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Ann/Desktop/"/>
    </mc:Choice>
  </mc:AlternateContent>
  <xr:revisionPtr revIDLastSave="0" documentId="13_ncr:1_{0ECD240A-5585-F24B-B50D-D10663798566}" xr6:coauthVersionLast="40" xr6:coauthVersionMax="40" xr10:uidLastSave="{00000000-0000-0000-0000-000000000000}"/>
  <bookViews>
    <workbookView xWindow="0" yWindow="460" windowWidth="28800" windowHeight="16260" activeTab="2" xr2:uid="{00000000-000D-0000-FFFF-FFFF00000000}"/>
  </bookViews>
  <sheets>
    <sheet name="Data" sheetId="1" r:id="rId1"/>
    <sheet name="Pivot Table_Categories" sheetId="3" r:id="rId2"/>
    <sheet name="Pivot Table_Sub-Categories" sheetId="5" r:id="rId3"/>
    <sheet name="Pivot Table_Launch Date" sheetId="6" r:id="rId4"/>
    <sheet name="Bonus" sheetId="7" r:id="rId5"/>
  </sheets>
  <definedNames>
    <definedName name="_xlnm._FilterDatabase" localSheetId="0" hidden="1">Data!$A$1:$R$4115</definedName>
    <definedName name="Slicer_Category">#N/A</definedName>
    <definedName name="Slicer_country">#N/A</definedName>
    <definedName name="Slicer_country1">#N/A</definedName>
    <definedName name="Slicer_state">#N/A</definedName>
  </definedNames>
  <calcPr calcId="191029"/>
  <pivotCaches>
    <pivotCache cacheId="2" r:id="rId6"/>
    <pivotCache cacheId="3"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7" l="1"/>
  <c r="G3" i="7"/>
  <c r="H3" i="7"/>
  <c r="F4" i="7"/>
  <c r="G4" i="7"/>
  <c r="H4" i="7"/>
  <c r="F5" i="7"/>
  <c r="G5" i="7"/>
  <c r="H5" i="7"/>
  <c r="F6" i="7"/>
  <c r="G6" i="7"/>
  <c r="H6" i="7"/>
  <c r="F7" i="7"/>
  <c r="G7" i="7"/>
  <c r="H7" i="7"/>
  <c r="F8" i="7"/>
  <c r="G8" i="7"/>
  <c r="H8" i="7"/>
  <c r="F9" i="7"/>
  <c r="G9" i="7"/>
  <c r="H9" i="7"/>
  <c r="F10" i="7"/>
  <c r="G10" i="7"/>
  <c r="H10" i="7"/>
  <c r="F11" i="7"/>
  <c r="G11" i="7"/>
  <c r="H11" i="7"/>
  <c r="F12" i="7"/>
  <c r="G12" i="7"/>
  <c r="H12" i="7"/>
  <c r="F13" i="7"/>
  <c r="G13" i="7"/>
  <c r="H13" i="7"/>
  <c r="H2" i="7"/>
  <c r="G2" i="7"/>
  <c r="F2" i="7"/>
  <c r="E3" i="7"/>
  <c r="E4" i="7"/>
  <c r="E5" i="7"/>
  <c r="E6" i="7"/>
  <c r="E7" i="7"/>
  <c r="E8" i="7"/>
  <c r="E9" i="7"/>
  <c r="E10" i="7"/>
  <c r="E11" i="7"/>
  <c r="E12" i="7"/>
  <c r="E13" i="7"/>
  <c r="E2" i="7"/>
  <c r="D13" i="7"/>
  <c r="D12" i="7"/>
  <c r="D11" i="7"/>
  <c r="D10" i="7"/>
  <c r="D9" i="7"/>
  <c r="D8" i="7"/>
  <c r="D7" i="7"/>
  <c r="D6" i="7"/>
  <c r="D5" i="7"/>
  <c r="D4" i="7"/>
  <c r="D3" i="7"/>
  <c r="D2" i="7"/>
  <c r="C13" i="7"/>
  <c r="C12" i="7"/>
  <c r="C11" i="7"/>
  <c r="C10" i="7"/>
  <c r="C9" i="7"/>
  <c r="B13" i="7"/>
  <c r="B12" i="7"/>
  <c r="B11" i="7"/>
  <c r="B10" i="7"/>
  <c r="B2" i="7"/>
  <c r="B3" i="7"/>
  <c r="B4" i="7"/>
  <c r="B5" i="7"/>
  <c r="B6" i="7"/>
  <c r="B8" i="7"/>
  <c r="B7" i="7"/>
  <c r="B9" i="7"/>
  <c r="C8" i="7"/>
  <c r="C7" i="7"/>
  <c r="C6" i="7"/>
  <c r="C5" i="7"/>
  <c r="C4" i="7"/>
  <c r="C3" i="7"/>
  <c r="C2" i="7"/>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T2" i="1"/>
  <c r="S2" i="1"/>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<sst xmlns="http://schemas.openxmlformats.org/spreadsheetml/2006/main" count="33048" uniqueCount="8400">
  <si>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</si>
  <si>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</si>
  <si>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</si>
  <si>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</si>
  <si>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</si>
  <si>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</si>
  <si>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</si>
  <si>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</si>
  <si>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</si>
  <si>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</si>
  <si>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</si>
  <si>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</si>
  <si>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</si>
  <si>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</si>
  <si>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</si>
  <si>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</si>
  <si>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</si>
  <si>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</si>
  <si>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</si>
  <si>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</si>
  <si>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</si>
  <si>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</si>
  <si>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</si>
  <si>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</si>
  <si>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</si>
  <si>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</si>
  <si>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</si>
  <si>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</si>
  <si>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</si>
  <si>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</si>
  <si>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</si>
  <si>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</si>
  <si>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</si>
  <si>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</si>
  <si>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</si>
  <si>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</si>
  <si>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</si>
  <si>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</si>
  <si>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</si>
  <si>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</si>
  <si>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</si>
  <si>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</si>
  <si>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</si>
  <si>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</si>
  <si>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</si>
  <si>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</si>
  <si>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</si>
  <si>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</si>
  <si>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</si>
  <si>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</si>
  <si>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</si>
  <si>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</si>
  <si>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</si>
  <si>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</si>
  <si>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</si>
  <si>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</si>
  <si>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</si>
  <si>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</si>
  <si>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</si>
  <si>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</si>
  <si>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</si>
  <si>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</si>
  <si>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</si>
  <si>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</si>
  <si>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</si>
  <si>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</si>
  <si>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</si>
  <si>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</si>
  <si>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</si>
  <si>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</si>
  <si>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</si>
  <si>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</si>
  <si>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</si>
  <si>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</si>
  <si>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</si>
  <si>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</si>
  <si>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</si>
  <si>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</si>
  <si>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</si>
  <si>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</si>
  <si>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</si>
  <si>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</si>
  <si>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</si>
  <si>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</si>
  <si>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</si>
  <si>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</si>
  <si>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</si>
  <si>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</si>
  <si>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</si>
  <si>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</si>
  <si>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</si>
  <si>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</si>
  <si>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</si>
  <si>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</si>
  <si>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</si>
  <si>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</si>
  <si>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</si>
  <si>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</si>
  <si>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</si>
  <si>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</si>
  <si>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</si>
  <si>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</si>
  <si>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</si>
  <si>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</si>
  <si>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</si>
  <si>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</si>
  <si>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</si>
  <si>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</si>
  <si>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</si>
  <si>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</si>
  <si>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</si>
  <si>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</si>
  <si>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</si>
  <si>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</si>
  <si>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</si>
  <si>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</si>
  <si>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</si>
  <si>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</si>
  <si>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</si>
  <si>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</si>
  <si>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</si>
  <si>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</si>
  <si>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</si>
  <si>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</si>
  <si>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</si>
  <si>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</si>
  <si>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</si>
  <si>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</si>
  <si>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</si>
  <si>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</si>
  <si>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</si>
  <si>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</si>
  <si>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</si>
  <si>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</si>
  <si>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</si>
  <si>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</si>
  <si>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</si>
  <si>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</si>
  <si>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</si>
  <si>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</si>
  <si>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</si>
  <si>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</si>
  <si>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</si>
  <si>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</si>
  <si>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</si>
  <si>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</si>
  <si>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</si>
  <si>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</si>
  <si>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</si>
  <si>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</si>
  <si>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</si>
  <si>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</si>
  <si>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</si>
  <si>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</si>
  <si>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</si>
  <si>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</si>
  <si>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</si>
  <si>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</si>
  <si>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</si>
  <si>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</si>
  <si>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</si>
  <si>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</si>
  <si>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</si>
  <si>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</si>
  <si>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</si>
  <si>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</si>
  <si>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</si>
  <si>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</si>
  <si>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</si>
  <si>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</si>
  <si>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</si>
  <si>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</si>
  <si>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</si>
  <si>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</si>
  <si>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</si>
  <si>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</si>
  <si>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</si>
  <si>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</si>
  <si>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</si>
  <si>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</si>
  <si>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</si>
  <si>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</si>
  <si>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</si>
  <si>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</si>
  <si>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</si>
  <si>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</si>
  <si>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</si>
  <si>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</si>
  <si>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</si>
  <si>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</si>
  <si>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</si>
  <si>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</si>
  <si>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</si>
  <si>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</si>
  <si>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</si>
  <si>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</si>
  <si>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</si>
  <si>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</si>
  <si>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</si>
  <si>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</si>
  <si>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</si>
  <si>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</si>
  <si>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</si>
  <si>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</si>
  <si>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</si>
  <si>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</si>
  <si>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</si>
  <si>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</si>
  <si>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</si>
  <si>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</si>
  <si>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</si>
  <si>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</si>
  <si>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</si>
  <si>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</si>
  <si>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</si>
  <si>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</si>
  <si>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</si>
  <si>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</si>
  <si>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</si>
  <si>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</si>
  <si>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</si>
  <si>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</si>
  <si>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</si>
  <si>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</si>
  <si>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</si>
  <si>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</si>
  <si>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</si>
  <si>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</si>
  <si>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</si>
  <si>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</si>
  <si>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</si>
  <si>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</si>
  <si>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</si>
  <si>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</si>
  <si>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</si>
  <si>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</si>
  <si>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</si>
  <si>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</si>
  <si>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</si>
  <si>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</si>
  <si>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</si>
  <si>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</si>
  <si>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</si>
  <si>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</si>
  <si>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</si>
  <si>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</si>
  <si>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</si>
  <si>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</si>
  <si>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</si>
  <si>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</si>
  <si>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</si>
  <si>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</si>
  <si>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</si>
  <si>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</si>
  <si>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</si>
  <si>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</si>
  <si>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</si>
  <si>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</si>
  <si>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</si>
  <si>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</si>
  <si>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</si>
  <si>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</si>
  <si>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</si>
  <si>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</si>
  <si>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</si>
  <si>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</si>
  <si>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</si>
  <si>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</si>
  <si>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</si>
  <si>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</si>
  <si>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</si>
  <si>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</si>
  <si>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</si>
  <si>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</si>
  <si>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</si>
  <si>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</si>
  <si>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</si>
  <si>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</si>
  <si>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</si>
  <si>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</si>
  <si>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</si>
  <si>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</si>
  <si>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</si>
  <si>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</si>
  <si>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</si>
  <si>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</si>
  <si>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</si>
  <si>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</si>
  <si>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</si>
  <si>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</si>
  <si>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</si>
  <si>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</si>
  <si>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</si>
  <si>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</si>
  <si>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</si>
  <si>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</si>
  <si>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</si>
  <si>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</si>
  <si>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</si>
  <si>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</si>
  <si>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</si>
  <si>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</si>
  <si>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</si>
  <si>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</si>
  <si>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</si>
  <si>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</si>
  <si>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</si>
  <si>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</si>
  <si>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</si>
  <si>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</si>
  <si>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</si>
  <si>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</si>
  <si>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</si>
  <si>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</si>
  <si>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</si>
  <si>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</si>
  <si>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</si>
  <si>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</si>
  <si>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</si>
  <si>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</si>
  <si>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</si>
  <si>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</si>
  <si>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</si>
  <si>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</si>
  <si>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</si>
  <si>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</si>
  <si>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</si>
  <si>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</si>
  <si>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</si>
  <si>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</si>
  <si>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</si>
  <si>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</si>
  <si>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</si>
  <si>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</si>
  <si>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</si>
  <si>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</si>
  <si>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</si>
  <si>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</si>
  <si>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</si>
  <si>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</si>
  <si>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</si>
  <si>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</si>
  <si>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</si>
  <si>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</si>
  <si>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</si>
  <si>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</si>
  <si>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</si>
  <si>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</si>
  <si>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</si>
  <si>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</si>
  <si>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</si>
  <si>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</si>
  <si>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</si>
  <si>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</si>
  <si>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</si>
  <si>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</si>
  <si>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</si>
  <si>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</si>
  <si>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</si>
  <si>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</si>
  <si>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</si>
  <si>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</si>
  <si>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</si>
  <si>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</si>
  <si>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</si>
  <si>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</si>
  <si>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</si>
  <si>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</si>
  <si>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</si>
  <si>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</si>
  <si>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</si>
  <si>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</si>
  <si>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</si>
  <si>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</si>
  <si>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</si>
  <si>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</si>
  <si>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</si>
  <si>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</si>
  <si>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</si>
  <si>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</si>
  <si>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</si>
  <si>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</si>
  <si>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</si>
  <si>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</si>
  <si>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</si>
  <si>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</si>
  <si>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</si>
  <si>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</si>
  <si>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</si>
  <si>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</si>
  <si>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</si>
  <si>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</si>
  <si>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</si>
  <si>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</si>
  <si>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</si>
  <si>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</si>
  <si>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</si>
  <si>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</si>
  <si>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</si>
  <si>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</si>
  <si>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</si>
  <si>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</si>
  <si>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</si>
  <si>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</si>
  <si>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</si>
  <si>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</si>
  <si>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</si>
  <si>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</si>
  <si>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</si>
  <si>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</si>
  <si>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</si>
  <si>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</si>
  <si>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</si>
  <si>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</si>
  <si>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</si>
  <si>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</si>
  <si>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</si>
  <si>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</si>
  <si>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</si>
  <si>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</si>
  <si>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</si>
  <si>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</si>
  <si>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</si>
  <si>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</si>
  <si>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</si>
  <si>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</si>
  <si>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</si>
  <si>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</si>
  <si>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</si>
  <si>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</si>
  <si>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</si>
  <si>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</si>
  <si>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</si>
  <si>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</si>
  <si>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</si>
  <si>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</si>
  <si>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</si>
  <si>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</si>
  <si>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</si>
  <si>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</si>
  <si>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</si>
  <si>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</si>
  <si>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</si>
  <si>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</si>
  <si>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</si>
  <si>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</si>
  <si>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</si>
  <si>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</si>
  <si>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</si>
  <si>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</si>
  <si>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</si>
  <si>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</si>
  <si>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</si>
  <si>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</si>
  <si>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</si>
  <si>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</si>
  <si>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</si>
  <si>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</si>
  <si>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</si>
  <si>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</si>
  <si>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</si>
  <si>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</si>
  <si>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</si>
  <si>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</si>
  <si>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</si>
  <si>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</si>
  <si>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</si>
  <si>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</si>
  <si>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</si>
  <si>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</si>
  <si>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</si>
  <si>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</si>
  <si>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</si>
  <si>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</si>
  <si>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</si>
  <si>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</si>
  <si>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</si>
  <si>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</si>
  <si>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</si>
  <si>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</si>
  <si>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</si>
  <si>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</si>
  <si>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</si>
  <si>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</si>
  <si>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</si>
  <si>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</si>
  <si>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</si>
  <si>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</si>
  <si>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</si>
  <si>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</si>
  <si>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</si>
  <si>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</si>
  <si>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</si>
  <si>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</si>
  <si>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</si>
  <si>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</si>
  <si>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</si>
  <si>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</si>
  <si>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</si>
  <si>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</si>
  <si>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</si>
  <si>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</si>
  <si>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</si>
  <si>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</si>
  <si>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</si>
  <si>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</si>
  <si>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</si>
  <si>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</si>
  <si>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</si>
  <si>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</si>
  <si>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</si>
  <si>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</si>
  <si>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</si>
  <si>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</si>
  <si>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</si>
  <si>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</si>
  <si>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</si>
  <si>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</si>
  <si>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</si>
  <si>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</si>
  <si>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</si>
  <si>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</si>
  <si>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</si>
  <si>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</si>
  <si>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</si>
  <si>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</si>
  <si>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</si>
  <si>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</si>
  <si>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</si>
  <si>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</si>
  <si>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</si>
  <si>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</si>
  <si>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</si>
  <si>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</si>
  <si>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</si>
  <si>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</si>
  <si>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</si>
  <si>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</si>
  <si>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</si>
  <si>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</si>
  <si>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</si>
  <si>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</si>
  <si>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</si>
  <si>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</si>
  <si>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</si>
  <si>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</si>
  <si>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</si>
  <si>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</si>
  <si>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</si>
  <si>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</si>
  <si>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</si>
  <si>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</si>
  <si>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</si>
  <si>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</si>
  <si>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</si>
  <si>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</si>
  <si>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</si>
  <si>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</si>
  <si>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</si>
  <si>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</si>
  <si>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</si>
  <si>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</si>
  <si>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</si>
  <si>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</si>
  <si>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</si>
  <si>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</si>
  <si>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</si>
  <si>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</si>
  <si>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</si>
  <si>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</si>
  <si>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</si>
  <si>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</si>
  <si>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</si>
  <si>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</si>
  <si>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</si>
  <si>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</si>
  <si>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</si>
  <si>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</si>
  <si>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</si>
  <si>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</si>
  <si>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</si>
  <si>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</si>
  <si>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</si>
  <si>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</si>
  <si>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</si>
  <si>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</si>
  <si>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</si>
  <si>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</si>
  <si>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</si>
  <si>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</si>
  <si>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</si>
  <si>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</si>
  <si>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</si>
  <si>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</si>
  <si>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</si>
  <si>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</si>
  <si>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</si>
  <si>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</si>
  <si>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</si>
  <si>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</si>
  <si>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</si>
  <si>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</si>
  <si>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</si>
  <si>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</si>
  <si>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</si>
  <si>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</si>
  <si>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</si>
  <si>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</si>
  <si>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</si>
  <si>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</si>
  <si>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</si>
  <si>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</si>
  <si>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</si>
  <si>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</si>
  <si>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</si>
  <si>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</si>
  <si>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</si>
  <si>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</si>
  <si>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</si>
  <si>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</si>
  <si>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</si>
  <si>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</si>
  <si>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</si>
  <si>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</si>
  <si>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</si>
  <si>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</si>
  <si>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</si>
  <si>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</si>
  <si>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</si>
  <si>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</si>
  <si>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</si>
  <si>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</si>
  <si>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</si>
  <si>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</si>
  <si>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</si>
  <si>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</si>
  <si>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</si>
  <si>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</si>
  <si>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</si>
  <si>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</si>
  <si>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</si>
  <si>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</si>
  <si>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</si>
  <si>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</si>
  <si>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</si>
  <si>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</si>
  <si>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</si>
  <si>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</si>
  <si>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</si>
  <si>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</si>
  <si>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</si>
  <si>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</si>
  <si>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</si>
  <si>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</si>
  <si>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</si>
  <si>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</si>
  <si>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</si>
  <si>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</si>
  <si>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</si>
  <si>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</si>
  <si>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</si>
  <si>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</si>
  <si>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</si>
  <si>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</si>
  <si>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</si>
  <si>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</si>
  <si>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</si>
  <si>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</si>
  <si>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</si>
  <si>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</si>
  <si>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</si>
  <si>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</si>
  <si>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</si>
  <si>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</si>
  <si>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</si>
  <si>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</si>
  <si>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</si>
  <si>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</si>
  <si>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</si>
  <si>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</si>
  <si>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</si>
  <si>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</si>
  <si>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</si>
  <si>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</si>
  <si>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</si>
  <si>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</si>
  <si>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</si>
  <si>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</si>
  <si>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</si>
  <si>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</si>
  <si>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</si>
  <si>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</si>
  <si>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</si>
  <si>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</si>
  <si>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</si>
  <si>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</si>
  <si>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</si>
  <si>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</si>
  <si>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</si>
  <si>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</si>
  <si>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</si>
  <si>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</si>
  <si>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</si>
  <si>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</si>
  <si>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</si>
  <si>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</si>
  <si>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</si>
  <si>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</si>
  <si>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</si>
  <si>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</si>
  <si>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</si>
  <si>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</si>
  <si>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</si>
  <si>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</si>
  <si>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</si>
  <si>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</si>
  <si>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</si>
  <si>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</si>
  <si>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</si>
  <si>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</si>
  <si>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</si>
  <si>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</si>
  <si>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</si>
  <si>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</si>
  <si>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</si>
  <si>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</si>
  <si>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</si>
  <si>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</si>
  <si>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</si>
  <si>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</si>
  <si>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</si>
  <si>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</si>
  <si>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</si>
  <si>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</si>
  <si>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</si>
  <si>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</si>
  <si>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</si>
  <si>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</si>
  <si>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</si>
  <si>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</si>
  <si>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</si>
  <si>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</si>
  <si>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</si>
  <si>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</si>
  <si>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</si>
  <si>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</si>
  <si>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</si>
  <si>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</si>
  <si>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</si>
  <si>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</si>
  <si>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</si>
  <si>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</si>
  <si>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</si>
  <si>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</si>
  <si>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</si>
  <si>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</si>
  <si>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</si>
  <si>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</si>
  <si>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</si>
  <si>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</si>
  <si>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</si>
  <si>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</si>
  <si>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</si>
  <si>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</si>
  <si>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</si>
  <si>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</si>
  <si>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</si>
  <si>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</si>
  <si>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</si>
  <si>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</si>
  <si>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</si>
  <si>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</si>
  <si>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</si>
  <si>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</si>
  <si>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</si>
  <si>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</si>
  <si>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</si>
  <si>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</si>
  <si>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</si>
  <si>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</si>
  <si>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</si>
  <si>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</si>
  <si>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</si>
  <si>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</si>
  <si>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</si>
  <si>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</si>
  <si>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</si>
  <si>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</si>
  <si>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</si>
  <si>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</si>
  <si>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</si>
  <si>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</si>
  <si>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</si>
  <si>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</si>
  <si>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</si>
  <si>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</si>
  <si>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</si>
  <si>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</si>
  <si>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</si>
  <si>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</si>
  <si>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</si>
  <si>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</si>
  <si>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</si>
  <si>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</si>
  <si>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</si>
  <si>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</si>
  <si>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</si>
  <si>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</si>
  <si>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</si>
  <si>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</si>
  <si>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</si>
  <si>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</si>
  <si>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</si>
  <si>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</si>
  <si>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</si>
  <si>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</si>
  <si>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</si>
  <si>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</si>
  <si>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</si>
  <si>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</si>
  <si>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</si>
  <si>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</si>
  <si>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</si>
  <si>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</si>
  <si>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</si>
  <si>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</si>
  <si>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</si>
  <si>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</si>
  <si>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</si>
  <si>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</si>
  <si>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</si>
  <si>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</si>
  <si>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</si>
  <si>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</si>
  <si>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</si>
  <si>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</si>
  <si>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</si>
  <si>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</si>
  <si>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</si>
  <si>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</si>
  <si>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</si>
  <si>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</si>
  <si>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</si>
  <si>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</si>
  <si>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</si>
  <si>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</si>
  <si>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</si>
  <si>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</si>
  <si>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</si>
  <si>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</si>
  <si>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</si>
  <si>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</si>
  <si>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</si>
  <si>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</si>
  <si>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</si>
  <si>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</si>
  <si>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</si>
  <si>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</si>
  <si>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</si>
  <si>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</si>
  <si>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</si>
  <si>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</si>
  <si>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</si>
  <si>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</si>
  <si>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</si>
  <si>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</si>
  <si>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</si>
  <si>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</si>
  <si>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</si>
  <si>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</si>
  <si>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</si>
  <si>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</si>
  <si>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</si>
  <si>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</si>
  <si>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</si>
  <si>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</si>
  <si>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</si>
  <si>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</si>
  <si>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</si>
  <si>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</si>
  <si>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</si>
  <si>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</si>
  <si>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</si>
  <si>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</si>
  <si>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</si>
  <si>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</si>
  <si>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</si>
  <si>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</si>
  <si>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</si>
  <si>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</si>
  <si>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</si>
  <si>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</si>
  <si>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</si>
  <si>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</si>
  <si>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</si>
  <si>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</si>
  <si>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</si>
  <si>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</si>
  <si>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</si>
  <si>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</si>
  <si>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</si>
  <si>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</si>
  <si>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</si>
  <si>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</si>
  <si>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</si>
  <si>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</si>
  <si>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</si>
  <si>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</si>
  <si>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</si>
  <si>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</si>
  <si>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</si>
  <si>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</si>
  <si>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</si>
  <si>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</si>
  <si>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</si>
  <si>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</si>
  <si>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</si>
  <si>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</si>
  <si>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</si>
  <si>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</si>
  <si>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</si>
  <si>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</si>
  <si>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</si>
  <si>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</si>
  <si>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</si>
  <si>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</si>
  <si>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</si>
  <si>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</si>
  <si>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</si>
  <si>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</si>
  <si>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</si>
  <si>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</si>
  <si>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</si>
  <si>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</si>
  <si>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</si>
  <si>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</si>
  <si>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</si>
  <si>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</si>
  <si>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</si>
  <si>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</si>
  <si>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</si>
  <si>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</si>
  <si>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</si>
  <si>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</si>
  <si>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</si>
  <si>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</si>
  <si>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</si>
  <si>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</si>
  <si>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</si>
  <si>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</si>
  <si>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</si>
  <si>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</si>
  <si>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</si>
  <si>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</si>
  <si>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</si>
  <si>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</si>
  <si>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</si>
  <si>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</si>
  <si>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</si>
  <si>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</si>
  <si>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</si>
  <si>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</si>
  <si>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</si>
  <si>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</si>
  <si>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</si>
  <si>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</si>
  <si>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</si>
  <si>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</si>
  <si>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</si>
  <si>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</si>
  <si>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</si>
  <si>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</si>
  <si>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</si>
  <si>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</si>
  <si>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</si>
  <si>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</si>
  <si>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</si>
  <si>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</si>
  <si>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</si>
  <si>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</si>
  <si>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</si>
  <si>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</si>
  <si>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</si>
  <si>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</si>
  <si>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</si>
  <si>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</si>
  <si>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</si>
  <si>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</si>
  <si>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</si>
  <si>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</si>
  <si>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</si>
  <si>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</si>
  <si>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</si>
  <si>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</si>
  <si>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</si>
  <si>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</si>
  <si>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</si>
  <si>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</si>
  <si>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</si>
  <si>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</si>
  <si>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</si>
  <si>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</si>
  <si>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</si>
  <si>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</si>
  <si>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</si>
  <si>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</si>
  <si>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</si>
  <si>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</si>
  <si>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</si>
  <si>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</si>
  <si>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</si>
  <si>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</si>
  <si>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</si>
  <si>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</si>
  <si>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</si>
  <si>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</si>
  <si>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</si>
  <si>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</si>
  <si>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</si>
  <si>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</si>
  <si>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</si>
  <si>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</si>
  <si>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</si>
  <si>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</si>
  <si>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</si>
  <si>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</si>
  <si>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</si>
  <si>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</si>
  <si>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</si>
  <si>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</si>
  <si>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</si>
  <si>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</si>
  <si>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</si>
  <si>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</si>
  <si>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</si>
  <si>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</si>
  <si>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</si>
  <si>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</si>
  <si>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</si>
  <si>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</si>
  <si>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</si>
  <si>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</si>
  <si>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</si>
  <si>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</si>
  <si>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</si>
  <si>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</si>
  <si>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</si>
  <si>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</si>
  <si>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</si>
  <si>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</si>
  <si>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</si>
  <si>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</si>
  <si>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</si>
  <si>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</si>
  <si>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</si>
  <si>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</si>
  <si>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</si>
  <si>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</si>
  <si>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</si>
  <si>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</si>
  <si>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</si>
  <si>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</si>
  <si>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</si>
  <si>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</si>
  <si>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</si>
  <si>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</si>
  <si>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</si>
  <si>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</si>
  <si>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</si>
  <si>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</si>
  <si>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</si>
  <si>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</si>
  <si>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</si>
  <si>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</si>
  <si>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</si>
  <si>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</si>
  <si>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</si>
  <si>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</si>
  <si>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</si>
  <si>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</si>
  <si>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</si>
  <si>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</si>
  <si>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</si>
  <si>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</si>
  <si>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</si>
  <si>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</si>
  <si>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</si>
  <si>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</si>
  <si>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</si>
  <si>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</si>
  <si>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</si>
  <si>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</si>
  <si>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</si>
  <si>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</si>
  <si>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</si>
  <si>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</si>
  <si>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</si>
  <si>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</si>
  <si>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</si>
  <si>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</si>
  <si>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</si>
  <si>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</si>
  <si>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</si>
  <si>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</si>
  <si>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</si>
  <si>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</si>
  <si>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</si>
  <si>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</si>
  <si>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</si>
  <si>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</si>
  <si>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</si>
  <si>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</si>
  <si>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</si>
  <si>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</si>
  <si>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</si>
  <si>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</si>
  <si>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</si>
  <si>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</si>
  <si>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</si>
  <si>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</si>
  <si>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</si>
  <si>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</si>
  <si>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</si>
  <si>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</si>
  <si>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</si>
  <si>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</si>
  <si>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</si>
  <si>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</si>
  <si>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</si>
  <si>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</si>
  <si>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</si>
  <si>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</si>
  <si>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</si>
  <si>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</si>
  <si>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</si>
  <si>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</si>
  <si>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</si>
  <si>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</si>
  <si>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</si>
  <si>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</si>
  <si>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</si>
  <si>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</si>
  <si>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</si>
  <si>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</si>
  <si>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</si>
  <si>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</si>
  <si>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</si>
  <si>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</si>
  <si>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</si>
  <si>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</si>
  <si>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</si>
  <si>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</si>
  <si>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</si>
  <si>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</si>
  <si>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</si>
  <si>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</si>
  <si>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</si>
  <si>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</si>
  <si>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</si>
  <si>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</si>
  <si>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</si>
  <si>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</si>
  <si>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</si>
  <si>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</si>
  <si>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</si>
  <si>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</si>
  <si>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</si>
  <si>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</si>
  <si>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</si>
  <si>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</si>
  <si>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</si>
  <si>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</si>
  <si>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</si>
  <si>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</si>
  <si>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</si>
  <si>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</si>
  <si>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</si>
  <si>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</si>
  <si>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</si>
  <si>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</si>
  <si>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</si>
  <si>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</si>
  <si>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</si>
  <si>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</si>
  <si>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</si>
  <si>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</si>
  <si>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</si>
  <si>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</si>
  <si>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</si>
  <si>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</si>
  <si>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</si>
  <si>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</si>
  <si>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</si>
  <si>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</si>
  <si>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</si>
  <si>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</si>
  <si>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</si>
  <si>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</si>
  <si>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</si>
  <si>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</si>
  <si>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</si>
  <si>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</si>
  <si>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</si>
  <si>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</si>
  <si>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</si>
  <si>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</si>
  <si>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</si>
  <si>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</si>
  <si>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</si>
  <si>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</si>
  <si>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</si>
  <si>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</si>
  <si>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</si>
  <si>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</si>
  <si>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</si>
  <si>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</si>
  <si>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</si>
  <si>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</si>
  <si>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</si>
  <si>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</si>
  <si>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</si>
  <si>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</si>
  <si>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</si>
  <si>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</si>
  <si>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</si>
  <si>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</si>
  <si>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</si>
  <si>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</si>
  <si>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</si>
  <si>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</si>
  <si>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</si>
  <si>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</si>
  <si>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</si>
  <si>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</si>
  <si>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</si>
  <si>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</si>
  <si>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</si>
  <si>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</si>
  <si>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</si>
  <si>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</si>
  <si>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</si>
  <si>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</si>
  <si>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</si>
  <si>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</si>
  <si>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</si>
  <si>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</si>
  <si>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</si>
  <si>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</si>
  <si>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</si>
  <si>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</si>
  <si>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</si>
  <si>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</si>
  <si>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</si>
  <si>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</si>
  <si>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</si>
  <si>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</si>
  <si>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</si>
  <si>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</si>
  <si>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</si>
  <si>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</si>
  <si>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</si>
  <si>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</si>
  <si>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</si>
  <si>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</si>
  <si>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</si>
  <si>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</si>
  <si>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</si>
  <si>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</si>
  <si>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</si>
  <si>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</si>
  <si>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</si>
  <si>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</si>
  <si>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</si>
  <si>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</si>
  <si>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</si>
  <si>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</si>
  <si>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</si>
  <si>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</si>
  <si>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</si>
  <si>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</si>
  <si>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</si>
  <si>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</si>
  <si>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</si>
  <si>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</si>
  <si>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</si>
  <si>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</si>
  <si>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</si>
  <si>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</si>
  <si>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</si>
  <si>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</si>
  <si>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</si>
  <si>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</si>
  <si>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</si>
  <si>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</si>
  <si>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</si>
  <si>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</si>
  <si>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</si>
  <si>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</si>
  <si>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</si>
  <si>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</si>
  <si>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</si>
  <si>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</si>
  <si>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</si>
  <si>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</si>
  <si>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</si>
  <si>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</si>
  <si>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</si>
  <si>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</si>
  <si>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</si>
  <si>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</si>
  <si>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</si>
  <si>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</si>
  <si>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</si>
  <si>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</si>
  <si>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</si>
  <si>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</si>
  <si>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</si>
  <si>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</si>
  <si>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</si>
  <si>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</si>
  <si>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</si>
  <si>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</si>
  <si>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</si>
  <si>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</si>
  <si>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</si>
  <si>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</si>
  <si>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</si>
  <si>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</si>
  <si>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</si>
  <si>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</si>
  <si>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</si>
  <si>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</si>
  <si>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</si>
  <si>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</si>
  <si>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</si>
  <si>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</si>
  <si>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</si>
  <si>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</si>
  <si>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</si>
  <si>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</si>
  <si>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</si>
  <si>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</si>
  <si>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</si>
  <si>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</si>
  <si>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</si>
  <si>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</si>
  <si>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</si>
  <si>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</si>
  <si>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</si>
  <si>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</si>
  <si>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</si>
  <si>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</si>
  <si>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</si>
  <si>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</si>
  <si>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</si>
  <si>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</si>
  <si>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</si>
  <si>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</si>
  <si>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</si>
  <si>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</si>
  <si>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</si>
  <si>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</si>
  <si>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</si>
  <si>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</si>
  <si>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</si>
  <si>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</si>
  <si>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</si>
  <si>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</si>
  <si>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</si>
  <si>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</si>
  <si>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</si>
  <si>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</si>
  <si>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</si>
  <si>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</si>
  <si>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</si>
  <si>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</si>
  <si>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</si>
  <si>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</si>
  <si>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</si>
  <si>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</si>
  <si>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</si>
  <si>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</si>
  <si>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</si>
  <si>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</si>
  <si>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</si>
  <si>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</si>
  <si>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</si>
  <si>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</si>
  <si>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</si>
  <si>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</si>
  <si>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</si>
  <si>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</si>
  <si>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</si>
  <si>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</si>
  <si>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</si>
  <si>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</si>
  <si>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</si>
  <si>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</si>
  <si>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</si>
  <si>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</si>
  <si>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</si>
  <si>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</si>
  <si>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</si>
  <si>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</si>
  <si>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</si>
  <si>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</si>
  <si>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</si>
  <si>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</si>
  <si>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</si>
  <si>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</si>
  <si>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</si>
  <si>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</si>
  <si>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</si>
  <si>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</si>
  <si>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</si>
  <si>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</si>
  <si>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</si>
  <si>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</si>
  <si>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</si>
  <si>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</si>
  <si>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</si>
  <si>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</si>
  <si>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</si>
  <si>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</si>
  <si>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</si>
  <si>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</si>
  <si>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</si>
  <si>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</si>
  <si>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</si>
  <si>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</si>
  <si>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</si>
  <si>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</si>
  <si>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</si>
  <si>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</si>
  <si>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</si>
  <si>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</si>
  <si>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</si>
  <si>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</si>
  <si>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</si>
  <si>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</si>
  <si>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</si>
  <si>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</si>
  <si>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</si>
  <si>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</si>
  <si>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</si>
  <si>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</si>
  <si>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</si>
  <si>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</si>
  <si>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</si>
  <si>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</si>
  <si>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</si>
  <si>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</si>
  <si>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</si>
  <si>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</si>
  <si>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</si>
  <si>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</si>
  <si>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</si>
  <si>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</si>
  <si>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</si>
  <si>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</si>
  <si>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</si>
  <si>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</si>
  <si>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</si>
  <si>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</si>
  <si>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</si>
  <si>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</si>
  <si>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</si>
  <si>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</si>
  <si>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</si>
  <si>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</si>
  <si>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</si>
  <si>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</si>
  <si>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</si>
  <si>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</si>
  <si>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</si>
  <si>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</si>
  <si>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</si>
  <si>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</si>
  <si>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</si>
  <si>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</si>
  <si>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</si>
  <si>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</si>
  <si>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</si>
  <si>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</si>
  <si>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</si>
  <si>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</si>
  <si>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</si>
  <si>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</si>
  <si>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</si>
  <si>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</si>
  <si>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</si>
  <si>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</si>
  <si>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</si>
  <si>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</si>
  <si>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</si>
  <si>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</si>
  <si>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</si>
  <si>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</si>
  <si>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</si>
  <si>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</si>
  <si>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</si>
  <si>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</si>
  <si>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</si>
  <si>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</si>
  <si>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</si>
  <si>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</si>
  <si>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</si>
  <si>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</si>
  <si>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</si>
  <si>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</si>
  <si>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</si>
  <si>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</si>
  <si>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</si>
  <si>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</si>
  <si>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</si>
  <si>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</si>
  <si>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</si>
  <si>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</si>
  <si>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</si>
  <si>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</si>
  <si>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</si>
  <si>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</si>
  <si>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</si>
  <si>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</si>
  <si>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</si>
  <si>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</si>
  <si>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</si>
  <si>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</si>
  <si>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</si>
  <si>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</si>
  <si>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</si>
  <si>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</si>
  <si>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</si>
  <si>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</si>
  <si>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</si>
  <si>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</si>
  <si>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</si>
  <si>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</si>
  <si>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</si>
  <si>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</si>
  <si>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</si>
  <si>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</si>
  <si>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</si>
  <si>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</si>
  <si>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</si>
  <si>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</si>
  <si>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</si>
  <si>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</si>
  <si>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</si>
  <si>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</si>
  <si>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</si>
  <si>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</si>
  <si>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</si>
  <si>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</si>
  <si>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</si>
  <si>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</si>
  <si>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</si>
  <si>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</si>
  <si>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</si>
  <si>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</si>
  <si>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</si>
  <si>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</si>
  <si>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</si>
  <si>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</si>
  <si>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</si>
  <si>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</si>
  <si>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</si>
  <si>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</si>
  <si>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</si>
  <si>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</si>
  <si>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</si>
  <si>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</si>
  <si>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</si>
  <si>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</si>
  <si>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</si>
  <si>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</si>
  <si>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</si>
  <si>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</si>
  <si>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</si>
  <si>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</si>
  <si>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</si>
  <si>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</si>
  <si>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</si>
  <si>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</si>
  <si>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</si>
  <si>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</si>
  <si>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</si>
  <si>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</si>
  <si>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</si>
  <si>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</si>
  <si>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</si>
  <si>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</si>
  <si>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</si>
  <si>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</si>
  <si>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</si>
  <si>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</si>
  <si>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</si>
  <si>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</si>
  <si>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</si>
  <si>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</si>
  <si>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</si>
  <si>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</si>
  <si>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</si>
  <si>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</si>
  <si>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</si>
  <si>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</si>
  <si>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</si>
  <si>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</si>
  <si>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</si>
  <si>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</si>
  <si>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</si>
  <si>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</si>
  <si>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</si>
  <si>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</si>
  <si>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</si>
  <si>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</si>
  <si>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</si>
  <si>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</si>
  <si>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</si>
  <si>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</si>
  <si>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</si>
  <si>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</si>
  <si>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</si>
  <si>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</si>
  <si>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</si>
  <si>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</si>
  <si>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</si>
  <si>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</si>
  <si>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</si>
  <si>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</si>
  <si>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</si>
  <si>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</si>
  <si>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</si>
  <si>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</si>
  <si>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</si>
  <si>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</si>
  <si>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</si>
  <si>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</si>
  <si>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</si>
  <si>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</si>
  <si>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</si>
  <si>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</si>
  <si>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</si>
  <si>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</si>
  <si>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</si>
  <si>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</si>
  <si>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</si>
  <si>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</si>
  <si>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</si>
  <si>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</si>
  <si>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</si>
  <si>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</si>
  <si>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</si>
  <si>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</si>
  <si>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</si>
  <si>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</si>
  <si>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</si>
  <si>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</si>
  <si>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</si>
  <si>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</si>
  <si>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</si>
  <si>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</si>
  <si>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</si>
  <si>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</si>
  <si>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</si>
  <si>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</si>
  <si>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</si>
  <si>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</si>
  <si>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</si>
  <si>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</si>
  <si>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</si>
  <si>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</si>
  <si>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</si>
  <si>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</si>
  <si>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</si>
  <si>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</si>
  <si>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</si>
  <si>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</si>
  <si>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</si>
  <si>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</si>
  <si>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</si>
  <si>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</si>
  <si>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</si>
  <si>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</si>
  <si>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</si>
  <si>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</si>
  <si>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</si>
  <si>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</si>
  <si>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</si>
  <si>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</si>
  <si>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</si>
  <si>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</si>
  <si>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</si>
  <si>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</si>
  <si>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</si>
  <si>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</si>
  <si>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</si>
  <si>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</si>
  <si>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</si>
  <si>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</si>
  <si>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</si>
  <si>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</si>
  <si>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</si>
  <si>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</si>
  <si>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</si>
  <si>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</si>
  <si>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</si>
  <si>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</si>
  <si>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</si>
  <si>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</si>
  <si>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</si>
  <si>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</si>
  <si>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</si>
  <si>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</si>
  <si>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</si>
  <si>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</si>
  <si>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</si>
  <si>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</si>
  <si>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</si>
  <si>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</si>
  <si>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</si>
  <si>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</si>
  <si>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</si>
  <si>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</si>
  <si>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</si>
  <si>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</si>
  <si>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</si>
  <si>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</si>
  <si>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</si>
  <si>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</si>
  <si>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</si>
  <si>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</si>
  <si>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</si>
  <si>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</si>
  <si>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</si>
  <si>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</si>
  <si>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</si>
  <si>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</si>
  <si>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</si>
  <si>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</si>
  <si>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</si>
  <si>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</si>
  <si>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</si>
  <si>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</si>
  <si>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</si>
  <si>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</si>
  <si>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</si>
  <si>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</si>
  <si>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</si>
  <si>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</si>
  <si>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</si>
  <si>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</si>
  <si>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</si>
  <si>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</si>
  <si>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</si>
  <si>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</si>
  <si>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</si>
  <si>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</si>
  <si>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</si>
  <si>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</si>
  <si>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</si>
  <si>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</si>
  <si>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</si>
  <si>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</si>
  <si>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</si>
  <si>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</si>
  <si>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</si>
  <si>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</si>
  <si>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</si>
  <si>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</si>
  <si>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</si>
  <si>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</si>
  <si>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</si>
  <si>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</si>
  <si>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</si>
  <si>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</si>
  <si>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</si>
  <si>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</si>
  <si>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</si>
  <si>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</si>
  <si>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</si>
  <si>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</si>
  <si>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</si>
  <si>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</si>
  <si>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</si>
  <si>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</si>
  <si>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</si>
  <si>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</si>
  <si>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</si>
  <si>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</si>
  <si>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</si>
  <si>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</si>
  <si>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</si>
  <si>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</si>
  <si>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</si>
  <si>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</si>
  <si>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</si>
  <si>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</si>
  <si>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</si>
  <si>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</si>
  <si>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</si>
  <si>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</si>
  <si>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</si>
  <si>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</si>
  <si>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</si>
  <si>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</si>
  <si>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</si>
  <si>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</si>
  <si>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</si>
  <si>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</si>
  <si>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</si>
  <si>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</si>
  <si>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</si>
  <si>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</si>
  <si>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</si>
  <si>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</si>
  <si>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</si>
  <si>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</si>
  <si>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</si>
  <si>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</si>
  <si>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</si>
  <si>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</si>
  <si>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</si>
  <si>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</si>
  <si>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</si>
  <si>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</si>
  <si>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</si>
  <si>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</si>
  <si>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</si>
  <si>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</si>
  <si>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</si>
  <si>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</si>
  <si>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</si>
  <si>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</si>
  <si>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</si>
  <si>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</si>
  <si>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</si>
  <si>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</si>
  <si>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</si>
  <si>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</si>
  <si>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</si>
  <si>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</si>
  <si>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</si>
  <si>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</si>
  <si>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</si>
  <si>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</si>
  <si>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</si>
  <si>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</si>
  <si>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</si>
  <si>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</si>
  <si>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</si>
  <si>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</si>
  <si>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</si>
  <si>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</si>
  <si>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</si>
  <si>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</si>
  <si>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</si>
  <si>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</si>
  <si>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</si>
  <si>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</si>
  <si>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</si>
  <si>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</si>
  <si>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</si>
  <si>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</si>
  <si>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</si>
  <si>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</si>
  <si>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</si>
  <si>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</si>
  <si>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</si>
  <si>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</si>
  <si>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</si>
  <si>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</si>
  <si>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</si>
  <si>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</si>
  <si>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</si>
  <si>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</si>
  <si>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</si>
  <si>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</si>
  <si>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</si>
  <si>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</si>
  <si>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</si>
  <si>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</si>
  <si>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</si>
  <si>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</si>
  <si>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</si>
  <si>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</si>
  <si>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</si>
  <si>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</si>
  <si>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</si>
  <si>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</si>
  <si>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</si>
  <si>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</si>
  <si>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</si>
  <si>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</si>
  <si>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</si>
  <si>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</si>
  <si>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</si>
  <si>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</si>
  <si>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</si>
  <si>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</si>
  <si>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</si>
  <si>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</si>
  <si>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</si>
  <si>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</si>
  <si>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</si>
  <si>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</si>
  <si>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</si>
  <si>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</si>
  <si>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</si>
  <si>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</si>
  <si>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</si>
  <si>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</si>
  <si>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</si>
  <si>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</si>
  <si>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</si>
  <si>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</si>
  <si>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</si>
  <si>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</si>
  <si>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</si>
  <si>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</si>
  <si>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</si>
  <si>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</si>
  <si>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</si>
  <si>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</si>
  <si>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</si>
  <si>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</si>
  <si>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</si>
  <si>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</si>
  <si>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</si>
  <si>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</si>
  <si>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</si>
  <si>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</si>
  <si>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</si>
  <si>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</si>
  <si>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</si>
  <si>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</si>
  <si>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</si>
  <si>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</si>
  <si>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</si>
  <si>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</si>
  <si>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</si>
  <si>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</si>
  <si>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</si>
  <si>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</si>
  <si>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</si>
  <si>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</si>
  <si>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</si>
  <si>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</si>
  <si>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</si>
  <si>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</si>
  <si>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</si>
  <si>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</si>
  <si>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</si>
  <si>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</si>
  <si>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</si>
  <si>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</si>
  <si>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</si>
  <si>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</si>
  <si>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</si>
  <si>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</si>
  <si>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</si>
  <si>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</si>
  <si>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</si>
  <si>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</si>
  <si>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</si>
  <si>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</si>
  <si>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</si>
  <si>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</si>
  <si>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</si>
  <si>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</si>
  <si>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</si>
  <si>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</si>
  <si>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</si>
  <si>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</si>
  <si>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</si>
  <si>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</si>
  <si>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</si>
  <si>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</si>
  <si>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</si>
  <si>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</si>
  <si>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</si>
  <si>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</si>
  <si>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</si>
  <si>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</si>
  <si>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</si>
  <si>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</si>
  <si>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</si>
  <si>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</si>
  <si>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</si>
  <si>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</si>
  <si>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</si>
  <si>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</si>
  <si>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</si>
  <si>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</si>
  <si>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</si>
  <si>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</si>
  <si>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</si>
  <si>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</si>
  <si>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</si>
  <si>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</si>
  <si>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</si>
  <si>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</si>
  <si>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</si>
  <si>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</si>
  <si>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</si>
  <si>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</si>
  <si>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</si>
  <si>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</si>
  <si>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</si>
  <si>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</si>
  <si>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</si>
  <si>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</si>
  <si>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</si>
  <si>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</si>
  <si>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</si>
  <si>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</si>
  <si>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</si>
  <si>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</si>
  <si>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</si>
  <si>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</si>
  <si>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</si>
  <si>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</si>
  <si>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</si>
  <si>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</si>
  <si>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</si>
  <si>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</si>
  <si>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</si>
  <si>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</si>
  <si>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</si>
  <si>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</si>
  <si>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</si>
  <si>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</si>
  <si>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</si>
  <si>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</si>
  <si>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</si>
  <si>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</si>
  <si>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</si>
  <si>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</si>
  <si>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</si>
  <si>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</si>
  <si>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</si>
  <si>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</si>
  <si>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</si>
  <si>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</si>
  <si>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</si>
  <si>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</si>
  <si>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</si>
  <si>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</si>
  <si>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</si>
  <si>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</si>
  <si>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</si>
  <si>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</si>
  <si>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</si>
  <si>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</si>
  <si>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</si>
  <si>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</si>
  <si>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</si>
  <si>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</si>
  <si>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</si>
  <si>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</si>
  <si>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</si>
  <si>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</si>
  <si>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</si>
  <si>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</si>
  <si>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</si>
  <si>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</si>
  <si>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</si>
  <si>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</si>
  <si>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</si>
  <si>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</si>
  <si>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</si>
  <si>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</si>
  <si>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</si>
  <si>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</si>
  <si>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</si>
  <si>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</si>
  <si>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</si>
  <si>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</si>
  <si>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</si>
  <si>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</si>
  <si>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</si>
  <si>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</si>
  <si>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</si>
  <si>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</si>
  <si>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</si>
  <si>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</si>
  <si>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</si>
  <si>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</si>
  <si>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</si>
  <si>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</si>
  <si>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</si>
  <si>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</si>
  <si>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</si>
  <si>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</si>
  <si>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</si>
  <si>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</si>
  <si>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</si>
  <si>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</si>
  <si>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</si>
  <si>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</si>
  <si>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</si>
  <si>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</si>
  <si>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</si>
  <si>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</si>
  <si>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</si>
  <si>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</si>
  <si>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</si>
  <si>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</si>
  <si>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</si>
  <si>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</si>
  <si>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</si>
  <si>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</si>
  <si>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</si>
  <si>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</si>
  <si>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</si>
  <si>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</si>
  <si>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</si>
  <si>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</si>
  <si>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</si>
  <si>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</si>
  <si>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</si>
  <si>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</si>
  <si>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</si>
  <si>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</si>
  <si>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</si>
  <si>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</si>
  <si>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</si>
  <si>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</si>
  <si>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</si>
  <si>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</si>
  <si>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</si>
  <si>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</si>
  <si>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</si>
  <si>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</si>
  <si>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</si>
  <si>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</si>
  <si>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</si>
  <si>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</si>
  <si>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</si>
  <si>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</si>
  <si>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</si>
  <si>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</si>
  <si>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</si>
  <si>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</si>
  <si>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</si>
  <si>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</si>
  <si>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</si>
  <si>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</si>
  <si>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</si>
  <si>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</si>
  <si>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</si>
  <si>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</si>
  <si>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</si>
  <si>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</si>
  <si>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</si>
  <si>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</si>
  <si>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</si>
  <si>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</si>
  <si>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</si>
  <si>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</si>
  <si>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</si>
  <si>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</si>
  <si>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</si>
  <si>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</si>
  <si>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</si>
  <si>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</si>
  <si>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</si>
  <si>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</si>
  <si>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</si>
  <si>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</si>
  <si>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</si>
  <si>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</si>
  <si>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</si>
  <si>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</si>
  <si>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</si>
  <si>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</si>
  <si>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</si>
  <si>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</si>
  <si>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</si>
  <si>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</si>
  <si>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</si>
  <si>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</si>
  <si>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</si>
  <si>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</si>
  <si>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</si>
  <si>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</si>
  <si>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</si>
  <si>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</si>
  <si>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</si>
  <si>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</si>
  <si>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</si>
  <si>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</si>
  <si>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</si>
  <si>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</si>
  <si>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</si>
  <si>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</si>
  <si>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</si>
  <si>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</si>
  <si>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</si>
  <si>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</si>
  <si>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</si>
  <si>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</si>
  <si>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</si>
  <si>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</si>
  <si>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</si>
  <si>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</si>
  <si>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</si>
  <si>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</si>
  <si>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</si>
  <si>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</si>
  <si>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</si>
  <si>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</si>
  <si>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</si>
  <si>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</si>
  <si>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</si>
  <si>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</si>
  <si>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</si>
  <si>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</si>
  <si>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</si>
  <si>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</si>
  <si>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</si>
  <si>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</si>
  <si>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</si>
  <si>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</si>
  <si>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</si>
  <si>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</si>
  <si>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</si>
  <si>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</si>
  <si>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</si>
  <si>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</si>
  <si>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</si>
  <si>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</si>
  <si>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</si>
  <si>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</si>
  <si>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</si>
  <si>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</si>
  <si>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</si>
  <si>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</si>
  <si>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</si>
  <si>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</si>
  <si>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</si>
  <si>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</si>
  <si>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</si>
  <si>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</si>
  <si>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</si>
  <si>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</si>
  <si>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</si>
  <si>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</si>
  <si>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</si>
  <si>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</si>
  <si>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</si>
  <si>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</si>
  <si>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</si>
  <si>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</si>
  <si>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</si>
  <si>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</si>
  <si>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</si>
  <si>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</si>
  <si>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</si>
  <si>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</si>
  <si>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</si>
  <si>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</si>
  <si>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</si>
  <si>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</si>
  <si>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</si>
  <si>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</si>
  <si>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</si>
  <si>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</si>
  <si>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</si>
  <si>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</si>
  <si>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</si>
  <si>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</si>
  <si>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</si>
  <si>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</si>
  <si>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</si>
  <si>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</si>
  <si>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</si>
  <si>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</si>
  <si>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</si>
  <si>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</si>
  <si>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</si>
  <si>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</si>
  <si>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</si>
  <si>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</si>
  <si>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</si>
  <si>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</si>
  <si>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</si>
  <si>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</si>
  <si>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</si>
  <si>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</si>
  <si>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</si>
  <si>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</si>
  <si>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</si>
  <si>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</si>
  <si>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</si>
  <si>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</si>
  <si>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</si>
  <si>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</si>
  <si>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</si>
  <si>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</si>
  <si>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</si>
  <si>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</si>
  <si>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</si>
  <si>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</si>
  <si>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</si>
  <si>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</si>
  <si>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</si>
  <si>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</si>
  <si>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</si>
  <si>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</si>
  <si>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</si>
  <si>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</si>
  <si>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</si>
  <si>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</si>
  <si>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</si>
  <si>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</si>
  <si>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</si>
  <si>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</si>
  <si>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</si>
  <si>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</si>
  <si>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</si>
  <si>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</si>
  <si>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</si>
  <si>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</si>
  <si>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</si>
  <si>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</si>
  <si>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</si>
  <si>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</si>
  <si>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</si>
  <si>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</si>
  <si>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</si>
  <si>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</si>
  <si>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</si>
  <si>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</si>
  <si>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</si>
  <si>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</si>
  <si>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</si>
  <si>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</si>
  <si>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</si>
  <si>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</si>
  <si>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</si>
  <si>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</si>
  <si>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</si>
  <si>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</si>
  <si>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</si>
  <si>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</si>
  <si>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</si>
  <si>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</si>
  <si>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</si>
  <si>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</si>
  <si>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</si>
  <si>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</si>
  <si>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</si>
  <si>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</si>
  <si>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</si>
  <si>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</si>
  <si>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</si>
  <si>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</si>
  <si>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</si>
  <si>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</si>
  <si>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</si>
  <si>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</si>
  <si>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</si>
  <si>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</si>
  <si>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</si>
  <si>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</si>
  <si>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</si>
  <si>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</si>
  <si>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</si>
  <si>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</si>
  <si>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</si>
  <si>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</si>
  <si>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</si>
  <si>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</si>
  <si>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</si>
  <si>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</si>
  <si>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</si>
  <si>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</si>
  <si>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</si>
  <si>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</si>
  <si>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</si>
  <si>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</si>
  <si>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</si>
  <si>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</si>
  <si>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</si>
  <si>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</si>
  <si>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</si>
  <si>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</si>
  <si>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</si>
  <si>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</si>
  <si>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</si>
  <si>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</si>
  <si>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</si>
  <si>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</si>
  <si>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</si>
  <si>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</si>
  <si>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</si>
  <si>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</si>
  <si>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</si>
  <si>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</si>
  <si>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</si>
  <si>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</si>
  <si>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</si>
  <si>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</si>
  <si>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</si>
  <si>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</si>
  <si>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</si>
  <si>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</si>
  <si>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</si>
  <si>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</si>
  <si>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</si>
  <si>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</si>
  <si>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</si>
  <si>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</si>
  <si>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</si>
  <si>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</si>
  <si>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</si>
  <si>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</si>
  <si>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</si>
  <si>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</si>
  <si>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</si>
  <si>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</si>
  <si>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</si>
  <si>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</si>
  <si>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</si>
  <si>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</si>
  <si>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</si>
  <si>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</si>
  <si>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</si>
  <si>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</si>
  <si>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</si>
  <si>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</si>
  <si>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</si>
  <si>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</si>
  <si>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</si>
  <si>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</si>
  <si>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</si>
  <si>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</si>
  <si>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</si>
  <si>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</si>
  <si>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</si>
  <si>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</si>
  <si>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</si>
  <si>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</si>
  <si>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</si>
  <si>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</si>
  <si>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</si>
  <si>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</si>
  <si>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</si>
  <si>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</si>
  <si>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</si>
  <si>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</si>
  <si>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</si>
  <si>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</si>
  <si>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</si>
  <si>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</si>
  <si>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</si>
  <si>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</si>
  <si>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</si>
  <si>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</si>
  <si>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</si>
  <si>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</si>
  <si>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</si>
  <si>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</si>
  <si>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</si>
  <si>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</si>
  <si>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</si>
  <si>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</si>
  <si>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</si>
  <si>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</si>
  <si>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</si>
  <si>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</si>
  <si>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</si>
  <si>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</si>
  <si>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</si>
  <si>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</si>
  <si>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</si>
  <si>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</si>
  <si>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</si>
  <si>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</si>
  <si>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</si>
  <si>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</si>
  <si>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</si>
  <si>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</si>
  <si>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</si>
  <si>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</si>
  <si>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</si>
  <si>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</si>
  <si>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</si>
  <si>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</si>
  <si>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</si>
  <si>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</si>
  <si>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</si>
  <si>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</si>
  <si>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</si>
  <si>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</si>
  <si>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</si>
  <si>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</si>
  <si>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</si>
  <si>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</si>
  <si>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</si>
  <si>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</si>
  <si>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</si>
  <si>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</si>
  <si>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</si>
  <si>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</si>
  <si>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</si>
  <si>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</si>
  <si>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</si>
  <si>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</si>
  <si>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</si>
  <si>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</si>
  <si>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</si>
  <si>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</si>
  <si>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</si>
  <si>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</si>
  <si>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</si>
  <si>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</si>
  <si>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</si>
  <si>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</si>
  <si>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</si>
  <si>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</si>
  <si>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</si>
  <si>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</si>
  <si>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</si>
  <si>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</si>
  <si>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</si>
  <si>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</si>
  <si>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</si>
  <si>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</si>
  <si>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</si>
  <si>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</si>
  <si>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</si>
  <si>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</si>
  <si>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</si>
  <si>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</si>
  <si>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</si>
  <si>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</si>
  <si>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</si>
  <si>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</si>
  <si>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</si>
  <si>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</si>
  <si>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</si>
  <si>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</si>
  <si>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</si>
  <si>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</si>
  <si>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</si>
  <si>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</si>
  <si>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</si>
  <si>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</si>
  <si>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</si>
  <si>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</si>
  <si>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</si>
  <si>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</si>
  <si>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</si>
  <si>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</si>
  <si>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</si>
  <si>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</si>
  <si>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</si>
  <si>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</si>
  <si>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</si>
  <si>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</si>
  <si>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</si>
  <si>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</si>
  <si>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</si>
  <si>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</si>
  <si>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</si>
  <si>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</si>
  <si>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</si>
  <si>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</si>
  <si>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</si>
  <si>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</si>
  <si>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</si>
  <si>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</si>
  <si>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</si>
  <si>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</si>
  <si>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</si>
  <si>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</si>
  <si>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</si>
  <si>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</si>
  <si>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</si>
  <si>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</si>
  <si>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</si>
  <si>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</si>
  <si>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</si>
  <si>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</si>
  <si>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</si>
  <si>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</si>
  <si>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</si>
  <si>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</si>
  <si>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</si>
  <si>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</si>
  <si>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</si>
  <si>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</si>
  <si>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</si>
  <si>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</si>
  <si>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</si>
  <si>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</si>
  <si>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</si>
  <si>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</si>
  <si>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</si>
  <si>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</si>
  <si>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</si>
  <si>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</si>
  <si>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</si>
  <si>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</si>
  <si>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</si>
  <si>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</si>
  <si>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</si>
  <si>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</si>
  <si>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</si>
  <si>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</si>
  <si>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</si>
  <si>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</si>
  <si>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</si>
  <si>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</si>
  <si>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</si>
  <si>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</si>
  <si>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</si>
  <si>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</si>
  <si>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</si>
  <si>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</si>
  <si>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</si>
  <si>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</si>
  <si>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</si>
  <si>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</si>
  <si>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</si>
  <si>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</si>
  <si>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</si>
  <si>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</si>
  <si>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</si>
  <si>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</si>
  <si>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</si>
  <si>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</si>
  <si>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</si>
  <si>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</si>
  <si>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</si>
  <si>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</si>
  <si>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</si>
  <si>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</si>
  <si>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</si>
  <si>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</si>
  <si>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</si>
  <si>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</si>
  <si>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</si>
  <si>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</si>
  <si>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</si>
  <si>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</si>
  <si>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</si>
  <si>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</si>
  <si>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</si>
  <si>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</si>
  <si>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</si>
  <si>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</si>
  <si>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</si>
  <si>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</si>
  <si>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</si>
  <si>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</si>
  <si>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</si>
  <si>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</si>
  <si>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</si>
  <si>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</si>
  <si>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</si>
  <si>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</si>
  <si>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</si>
  <si>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</si>
  <si>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</si>
  <si>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</si>
  <si>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</si>
  <si>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</si>
  <si>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</si>
  <si>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</si>
  <si>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</si>
  <si>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</si>
  <si>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</si>
  <si>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</si>
  <si>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</si>
  <si>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</si>
  <si>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</si>
  <si>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</si>
  <si>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</si>
  <si>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</si>
  <si>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</si>
  <si>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</si>
  <si>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</si>
  <si>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</si>
  <si>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</si>
  <si>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</si>
  <si>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</si>
  <si>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</si>
  <si>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</si>
  <si>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</si>
  <si>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</si>
  <si>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</si>
  <si>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</si>
  <si>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</si>
  <si>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</si>
  <si>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</si>
  <si>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</si>
  <si>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</si>
  <si>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</si>
  <si>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</si>
  <si>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</si>
  <si>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</si>
  <si>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</si>
  <si>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</si>
  <si>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</si>
  <si>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</si>
  <si>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</si>
  <si>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</si>
  <si>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</si>
  <si>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</si>
  <si>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</si>
  <si>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</si>
  <si>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</si>
  <si>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</si>
  <si>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</si>
  <si>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</si>
  <si>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</si>
  <si>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</si>
  <si>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</si>
  <si>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</si>
  <si>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</si>
  <si>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</si>
  <si>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</si>
  <si>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</si>
  <si>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</si>
  <si>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</si>
  <si>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</si>
  <si>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</si>
  <si>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</si>
  <si>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</si>
  <si>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</si>
  <si>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</si>
  <si>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</si>
  <si>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</si>
  <si>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</si>
  <si>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</si>
  <si>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</si>
  <si>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</si>
  <si>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</si>
  <si>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</si>
  <si>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</si>
  <si>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</si>
  <si>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</si>
  <si>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</si>
  <si>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</si>
  <si>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</si>
  <si>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</si>
  <si>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</si>
  <si>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</si>
  <si>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</si>
  <si>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</si>
  <si>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</si>
  <si>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</si>
  <si>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</si>
  <si>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</si>
  <si>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</si>
  <si>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</si>
  <si>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</si>
  <si>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</si>
  <si>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</si>
  <si>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</si>
  <si>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</si>
  <si>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</si>
  <si>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</si>
  <si>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</si>
  <si>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</si>
  <si>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</si>
  <si>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</si>
  <si>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</si>
  <si>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</si>
  <si>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</si>
  <si>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</si>
  <si>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</si>
  <si>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</si>
  <si>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</si>
  <si>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</si>
  <si>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</si>
  <si>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</si>
  <si>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</si>
  <si>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</si>
  <si>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</si>
  <si>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</si>
  <si>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</si>
  <si>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</si>
  <si>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</si>
  <si>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</si>
  <si>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</si>
  <si>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</si>
  <si>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</si>
  <si>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</si>
  <si>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</si>
  <si>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</si>
  <si>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</si>
  <si>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</si>
  <si>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</si>
  <si>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</si>
  <si>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</si>
  <si>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</si>
  <si>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</si>
  <si>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</si>
  <si>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</si>
  <si>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</si>
  <si>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</si>
  <si>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</si>
  <si>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</si>
  <si>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</si>
  <si>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</si>
  <si>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</si>
  <si>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</si>
  <si>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</si>
  <si>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</si>
  <si>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</si>
  <si>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</si>
  <si>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</si>
  <si>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</si>
  <si>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</si>
  <si>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</si>
  <si>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</si>
  <si>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</si>
  <si>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</si>
  <si>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</si>
  <si>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</si>
  <si>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</si>
  <si>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</si>
  <si>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</si>
  <si>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</si>
  <si>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</si>
  <si>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</si>
  <si>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</si>
  <si>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</si>
  <si>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</si>
  <si>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</si>
  <si>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</si>
  <si>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</si>
  <si>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</si>
  <si>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</si>
  <si>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</si>
  <si>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</si>
  <si>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</si>
  <si>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</si>
  <si>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</si>
  <si>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</si>
  <si>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</si>
  <si>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</si>
  <si>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</si>
  <si>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</si>
  <si>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</si>
  <si>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</si>
  <si>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</si>
  <si>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</si>
  <si>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</si>
  <si>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</si>
  <si>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</si>
  <si>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</si>
  <si>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</si>
  <si>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</si>
  <si>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</si>
  <si>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</si>
  <si>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</si>
  <si>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</si>
  <si>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</si>
  <si>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</si>
  <si>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</si>
  <si>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</si>
  <si>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</si>
  <si>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</si>
  <si>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</si>
  <si>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</si>
  <si>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</si>
  <si>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</si>
  <si>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</si>
  <si>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</si>
  <si>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</si>
  <si>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</si>
  <si>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</si>
  <si>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</si>
  <si>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</si>
  <si>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</si>
  <si>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</si>
  <si>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</si>
  <si>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</si>
  <si>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</si>
  <si>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</si>
  <si>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</si>
  <si>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</si>
  <si>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</si>
  <si>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</si>
  <si>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</si>
  <si>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</si>
  <si>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</si>
  <si>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</si>
  <si>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</si>
  <si>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</si>
  <si>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</si>
  <si>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</si>
  <si>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</si>
  <si>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</si>
  <si>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</si>
  <si>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</si>
  <si>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</si>
  <si>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</si>
  <si>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</si>
  <si>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</si>
  <si>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</si>
  <si>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</si>
  <si>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</si>
  <si>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</si>
  <si>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</si>
  <si>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</si>
  <si>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</si>
  <si>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</si>
  <si>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</si>
  <si>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</si>
  <si>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</si>
  <si>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</si>
  <si>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</si>
  <si>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</si>
  <si>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</si>
  <si>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</si>
  <si>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</si>
  <si>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</si>
  <si>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</si>
  <si>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</si>
  <si>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</si>
  <si>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</si>
  <si>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</si>
  <si>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</si>
  <si>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</si>
  <si>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</si>
  <si>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</si>
  <si>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</si>
  <si>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</si>
  <si>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</si>
  <si>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</si>
  <si>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</si>
  <si>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</si>
  <si>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</si>
  <si>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</si>
  <si>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</si>
  <si>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</si>
  <si>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</si>
  <si>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</si>
  <si>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</si>
  <si>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</si>
  <si>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</si>
  <si>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</si>
  <si>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</si>
  <si>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</si>
  <si>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</si>
  <si>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</si>
  <si>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</si>
  <si>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</si>
  <si>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</si>
  <si>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</si>
  <si>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</si>
  <si>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</si>
  <si>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</si>
  <si>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</si>
  <si>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</si>
  <si>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</si>
  <si>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</si>
  <si>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</si>
  <si>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</si>
  <si>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</si>
  <si>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</si>
  <si>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</si>
  <si>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</si>
  <si>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</si>
  <si>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</si>
  <si>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</si>
  <si>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</si>
  <si>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</si>
  <si>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</si>
  <si>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</si>
  <si>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</si>
  <si>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</si>
  <si>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</si>
  <si>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</si>
  <si>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</si>
  <si>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</si>
  <si>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</si>
  <si>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</si>
  <si>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</si>
  <si>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</si>
  <si>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</si>
  <si>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</si>
  <si>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</si>
  <si>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</si>
  <si>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</si>
  <si>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</si>
  <si>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</si>
  <si>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</si>
  <si>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</si>
  <si>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</si>
  <si>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</si>
  <si>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</si>
  <si>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</si>
  <si>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</si>
  <si>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</si>
  <si>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</si>
  <si>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</si>
  <si>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</si>
  <si>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</si>
  <si>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</si>
  <si>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</si>
  <si>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</si>
  <si>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</si>
  <si>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</si>
  <si>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</si>
  <si>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</si>
  <si>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</si>
  <si>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</si>
  <si>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</si>
  <si>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</si>
  <si>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</si>
  <si>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</si>
  <si>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</si>
  <si>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</si>
  <si>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</si>
  <si>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</si>
  <si>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</si>
  <si>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</si>
  <si>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</si>
  <si>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</si>
  <si>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</si>
  <si>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</si>
  <si>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</si>
  <si>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</si>
  <si>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</si>
  <si>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</si>
  <si>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</si>
  <si>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</si>
  <si>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</si>
  <si>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</si>
  <si>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</si>
  <si>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</si>
  <si>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</si>
  <si>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</si>
  <si>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</si>
  <si>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</si>
  <si>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</si>
  <si>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</si>
  <si>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</si>
  <si>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</si>
  <si>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</si>
  <si>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</si>
  <si>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</si>
  <si>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</si>
  <si>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</si>
  <si>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</si>
  <si>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</si>
  <si>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</si>
  <si>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</si>
  <si>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</si>
  <si>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</si>
  <si>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</si>
  <si>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</si>
  <si>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</si>
  <si>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</si>
  <si>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</si>
  <si>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</si>
  <si>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</si>
  <si>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</si>
  <si>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</si>
  <si>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</si>
  <si>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</si>
  <si>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</si>
  <si>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</si>
  <si>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</si>
  <si>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</si>
  <si>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</si>
  <si>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</si>
  <si>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</si>
  <si>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</si>
  <si>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</si>
  <si>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</si>
  <si>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</si>
  <si>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</si>
  <si>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</si>
  <si>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</si>
  <si>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</si>
  <si>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</si>
  <si>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</si>
  <si>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</si>
  <si>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</si>
  <si>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</si>
  <si>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</si>
  <si>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</si>
  <si>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</si>
  <si>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</si>
  <si>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</si>
  <si>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</si>
  <si>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</si>
  <si>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</si>
  <si>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</si>
  <si>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</si>
  <si>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</si>
  <si>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</si>
  <si>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</si>
  <si>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</si>
  <si>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</si>
  <si>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</si>
  <si>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</si>
  <si>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</si>
  <si>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</si>
  <si>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</si>
  <si>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</si>
  <si>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</si>
  <si>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</si>
  <si>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</si>
  <si>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</si>
  <si>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</si>
  <si>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</si>
  <si>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</si>
  <si>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</si>
  <si>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</si>
  <si>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</si>
  <si>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</si>
  <si>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</si>
  <si>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</si>
  <si>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</si>
  <si>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</si>
  <si>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</si>
  <si>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</si>
  <si>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</si>
  <si>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</si>
  <si>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</si>
  <si>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</si>
  <si>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</si>
  <si>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</si>
  <si>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</si>
  <si>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</si>
  <si>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</si>
  <si>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</si>
  <si>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</si>
  <si>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</si>
  <si>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</si>
  <si>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</si>
  <si>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</si>
  <si>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</si>
  <si>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</si>
  <si>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</si>
  <si>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</si>
  <si>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</si>
  <si>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</si>
  <si>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</si>
  <si>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</si>
  <si>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</si>
  <si>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</si>
  <si>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</si>
  <si>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</si>
  <si>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</si>
  <si>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</si>
  <si>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</si>
  <si>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</si>
  <si>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</si>
  <si>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</si>
  <si>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</si>
  <si>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</si>
  <si>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</si>
  <si>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</si>
  <si>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</si>
  <si>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</si>
  <si>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</si>
  <si>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</si>
  <si>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</si>
  <si>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</si>
  <si>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</si>
  <si>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</si>
  <si>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</si>
  <si>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</si>
  <si>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</si>
  <si>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</si>
  <si>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</si>
  <si>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</si>
  <si>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</si>
  <si>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</si>
  <si>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</si>
  <si>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</si>
  <si>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</si>
  <si>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</si>
  <si>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</si>
  <si>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</si>
  <si>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</si>
  <si>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</si>
  <si>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</si>
  <si>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</si>
  <si>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</si>
  <si>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</si>
  <si>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</si>
  <si>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</si>
  <si>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</si>
  <si>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</si>
  <si>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</si>
  <si>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</si>
  <si>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</si>
  <si>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</si>
  <si>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</si>
  <si>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</si>
  <si>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</si>
  <si>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</si>
  <si>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</si>
  <si>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</si>
  <si>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</si>
  <si>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</si>
  <si>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</si>
  <si>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</si>
  <si>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</si>
  <si>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</si>
  <si>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</si>
  <si>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</si>
  <si>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</si>
  <si>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</si>
  <si>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</si>
  <si>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</si>
  <si>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</si>
  <si>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</si>
  <si>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</si>
  <si>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</si>
  <si>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</si>
  <si>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</si>
  <si>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</si>
  <si>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</si>
  <si>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</si>
  <si>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</si>
  <si>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</si>
  <si>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</si>
  <si>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</si>
  <si>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</si>
  <si>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</si>
  <si>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</si>
  <si>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</si>
  <si>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</si>
  <si>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</si>
  <si>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</si>
  <si>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</si>
  <si>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</si>
  <si>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</si>
  <si>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</si>
  <si>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</si>
  <si>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</si>
  <si>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</si>
  <si>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</si>
  <si>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</si>
  <si>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</si>
  <si>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</si>
  <si>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</si>
  <si>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</si>
  <si>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</si>
  <si>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</si>
  <si>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</si>
  <si>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</si>
  <si>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</si>
  <si>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</si>
  <si>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</si>
  <si>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</si>
  <si>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</si>
  <si>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</si>
  <si>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</si>
  <si>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</si>
  <si>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</si>
  <si>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</si>
  <si>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</si>
  <si>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</si>
  <si>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</si>
  <si>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</si>
  <si>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</si>
  <si>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</si>
  <si>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</si>
  <si>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</si>
  <si>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</si>
  <si>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</si>
  <si>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</si>
  <si>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</si>
  <si>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</si>
  <si>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</si>
  <si>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</si>
  <si>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</si>
  <si>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</si>
  <si>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</si>
  <si>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</si>
  <si>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</si>
  <si>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</si>
  <si>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</si>
  <si>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</si>
  <si>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</si>
  <si>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</si>
  <si>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</si>
  <si>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</si>
  <si>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</si>
  <si>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</si>
  <si>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</si>
  <si>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</si>
  <si>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</si>
  <si>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</si>
  <si>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</si>
  <si>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</si>
  <si>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</si>
  <si>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</si>
  <si>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</si>
  <si>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</si>
  <si>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</si>
  <si>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</si>
  <si>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</si>
  <si>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</si>
  <si>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</si>
  <si>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</si>
  <si>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</si>
  <si>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</si>
  <si>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</si>
  <si>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</si>
  <si>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</si>
  <si>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</si>
  <si>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</si>
  <si>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</si>
  <si>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</si>
  <si>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</si>
  <si>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</si>
  <si>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</si>
  <si>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</si>
  <si>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</si>
  <si>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</si>
  <si>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</si>
  <si>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</si>
  <si>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</si>
  <si>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</si>
  <si>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</si>
  <si>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</si>
  <si>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</si>
  <si>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</si>
  <si>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</si>
  <si>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</si>
  <si>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</si>
  <si>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</si>
  <si>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</si>
  <si>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</si>
  <si>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</si>
  <si>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</si>
  <si>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</si>
  <si>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</si>
  <si>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</si>
  <si>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</si>
  <si>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</si>
  <si>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</si>
  <si>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</si>
  <si>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</si>
  <si>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</si>
  <si>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</si>
  <si>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</si>
  <si>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</si>
  <si>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</si>
  <si>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</si>
  <si>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</si>
  <si>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</si>
  <si>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</si>
  <si>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</si>
  <si>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</si>
  <si>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</si>
  <si>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</si>
  <si>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</si>
  <si>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</si>
  <si>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</si>
  <si>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</si>
  <si>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</si>
  <si>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</si>
  <si>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</si>
  <si>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</si>
  <si>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</si>
  <si>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</si>
  <si>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</si>
  <si>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</si>
  <si>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</si>
  <si>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</si>
  <si>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</si>
  <si>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</si>
  <si>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</si>
  <si>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</si>
  <si>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</si>
  <si>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</si>
  <si>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</si>
  <si>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</si>
  <si>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</si>
  <si>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</si>
  <si>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</si>
  <si>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</si>
  <si>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</si>
  <si>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</si>
  <si>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</si>
  <si>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</si>
  <si>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</si>
  <si>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</si>
  <si>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</si>
  <si>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</si>
  <si>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</si>
  <si>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</si>
  <si>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</si>
  <si>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</si>
  <si>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</si>
  <si>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</si>
  <si>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</si>
  <si>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</si>
  <si>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</si>
  <si>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</si>
  <si>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</si>
  <si>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</si>
  <si>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</si>
  <si>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</si>
  <si>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</si>
  <si>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</si>
  <si>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</si>
  <si>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</si>
  <si>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</si>
  <si>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</si>
  <si>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</si>
  <si>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</si>
  <si>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</si>
  <si>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</si>
  <si>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</si>
  <si>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</si>
  <si>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</si>
  <si>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</si>
  <si>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</si>
  <si>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</si>
  <si>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</si>
  <si>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</si>
  <si>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</si>
  <si>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</si>
  <si>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</si>
  <si>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</si>
  <si>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</si>
  <si>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</si>
  <si>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</si>
  <si>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</si>
  <si>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</si>
  <si>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</si>
  <si>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</si>
  <si>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</si>
  <si>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</si>
  <si>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</si>
  <si>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</si>
  <si>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</si>
  <si>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</si>
  <si>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</si>
  <si>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</si>
  <si>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</si>
  <si>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</si>
  <si>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</si>
  <si>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</si>
  <si>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</si>
  <si>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</si>
  <si>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</si>
  <si>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</si>
  <si>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</si>
  <si>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</si>
  <si>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</si>
  <si>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</si>
  <si>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</si>
  <si>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</si>
  <si>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</si>
  <si>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</si>
  <si>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</si>
  <si>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</si>
  <si>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</si>
  <si>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</si>
  <si>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</si>
  <si>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</si>
  <si>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</si>
  <si>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</si>
  <si>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</si>
  <si>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</si>
  <si>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</si>
  <si>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</si>
  <si>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</si>
  <si>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</si>
  <si>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</si>
  <si>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</si>
  <si>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</si>
  <si>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</si>
  <si>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</si>
  <si>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</si>
  <si>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</si>
  <si>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</si>
  <si>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</si>
  <si>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</si>
  <si>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</si>
  <si>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</si>
  <si>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</si>
  <si>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</si>
  <si>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</si>
  <si>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</si>
  <si>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</si>
  <si>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</si>
  <si>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</si>
  <si>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</si>
  <si>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</si>
  <si>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</si>
  <si>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</si>
  <si>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</si>
  <si>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</si>
  <si>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</si>
  <si>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</si>
  <si>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</si>
  <si>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</si>
  <si>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</si>
  <si>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</si>
  <si>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</si>
  <si>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</si>
  <si>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</si>
  <si>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</si>
  <si>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</si>
  <si>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</si>
  <si>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</si>
  <si>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</si>
  <si>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</si>
  <si>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</si>
  <si>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</si>
  <si>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</si>
  <si>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</si>
  <si>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</si>
  <si>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</si>
  <si>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</si>
  <si>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</si>
  <si>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</si>
  <si>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</si>
  <si>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</si>
  <si>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</si>
  <si>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</si>
  <si>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</si>
  <si>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</si>
  <si>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</si>
  <si>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</si>
  <si>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</si>
  <si>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</si>
  <si>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</si>
  <si>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</si>
  <si>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</si>
  <si>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</si>
  <si>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</si>
  <si>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</si>
  <si>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</si>
  <si>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</si>
  <si>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</si>
  <si>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</si>
  <si>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</si>
  <si>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</si>
  <si>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</si>
  <si>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</si>
  <si>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</si>
  <si>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</si>
  <si>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</si>
  <si>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</si>
  <si>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</si>
  <si>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</si>
  <si>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</si>
  <si>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</si>
  <si>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</si>
  <si>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</si>
  <si>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</si>
  <si>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</si>
  <si>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</si>
  <si>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</si>
  <si>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</si>
  <si>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</si>
  <si>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</si>
  <si>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</si>
  <si>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</si>
  <si>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</si>
  <si>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</si>
  <si>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</si>
  <si>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</si>
  <si>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</si>
  <si>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</si>
  <si>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</si>
  <si>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</si>
  <si>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</si>
  <si>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</si>
  <si>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</si>
  <si>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</si>
  <si>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</si>
  <si>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</si>
  <si>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</si>
  <si>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</si>
  <si>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</si>
  <si>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</si>
  <si>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</si>
  <si>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</si>
  <si>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</si>
  <si>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</si>
  <si>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</si>
  <si>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</si>
  <si>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</si>
  <si>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</si>
  <si>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</si>
  <si>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</si>
  <si>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</si>
  <si>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</si>
  <si>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</si>
  <si>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</si>
  <si>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</si>
  <si>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</si>
  <si>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</si>
  <si>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</si>
  <si>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</si>
  <si>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</si>
  <si>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</si>
  <si>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</si>
  <si>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</si>
  <si>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</si>
  <si>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</si>
  <si>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</si>
  <si>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</si>
  <si>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</si>
  <si>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</si>
  <si>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</si>
  <si>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</si>
  <si>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</si>
  <si>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</si>
  <si>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</si>
  <si>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</si>
  <si>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</si>
  <si>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</si>
  <si>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</si>
  <si>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</si>
  <si>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</si>
  <si>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</si>
  <si>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</si>
  <si>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</si>
  <si>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</si>
  <si>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</si>
  <si>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</si>
  <si>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</si>
  <si>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</si>
  <si>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</si>
  <si>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</si>
  <si>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</si>
  <si>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</si>
  <si>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</si>
  <si>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</si>
  <si>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</si>
  <si>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</si>
  <si>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</si>
  <si>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</si>
  <si>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</si>
  <si>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</si>
  <si>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</si>
  <si>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</si>
  <si>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</si>
  <si>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</si>
  <si>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</si>
  <si>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</si>
  <si>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</si>
  <si>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</si>
  <si>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</si>
  <si>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</si>
  <si>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</si>
  <si>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</si>
  <si>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</si>
  <si>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</si>
  <si>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</si>
  <si>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</si>
  <si>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</si>
  <si>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</si>
  <si>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</si>
  <si>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</si>
  <si>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</si>
  <si>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</si>
  <si>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</si>
  <si>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</si>
  <si>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</si>
  <si>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</si>
  <si>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</si>
  <si>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</si>
  <si>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</si>
  <si>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</si>
  <si>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</si>
  <si>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</si>
  <si>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</si>
  <si>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</si>
  <si>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</si>
  <si>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</si>
  <si>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</si>
  <si>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</si>
  <si>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</si>
  <si>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</si>
  <si>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</si>
  <si>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</si>
  <si>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</si>
  <si>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</si>
  <si>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</si>
  <si>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</si>
  <si>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</si>
  <si>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</si>
  <si>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</si>
  <si>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</si>
  <si>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</si>
  <si>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</si>
  <si>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</si>
  <si>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</si>
  <si>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</si>
  <si>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</si>
  <si>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</si>
  <si>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</si>
  <si>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</si>
  <si>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</si>
  <si>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</si>
  <si>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</si>
  <si>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</si>
  <si>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</si>
  <si>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</si>
  <si>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</si>
  <si>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</si>
  <si>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</si>
  <si>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</si>
  <si>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</si>
  <si>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</si>
  <si>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</si>
  <si>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</si>
  <si>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</si>
  <si>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</si>
  <si>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</si>
  <si>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</si>
  <si>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</si>
  <si>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</si>
  <si>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</si>
  <si>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</si>
  <si>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</si>
  <si>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</si>
  <si>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</si>
  <si>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</si>
  <si>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</si>
  <si>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</si>
  <si>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</si>
  <si>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</si>
  <si>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</si>
  <si>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</si>
  <si>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</si>
  <si>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</si>
  <si>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</si>
  <si>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</si>
  <si>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</si>
  <si>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</si>
  <si>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</si>
  <si>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</si>
  <si>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</si>
  <si>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</si>
  <si>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</si>
  <si>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</si>
  <si>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</si>
  <si>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</si>
  <si>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</si>
  <si>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</si>
  <si>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</si>
  <si>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</si>
  <si>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</si>
  <si>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</si>
  <si>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</si>
  <si>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</si>
  <si>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</si>
  <si>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</si>
  <si>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</si>
  <si>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</si>
  <si>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</si>
  <si>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</si>
  <si>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</si>
  <si>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</si>
  <si>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</si>
  <si>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</si>
  <si>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</si>
  <si>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</si>
  <si>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</si>
  <si>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</si>
  <si>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</si>
  <si>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</si>
  <si>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</si>
  <si>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</si>
  <si>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</si>
  <si>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</si>
  <si>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</si>
  <si>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</si>
  <si>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</si>
  <si>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</si>
  <si>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</si>
  <si>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</si>
  <si>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</si>
  <si>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</si>
  <si>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</si>
  <si>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</si>
  <si>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</si>
  <si>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</si>
  <si>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</si>
  <si>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</si>
  <si>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</si>
  <si>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</si>
  <si>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</si>
  <si>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</si>
  <si>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</si>
  <si>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</si>
  <si>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</si>
  <si>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</si>
  <si>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</si>
  <si>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</si>
  <si>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</si>
  <si>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</si>
  <si>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</si>
  <si>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</si>
  <si>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</si>
  <si>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</si>
  <si>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</si>
  <si>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</si>
  <si>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</si>
  <si>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</si>
  <si>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</si>
  <si>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</si>
  <si>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</si>
  <si>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</si>
  <si>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</si>
  <si>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</si>
  <si>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</si>
  <si>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</si>
  <si>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</si>
  <si>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</si>
  <si>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</si>
  <si>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</si>
  <si>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</si>
  <si>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</si>
  <si>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</si>
  <si>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</si>
  <si>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</si>
  <si>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</si>
  <si>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</si>
  <si>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</si>
  <si>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</si>
  <si>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</si>
  <si>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</si>
  <si>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</si>
  <si>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</si>
  <si>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</si>
  <si>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</si>
  <si>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</si>
  <si>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</si>
  <si>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</si>
  <si>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</si>
  <si>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</si>
  <si>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</si>
  <si>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</si>
  <si>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</si>
  <si>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</si>
  <si>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</si>
  <si>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</si>
  <si>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</si>
  <si>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</si>
  <si>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</si>
  <si>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</si>
  <si>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</si>
  <si>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</si>
  <si>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</si>
  <si>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</si>
  <si>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</si>
  <si>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</si>
  <si>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</si>
  <si>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</si>
  <si>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</si>
  <si>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</si>
  <si>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</si>
  <si>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</si>
  <si>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</si>
  <si>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</si>
  <si>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</si>
  <si>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</si>
  <si>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</si>
  <si>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</si>
  <si>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</si>
  <si>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</si>
  <si>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</si>
  <si>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</si>
  <si>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</si>
  <si>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</si>
  <si>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</si>
  <si>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</si>
  <si>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</si>
  <si>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</si>
  <si>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</si>
  <si>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</si>
  <si>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</si>
  <si>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</si>
  <si>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</si>
  <si>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</si>
  <si>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</si>
  <si>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</si>
  <si>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</si>
  <si>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</si>
  <si>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</si>
  <si>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</si>
  <si>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</si>
  <si>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</si>
  <si>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</si>
  <si>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</si>
  <si>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</si>
  <si>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</si>
  <si>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</si>
  <si>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</si>
  <si>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</si>
  <si>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</si>
  <si>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</si>
  <si>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</si>
  <si>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</si>
  <si>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</si>
  <si>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</si>
  <si>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</si>
  <si>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</si>
  <si>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</si>
  <si>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</si>
  <si>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</si>
  <si>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</si>
  <si>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</si>
  <si>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</si>
  <si>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</si>
  <si>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</si>
  <si>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</si>
  <si>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</si>
  <si>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</si>
  <si>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</si>
  <si>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</si>
  <si>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</si>
  <si>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</si>
  <si>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</si>
  <si>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</si>
  <si>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</si>
  <si>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</si>
  <si>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</si>
  <si>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</si>
  <si>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</si>
  <si>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</si>
  <si>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</si>
  <si>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</si>
  <si>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</si>
  <si>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</si>
  <si>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</si>
  <si>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</si>
  <si>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</si>
  <si>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</si>
  <si>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</si>
  <si>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</si>
  <si>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</si>
  <si>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</si>
  <si>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</si>
  <si>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</si>
  <si>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</si>
  <si>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</si>
  <si>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</si>
  <si>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</si>
  <si>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</si>
  <si>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</si>
  <si>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</si>
  <si>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</si>
  <si>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</si>
  <si>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</si>
  <si>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</si>
  <si>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</si>
  <si>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</si>
  <si>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</si>
  <si>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</si>
  <si>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</si>
  <si>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</si>
  <si>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</si>
  <si>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</si>
  <si>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</si>
  <si>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</si>
  <si>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</si>
  <si>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</si>
  <si>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</si>
  <si>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</si>
  <si>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</si>
  <si>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</si>
  <si>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</si>
  <si>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</si>
  <si>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</si>
  <si>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</si>
  <si>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</si>
  <si>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</si>
  <si>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</si>
  <si>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</si>
  <si>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</si>
  <si>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</si>
  <si>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</si>
  <si>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</si>
  <si>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</si>
  <si>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</si>
  <si>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</si>
  <si>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</si>
  <si>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</si>
  <si>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</si>
  <si>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</si>
  <si>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</si>
  <si>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</si>
  <si>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</si>
  <si>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</si>
  <si>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</si>
  <si>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</si>
  <si>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</si>
  <si>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</si>
  <si>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</si>
  <si>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</si>
  <si>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</si>
  <si>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</si>
  <si>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</si>
  <si>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</si>
  <si>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</si>
  <si>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</si>
  <si>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</si>
  <si>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</si>
  <si>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</si>
  <si>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</si>
  <si>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</si>
  <si>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</si>
  <si>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</si>
  <si>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</si>
  <si>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</si>
  <si>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</si>
  <si>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</si>
  <si>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</si>
  <si>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</si>
  <si>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</si>
  <si>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</si>
  <si>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</si>
  <si>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</si>
  <si>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</si>
  <si>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</si>
  <si>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</si>
  <si>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</si>
  <si>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</si>
  <si>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</si>
  <si>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</si>
  <si>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</si>
  <si>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</si>
  <si>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</si>
  <si>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</si>
  <si>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</si>
  <si>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</si>
  <si>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</si>
  <si>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</si>
  <si>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</si>
  <si>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</si>
  <si>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</si>
  <si>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</si>
  <si>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</si>
  <si>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</si>
  <si>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</si>
  <si>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</si>
  <si>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</si>
  <si>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</si>
  <si>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</si>
  <si>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</si>
  <si>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</si>
  <si>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</si>
  <si>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</si>
  <si>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</si>
  <si>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</si>
  <si>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</si>
  <si>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</si>
  <si>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</si>
  <si>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</si>
  <si>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</si>
  <si>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</si>
  <si>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</si>
  <si>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</si>
  <si>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</si>
  <si>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</si>
  <si>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</si>
  <si>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</si>
  <si>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</si>
  <si>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</si>
  <si>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</si>
  <si>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</si>
  <si>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</si>
  <si>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</si>
  <si>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</si>
  <si>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</si>
  <si>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</si>
  <si>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</si>
  <si>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</si>
  <si>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</si>
  <si>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</si>
  <si>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</si>
  <si>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</si>
  <si>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</si>
  <si>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</si>
  <si>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</si>
  <si>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</si>
  <si>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</si>
  <si>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</si>
  <si>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</si>
  <si>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</si>
  <si>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</si>
  <si>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</si>
  <si>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</si>
  <si>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</si>
  <si>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</si>
  <si>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</si>
  <si>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</si>
  <si>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</si>
  <si>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</si>
  <si>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</si>
  <si>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</si>
  <si>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</si>
  <si>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</si>
  <si>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</si>
  <si>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</si>
  <si>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</si>
  <si>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</si>
  <si>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</si>
  <si>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</si>
  <si>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</si>
  <si>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</si>
  <si>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</si>
  <si>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</si>
  <si>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</si>
  <si>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</si>
  <si>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</si>
  <si>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</si>
  <si>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</si>
  <si>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</si>
  <si>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</si>
  <si>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</si>
  <si>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</si>
  <si>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</si>
  <si>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</si>
  <si>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</si>
  <si>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</si>
  <si>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</si>
  <si>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</si>
  <si>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</si>
  <si>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</si>
  <si>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</si>
  <si>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</si>
  <si>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</si>
  <si>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</si>
  <si>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</si>
  <si>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</si>
  <si>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</si>
  <si>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</si>
  <si>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</si>
  <si>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</si>
  <si>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</si>
  <si>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</si>
  <si>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</si>
  <si>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</si>
  <si>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</si>
  <si>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</si>
  <si>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</si>
  <si>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</si>
  <si>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</si>
  <si>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</si>
  <si>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</si>
  <si>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</si>
  <si>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</si>
  <si>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</si>
  <si>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</si>
  <si>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</si>
  <si>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</si>
  <si>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</si>
  <si>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</si>
  <si>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</si>
  <si>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</si>
  <si>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</si>
  <si>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</si>
  <si>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</si>
  <si>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</si>
  <si>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</si>
  <si>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</si>
  <si>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</si>
  <si>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</si>
  <si>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</si>
  <si>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</si>
  <si>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</si>
  <si>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</si>
  <si>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</si>
  <si>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</si>
  <si>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</si>
  <si>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</si>
  <si>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</si>
  <si>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</si>
  <si>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</si>
  <si>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</si>
  <si>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</si>
  <si>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</si>
  <si>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</si>
  <si>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</si>
  <si>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</si>
  <si>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</si>
  <si>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</si>
  <si>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</si>
  <si>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</si>
  <si>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</si>
  <si>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</si>
  <si>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</si>
  <si>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</si>
  <si>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</si>
  <si>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</si>
  <si>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</si>
  <si>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</si>
  <si>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</si>
  <si>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</si>
  <si>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</si>
  <si>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</si>
  <si>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</si>
  <si>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</si>
  <si>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</si>
  <si>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</si>
  <si>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</si>
  <si>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</si>
  <si>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</si>
  <si>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</si>
  <si>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</si>
  <si>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</si>
  <si>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</si>
  <si>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</si>
  <si>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</si>
  <si>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</si>
  <si>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</si>
  <si>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</si>
  <si>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</si>
  <si>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</si>
  <si>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</si>
  <si>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</si>
  <si>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</si>
  <si>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</si>
  <si>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</si>
  <si>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</si>
  <si>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</si>
  <si>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</si>
  <si>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</si>
  <si>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</si>
  <si>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</si>
  <si>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</si>
  <si>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</si>
  <si>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</si>
  <si>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</si>
  <si>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</si>
  <si>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</si>
  <si>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</si>
  <si>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</si>
  <si>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</si>
  <si>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</si>
  <si>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</si>
  <si>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</si>
  <si>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</si>
  <si>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</si>
  <si>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</si>
  <si>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</si>
  <si>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</si>
  <si>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</si>
  <si>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</si>
  <si>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</si>
  <si>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</si>
  <si>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</si>
  <si>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</si>
  <si>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</si>
  <si>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</si>
  <si>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</si>
  <si>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</si>
  <si>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</si>
  <si>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</si>
  <si>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</si>
  <si>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</si>
  <si>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</si>
  <si>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</si>
  <si>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</si>
  <si>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</si>
  <si>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</si>
  <si>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</si>
  <si>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</si>
  <si>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</si>
  <si>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</si>
  <si>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</si>
  <si>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</si>
  <si>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</si>
  <si>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</si>
  <si>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</si>
  <si>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</si>
  <si>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</si>
  <si>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</si>
  <si>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</si>
  <si>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</si>
  <si>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</si>
  <si>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</si>
  <si>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</si>
  <si>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</si>
  <si>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</si>
  <si>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</si>
  <si>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</si>
  <si>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</si>
  <si>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</si>
  <si>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</si>
  <si>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</si>
  <si>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</si>
  <si>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</si>
  <si>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</si>
  <si>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</si>
  <si>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</si>
  <si>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</si>
  <si>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</si>
  <si>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</si>
  <si>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</si>
  <si>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</si>
  <si>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</si>
  <si>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</si>
  <si>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</si>
  <si>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</si>
  <si>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</si>
  <si>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</si>
  <si>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</si>
  <si>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</si>
  <si>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</si>
  <si>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</si>
  <si>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</si>
  <si>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</si>
  <si>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</si>
  <si>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</si>
  <si>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</si>
  <si>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</si>
  <si>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</si>
  <si>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</si>
  <si>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</si>
  <si>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</si>
  <si>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</si>
  <si>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</si>
  <si>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</si>
  <si>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</si>
  <si>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</si>
  <si>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</si>
  <si>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</si>
  <si>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</si>
  <si>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</si>
  <si>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</si>
  <si>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</si>
  <si>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</si>
  <si>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</si>
  <si>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</si>
  <si>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</si>
  <si>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</si>
  <si>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</si>
  <si>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</si>
  <si>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</si>
  <si>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</si>
  <si>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</si>
  <si>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</si>
  <si>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</si>
  <si>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</si>
  <si>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</si>
  <si>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</si>
  <si>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</si>
  <si>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</si>
  <si>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</si>
  <si>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</si>
  <si>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</si>
  <si>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</si>
  <si>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</si>
  <si>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</si>
  <si>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</si>
  <si>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</si>
  <si>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</si>
  <si>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</si>
  <si>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</si>
  <si>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</si>
  <si>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</si>
  <si>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</si>
  <si>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</si>
  <si>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</si>
  <si>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</si>
  <si>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</si>
  <si>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</si>
  <si>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</si>
  <si>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</si>
  <si>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</si>
  <si>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</si>
  <si>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</si>
  <si>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</si>
  <si>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</si>
  <si>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</si>
  <si>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</si>
  <si>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</si>
  <si>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</si>
  <si>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</si>
  <si>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</si>
  <si>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</si>
  <si>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</si>
  <si>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</si>
  <si>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</si>
  <si>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</si>
  <si>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</si>
  <si>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</si>
  <si>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</si>
  <si>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</si>
  <si>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</si>
  <si>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</si>
  <si>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</si>
  <si>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</si>
  <si>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</si>
  <si>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</si>
  <si>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</si>
  <si>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</si>
  <si>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</si>
  <si>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</si>
  <si>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</si>
  <si>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</si>
  <si>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</si>
  <si>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</si>
  <si>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</si>
  <si>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</si>
  <si>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</si>
  <si>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</si>
  <si>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</si>
  <si>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</si>
  <si>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</si>
  <si>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</si>
  <si>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</si>
  <si>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</si>
  <si>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</si>
  <si>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</si>
  <si>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</si>
  <si>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</si>
  <si>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</si>
  <si>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</si>
  <si>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</si>
  <si>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</si>
  <si>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</si>
  <si>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</si>
  <si>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</si>
  <si>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</si>
  <si>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</si>
  <si>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</si>
  <si>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</si>
  <si>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</si>
  <si>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</si>
  <si>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</si>
  <si>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</si>
  <si>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</si>
  <si>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</si>
  <si>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</si>
  <si>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</si>
  <si>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</si>
  <si>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</si>
  <si>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</si>
  <si>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</si>
  <si>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</si>
  <si>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</si>
  <si>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</si>
  <si>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</si>
  <si>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</si>
  <si>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</si>
  <si>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</si>
  <si>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</si>
  <si>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</si>
  <si>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</si>
  <si>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</si>
  <si>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</si>
  <si>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</si>
  <si>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</si>
  <si>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</si>
  <si>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</si>
  <si>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</si>
  <si>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</si>
  <si>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</si>
  <si>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</si>
  <si>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</si>
  <si>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</si>
  <si>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</si>
  <si>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</si>
  <si>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</si>
  <si>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</si>
  <si>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</si>
  <si>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</si>
  <si>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</si>
  <si>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</si>
  <si>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</si>
  <si>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</si>
  <si>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</si>
  <si>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</si>
  <si>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</si>
  <si>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</si>
  <si>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</si>
  <si>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</si>
  <si>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</si>
  <si>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</si>
  <si>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</si>
  <si>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</si>
  <si>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</si>
  <si>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</si>
  <si>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</si>
  <si>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</si>
  <si>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</si>
  <si>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</si>
  <si>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</si>
  <si>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</si>
  <si>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</si>
  <si>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</si>
  <si>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</si>
  <si>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</si>
  <si>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</si>
  <si>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</si>
  <si>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</si>
  <si>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</si>
  <si>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</si>
  <si>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</si>
  <si>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</si>
  <si>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</si>
  <si>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</si>
  <si>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</si>
  <si>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</si>
  <si>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</si>
  <si>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</si>
  <si>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</si>
  <si>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</si>
  <si>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</si>
  <si>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</si>
  <si>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</si>
  <si>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</si>
  <si>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</si>
  <si>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</si>
  <si>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</si>
  <si>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</si>
  <si>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</si>
  <si>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</si>
  <si>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</si>
  <si>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</si>
  <si>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</si>
  <si>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</si>
  <si>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</si>
  <si>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</si>
  <si>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</si>
  <si>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</si>
  <si>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</si>
  <si>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</si>
  <si>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</si>
  <si>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</si>
  <si>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</si>
  <si>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</si>
  <si>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</si>
  <si>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</si>
  <si>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</si>
  <si>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</si>
  <si>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</si>
  <si>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</si>
  <si>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</si>
  <si>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</si>
  <si>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</si>
  <si>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</si>
  <si>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</si>
  <si>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</si>
  <si>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</si>
  <si>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</si>
  <si>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</si>
  <si>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</si>
  <si>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</si>
  <si>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</si>
  <si>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</si>
  <si>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</si>
  <si>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</si>
  <si>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</si>
  <si>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</si>
  <si>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</si>
  <si>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</si>
  <si>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</si>
  <si>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</si>
  <si>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</si>
  <si>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</si>
  <si>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</si>
  <si>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</si>
  <si>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</si>
  <si>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</si>
  <si>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</si>
  <si>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</si>
  <si>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</si>
  <si>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</si>
  <si>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</si>
  <si>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</si>
  <si>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</si>
  <si>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</si>
  <si>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</si>
  <si>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</si>
  <si>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</si>
  <si>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</si>
  <si>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</si>
  <si>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</si>
  <si>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</si>
  <si>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</si>
  <si>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</si>
  <si>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</si>
  <si>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</si>
  <si>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</si>
  <si>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</si>
  <si>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</si>
  <si>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</si>
  <si>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</si>
  <si>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</si>
  <si>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</si>
  <si>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</si>
  <si>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</si>
  <si>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</si>
  <si>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</si>
  <si>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</si>
  <si>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</si>
  <si>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</si>
  <si>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</si>
  <si>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</si>
  <si>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</si>
  <si>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</si>
  <si>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</si>
  <si>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</si>
  <si>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</si>
  <si>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</si>
  <si>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</si>
  <si>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</si>
  <si>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</si>
  <si>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</si>
  <si>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</si>
  <si>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</si>
  <si>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</si>
  <si>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</si>
  <si>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</si>
  <si>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</si>
  <si>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</si>
  <si>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</si>
  <si>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</si>
  <si>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</si>
  <si>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</si>
  <si>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</si>
  <si>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</si>
  <si>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</si>
  <si>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</si>
  <si>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</si>
  <si>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</si>
  <si>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</si>
  <si>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</si>
  <si>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</si>
  <si>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</si>
  <si>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</si>
  <si>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</si>
  <si>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</si>
  <si>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</si>
  <si>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</si>
  <si>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</si>
  <si>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</si>
  <si>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</si>
  <si>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</si>
  <si>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</si>
  <si>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</si>
  <si>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</si>
  <si>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</si>
  <si>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</si>
  <si>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</si>
  <si>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</si>
  <si>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</si>
  <si>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</si>
  <si>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</si>
  <si>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</si>
  <si>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</si>
  <si>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</si>
  <si>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</si>
  <si>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</si>
  <si>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</si>
  <si>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</si>
  <si>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</si>
  <si>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</si>
  <si>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</si>
  <si>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</si>
  <si>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</si>
  <si>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</si>
  <si>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</si>
  <si>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</si>
  <si>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</si>
  <si>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</si>
  <si>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</si>
  <si>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</si>
  <si>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</si>
  <si>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</si>
  <si>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</si>
  <si>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</si>
  <si>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</si>
  <si>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</si>
  <si>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</si>
  <si>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</si>
  <si>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</si>
  <si>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</si>
  <si>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</si>
  <si>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</si>
  <si>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</si>
  <si>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</si>
  <si>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</si>
  <si>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</si>
  <si>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</si>
  <si>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</si>
  <si>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</si>
  <si>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</si>
  <si>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</si>
  <si>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</si>
  <si>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</si>
  <si>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</si>
  <si>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</si>
  <si>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</si>
  <si>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</si>
  <si>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</si>
  <si>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</si>
  <si>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</si>
  <si>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</si>
  <si>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</si>
  <si>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</si>
  <si>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</si>
  <si>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</si>
  <si>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</si>
  <si>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</si>
  <si>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</si>
  <si>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</si>
  <si>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</si>
  <si>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</si>
  <si>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</si>
  <si>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</si>
  <si>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</si>
  <si>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</si>
  <si>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</si>
  <si>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</si>
  <si>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</si>
  <si>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</si>
  <si>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</si>
  <si>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</si>
  <si>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</si>
  <si>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</si>
  <si>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</si>
  <si>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</si>
  <si>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</si>
  <si>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</si>
  <si>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</si>
  <si>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</si>
  <si>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</si>
  <si>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</si>
  <si>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</si>
  <si>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</si>
  <si>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</si>
  <si>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</si>
  <si>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</si>
  <si>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</si>
  <si>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</si>
  <si>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</si>
  <si>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</si>
  <si>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</si>
  <si>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</si>
  <si>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</si>
  <si>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</si>
  <si>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</si>
  <si>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</si>
  <si>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</si>
  <si>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</si>
  <si>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</si>
  <si>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</si>
  <si>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</si>
  <si>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</si>
  <si>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</si>
  <si>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</si>
  <si>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</si>
  <si>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</si>
  <si>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</si>
  <si>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</si>
  <si>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</si>
  <si>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</si>
  <si>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</si>
  <si>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</si>
  <si>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</si>
  <si>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</si>
  <si>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</si>
  <si>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</si>
  <si>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</si>
  <si>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</si>
  <si>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</si>
  <si>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</si>
  <si>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</si>
  <si>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</si>
  <si>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</si>
  <si>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</si>
  <si>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</si>
  <si>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</si>
  <si>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</si>
  <si>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</si>
  <si>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</si>
  <si>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</si>
  <si>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</si>
  <si>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</si>
  <si>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</si>
  <si>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</si>
  <si>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</si>
  <si>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</si>
  <si>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</si>
  <si>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</si>
  <si>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</si>
  <si>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</si>
  <si>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</si>
  <si>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</si>
  <si>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</si>
  <si>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</si>
  <si>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</si>
  <si>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</si>
  <si>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</si>
  <si>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</si>
  <si>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</si>
  <si>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</si>
  <si>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</si>
  <si>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</si>
  <si>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</si>
  <si>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</si>
  <si>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</si>
  <si>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</si>
  <si>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</si>
  <si>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</si>
  <si>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</si>
  <si>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</si>
  <si>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</si>
  <si>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</si>
  <si>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</si>
  <si>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</si>
  <si>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</si>
  <si>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</si>
  <si>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</si>
  <si>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</si>
  <si>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</si>
  <si>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</si>
  <si>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</si>
  <si>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</si>
  <si>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</si>
  <si>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</si>
  <si>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</si>
  <si>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</si>
  <si>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</si>
  <si>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</si>
  <si>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</si>
  <si>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</si>
  <si>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</si>
  <si>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</si>
  <si>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</si>
  <si>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</si>
  <si>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</si>
  <si>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</si>
  <si>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</si>
  <si>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</si>
  <si>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</si>
  <si>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</si>
  <si>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</si>
  <si>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</si>
  <si>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</si>
  <si>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</si>
  <si>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</si>
  <si>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</si>
  <si>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</si>
  <si>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</si>
  <si>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</si>
  <si>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</si>
  <si>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</si>
  <si>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</si>
  <si>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</si>
  <si>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</si>
  <si>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</si>
  <si>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</si>
  <si>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</si>
  <si>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</si>
  <si>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</si>
  <si>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</si>
  <si>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</si>
  <si>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</si>
  <si>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</si>
  <si>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</si>
  <si>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</si>
  <si>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</si>
  <si>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</si>
  <si>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</si>
  <si>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</si>
  <si>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</si>
  <si>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</si>
  <si>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</si>
  <si>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</si>
  <si>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</si>
  <si>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</si>
  <si>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</si>
  <si>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</si>
  <si>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</si>
  <si>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</si>
  <si>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</si>
  <si>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</si>
  <si>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</si>
  <si>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</si>
  <si>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</si>
  <si>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</si>
  <si>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</si>
  <si>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</si>
  <si>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</si>
  <si>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</si>
  <si>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</si>
  <si>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</si>
  <si>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</si>
  <si>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</si>
  <si>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</si>
  <si>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</si>
  <si>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</si>
  <si>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</si>
  <si>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</si>
  <si>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</si>
  <si>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</si>
  <si>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</si>
  <si>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</si>
  <si>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</si>
  <si>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</si>
  <si>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</si>
  <si>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</si>
  <si>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</si>
  <si>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</si>
  <si>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</si>
  <si>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</si>
  <si>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</si>
  <si>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</si>
  <si>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</si>
  <si>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</si>
  <si>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</si>
  <si>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</si>
  <si>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</si>
  <si>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</si>
  <si>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</si>
  <si>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</si>
  <si>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</si>
  <si>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</si>
  <si>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</si>
  <si>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</si>
  <si>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</si>
  <si>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</si>
  <si>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</si>
  <si>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</si>
  <si>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</si>
  <si>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</si>
  <si>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</si>
  <si>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</si>
  <si>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</si>
  <si>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</si>
  <si>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</si>
  <si>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</si>
  <si>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</si>
  <si>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</si>
  <si>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</si>
  <si>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</si>
  <si>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</si>
  <si>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</si>
  <si>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</si>
  <si>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</si>
  <si>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</si>
  <si>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</si>
  <si>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</si>
  <si>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</si>
  <si>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</si>
  <si>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</si>
  <si>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</si>
  <si>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</si>
  <si>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</si>
  <si>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</si>
  <si>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</si>
  <si>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</si>
  <si>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</si>
  <si>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</si>
  <si>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</si>
  <si>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</si>
  <si>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</si>
  <si>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</si>
  <si>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</si>
  <si>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</si>
  <si>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</si>
  <si>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</si>
  <si>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</si>
  <si>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</si>
  <si>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</si>
  <si>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</si>
  <si>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</si>
  <si>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</si>
  <si>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</si>
  <si>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</si>
  <si>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</si>
  <si>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</si>
  <si>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</si>
  <si>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</si>
  <si>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</si>
  <si>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</si>
  <si>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</si>
  <si>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</si>
  <si>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</si>
  <si>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</si>
  <si>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</si>
  <si>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</si>
  <si>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</si>
  <si>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</si>
  <si>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</si>
  <si>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</si>
  <si>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</si>
  <si>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</si>
  <si>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</si>
  <si>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</si>
  <si>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</si>
  <si>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</si>
  <si>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</si>
  <si>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</si>
  <si>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</si>
  <si>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</si>
  <si>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</si>
  <si>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</si>
  <si>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</si>
  <si>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</si>
  <si>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</si>
  <si>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</si>
  <si>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</si>
  <si>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</si>
  <si>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</si>
  <si>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</si>
  <si>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</si>
  <si>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</si>
  <si>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</si>
  <si>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</si>
  <si>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</si>
  <si>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</si>
  <si>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</si>
  <si>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</si>
  <si>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</si>
  <si>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</si>
  <si>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</si>
  <si>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</si>
  <si>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</si>
  <si>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</si>
  <si>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</si>
  <si>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</si>
  <si>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</si>
  <si>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</si>
  <si>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</si>
  <si>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</si>
  <si>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</si>
  <si>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</si>
  <si>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</si>
  <si>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</si>
  <si>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</si>
  <si>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</si>
  <si>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</si>
  <si>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</si>
  <si>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</si>
  <si>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</si>
  <si>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</si>
  <si>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</si>
  <si>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</si>
  <si>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</si>
  <si>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</si>
  <si>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</si>
  <si>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</si>
  <si>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</si>
  <si>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</si>
  <si>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</si>
  <si>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</si>
  <si>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</si>
  <si>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</si>
  <si>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</si>
  <si>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</si>
  <si>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</si>
  <si>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</si>
  <si>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</si>
  <si>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</si>
  <si>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</si>
  <si>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</si>
  <si>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</si>
  <si>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</si>
  <si>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</si>
  <si>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</si>
  <si>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</si>
  <si>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</si>
  <si>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</si>
  <si>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</si>
  <si>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</si>
  <si>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</si>
  <si>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</si>
  <si>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</si>
  <si>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</si>
  <si>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</si>
  <si>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</si>
  <si>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</si>
  <si>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</si>
  <si>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</si>
  <si>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</si>
  <si>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</si>
  <si>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</si>
  <si>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</si>
  <si>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</si>
  <si>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</si>
  <si>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</si>
  <si>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</si>
  <si>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</si>
  <si>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</si>
  <si>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</si>
  <si>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</si>
  <si>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</si>
  <si>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</si>
  <si>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</si>
  <si>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</si>
  <si>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</si>
  <si>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</si>
  <si>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</si>
  <si>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</si>
  <si>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</si>
  <si>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</si>
  <si>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</si>
  <si>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</si>
  <si>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</si>
  <si>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</si>
  <si>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</si>
  <si>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</si>
  <si>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</si>
  <si>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</si>
  <si>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</si>
  <si>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</si>
  <si>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</si>
  <si>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</si>
  <si>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</si>
  <si>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</si>
  <si>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</si>
  <si>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</si>
  <si>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</si>
  <si>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</si>
  <si>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</si>
  <si>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</si>
  <si>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</si>
  <si>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</si>
  <si>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</si>
  <si>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</si>
  <si>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</si>
  <si>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</si>
  <si>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</si>
  <si>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</si>
  <si>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</si>
  <si>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</si>
  <si>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</si>
  <si>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</si>
  <si>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</si>
  <si>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</si>
  <si>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</si>
  <si>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</si>
  <si>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</si>
  <si>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</si>
  <si>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</si>
  <si>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</si>
  <si>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</si>
  <si>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</si>
  <si>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</si>
  <si>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</si>
  <si>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</si>
  <si>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</si>
  <si>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</si>
  <si>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</si>
  <si>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</si>
  <si>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</si>
  <si>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</si>
  <si>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</si>
  <si>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</si>
  <si>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</si>
  <si>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</si>
  <si>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</si>
  <si>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</si>
  <si>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</si>
  <si>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</si>
  <si>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</si>
  <si>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</si>
  <si>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</si>
  <si>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</si>
  <si>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</si>
  <si>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</si>
  <si>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</si>
  <si>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</si>
  <si>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</si>
  <si>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</si>
  <si>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</si>
  <si>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</si>
  <si>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</si>
  <si>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</si>
  <si>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</si>
  <si>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</si>
  <si>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</si>
  <si>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</si>
  <si>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</si>
  <si>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</si>
  <si>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</si>
  <si>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</si>
  <si>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</si>
  <si>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</si>
  <si>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</si>
  <si>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</si>
  <si>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</si>
  <si>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</si>
  <si>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</si>
  <si>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</si>
  <si>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</si>
  <si>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</si>
  <si>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</si>
  <si>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</si>
  <si>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</si>
  <si>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</si>
  <si>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</si>
  <si>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</si>
  <si>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</si>
  <si>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</si>
  <si>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</si>
  <si>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</si>
  <si>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</si>
  <si>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</si>
  <si>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</si>
  <si>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</si>
  <si>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</si>
  <si>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</si>
  <si>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</si>
  <si>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</si>
  <si>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</si>
  <si>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</si>
  <si>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</si>
  <si>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</si>
  <si>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</si>
  <si>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</si>
  <si>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</si>
  <si>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</si>
  <si>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</si>
  <si>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</si>
  <si>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</si>
  <si>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</si>
  <si>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</si>
  <si>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</si>
  <si>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</si>
  <si>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</si>
  <si>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</si>
  <si>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</si>
  <si>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</si>
  <si>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</si>
  <si>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</si>
  <si>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</si>
  <si>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</si>
  <si>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</si>
  <si>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</si>
  <si>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</si>
  <si>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</si>
  <si>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</si>
  <si>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</si>
  <si>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</si>
  <si>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</si>
  <si>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</si>
  <si>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</si>
  <si>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</si>
  <si>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</si>
  <si>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</si>
  <si>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</si>
  <si>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</si>
  <si>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</si>
  <si>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</si>
  <si>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</si>
  <si>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</si>
  <si>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</si>
  <si>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</si>
  <si>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</si>
  <si>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</si>
  <si>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</si>
  <si>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</si>
  <si>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</si>
  <si>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</si>
  <si>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</si>
  <si>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</si>
  <si>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</si>
  <si>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</si>
  <si>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</si>
  <si>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</si>
  <si>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</si>
  <si>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</si>
  <si>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</si>
  <si>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</si>
  <si>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</si>
  <si>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</si>
  <si>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</si>
  <si>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</si>
  <si>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</si>
  <si>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</si>
  <si>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</si>
  <si>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</si>
  <si>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</si>
  <si>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</si>
  <si>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</si>
  <si>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</si>
  <si>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</si>
  <si>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</si>
  <si>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</si>
  <si>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</si>
  <si>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</si>
  <si>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</si>
  <si>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</si>
  <si>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</si>
  <si>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</si>
  <si>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</si>
  <si>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</si>
  <si>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</si>
  <si>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</si>
  <si>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</si>
  <si>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</si>
  <si>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</si>
  <si>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</si>
  <si>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</si>
  <si>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</si>
  <si>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</si>
  <si>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</si>
  <si>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</si>
  <si>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</si>
  <si>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</si>
  <si>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</si>
  <si>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</si>
  <si>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</si>
  <si>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</si>
  <si>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</si>
  <si>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</si>
  <si>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</si>
  <si>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</si>
  <si>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</si>
  <si>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</si>
  <si>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</si>
  <si>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</si>
  <si>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</si>
  <si>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</si>
  <si>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</si>
  <si>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</si>
  <si>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</si>
  <si>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</si>
  <si>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</si>
  <si>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</si>
  <si>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</si>
  <si>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</si>
  <si>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</si>
  <si>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</si>
  <si>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</si>
  <si>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</si>
  <si>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</si>
  <si>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</si>
  <si>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</si>
  <si>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</si>
  <si>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</si>
  <si>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</si>
  <si>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</si>
  <si>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</si>
  <si>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</si>
  <si>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</si>
  <si>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</si>
  <si>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</si>
  <si>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</si>
  <si>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</si>
  <si>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</si>
  <si>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</si>
  <si>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</si>
  <si>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</si>
  <si>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</si>
  <si>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</si>
  <si>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</si>
  <si>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</si>
  <si>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</si>
  <si>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</si>
  <si>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</si>
  <si>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</si>
  <si>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</si>
  <si>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</si>
  <si>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</si>
  <si>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</si>
  <si>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</si>
  <si>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</si>
  <si>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</si>
  <si>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</si>
  <si>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</si>
  <si>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</si>
  <si>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</si>
  <si>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</si>
  <si>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</si>
  <si>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</si>
  <si>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</si>
  <si>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</si>
  <si>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</si>
  <si>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</si>
  <si>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</si>
  <si>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</si>
  <si>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</si>
  <si>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</si>
  <si>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</si>
  <si>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</si>
  <si>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</si>
  <si>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</si>
  <si>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</si>
  <si>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</si>
  <si>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</si>
  <si>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</si>
  <si>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</si>
  <si>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</si>
  <si>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</si>
  <si>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</si>
  <si>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</si>
  <si>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</si>
  <si>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</si>
  <si>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</si>
  <si>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</si>
  <si>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</si>
  <si>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</si>
  <si>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</si>
  <si>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</si>
  <si>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</si>
  <si>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</si>
  <si>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</si>
  <si>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</si>
  <si>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</si>
  <si>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</si>
  <si>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</si>
  <si>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</si>
  <si>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</si>
  <si>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</si>
  <si>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</si>
  <si>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</si>
  <si>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</si>
  <si>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</si>
  <si>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</si>
  <si>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</si>
  <si>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</si>
  <si>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</si>
  <si>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</si>
  <si>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</si>
  <si>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</si>
  <si>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</si>
  <si>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</si>
  <si>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</si>
  <si>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</si>
  <si>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</si>
  <si>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</si>
  <si>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</si>
  <si>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</si>
  <si>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</si>
  <si>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</si>
  <si>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</si>
  <si>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</si>
  <si>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</si>
  <si>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</si>
  <si>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</si>
  <si>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</si>
  <si>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</si>
  <si>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</si>
  <si>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</si>
  <si>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</si>
  <si>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</si>
  <si>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</si>
  <si>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</si>
  <si>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</si>
  <si>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</si>
  <si>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</si>
  <si>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</si>
  <si>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</si>
  <si>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</si>
  <si>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</si>
  <si>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</si>
  <si>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</si>
  <si>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</si>
  <si>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</si>
  <si>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</si>
  <si>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</si>
  <si>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</si>
  <si>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</si>
  <si>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</si>
  <si>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</si>
  <si>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</si>
  <si>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</si>
  <si>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</si>
  <si>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</si>
  <si>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</si>
  <si>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</si>
  <si>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</si>
  <si>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</si>
  <si>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</si>
  <si>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</si>
  <si>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</si>
  <si>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</si>
  <si>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</si>
  <si>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</si>
  <si>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</si>
  <si>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</si>
  <si>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</si>
  <si>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</si>
  <si>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</si>
  <si>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</si>
  <si>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</si>
  <si>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</si>
  <si>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</si>
  <si>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</si>
  <si>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</si>
  <si>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</si>
  <si>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</si>
  <si>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</si>
  <si>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</si>
  <si>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</si>
  <si>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</si>
  <si>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</si>
  <si>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</si>
  <si>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</si>
  <si>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</si>
  <si>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</si>
  <si>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</si>
  <si>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</si>
  <si>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</si>
  <si>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</si>
  <si>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</si>
  <si>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</si>
  <si>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</si>
  <si>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</si>
  <si>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</si>
  <si>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</si>
  <si>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</si>
  <si>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</si>
  <si>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</si>
  <si>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</si>
  <si>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</si>
  <si>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</si>
  <si>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</si>
  <si>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</si>
  <si>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</si>
  <si>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</si>
  <si>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</si>
  <si>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</si>
  <si>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</si>
  <si>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</si>
  <si>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</si>
  <si>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</si>
  <si>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</si>
  <si>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</si>
  <si>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</si>
  <si>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</si>
  <si>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</si>
  <si>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</si>
  <si>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</si>
  <si>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</si>
  <si>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</si>
  <si>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</si>
  <si>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</si>
  <si>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</si>
  <si>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</si>
  <si>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</si>
  <si>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</si>
  <si>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</si>
  <si>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</si>
  <si>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</si>
  <si>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</si>
  <si>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</si>
  <si>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</si>
  <si>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</si>
  <si>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</si>
  <si>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</si>
  <si>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</si>
  <si>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</si>
  <si>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</si>
  <si>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</si>
  <si>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</si>
  <si>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</si>
  <si>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</si>
  <si>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</si>
  <si>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</si>
  <si>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</si>
  <si>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</si>
  <si>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</si>
  <si>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</si>
  <si>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</si>
  <si>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</si>
  <si>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</si>
  <si>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</si>
  <si>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</si>
  <si>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</si>
  <si>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</si>
  <si>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</si>
  <si>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</si>
  <si>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</si>
  <si>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</si>
  <si>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</si>
  <si>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</si>
  <si>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</si>
  <si>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</si>
  <si>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</si>
  <si>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</si>
  <si>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</si>
  <si>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</si>
  <si>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</si>
  <si>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</si>
  <si>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</si>
  <si>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</si>
  <si>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</si>
  <si>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</si>
  <si>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</si>
  <si>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</si>
  <si>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</si>
  <si>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</si>
  <si>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</si>
  <si>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</si>
  <si>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</si>
  <si>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</si>
  <si>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</si>
  <si>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</si>
  <si>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</si>
  <si>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</si>
  <si>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</si>
  <si>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</si>
  <si>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</si>
  <si>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</si>
  <si>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</si>
  <si>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</si>
  <si>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</si>
  <si>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</si>
  <si>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</si>
  <si>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</si>
  <si>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</si>
  <si>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</si>
  <si>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</si>
  <si>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</si>
  <si>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</si>
  <si>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</si>
  <si>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</si>
  <si>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</si>
  <si>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</si>
  <si>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</si>
  <si>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</si>
  <si>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</si>
  <si>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</si>
  <si>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</si>
  <si>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</si>
  <si>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</si>
  <si>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</si>
  <si>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</si>
  <si>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</si>
  <si>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</si>
  <si>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</si>
  <si>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</si>
  <si>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</si>
  <si>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</si>
  <si>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</si>
  <si>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</si>
  <si>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</si>
  <si>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</si>
  <si>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</si>
  <si>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</si>
  <si>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</si>
  <si>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</si>
  <si>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</si>
  <si>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</si>
  <si>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</si>
  <si>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</si>
  <si>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</si>
  <si>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</si>
  <si>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</si>
  <si>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</si>
  <si>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</si>
  <si>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</si>
  <si>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</si>
  <si>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</si>
  <si>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</si>
  <si>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</si>
  <si>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</si>
  <si>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</si>
  <si>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</si>
  <si>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</si>
  <si>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</si>
  <si>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</si>
  <si>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</si>
  <si>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</si>
  <si>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</si>
  <si>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</si>
  <si>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</si>
  <si>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</si>
  <si>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</si>
  <si>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</si>
  <si>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</si>
  <si>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</si>
  <si>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</si>
  <si>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</si>
  <si>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</si>
  <si>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</si>
  <si>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</si>
  <si>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</si>
  <si>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</si>
  <si>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</si>
  <si>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</si>
  <si>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</si>
  <si>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</si>
  <si>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</si>
  <si>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</si>
  <si>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</si>
  <si>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</si>
  <si>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</si>
  <si>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</si>
  <si>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</si>
  <si>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</si>
  <si>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</si>
  <si>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</si>
  <si>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</si>
  <si>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</si>
  <si>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</si>
  <si>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</si>
  <si>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</si>
  <si>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</si>
  <si>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</si>
  <si>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</si>
  <si>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</si>
  <si>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</si>
  <si>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</si>
  <si>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</si>
  <si>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</si>
  <si>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</si>
  <si>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</si>
  <si>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</si>
  <si>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</si>
  <si>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</si>
  <si>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</si>
  <si>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</si>
  <si>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</si>
  <si>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</si>
  <si>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</si>
  <si>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</si>
  <si>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</si>
  <si>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</si>
  <si>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</si>
  <si>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</si>
  <si>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</si>
  <si>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</si>
  <si>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</si>
  <si>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</si>
  <si>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</si>
  <si>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</si>
  <si>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</si>
  <si>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</si>
  <si>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</si>
  <si>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</si>
  <si>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</si>
  <si>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</si>
  <si>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</si>
  <si>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</si>
  <si>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</si>
  <si>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</si>
  <si>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</si>
  <si>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</si>
  <si>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</si>
  <si>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</si>
  <si>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</si>
  <si>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</si>
  <si>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</si>
  <si>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</si>
  <si>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</si>
  <si>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</si>
  <si>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</si>
  <si>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</si>
  <si>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</si>
  <si>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</si>
  <si>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</si>
  <si>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</si>
  <si>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</si>
  <si>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</si>
  <si>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</si>
  <si>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</si>
  <si>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</si>
  <si>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</si>
  <si>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</si>
  <si>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</si>
  <si>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</si>
  <si>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</si>
  <si>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</si>
  <si>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</si>
  <si>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</si>
  <si>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</si>
  <si>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</si>
  <si>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</si>
  <si>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</si>
  <si>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</si>
  <si>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</si>
  <si>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</si>
  <si>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</si>
  <si>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</si>
  <si>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</si>
  <si>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</si>
  <si>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</si>
  <si>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</si>
  <si>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</si>
  <si>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</si>
  <si>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</si>
  <si>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</si>
  <si>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</si>
  <si>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</si>
  <si>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</si>
  <si>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</si>
  <si>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</si>
  <si>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</si>
  <si>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</si>
  <si>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</si>
  <si>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</si>
  <si>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</si>
  <si>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</si>
  <si>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</si>
  <si>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</si>
  <si>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</si>
  <si>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</si>
  <si>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</si>
  <si>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</si>
  <si>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</si>
  <si>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</si>
  <si>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</si>
  <si>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</si>
  <si>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</si>
  <si>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</si>
  <si>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</si>
  <si>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</si>
  <si>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</si>
  <si>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</si>
  <si>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</si>
  <si>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</si>
  <si>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</si>
  <si>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</si>
  <si>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</si>
  <si>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</si>
  <si>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</si>
  <si>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</si>
  <si>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</si>
  <si>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</si>
  <si>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</si>
  <si>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</si>
  <si>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</si>
  <si>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</si>
  <si>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</si>
  <si>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</si>
  <si>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</si>
  <si>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</si>
  <si>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</si>
  <si>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</si>
  <si>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</si>
  <si>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</si>
  <si>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</si>
  <si>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</si>
  <si>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</si>
  <si>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</si>
  <si>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</si>
  <si>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</si>
  <si>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</si>
  <si>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</si>
  <si>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</si>
  <si>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</si>
  <si>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</si>
  <si>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</si>
  <si>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</si>
  <si>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</si>
  <si>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</si>
  <si>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</si>
  <si>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</si>
  <si>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</si>
  <si>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</si>
  <si>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</si>
  <si>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</si>
  <si>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</si>
  <si>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</si>
  <si>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</si>
  <si>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</si>
  <si>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</si>
  <si>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</si>
  <si>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</si>
  <si>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</si>
  <si>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</si>
  <si>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</si>
  <si>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</si>
  <si>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</si>
  <si>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</si>
  <si>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</si>
  <si>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</si>
  <si>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</si>
  <si>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</si>
  <si>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</si>
  <si>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</si>
  <si>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</si>
  <si>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</si>
  <si>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</si>
  <si>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</si>
  <si>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</si>
  <si>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</si>
  <si>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</si>
  <si>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</si>
  <si>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</si>
  <si>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</si>
  <si>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</si>
  <si>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</si>
  <si>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</si>
  <si>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</si>
  <si>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</si>
  <si>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</si>
  <si>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</si>
  <si>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</si>
  <si>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</si>
  <si>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</si>
  <si>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</si>
  <si>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</si>
  <si>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</si>
  <si>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</si>
  <si>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</si>
  <si>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</si>
  <si>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</si>
  <si>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</si>
  <si>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</si>
  <si>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</si>
  <si>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</si>
  <si>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</si>
  <si>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</si>
  <si>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</si>
  <si>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</si>
  <si>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</si>
  <si>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</si>
  <si>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</si>
  <si>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</si>
  <si>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</si>
  <si>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</si>
  <si>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</si>
  <si>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</si>
  <si>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</si>
  <si>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</si>
  <si>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</si>
  <si>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</si>
  <si>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</si>
  <si>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</si>
  <si>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</si>
  <si>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</si>
  <si>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</si>
  <si>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</si>
  <si>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</si>
  <si>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</si>
  <si>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</si>
  <si>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</si>
  <si>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</si>
  <si>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</si>
  <si>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</si>
  <si>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</si>
  <si>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</si>
  <si>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</si>
  <si>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</si>
  <si>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</si>
  <si>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</si>
  <si>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</si>
  <si>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</si>
  <si>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</si>
  <si>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</si>
  <si>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</si>
  <si>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</si>
  <si>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</si>
  <si>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</si>
  <si>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</si>
  <si>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</si>
  <si>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</si>
  <si>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</si>
  <si>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</si>
  <si>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</si>
  <si>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</si>
  <si>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</si>
  <si>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</si>
  <si>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</si>
  <si>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</si>
  <si>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</si>
  <si>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</si>
  <si>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</si>
  <si>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</si>
  <si>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</si>
  <si>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</si>
  <si>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</si>
  <si>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</si>
  <si>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</si>
  <si>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</si>
  <si>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</si>
  <si>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</si>
  <si>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</si>
  <si>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</si>
  <si>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</si>
  <si>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</si>
  <si>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</si>
  <si>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</si>
  <si>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</si>
  <si>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</si>
  <si>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</si>
  <si>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</si>
  <si>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</si>
  <si>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</si>
  <si>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</si>
  <si>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</si>
  <si>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</si>
  <si>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</si>
  <si>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</si>
  <si>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</si>
  <si>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</si>
  <si>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</si>
  <si>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</si>
  <si>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</si>
  <si>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</si>
  <si>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</si>
  <si>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</si>
  <si>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</si>
  <si>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</si>
  <si>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</si>
  <si>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</si>
  <si>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</si>
  <si>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</si>
  <si>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</si>
  <si>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</si>
  <si>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</si>
  <si>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</si>
  <si>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</si>
  <si>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</si>
  <si>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</si>
  <si>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</si>
  <si>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</si>
  <si>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</si>
  <si>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</si>
  <si>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</si>
  <si>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</si>
  <si>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</si>
  <si>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</si>
  <si>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</si>
  <si>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</si>
  <si>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</si>
  <si>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</si>
  <si>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</si>
  <si>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</si>
  <si>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</si>
  <si>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</si>
  <si>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</si>
  <si>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</si>
  <si>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</si>
  <si>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</si>
  <si>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</si>
  <si>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</si>
  <si>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</si>
  <si>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</si>
  <si>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</si>
  <si>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</si>
  <si>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</si>
  <si>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</si>
  <si>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</si>
  <si>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</si>
  <si>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</si>
  <si>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</si>
  <si>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</si>
  <si>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</si>
  <si>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</si>
  <si>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</si>
  <si>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</si>
  <si>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</si>
  <si>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</si>
  <si>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</si>
  <si>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</si>
  <si>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</si>
  <si>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</si>
  <si>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</si>
  <si>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</si>
  <si>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</si>
  <si>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</si>
  <si>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</si>
  <si>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</si>
  <si>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</si>
  <si>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</si>
  <si>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</si>
  <si>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</si>
  <si>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</si>
  <si>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</si>
  <si>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</si>
  <si>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</si>
  <si>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</si>
  <si>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</si>
  <si>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</si>
  <si>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</si>
  <si>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</si>
  <si>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</si>
  <si>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</si>
  <si>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</si>
  <si>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</si>
  <si>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</si>
  <si>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</si>
  <si>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</si>
  <si>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</si>
  <si>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</si>
  <si>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</si>
  <si>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</si>
  <si>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</si>
  <si>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</si>
  <si>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</si>
  <si>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</si>
  <si>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</si>
  <si>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</si>
  <si>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</si>
  <si>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</si>
  <si>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</si>
  <si>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</si>
  <si>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</si>
  <si>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</si>
  <si>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</si>
  <si>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</si>
  <si>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</si>
  <si>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</si>
  <si>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</si>
  <si>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</si>
  <si>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</si>
  <si>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</si>
  <si>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</si>
  <si>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</si>
  <si>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</si>
  <si>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</si>
  <si>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</si>
  <si>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</si>
  <si>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</si>
  <si>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</si>
  <si>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</si>
  <si>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</si>
  <si>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</si>
  <si>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</si>
  <si>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</si>
  <si>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</si>
  <si>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</si>
  <si>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</si>
  <si>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</si>
  <si>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</si>
  <si>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</si>
  <si>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</si>
  <si>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</si>
  <si>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</si>
  <si>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</si>
  <si>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</si>
  <si>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</si>
  <si>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</si>
  <si>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</si>
  <si>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</si>
  <si>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</si>
  <si>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</si>
  <si>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</si>
  <si>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</si>
  <si>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</si>
  <si>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</si>
  <si>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</si>
  <si>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</si>
  <si>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</si>
  <si>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</si>
  <si>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</si>
  <si>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</si>
  <si>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</si>
  <si>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</si>
  <si>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</si>
  <si>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</si>
  <si>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</si>
  <si>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</si>
  <si>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</si>
  <si>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</si>
  <si>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</si>
  <si>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</si>
  <si>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</si>
  <si>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</si>
  <si>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</si>
  <si>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</si>
  <si>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</si>
  <si>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</si>
  <si>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</si>
  <si>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</si>
  <si>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</si>
  <si>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</si>
  <si>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</si>
  <si>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</si>
  <si>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</si>
  <si>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</si>
  <si>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</si>
  <si>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</si>
  <si>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</si>
  <si>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</si>
  <si>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</si>
  <si>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</si>
  <si>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</si>
  <si>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</si>
  <si>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</si>
  <si>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</si>
  <si>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</si>
  <si>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</si>
  <si>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</si>
  <si>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</si>
  <si>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</si>
  <si>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</si>
  <si>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</si>
  <si>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</si>
  <si>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</si>
  <si>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</si>
  <si>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</si>
  <si>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</si>
  <si>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</si>
  <si>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</si>
  <si>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</si>
  <si>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</si>
  <si>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</si>
  <si>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</si>
  <si>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</si>
  <si>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</si>
  <si>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</si>
  <si>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</si>
  <si>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</si>
  <si>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</si>
  <si>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</si>
  <si>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</si>
  <si>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</si>
  <si>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</si>
  <si>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</si>
  <si>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</si>
  <si>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</si>
  <si>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</si>
  <si>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</si>
  <si>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</si>
  <si>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</si>
  <si>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</si>
  <si>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</si>
  <si>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</si>
  <si>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</si>
  <si>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</si>
  <si>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</si>
  <si>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</si>
  <si>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</si>
  <si>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</si>
  <si>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</si>
  <si>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</si>
  <si>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</si>
  <si>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</si>
  <si>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</si>
  <si>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</si>
  <si>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</si>
  <si>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</si>
  <si>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</si>
  <si>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</si>
  <si>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</si>
  <si>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</si>
  <si>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</si>
  <si>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</si>
  <si>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</si>
  <si>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</si>
  <si>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</si>
  <si>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</si>
  <si>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</si>
  <si>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</si>
  <si>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</si>
  <si>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</si>
  <si>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</si>
  <si>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</si>
  <si>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</si>
  <si>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</si>
  <si>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</si>
  <si>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</si>
  <si>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</si>
  <si>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</si>
  <si>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</si>
  <si>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</si>
  <si>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</si>
  <si>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</si>
  <si>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</si>
  <si>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</si>
  <si>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</si>
  <si>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</si>
  <si>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</si>
  <si>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</si>
  <si>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</si>
  <si>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</si>
  <si>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</si>
  <si>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</si>
  <si>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</si>
  <si>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</si>
  <si>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</si>
  <si>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</si>
  <si>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</si>
  <si>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</si>
  <si>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</si>
  <si>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</si>
  <si>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</si>
  <si>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</si>
  <si>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</si>
  <si>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</si>
  <si>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</si>
  <si>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</si>
  <si>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</si>
  <si>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</si>
  <si>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</si>
  <si>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</si>
  <si>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</si>
  <si>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</si>
  <si>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</si>
  <si>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</si>
  <si>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</si>
  <si>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</si>
  <si>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</si>
  <si>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</si>
  <si>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</si>
  <si>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</si>
  <si>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</si>
  <si>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</si>
  <si>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</si>
  <si>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</si>
  <si>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</si>
  <si>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</si>
  <si>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</si>
  <si>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</si>
  <si>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</si>
  <si>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</si>
  <si>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</si>
  <si>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</si>
  <si>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</si>
  <si>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</si>
  <si>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</si>
  <si>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</si>
  <si>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</si>
  <si>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</si>
  <si>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</si>
  <si>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</si>
  <si>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</si>
  <si>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</si>
  <si>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</si>
  <si>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</si>
  <si>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</si>
  <si>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</si>
  <si>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</si>
  <si>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</si>
  <si>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</si>
  <si>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</si>
  <si>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</si>
  <si>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</si>
  <si>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</si>
  <si>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</si>
  <si>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</si>
  <si>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</si>
  <si>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</si>
  <si>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</si>
  <si>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</si>
  <si>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</si>
  <si>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</si>
  <si>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</si>
  <si>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</si>
  <si>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</si>
  <si>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</si>
  <si>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</si>
  <si>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</si>
  <si>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</si>
  <si>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</si>
  <si>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</si>
  <si>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</si>
  <si>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</si>
  <si>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</si>
  <si>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</si>
  <si>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</si>
  <si>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</si>
  <si>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</si>
  <si>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</si>
  <si>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</si>
  <si>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</si>
  <si>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</si>
  <si>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</si>
  <si>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</si>
  <si>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</si>
  <si>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</si>
  <si>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</si>
  <si>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</si>
  <si>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</si>
  <si>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</si>
  <si>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</si>
  <si>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</si>
  <si>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</si>
  <si>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</si>
  <si>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</si>
  <si>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</si>
  <si>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</si>
  <si>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</si>
  <si>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</si>
  <si>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</si>
  <si>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</si>
  <si>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</si>
  <si>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</si>
  <si>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</si>
  <si>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</si>
  <si>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</si>
  <si>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</si>
  <si>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</si>
  <si>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</si>
  <si>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</si>
  <si>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</si>
  <si>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</si>
  <si>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</si>
  <si>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</si>
  <si>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</si>
  <si>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</si>
  <si>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</si>
  <si>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</si>
  <si>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</si>
  <si>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</si>
  <si>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</si>
  <si>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</si>
  <si>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</si>
  <si>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</si>
  <si>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</si>
  <si>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</si>
  <si>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</si>
  <si>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</si>
  <si>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</si>
  <si>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</si>
  <si>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</si>
  <si>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</si>
  <si>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</si>
  <si>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</si>
  <si>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</si>
  <si>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</si>
  <si>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</si>
  <si>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</si>
  <si>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</si>
  <si>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</si>
  <si>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</si>
  <si>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</si>
  <si>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</si>
  <si>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</si>
  <si>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</si>
  <si>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</si>
  <si>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</si>
  <si>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</si>
  <si>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</si>
  <si>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</si>
  <si>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</si>
  <si>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</si>
  <si>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</si>
  <si>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</si>
  <si>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</si>
  <si>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</si>
  <si>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</si>
  <si>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</si>
  <si>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</si>
  <si>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</si>
  <si>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</si>
  <si>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</si>
  <si>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</si>
  <si>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</si>
  <si>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</si>
  <si>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</si>
  <si>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</si>
  <si>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</si>
  <si>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</si>
  <si>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</si>
  <si>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</si>
  <si>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</si>
  <si>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</si>
  <si>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</si>
  <si>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</si>
  <si>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</si>
  <si>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</si>
  <si>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</si>
  <si>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</si>
  <si>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</si>
  <si>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</si>
  <si>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</si>
  <si>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</si>
  <si>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</si>
  <si>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</si>
  <si>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</si>
  <si>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</si>
  <si>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</si>
  <si>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</si>
  <si>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</si>
  <si>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</si>
  <si>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</si>
  <si>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</si>
  <si>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</si>
  <si>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</si>
  <si>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</si>
  <si>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</si>
  <si>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</si>
  <si>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</si>
  <si>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</si>
  <si>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</si>
  <si>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</si>
  <si>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</si>
  <si>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</si>
  <si>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</si>
  <si>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</si>
  <si>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</si>
  <si>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</si>
  <si>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</si>
  <si>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</si>
  <si>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</si>
  <si>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</si>
  <si>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</si>
  <si>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</si>
  <si>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</si>
  <si>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</si>
  <si>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</si>
  <si>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</si>
  <si>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</si>
  <si>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</si>
  <si>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</si>
  <si>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</si>
  <si>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</si>
  <si>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</si>
  <si>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</si>
  <si>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</si>
  <si>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</si>
  <si>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</si>
  <si>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</si>
  <si>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</si>
  <si>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</si>
  <si>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</si>
  <si>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</si>
  <si>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</si>
  <si>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</si>
  <si>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</si>
  <si>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</si>
  <si>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</si>
  <si>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</si>
  <si>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</si>
  <si>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</si>
  <si>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</si>
  <si>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</si>
  <si>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</si>
  <si>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</si>
  <si>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</si>
  <si>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</si>
  <si>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</si>
  <si>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</si>
  <si>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</si>
  <si>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</si>
  <si>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</si>
  <si>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</si>
  <si>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</si>
  <si>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</si>
  <si>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</si>
  <si>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</si>
  <si>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</si>
  <si>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</si>
  <si>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</si>
  <si>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</si>
  <si>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</si>
  <si>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</si>
  <si>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</si>
  <si>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</si>
  <si>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</si>
  <si>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</si>
  <si>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</si>
  <si>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</si>
  <si>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</si>
  <si>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</si>
  <si>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</si>
  <si>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</si>
  <si>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</si>
  <si>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</si>
  <si>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</si>
  <si>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</si>
  <si>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</si>
  <si>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</si>
  <si>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</si>
  <si>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</si>
  <si>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</si>
  <si>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</si>
  <si>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</si>
  <si>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</si>
  <si>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</si>
  <si>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</si>
  <si>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</si>
  <si>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</si>
  <si>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</si>
  <si>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</si>
  <si>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</si>
  <si>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</si>
  <si>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</si>
  <si>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</si>
  <si>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</si>
  <si>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</si>
  <si>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</si>
  <si>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</si>
  <si>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</si>
  <si>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</si>
  <si>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</si>
  <si>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</si>
  <si>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</si>
  <si>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</si>
  <si>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</si>
  <si>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</si>
  <si>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</si>
  <si>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</si>
  <si>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</si>
  <si>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</si>
  <si>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</si>
  <si>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</si>
  <si>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</si>
  <si>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</si>
  <si>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</si>
  <si>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</si>
  <si>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</si>
  <si>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</si>
  <si>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</si>
  <si>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</si>
  <si>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</si>
  <si>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</si>
  <si>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</si>
  <si>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</si>
  <si>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</si>
  <si>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</si>
  <si>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</si>
  <si>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</si>
  <si>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</si>
  <si>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</si>
  <si>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</si>
  <si>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</si>
  <si>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</si>
  <si>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</si>
  <si>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</si>
  <si>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</si>
  <si>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</si>
  <si>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</si>
  <si>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</si>
  <si>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</si>
  <si>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</si>
  <si>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</si>
  <si>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</si>
  <si>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</si>
  <si>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</si>
  <si>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</si>
  <si>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</si>
  <si>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</si>
  <si>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</si>
  <si>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</si>
  <si>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</si>
  <si>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</si>
  <si>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</si>
  <si>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</si>
  <si>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</si>
  <si>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</si>
  <si>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</si>
  <si>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</si>
  <si>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</si>
  <si>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</si>
  <si>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</si>
  <si>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</si>
  <si>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</si>
  <si>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</si>
  <si>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</si>
  <si>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</si>
  <si>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</si>
  <si>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</si>
  <si>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</si>
  <si>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</si>
  <si>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</si>
  <si>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</si>
  <si>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</si>
  <si>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</si>
  <si>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</si>
  <si>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</si>
  <si>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</si>
  <si>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</si>
  <si>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</si>
  <si>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</si>
  <si>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</si>
  <si>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</si>
  <si>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</si>
  <si>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</si>
  <si>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</si>
  <si>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</si>
  <si>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</si>
  <si>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</si>
  <si>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</si>
  <si>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</si>
  <si>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</si>
  <si>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</si>
  <si>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</si>
  <si>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</si>
  <si>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</si>
  <si>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</si>
  <si>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</si>
  <si>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</si>
  <si>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</si>
  <si>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</si>
  <si>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</si>
  <si>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</si>
  <si>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</si>
  <si>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</si>
  <si>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</si>
  <si>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</si>
  <si>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</si>
  <si>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</si>
  <si>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</si>
  <si>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</si>
  <si>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</si>
  <si>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</si>
  <si>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</si>
  <si>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</si>
  <si>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</si>
  <si>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</si>
  <si>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</si>
  <si>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</si>
  <si>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</si>
  <si>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</si>
  <si>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</si>
  <si>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</si>
  <si>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</si>
  <si>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</si>
  <si>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</si>
  <si>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</si>
  <si>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</si>
  <si>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</si>
  <si>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</si>
  <si>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</si>
  <si>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</si>
  <si>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</si>
  <si>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</si>
  <si>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</si>
  <si>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</si>
  <si>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</si>
  <si>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</si>
  <si>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</si>
  <si>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</si>
  <si>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</si>
  <si>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</si>
  <si>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</si>
  <si>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</si>
  <si>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</si>
  <si>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</si>
  <si>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</si>
  <si>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</si>
  <si>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</si>
  <si>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</si>
  <si>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</si>
  <si>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</si>
  <si>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</si>
  <si>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</si>
  <si>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</si>
  <si>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</si>
  <si>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</si>
  <si>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</si>
  <si>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</si>
  <si>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</si>
  <si>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</si>
  <si>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</si>
  <si>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</si>
  <si>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</si>
  <si>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</si>
  <si>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</si>
  <si>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</si>
  <si>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</si>
  <si>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</si>
  <si>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</si>
  <si>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</si>
  <si>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</si>
  <si>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</si>
  <si>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</si>
  <si>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</si>
  <si>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</si>
  <si>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</si>
  <si>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</si>
  <si>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</si>
  <si>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</si>
  <si>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</si>
  <si>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</si>
  <si>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</si>
  <si>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</si>
  <si>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</si>
  <si>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</si>
  <si>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</si>
  <si>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</si>
  <si>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</si>
  <si>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</si>
  <si>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</si>
  <si>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</si>
  <si>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</si>
  <si>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</si>
  <si>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</si>
  <si>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</si>
  <si>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</si>
  <si>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</si>
  <si>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</si>
  <si>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</si>
  <si>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</si>
  <si>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</si>
  <si>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</si>
  <si>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</si>
  <si>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</si>
  <si>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</si>
  <si>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</si>
  <si>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</si>
  <si>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</si>
  <si>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</si>
  <si>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</si>
  <si>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</si>
  <si>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</si>
  <si>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</si>
  <si>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</si>
  <si>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</si>
  <si>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</si>
  <si>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</si>
  <si>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</si>
  <si>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</si>
  <si>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</si>
  <si>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</si>
  <si>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</si>
  <si>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</si>
  <si>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</si>
  <si>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</si>
  <si>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</si>
  <si>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</si>
  <si>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</si>
  <si>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</si>
  <si>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</si>
  <si>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</si>
  <si>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</si>
  <si>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</si>
  <si>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</si>
  <si>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</si>
  <si>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</si>
  <si>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</si>
  <si>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</si>
  <si>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</si>
  <si>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</si>
  <si>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</si>
  <si>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</si>
  <si>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</si>
  <si>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</si>
  <si>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</si>
  <si>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</si>
  <si>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</si>
  <si>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</si>
  <si>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</si>
  <si>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</si>
  <si>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</si>
  <si>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</si>
  <si>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</si>
  <si>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</si>
  <si>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</si>
  <si>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</si>
  <si>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</si>
  <si>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</si>
  <si>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</si>
  <si>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</si>
  <si>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</si>
  <si>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</si>
  <si>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</si>
  <si>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</si>
  <si>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</si>
  <si>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</si>
  <si>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</si>
  <si>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</si>
  <si>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</si>
  <si>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</si>
  <si>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</si>
  <si>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</si>
  <si>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</si>
  <si>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</si>
  <si>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</si>
  <si>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</si>
  <si>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</si>
  <si>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</si>
  <si>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</si>
  <si>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</si>
  <si>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</si>
  <si>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</si>
  <si>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</si>
  <si>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</si>
  <si>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</si>
  <si>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</si>
  <si>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</si>
  <si>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</si>
  <si>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</si>
  <si>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</si>
  <si>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</si>
  <si>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</si>
  <si>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</si>
  <si>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</si>
  <si>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</si>
  <si>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</si>
  <si>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</si>
  <si>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</si>
  <si>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</si>
  <si>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</si>
  <si>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</si>
  <si>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</si>
  <si>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</si>
  <si>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</si>
  <si>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</si>
  <si>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</si>
  <si>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</si>
  <si>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</si>
  <si>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</si>
  <si>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</si>
  <si>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</si>
  <si>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</si>
  <si>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</si>
  <si>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</si>
  <si>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</si>
  <si>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</si>
  <si>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</si>
  <si>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</si>
  <si>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</si>
  <si>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</si>
  <si>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</si>
  <si>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</si>
  <si>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</si>
  <si>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</si>
  <si>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</si>
  <si>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</si>
  <si>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</si>
  <si>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</si>
  <si>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</si>
  <si>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</si>
  <si>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</si>
  <si>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</si>
  <si>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</si>
  <si>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</si>
  <si>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</si>
  <si>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</si>
  <si>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</si>
  <si>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</si>
  <si>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</si>
  <si>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</si>
  <si>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</si>
  <si>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</si>
  <si>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</si>
  <si>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</si>
  <si>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</si>
  <si>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</si>
  <si>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</si>
  <si>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</si>
  <si>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</si>
  <si>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</si>
  <si>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</si>
  <si>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</si>
  <si>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</si>
  <si>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</si>
  <si>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</si>
  <si>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</si>
  <si>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</si>
  <si>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</si>
  <si>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</si>
  <si>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</si>
  <si>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</si>
  <si>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</si>
  <si>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</si>
  <si>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</si>
  <si>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</si>
  <si>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</si>
  <si>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</si>
  <si>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</si>
  <si>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</si>
  <si>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</si>
  <si>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</si>
  <si>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</si>
  <si>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</si>
  <si>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</si>
  <si>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</si>
  <si>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</si>
  <si>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</si>
  <si>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</si>
  <si>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</si>
  <si>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</si>
  <si>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</si>
  <si>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</si>
  <si>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</si>
  <si>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</si>
  <si>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</si>
  <si>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</si>
  <si>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</si>
  <si>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</si>
  <si>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</si>
  <si>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</si>
  <si>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</si>
  <si>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</si>
  <si>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</si>
  <si>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</si>
  <si>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</si>
  <si>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</si>
  <si>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</si>
  <si>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</si>
  <si>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</si>
  <si>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</si>
  <si>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</si>
  <si>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</si>
  <si>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</si>
  <si>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</si>
  <si>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</si>
  <si>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</si>
  <si>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</si>
  <si>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</si>
  <si>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</si>
  <si>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</si>
  <si>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</si>
  <si>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</si>
  <si>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</si>
  <si>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</si>
  <si>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</si>
  <si>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</si>
  <si>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</si>
  <si>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</si>
  <si>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</si>
  <si>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</si>
  <si>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</si>
  <si>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</si>
  <si>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</si>
  <si>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</si>
  <si>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</si>
  <si>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</si>
  <si>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</si>
  <si>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</si>
  <si>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</si>
  <si>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</si>
  <si>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</si>
  <si>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</si>
  <si>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</si>
  <si>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</si>
  <si>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</si>
  <si>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</si>
  <si>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</si>
  <si>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</si>
  <si>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</si>
  <si>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</si>
  <si>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</si>
  <si>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</si>
  <si>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</si>
  <si>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</si>
  <si>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</si>
  <si>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</si>
  <si>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</si>
  <si>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</si>
  <si>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</si>
  <si>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</si>
  <si>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</si>
  <si>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</si>
  <si>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</si>
  <si>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</si>
  <si>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</si>
  <si>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</si>
  <si>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</si>
  <si>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</si>
  <si>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</si>
  <si>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</si>
  <si>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</si>
  <si>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</si>
  <si>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</si>
  <si>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</si>
  <si>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</si>
  <si>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</si>
  <si>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</si>
  <si>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</si>
  <si>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</si>
  <si>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</si>
  <si>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</si>
  <si>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</si>
  <si>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</si>
  <si>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</si>
  <si>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</si>
  <si>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</si>
  <si>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</si>
  <si>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</si>
  <si>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</si>
  <si>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</si>
  <si>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</si>
  <si>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</si>
  <si>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</si>
  <si>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</si>
  <si>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</si>
  <si>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</si>
  <si>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</si>
  <si>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</si>
  <si>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</si>
  <si>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</si>
  <si>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</si>
  <si>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</si>
  <si>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</si>
  <si>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</si>
  <si>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</si>
  <si>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</si>
  <si>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</si>
  <si>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</si>
  <si>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</si>
  <si>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</si>
  <si>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</si>
  <si>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</si>
  <si>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</si>
  <si>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</si>
  <si>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</si>
  <si>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</si>
  <si>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</si>
  <si>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</si>
  <si>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</si>
  <si>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</si>
  <si>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</si>
  <si>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</si>
  <si>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</si>
  <si>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</si>
  <si>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</si>
  <si>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</si>
  <si>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</si>
  <si>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</si>
  <si>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</si>
  <si>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</si>
  <si>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</si>
  <si>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</si>
  <si>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</si>
  <si>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</si>
  <si>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</si>
  <si>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</si>
  <si>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</si>
  <si>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</si>
  <si>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</si>
  <si>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</si>
  <si>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</si>
  <si>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</si>
  <si>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</si>
  <si>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</si>
  <si>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</si>
  <si>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</si>
  <si>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</si>
  <si>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</si>
  <si>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</si>
  <si>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</si>
  <si>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</si>
  <si>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</si>
  <si>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</si>
  <si>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</si>
  <si>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</si>
  <si>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</si>
  <si>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</si>
  <si>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</si>
  <si>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</si>
  <si>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</si>
  <si>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</si>
  <si>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</si>
  <si>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</si>
  <si>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</si>
  <si>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</si>
  <si>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</si>
  <si>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</si>
  <si>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</si>
  <si>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</si>
  <si>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</si>
  <si>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</si>
  <si>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</si>
  <si>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</si>
  <si>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</si>
  <si>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</si>
  <si>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</si>
  <si>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</si>
  <si>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</si>
  <si>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</si>
  <si>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</si>
  <si>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</si>
  <si>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</si>
  <si>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</si>
  <si>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</si>
  <si>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</si>
  <si>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</si>
  <si>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</si>
  <si>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</si>
  <si>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</si>
  <si>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</si>
  <si>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</si>
  <si>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</si>
  <si>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</si>
  <si>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</si>
  <si>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</si>
  <si>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</si>
  <si>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</si>
  <si>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</si>
  <si>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</si>
  <si>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</si>
  <si>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</si>
  <si>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</si>
  <si>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</si>
  <si>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</si>
  <si>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</si>
  <si>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</si>
  <si>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</si>
  <si>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</si>
  <si>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</si>
  <si>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</si>
  <si>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</si>
  <si>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</si>
  <si>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</si>
  <si>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</si>
  <si>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</si>
  <si>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</si>
  <si>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</si>
  <si>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</si>
  <si>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</si>
  <si>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</si>
  <si>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</si>
  <si>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</si>
  <si>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</si>
  <si>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</si>
  <si>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</si>
  <si>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</si>
  <si>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</si>
  <si>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</si>
  <si>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</si>
  <si>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</si>
  <si>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</si>
  <si>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</si>
  <si>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</si>
  <si>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</si>
  <si>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</si>
  <si>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</si>
  <si>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</si>
  <si>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</si>
  <si>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</si>
  <si>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</si>
  <si>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</si>
  <si>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</si>
  <si>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</si>
  <si>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</si>
  <si>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</si>
  <si>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</si>
  <si>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</si>
  <si>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</si>
  <si>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</si>
  <si>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</si>
  <si>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</si>
  <si>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</si>
  <si>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</si>
  <si>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</si>
  <si>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</si>
  <si>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</si>
  <si>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</si>
  <si>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</si>
  <si>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</si>
  <si>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</si>
  <si>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</si>
  <si>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</si>
  <si>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</si>
  <si>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</si>
  <si>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</si>
  <si>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</si>
  <si>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</si>
  <si>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</si>
  <si>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</si>
  <si>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</si>
  <si>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</si>
  <si>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</si>
  <si>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</si>
  <si>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</si>
  <si>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</si>
  <si>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</si>
  <si>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</si>
  <si>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</si>
  <si>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</si>
  <si>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</si>
  <si>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</si>
  <si>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</si>
  <si>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</si>
  <si>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</si>
  <si>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</si>
  <si>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</si>
  <si>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</si>
  <si>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</si>
  <si>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</si>
  <si>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</si>
  <si>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</si>
  <si>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</si>
  <si>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</si>
  <si>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</si>
  <si>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</si>
  <si>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</si>
  <si>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</si>
  <si>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</si>
  <si>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</si>
  <si>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</si>
  <si>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</si>
  <si>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</si>
  <si>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</si>
  <si>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</si>
  <si>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</si>
  <si>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</si>
  <si>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</si>
  <si>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</si>
  <si>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</si>
  <si>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</si>
  <si>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</si>
  <si>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</si>
  <si>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</si>
  <si>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</si>
  <si>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</si>
  <si>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</si>
  <si>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</si>
  <si>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</si>
  <si>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</si>
  <si>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</si>
  <si>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</si>
  <si>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</si>
  <si>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</si>
  <si>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</si>
  <si>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</si>
  <si>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</si>
  <si>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</si>
  <si>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</si>
  <si>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</si>
  <si>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</si>
  <si>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</si>
  <si>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</si>
  <si>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</si>
  <si>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</si>
  <si>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</si>
  <si>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</si>
  <si>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</si>
  <si>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</si>
  <si>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</si>
  <si>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</si>
  <si>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</si>
  <si>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</si>
  <si>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</si>
  <si>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</si>
  <si>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</si>
  <si>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</si>
  <si>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</si>
  <si>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</si>
  <si>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</si>
  <si>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</si>
  <si>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</si>
  <si>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</si>
  <si>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</si>
  <si>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</si>
  <si>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</si>
  <si>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</si>
  <si>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</si>
  <si>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</si>
  <si>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</si>
  <si>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</si>
  <si>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</si>
  <si>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</si>
  <si>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</si>
  <si>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</si>
  <si>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</si>
  <si>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</si>
  <si>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</si>
  <si>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</si>
  <si>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</si>
  <si>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</si>
  <si>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</si>
  <si>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</si>
  <si>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</si>
  <si>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</si>
  <si>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</si>
  <si>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</si>
  <si>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</si>
  <si>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</si>
  <si>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</si>
  <si>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</si>
  <si>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</si>
  <si>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</si>
  <si>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</si>
  <si>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</si>
  <si>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</si>
  <si>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</si>
  <si>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</si>
  <si>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</si>
  <si>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</si>
  <si>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</si>
  <si>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</si>
  <si>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</si>
  <si>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</si>
  <si>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</si>
  <si>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</si>
  <si>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</si>
  <si>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</si>
  <si>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</si>
  <si>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</si>
  <si>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</si>
  <si>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</si>
  <si>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</si>
  <si>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</si>
  <si>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</si>
  <si>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</si>
  <si>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</si>
  <si>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</si>
  <si>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</si>
  <si>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</si>
  <si>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</si>
  <si>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</si>
  <si>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</si>
  <si>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</si>
  <si>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</si>
  <si>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</si>
  <si>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</si>
  <si>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</si>
  <si>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</si>
  <si>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</si>
  <si>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</si>
  <si>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</si>
  <si>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</si>
  <si>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</si>
  <si>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</si>
  <si>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</si>
  <si>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</si>
  <si>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</si>
  <si>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</si>
  <si>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</si>
  <si>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</si>
  <si>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</si>
  <si>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</si>
  <si>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</si>
  <si>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</si>
  <si>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</si>
  <si>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</si>
  <si>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</si>
  <si>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</si>
  <si>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</si>
  <si>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</si>
  <si>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</si>
  <si>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</si>
  <si>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</si>
  <si>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</si>
  <si>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</si>
  <si>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</si>
  <si>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</si>
  <si>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</si>
  <si>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</si>
  <si>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</si>
  <si>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</si>
  <si>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</si>
  <si>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</si>
  <si>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</si>
  <si>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</si>
  <si>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</si>
  <si>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</si>
  <si>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</si>
  <si>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</si>
  <si>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</si>
  <si>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</si>
  <si>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</si>
  <si>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</si>
  <si>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</si>
  <si>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</si>
  <si>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</si>
  <si>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</si>
  <si>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</si>
  <si>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</si>
  <si>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</si>
  <si>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</si>
  <si>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</si>
  <si>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</si>
  <si>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</si>
  <si>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</si>
  <si>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</si>
  <si>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</si>
  <si>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</si>
  <si>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</si>
  <si>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</si>
  <si>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</si>
  <si>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</si>
  <si>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</si>
  <si>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</si>
  <si>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</si>
  <si>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</si>
  <si>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</si>
  <si>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</si>
  <si>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</si>
  <si>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</si>
  <si>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</si>
  <si>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</si>
  <si>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</si>
  <si>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</si>
  <si>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</si>
  <si>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</si>
  <si>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</si>
  <si>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</si>
  <si>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</si>
  <si>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</si>
  <si>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</si>
  <si>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</si>
  <si>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</si>
  <si>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</si>
  <si>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</si>
  <si>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</si>
  <si>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</si>
  <si>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</si>
  <si>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</si>
  <si>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</si>
  <si>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</si>
  <si>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</si>
  <si>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</si>
  <si>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</si>
  <si>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</si>
  <si>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</si>
  <si>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</si>
  <si>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</si>
  <si>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</si>
  <si>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</si>
  <si>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</si>
  <si>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</si>
  <si>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</si>
  <si>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</si>
  <si>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</si>
  <si>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</si>
  <si>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</si>
  <si>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</si>
  <si>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</si>
  <si>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</si>
  <si>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</si>
  <si>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</si>
  <si>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</si>
  <si>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</si>
  <si>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</si>
  <si>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</si>
  <si>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</si>
  <si>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</si>
  <si>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</si>
  <si>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</si>
  <si>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</si>
  <si>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</si>
  <si>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</si>
  <si>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</si>
  <si>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</si>
  <si>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</si>
  <si>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</si>
  <si>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</si>
  <si>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</si>
  <si>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</si>
  <si>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</si>
  <si>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</si>
  <si>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</si>
  <si>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</si>
  <si>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</si>
  <si>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</si>
  <si>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</si>
  <si>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</si>
  <si>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</si>
  <si>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</si>
  <si>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</si>
  <si>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</si>
  <si>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</si>
  <si>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</si>
  <si>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</si>
  <si>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</si>
  <si>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</si>
  <si>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</si>
  <si>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</si>
  <si>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</si>
  <si>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</si>
  <si>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</si>
  <si>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</si>
  <si>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</si>
  <si>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</si>
  <si>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</si>
  <si>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</si>
  <si>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</si>
  <si>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</si>
  <si>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</si>
  <si>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</si>
  <si>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</si>
  <si>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</si>
  <si>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</si>
  <si>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</si>
  <si>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</si>
  <si>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</si>
  <si>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</si>
  <si>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</si>
  <si>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</si>
  <si>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</si>
  <si>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</si>
  <si>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</si>
  <si>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</si>
  <si>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</si>
  <si>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</si>
  <si>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</si>
  <si>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</si>
  <si>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</si>
  <si>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</si>
  <si>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</si>
  <si>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</si>
  <si>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</si>
  <si>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</si>
  <si>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</si>
  <si>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</si>
  <si>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</si>
  <si>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</si>
  <si>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</si>
  <si>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</si>
  <si>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</si>
  <si>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</si>
  <si>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</si>
  <si>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</si>
  <si>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</si>
  <si>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</si>
  <si>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</si>
  <si>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</si>
  <si>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</si>
  <si>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</si>
  <si>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</si>
  <si>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</si>
  <si>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</si>
  <si>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</si>
  <si>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</si>
  <si>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</si>
  <si>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</si>
  <si>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</si>
  <si>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</si>
  <si>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</si>
  <si>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</si>
  <si>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</si>
  <si>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</si>
  <si>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</si>
  <si>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</si>
  <si>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</si>
  <si>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</si>
  <si>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</si>
  <si>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</si>
  <si>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</si>
  <si>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</si>
  <si>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</si>
  <si>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</si>
  <si>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</si>
  <si>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</si>
  <si>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</si>
  <si>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</si>
  <si>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</si>
  <si>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</si>
  <si>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</si>
  <si>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</si>
  <si>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</si>
  <si>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</si>
  <si>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</si>
  <si>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</si>
  <si>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</si>
  <si>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</si>
  <si>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</si>
  <si>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</si>
  <si>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</si>
  <si>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</si>
  <si>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</si>
  <si>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</si>
  <si>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</si>
  <si>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</si>
  <si>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</si>
  <si>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</si>
  <si>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</si>
  <si>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</si>
  <si>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</si>
  <si>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</si>
  <si>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</si>
  <si>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</si>
  <si>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</si>
  <si>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</si>
  <si>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</si>
  <si>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</si>
  <si>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</si>
  <si>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</si>
  <si>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</si>
  <si>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</si>
  <si>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</si>
  <si>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</si>
  <si>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</si>
  <si>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</si>
  <si>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</si>
  <si>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</si>
  <si>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</si>
  <si>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</si>
  <si>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</si>
  <si>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</si>
  <si>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</si>
  <si>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</si>
  <si>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</si>
  <si>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</si>
  <si>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</si>
  <si>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</si>
  <si>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</si>
  <si>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</si>
  <si>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</si>
  <si>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</si>
  <si>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</si>
  <si>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</si>
  <si>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</si>
  <si>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</si>
  <si>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</si>
  <si>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</si>
  <si>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</si>
  <si>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</si>
  <si>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</si>
  <si>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</si>
  <si>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</si>
  <si>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</si>
  <si>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</si>
  <si>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</si>
  <si>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</si>
  <si>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</si>
  <si>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</si>
  <si>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</si>
  <si>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</si>
  <si>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</si>
  <si>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</si>
  <si>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</si>
  <si>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</si>
  <si>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</si>
  <si>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</si>
  <si>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</si>
  <si>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</si>
  <si>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</si>
  <si>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</si>
  <si>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</si>
  <si>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</si>
  <si>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</si>
  <si>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</si>
  <si>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</si>
  <si>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</si>
  <si>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</si>
  <si>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</si>
  <si>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</si>
  <si>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</si>
  <si>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</si>
  <si>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</si>
  <si>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</si>
  <si>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</si>
  <si>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</si>
  <si>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</si>
  <si>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</si>
  <si>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</si>
  <si>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</si>
  <si>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</si>
  <si>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</si>
  <si>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</si>
  <si>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</si>
  <si>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</si>
  <si>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</si>
  <si>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</si>
  <si>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</si>
  <si>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</si>
  <si>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</si>
  <si>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</si>
  <si>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</si>
  <si>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</si>
  <si>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</si>
  <si>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</si>
  <si>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</si>
  <si>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</si>
  <si>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</si>
  <si>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</si>
  <si>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</si>
  <si>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</si>
  <si>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</si>
  <si>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</si>
  <si>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</si>
  <si>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</si>
  <si>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</si>
  <si>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</si>
  <si>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</si>
  <si>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</si>
  <si>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</si>
  <si>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</si>
  <si>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</si>
  <si>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</si>
  <si>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</si>
  <si>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</si>
  <si>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</si>
  <si>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</si>
  <si>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</si>
  <si>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</si>
  <si>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</si>
  <si>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</si>
  <si>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</si>
  <si>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</si>
  <si>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</si>
  <si>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</si>
  <si>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</si>
  <si>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</si>
  <si>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</si>
  <si>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</si>
  <si>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</si>
  <si>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</si>
  <si>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</si>
  <si>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</si>
  <si>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</si>
  <si>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</si>
  <si>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</si>
  <si>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</si>
  <si>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</si>
  <si>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</si>
  <si>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</si>
  <si>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</si>
  <si>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</si>
  <si>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</si>
  <si>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</si>
  <si>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</si>
  <si>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</si>
  <si>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</si>
  <si>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</si>
  <si>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</si>
  <si>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</si>
  <si>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</si>
  <si>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</si>
  <si>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</si>
  <si>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</si>
  <si>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</si>
  <si>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</si>
  <si>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</si>
  <si>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</si>
  <si>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</si>
  <si>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</si>
  <si>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</si>
  <si>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</si>
  <si>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</si>
  <si>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</si>
  <si>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</si>
  <si>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</si>
  <si>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</si>
  <si>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</si>
  <si>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</si>
  <si>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</si>
  <si>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</si>
  <si>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</si>
  <si>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</si>
  <si>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</si>
  <si>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</si>
  <si>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</si>
  <si>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</si>
  <si>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</si>
  <si>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</si>
  <si>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</si>
  <si>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</si>
  <si>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</si>
  <si>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</si>
  <si>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</si>
  <si>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</si>
  <si>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</si>
  <si>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</si>
  <si>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</si>
  <si>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</si>
  <si>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</si>
  <si>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</si>
  <si>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</si>
  <si>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</si>
  <si>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</si>
  <si>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</si>
  <si>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</si>
  <si>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</si>
  <si>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</si>
  <si>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</si>
  <si>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</si>
  <si>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</si>
  <si>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</si>
  <si>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</si>
  <si>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</si>
  <si>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</si>
  <si>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</si>
  <si>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</si>
  <si>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</si>
  <si>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</si>
  <si>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</si>
  <si>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</si>
  <si>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</si>
  <si>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</si>
  <si>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</si>
  <si>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</si>
  <si>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</si>
  <si>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</si>
  <si>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</si>
  <si>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</si>
  <si>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</si>
  <si>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</si>
  <si>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</si>
  <si>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</si>
  <si>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</si>
  <si>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</si>
  <si>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</si>
  <si>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</si>
  <si>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</si>
  <si>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</si>
  <si>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</si>
  <si>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</si>
  <si>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</si>
  <si>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</si>
  <si>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</si>
  <si>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</si>
  <si>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</si>
  <si>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</si>
  <si>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</si>
  <si>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</si>
  <si>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</si>
  <si>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</si>
  <si>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</si>
  <si>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</si>
  <si>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</si>
  <si>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</si>
  <si>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</si>
  <si>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</si>
  <si>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</si>
  <si>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</si>
  <si>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</si>
  <si>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</si>
  <si>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</si>
  <si>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</si>
  <si>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</si>
  <si>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</si>
  <si>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</si>
  <si>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</si>
  <si>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</si>
  <si>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</si>
  <si>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</si>
  <si>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</si>
  <si>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</si>
  <si>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</si>
  <si>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</si>
  <si>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</si>
  <si>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</si>
  <si>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</si>
  <si>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</si>
  <si>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</si>
  <si>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</si>
  <si>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</si>
  <si>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</si>
  <si>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</si>
  <si>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</si>
  <si>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</si>
  <si>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</si>
  <si>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</si>
  <si>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</si>
  <si>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</si>
  <si>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</si>
  <si>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</si>
  <si>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</si>
  <si>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</si>
  <si>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</si>
  <si>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</si>
  <si>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</si>
  <si>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</si>
  <si>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</si>
  <si>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</si>
  <si>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</si>
  <si>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</si>
  <si>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</si>
  <si>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</si>
  <si>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</si>
  <si>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</si>
  <si>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</si>
  <si>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</si>
  <si>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</si>
  <si>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</si>
  <si>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</si>
  <si>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</si>
  <si>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</si>
  <si>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</si>
  <si>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</si>
  <si>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</si>
  <si>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</si>
  <si>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</si>
  <si>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</si>
  <si>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</si>
  <si>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</si>
  <si>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</si>
  <si>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</si>
  <si>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</si>
  <si>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</si>
  <si>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</si>
  <si>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</si>
  <si>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</si>
  <si>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</si>
  <si>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</si>
  <si>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</si>
  <si>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</si>
  <si>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</si>
  <si>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</si>
  <si>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</si>
  <si>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</si>
  <si>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</si>
  <si>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</si>
  <si>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</si>
  <si>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</si>
  <si>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</si>
  <si>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</si>
  <si>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</si>
  <si>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</si>
  <si>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</si>
  <si>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</si>
  <si>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</si>
  <si>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</si>
  <si>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</si>
  <si>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</si>
  <si>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</si>
  <si>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</si>
  <si>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</si>
  <si>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</si>
  <si>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</si>
  <si>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</si>
  <si>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</si>
  <si>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</si>
  <si>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</si>
  <si>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</si>
  <si>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</si>
  <si>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</si>
  <si>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</si>
  <si>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</si>
  <si>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</si>
  <si>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</si>
  <si>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</si>
  <si>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</si>
  <si>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</si>
  <si>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</si>
  <si>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</si>
  <si>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</si>
  <si>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</si>
  <si>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</si>
  <si>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</si>
  <si>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</si>
  <si>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</si>
  <si>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</si>
  <si>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</si>
  <si>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</si>
  <si>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</si>
  <si>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</si>
  <si>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</si>
  <si>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</si>
  <si>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</si>
  <si>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</si>
  <si>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</si>
  <si>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</si>
  <si>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</si>
  <si>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</si>
  <si>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</si>
  <si>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</si>
  <si>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</si>
  <si>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</si>
  <si>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</si>
  <si>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</si>
  <si>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</si>
  <si>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</si>
  <si>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</si>
  <si>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</si>
  <si>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</si>
  <si>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</si>
  <si>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</si>
  <si>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</si>
  <si>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</si>
  <si>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</si>
  <si>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</si>
  <si>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</si>
  <si>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</si>
  <si>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</si>
  <si>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</si>
  <si>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</si>
  <si>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</si>
  <si>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</si>
  <si>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</si>
  <si>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</si>
  <si>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</si>
  <si>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</si>
  <si>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</si>
  <si>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</si>
  <si>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</si>
  <si>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</si>
  <si>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</si>
  <si>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</si>
  <si>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</si>
  <si>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</si>
  <si>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</si>
  <si>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</si>
  <si>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</si>
  <si>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</si>
  <si>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</si>
  <si>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</si>
  <si>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</si>
  <si>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</si>
  <si>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</si>
  <si>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</si>
  <si>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</si>
  <si>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</si>
  <si>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</si>
  <si>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</si>
  <si>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</si>
  <si>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</si>
  <si>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</si>
  <si>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</si>
  <si>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</si>
  <si>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</si>
  <si>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</si>
  <si>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</si>
  <si>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</si>
  <si>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</si>
  <si>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</si>
  <si>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</si>
  <si>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</si>
  <si>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</si>
  <si>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</si>
  <si>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</si>
  <si>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</si>
  <si>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</si>
  <si>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</si>
  <si>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</si>
  <si>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</si>
  <si>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</si>
  <si>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</si>
  <si>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</si>
  <si>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</si>
  <si>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</si>
  <si>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</si>
  <si>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</si>
  <si>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</si>
  <si>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</si>
  <si>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</si>
  <si>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</si>
  <si>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</si>
  <si>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</si>
  <si>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</si>
  <si>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</si>
  <si>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</si>
  <si>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</si>
  <si>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</si>
  <si>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</si>
  <si>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</si>
  <si>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</si>
  <si>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</si>
  <si>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</si>
  <si>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</si>
  <si>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</si>
  <si>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</si>
  <si>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</si>
  <si>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</si>
  <si>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</si>
  <si>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</si>
  <si>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</si>
  <si>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</si>
  <si>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</si>
  <si>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</si>
  <si>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</si>
  <si>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</si>
  <si>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</si>
  <si>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</si>
  <si>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</si>
  <si>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</si>
  <si>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</si>
  <si>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</si>
  <si>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</si>
  <si>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</si>
  <si>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</si>
  <si>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</si>
  <si>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</si>
  <si>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</si>
  <si>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</si>
  <si>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</si>
  <si>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</si>
  <si>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</si>
  <si>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</si>
  <si>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</si>
  <si>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</si>
  <si>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</si>
  <si>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</si>
  <si>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</si>
  <si>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</si>
  <si>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</si>
  <si>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</si>
  <si>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</si>
  <si>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</si>
  <si>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</si>
  <si>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</si>
  <si>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</si>
  <si>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</si>
  <si>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</si>
  <si>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</si>
  <si>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</si>
  <si>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</si>
  <si>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</si>
  <si>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</si>
  <si>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</si>
  <si>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</si>
  <si>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</si>
  <si>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</si>
  <si>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</si>
  <si>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</si>
  <si>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</si>
  <si>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</si>
  <si>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</si>
  <si>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</si>
  <si>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</si>
  <si>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</si>
  <si>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</si>
  <si>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</si>
  <si>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</si>
  <si>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</si>
  <si>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</si>
  <si>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</si>
  <si>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</si>
  <si>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</si>
  <si>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</si>
  <si>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</si>
  <si>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</si>
  <si>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</si>
  <si>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</si>
  <si>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</si>
  <si>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</si>
  <si>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</si>
  <si>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</si>
  <si>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</si>
  <si>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</si>
  <si>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</si>
  <si>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</si>
  <si>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</si>
  <si>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</si>
  <si>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</si>
  <si>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</si>
  <si>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</si>
  <si>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</si>
  <si>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</si>
  <si>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</si>
  <si>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</si>
  <si>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</si>
  <si>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</si>
  <si>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</si>
  <si>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</si>
  <si>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</si>
  <si>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</si>
  <si>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</si>
  <si>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</si>
  <si>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</si>
  <si>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</si>
  <si>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</si>
  <si>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</si>
  <si>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</si>
  <si>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</si>
  <si>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</si>
  <si>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</si>
  <si>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</si>
  <si>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</si>
  <si>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</si>
  <si>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</si>
  <si>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</si>
  <si>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</si>
  <si>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</si>
  <si>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</si>
  <si>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</si>
  <si>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</si>
  <si>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</si>
  <si>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</si>
  <si>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</si>
  <si>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</si>
  <si>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</si>
  <si>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</si>
  <si>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</si>
  <si>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</si>
  <si>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</si>
  <si>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</si>
  <si>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</si>
  <si>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</si>
  <si>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</si>
  <si>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</si>
  <si>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</si>
  <si>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</si>
  <si>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</si>
  <si>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</si>
  <si>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</si>
  <si>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</si>
  <si>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</si>
  <si>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</si>
  <si>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</si>
  <si>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</si>
  <si>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</si>
  <si>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</si>
  <si>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</si>
  <si>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</si>
  <si>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</si>
  <si>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</si>
  <si>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</si>
  <si>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</si>
  <si>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</si>
  <si>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</si>
  <si>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</si>
  <si>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</si>
  <si>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</si>
  <si>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</si>
  <si>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</si>
  <si>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</si>
  <si>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</si>
  <si>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</si>
  <si>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</si>
  <si>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</si>
  <si>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</si>
  <si>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</si>
  <si>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</si>
  <si>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</si>
  <si>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</si>
  <si>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</si>
  <si>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</si>
  <si>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</si>
  <si>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</si>
  <si>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</si>
  <si>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</si>
  <si>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</si>
  <si>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</si>
  <si>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</si>
  <si>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</si>
  <si>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</si>
  <si>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</si>
  <si>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</si>
  <si>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</si>
  <si>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</si>
  <si>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</si>
  <si>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</si>
  <si>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</si>
  <si>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</si>
  <si>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</si>
  <si>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</si>
  <si>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</si>
  <si>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</si>
  <si>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</si>
  <si>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</si>
  <si>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</si>
  <si>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</si>
  <si>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</si>
  <si>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</si>
  <si>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</si>
  <si>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</si>
  <si>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</si>
  <si>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</si>
  <si>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</si>
  <si>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</si>
  <si>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</si>
  <si>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</si>
  <si>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</si>
  <si>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</si>
  <si>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</si>
  <si>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</si>
  <si>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</si>
  <si>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</si>
  <si>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</si>
  <si>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</si>
  <si>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</si>
  <si>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</si>
  <si>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</si>
  <si>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</si>
  <si>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</si>
  <si>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</si>
  <si>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</si>
  <si>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</si>
  <si>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</si>
  <si>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</si>
  <si>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</si>
  <si>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</si>
  <si>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</si>
  <si>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</si>
  <si>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</si>
  <si>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</si>
  <si>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</si>
  <si>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</si>
  <si>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</si>
  <si>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</si>
  <si>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</si>
  <si>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</si>
  <si>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</si>
  <si>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</si>
  <si>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</si>
  <si>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</si>
  <si>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</si>
  <si>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</si>
  <si>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</si>
  <si>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</si>
  <si>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</si>
  <si>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</si>
  <si>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</si>
  <si>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</si>
  <si>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</si>
  <si>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</si>
  <si>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</si>
  <si>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</si>
  <si>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</si>
  <si>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</si>
  <si>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</si>
  <si>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</si>
  <si>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</si>
  <si>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</si>
  <si>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Count of state</t>
  </si>
  <si>
    <t>Column Labels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</si>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</sst>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409]m/d/yy\ h:mm\ AM/PM;@"/>
    <numFmt numFmtId="165" formatCode="m/d/yy\ h:mm;@"/>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1" applyFont="1"/>
    <xf numFmtId="1" fontId="0" fillId="0" borderId="0" xfId="1" applyNumberFormat="1" applyFon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64" fontId="1" fillId="0" borderId="0" xfId="0" applyNumberFormat="1" applyFont="1" applyAlignment="1">
      <alignment horizontal="center"/>
    </xf>
    <xf numFmtId="0" fontId="0" fillId="0" borderId="0" xfId="0" applyFont="1"/>
    <xf numFmtId="164" fontId="0" fillId="0" borderId="0" xfId="0" applyNumberFormat="1" applyFont="1"/>
    <xf numFmtId="165" fontId="3" fillId="0" borderId="0" xfId="0" applyNumberFormat="1" applyFont="1"/>
    <xf numFmtId="165" fontId="0" fillId="0" borderId="0" xfId="0" applyNumberFormat="1" applyAlignment="1">
      <alignment horizontal="left"/>
    </xf>
    <xf numFmtId="0" fontId="0" fillId="0" borderId="0" xfId="0" quotePrefix="1"/>
    <xf numFmtId="0" fontId="3" fillId="0" borderId="0" xfId="0" applyFont="1"/>
    <xf numFmtId="9" fontId="0" fillId="0" borderId="0" xfId="2" applyFont="1"/>
  </cellXfs>
  <cellStyles count="3">
    <cellStyle name="Currency" xfId="1" builtinId="4"/>
    <cellStyle name="Normal" xfId="0" builtinId="0"/>
    <cellStyle name="Percent" xfId="2" builtinId="5"/>
  </cellStyles>
  <dxfs count="4">
    <dxf>
      <font>
        <color rgb="FF0070C0"/>
      </font>
      <fill>
        <patternFill>
          <bgColor theme="8" tint="0.39994506668294322"/>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Table_Categories!PivotTable2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 Table_Categories'!$B$3:$B$4</c:f>
              <c:strCache>
                <c:ptCount val="1"/>
                <c:pt idx="0">
                  <c:v>canceled</c:v>
                </c:pt>
              </c:strCache>
            </c:strRef>
          </c:tx>
          <c:spPr>
            <a:solidFill>
              <a:schemeClr val="accent1"/>
            </a:solidFill>
            <a:ln>
              <a:noFill/>
            </a:ln>
            <a:effectLst/>
          </c:spPr>
          <c:invertIfNegative val="0"/>
          <c:cat>
            <c:strRef>
              <c:f>'Pivot Table_Categories'!$A$5:$A$14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Table_Categories'!$B$5:$B$14</c:f>
              <c:numCache>
                <c:formatCode>General</c:formatCode>
                <c:ptCount val="9"/>
                <c:pt idx="0">
                  <c:v>40</c:v>
                </c:pt>
                <c:pt idx="1">
                  <c:v>21</c:v>
                </c:pt>
                <c:pt idx="2">
                  <c:v>1</c:v>
                </c:pt>
                <c:pt idx="3">
                  <c:v>23</c:v>
                </c:pt>
                <c:pt idx="4">
                  <c:v>21</c:v>
                </c:pt>
                <c:pt idx="5">
                  <c:v>1</c:v>
                </c:pt>
                <c:pt idx="6">
                  <c:v>30</c:v>
                </c:pt>
                <c:pt idx="7">
                  <c:v>175</c:v>
                </c:pt>
                <c:pt idx="8">
                  <c:v>37</c:v>
                </c:pt>
              </c:numCache>
            </c:numRef>
          </c:val>
          <c:extLst>
            <c:ext xmlns:c16="http://schemas.microsoft.com/office/drawing/2014/chart" uri="{C3380CC4-5D6E-409C-BE32-E72D297353CC}">
              <c16:uniqueId val="{00000000-DA43-7B46-9CF8-D9F75CBB9697}"/>
            </c:ext>
          </c:extLst>
        </c:ser>
        <c:ser>
          <c:idx val="1"/>
          <c:order val="1"/>
          <c:tx>
            <c:strRef>
              <c:f>'Pivot Table_Categories'!$C$3:$C$4</c:f>
              <c:strCache>
                <c:ptCount val="1"/>
                <c:pt idx="0">
                  <c:v>failed</c:v>
                </c:pt>
              </c:strCache>
            </c:strRef>
          </c:tx>
          <c:spPr>
            <a:solidFill>
              <a:schemeClr val="accent2"/>
            </a:solidFill>
            <a:ln>
              <a:noFill/>
            </a:ln>
            <a:effectLst/>
          </c:spPr>
          <c:invertIfNegative val="0"/>
          <c:cat>
            <c:strRef>
              <c:f>'Pivot Table_Categories'!$A$5:$A$14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Table_Categories'!$C$5:$C$14</c:f>
              <c:numCache>
                <c:formatCode>General</c:formatCode>
                <c:ptCount val="9"/>
                <c:pt idx="0">
                  <c:v>179</c:v>
                </c:pt>
                <c:pt idx="1">
                  <c:v>138</c:v>
                </c:pt>
                <c:pt idx="2">
                  <c:v>137</c:v>
                </c:pt>
                <c:pt idx="4">
                  <c:v>125</c:v>
                </c:pt>
                <c:pt idx="5">
                  <c:v>116</c:v>
                </c:pt>
                <c:pt idx="6">
                  <c:v>126</c:v>
                </c:pt>
                <c:pt idx="7">
                  <c:v>213</c:v>
                </c:pt>
                <c:pt idx="8">
                  <c:v>496</c:v>
                </c:pt>
              </c:numCache>
            </c:numRef>
          </c:val>
          <c:extLst>
            <c:ext xmlns:c16="http://schemas.microsoft.com/office/drawing/2014/chart" uri="{C3380CC4-5D6E-409C-BE32-E72D297353CC}">
              <c16:uniqueId val="{00000001-DA43-7B46-9CF8-D9F75CBB9697}"/>
            </c:ext>
          </c:extLst>
        </c:ser>
        <c:ser>
          <c:idx val="2"/>
          <c:order val="2"/>
          <c:tx>
            <c:strRef>
              <c:f>'Pivot Table_Categories'!$D$3:$D$4</c:f>
              <c:strCache>
                <c:ptCount val="1"/>
                <c:pt idx="0">
                  <c:v>live</c:v>
                </c:pt>
              </c:strCache>
            </c:strRef>
          </c:tx>
          <c:spPr>
            <a:solidFill>
              <a:schemeClr val="accent3"/>
            </a:solidFill>
            <a:ln>
              <a:noFill/>
            </a:ln>
            <a:effectLst/>
          </c:spPr>
          <c:invertIfNegative val="0"/>
          <c:cat>
            <c:strRef>
              <c:f>'Pivot Table_Categories'!$A$5:$A$14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Table_Categories'!$D$5:$D$14</c:f>
              <c:numCache>
                <c:formatCode>General</c:formatCode>
                <c:ptCount val="9"/>
                <c:pt idx="1">
                  <c:v>6</c:v>
                </c:pt>
                <c:pt idx="4">
                  <c:v>20</c:v>
                </c:pt>
                <c:pt idx="8">
                  <c:v>24</c:v>
                </c:pt>
              </c:numCache>
            </c:numRef>
          </c:val>
          <c:extLst>
            <c:ext xmlns:c16="http://schemas.microsoft.com/office/drawing/2014/chart" uri="{C3380CC4-5D6E-409C-BE32-E72D297353CC}">
              <c16:uniqueId val="{00000002-DA43-7B46-9CF8-D9F75CBB9697}"/>
            </c:ext>
          </c:extLst>
        </c:ser>
        <c:ser>
          <c:idx val="3"/>
          <c:order val="3"/>
          <c:tx>
            <c:strRef>
              <c:f>'Pivot Table_Categories'!$E$3:$E$4</c:f>
              <c:strCache>
                <c:ptCount val="1"/>
                <c:pt idx="0">
                  <c:v>successful</c:v>
                </c:pt>
              </c:strCache>
            </c:strRef>
          </c:tx>
          <c:spPr>
            <a:solidFill>
              <a:schemeClr val="accent4"/>
            </a:solidFill>
            <a:ln>
              <a:noFill/>
            </a:ln>
            <a:effectLst/>
          </c:spPr>
          <c:invertIfNegative val="0"/>
          <c:cat>
            <c:strRef>
              <c:f>'Pivot Table_Categories'!$A$5:$A$14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Table_Categories'!$E$5:$E$14</c:f>
              <c:numCache>
                <c:formatCode>General</c:formatCode>
                <c:ptCount val="9"/>
                <c:pt idx="0">
                  <c:v>300</c:v>
                </c:pt>
                <c:pt idx="1">
                  <c:v>35</c:v>
                </c:pt>
                <c:pt idx="2">
                  <c:v>82</c:v>
                </c:pt>
                <c:pt idx="3">
                  <c:v>1</c:v>
                </c:pt>
                <c:pt idx="4">
                  <c:v>534</c:v>
                </c:pt>
                <c:pt idx="5">
                  <c:v>103</c:v>
                </c:pt>
                <c:pt idx="6">
                  <c:v>81</c:v>
                </c:pt>
                <c:pt idx="7">
                  <c:v>212</c:v>
                </c:pt>
                <c:pt idx="8">
                  <c:v>837</c:v>
                </c:pt>
              </c:numCache>
            </c:numRef>
          </c:val>
          <c:extLst>
            <c:ext xmlns:c16="http://schemas.microsoft.com/office/drawing/2014/chart" uri="{C3380CC4-5D6E-409C-BE32-E72D297353CC}">
              <c16:uniqueId val="{00000003-DA43-7B46-9CF8-D9F75CBB9697}"/>
            </c:ext>
          </c:extLst>
        </c:ser>
        <c:dLbls>
          <c:showLegendKey val="0"/>
          <c:showVal val="0"/>
          <c:showCatName val="0"/>
          <c:showSerName val="0"/>
          <c:showPercent val="0"/>
          <c:showBubbleSize val="0"/>
        </c:dLbls>
        <c:gapWidth val="55"/>
        <c:overlap val="100"/>
        <c:axId val="1148695615"/>
        <c:axId val="1148697839"/>
      </c:barChart>
      <c:catAx>
        <c:axId val="114869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697839"/>
        <c:crosses val="autoZero"/>
        <c:auto val="1"/>
        <c:lblAlgn val="ctr"/>
        <c:lblOffset val="100"/>
        <c:noMultiLvlLbl val="0"/>
      </c:catAx>
      <c:valAx>
        <c:axId val="1148697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695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Table_Sub-Categories!PivotTable4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Table_Sub-Categories'!$B$4:$B$5</c:f>
              <c:strCache>
                <c:ptCount val="1"/>
                <c:pt idx="0">
                  <c:v>canceled</c:v>
                </c:pt>
              </c:strCache>
            </c:strRef>
          </c:tx>
          <c:spPr>
            <a:solidFill>
              <a:schemeClr val="accent1"/>
            </a:solidFill>
            <a:ln>
              <a:noFill/>
            </a:ln>
            <a:effectLst/>
          </c:spPr>
          <c:invertIfNegative val="0"/>
          <c:cat>
            <c:strRef>
              <c:f>'Pivot Table_Sub-Categories'!$A$6:$A$47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Table_Sub-Categories'!$B$6:$B$47</c:f>
              <c:numCache>
                <c:formatCode>General</c:formatCode>
                <c:ptCount val="41"/>
                <c:pt idx="1">
                  <c:v>19</c:v>
                </c:pt>
                <c:pt idx="2">
                  <c:v>23</c:v>
                </c:pt>
                <c:pt idx="6">
                  <c:v>1</c:v>
                </c:pt>
                <c:pt idx="7">
                  <c:v>1</c:v>
                </c:pt>
                <c:pt idx="10">
                  <c:v>21</c:v>
                </c:pt>
                <c:pt idx="15">
                  <c:v>1</c:v>
                </c:pt>
                <c:pt idx="18">
                  <c:v>19</c:v>
                </c:pt>
                <c:pt idx="20">
                  <c:v>1</c:v>
                </c:pt>
                <c:pt idx="23">
                  <c:v>1</c:v>
                </c:pt>
                <c:pt idx="24">
                  <c:v>3</c:v>
                </c:pt>
                <c:pt idx="26">
                  <c:v>1</c:v>
                </c:pt>
                <c:pt idx="28">
                  <c:v>1</c:v>
                </c:pt>
                <c:pt idx="29">
                  <c:v>39</c:v>
                </c:pt>
                <c:pt idx="32">
                  <c:v>17</c:v>
                </c:pt>
                <c:pt idx="33">
                  <c:v>15</c:v>
                </c:pt>
                <c:pt idx="36">
                  <c:v>9</c:v>
                </c:pt>
                <c:pt idx="37">
                  <c:v>1</c:v>
                </c:pt>
                <c:pt idx="38">
                  <c:v>59</c:v>
                </c:pt>
                <c:pt idx="39">
                  <c:v>98</c:v>
                </c:pt>
                <c:pt idx="40">
                  <c:v>19</c:v>
                </c:pt>
              </c:numCache>
            </c:numRef>
          </c:val>
          <c:extLst>
            <c:ext xmlns:c16="http://schemas.microsoft.com/office/drawing/2014/chart" uri="{C3380CC4-5D6E-409C-BE32-E72D297353CC}">
              <c16:uniqueId val="{00000000-7317-404A-B2AD-954A43F7240D}"/>
            </c:ext>
          </c:extLst>
        </c:ser>
        <c:ser>
          <c:idx val="1"/>
          <c:order val="1"/>
          <c:tx>
            <c:strRef>
              <c:f>'Pivot Table_Sub-Categories'!$C$4:$C$5</c:f>
              <c:strCache>
                <c:ptCount val="1"/>
                <c:pt idx="0">
                  <c:v>failed</c:v>
                </c:pt>
              </c:strCache>
            </c:strRef>
          </c:tx>
          <c:spPr>
            <a:solidFill>
              <a:schemeClr val="accent2"/>
            </a:solidFill>
            <a:ln>
              <a:noFill/>
            </a:ln>
            <a:effectLst/>
          </c:spPr>
          <c:invertIfNegative val="0"/>
          <c:cat>
            <c:strRef>
              <c:f>'Pivot Table_Sub-Categories'!$A$6:$A$47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Table_Sub-Categories'!$C$6:$C$47</c:f>
              <c:numCache>
                <c:formatCode>General</c:formatCode>
                <c:ptCount val="41"/>
                <c:pt idx="0">
                  <c:v>99</c:v>
                </c:pt>
                <c:pt idx="1">
                  <c:v>1</c:v>
                </c:pt>
                <c:pt idx="3">
                  <c:v>39</c:v>
                </c:pt>
                <c:pt idx="4">
                  <c:v>1</c:v>
                </c:pt>
                <c:pt idx="5">
                  <c:v>1</c:v>
                </c:pt>
                <c:pt idx="6">
                  <c:v>79</c:v>
                </c:pt>
                <c:pt idx="8">
                  <c:v>39</c:v>
                </c:pt>
                <c:pt idx="9">
                  <c:v>38</c:v>
                </c:pt>
                <c:pt idx="10">
                  <c:v>118</c:v>
                </c:pt>
                <c:pt idx="11">
                  <c:v>19</c:v>
                </c:pt>
                <c:pt idx="12">
                  <c:v>1</c:v>
                </c:pt>
                <c:pt idx="13">
                  <c:v>22</c:v>
                </c:pt>
                <c:pt idx="14">
                  <c:v>59</c:v>
                </c:pt>
                <c:pt idx="15">
                  <c:v>10</c:v>
                </c:pt>
                <c:pt idx="17">
                  <c:v>39</c:v>
                </c:pt>
                <c:pt idx="18">
                  <c:v>60</c:v>
                </c:pt>
                <c:pt idx="19">
                  <c:v>19</c:v>
                </c:pt>
                <c:pt idx="20">
                  <c:v>1</c:v>
                </c:pt>
                <c:pt idx="21">
                  <c:v>19</c:v>
                </c:pt>
                <c:pt idx="22">
                  <c:v>59</c:v>
                </c:pt>
                <c:pt idx="23">
                  <c:v>19</c:v>
                </c:pt>
                <c:pt idx="24">
                  <c:v>355</c:v>
                </c:pt>
                <c:pt idx="27">
                  <c:v>19</c:v>
                </c:pt>
                <c:pt idx="28">
                  <c:v>4</c:v>
                </c:pt>
                <c:pt idx="31">
                  <c:v>1</c:v>
                </c:pt>
                <c:pt idx="32">
                  <c:v>3</c:v>
                </c:pt>
                <c:pt idx="33">
                  <c:v>81</c:v>
                </c:pt>
                <c:pt idx="36">
                  <c:v>47</c:v>
                </c:pt>
                <c:pt idx="37">
                  <c:v>98</c:v>
                </c:pt>
                <c:pt idx="38">
                  <c:v>120</c:v>
                </c:pt>
                <c:pt idx="39">
                  <c:v>60</c:v>
                </c:pt>
              </c:numCache>
            </c:numRef>
          </c:val>
          <c:extLst>
            <c:ext xmlns:c16="http://schemas.microsoft.com/office/drawing/2014/chart" uri="{C3380CC4-5D6E-409C-BE32-E72D297353CC}">
              <c16:uniqueId val="{00000000-731F-E740-A0F3-7A93BE6363A1}"/>
            </c:ext>
          </c:extLst>
        </c:ser>
        <c:ser>
          <c:idx val="2"/>
          <c:order val="2"/>
          <c:tx>
            <c:strRef>
              <c:f>'Pivot Table_Sub-Categories'!$D$4:$D$5</c:f>
              <c:strCache>
                <c:ptCount val="1"/>
                <c:pt idx="0">
                  <c:v>live</c:v>
                </c:pt>
              </c:strCache>
            </c:strRef>
          </c:tx>
          <c:spPr>
            <a:solidFill>
              <a:schemeClr val="accent3"/>
            </a:solidFill>
            <a:ln>
              <a:noFill/>
            </a:ln>
            <a:effectLst/>
          </c:spPr>
          <c:invertIfNegative val="0"/>
          <c:cat>
            <c:strRef>
              <c:f>'Pivot Table_Sub-Categories'!$A$6:$A$47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Table_Sub-Categories'!$D$6:$D$47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731F-E740-A0F3-7A93BE6363A1}"/>
            </c:ext>
          </c:extLst>
        </c:ser>
        <c:ser>
          <c:idx val="3"/>
          <c:order val="3"/>
          <c:tx>
            <c:strRef>
              <c:f>'Pivot Table_Sub-Categories'!$E$4:$E$5</c:f>
              <c:strCache>
                <c:ptCount val="1"/>
                <c:pt idx="0">
                  <c:v>successful</c:v>
                </c:pt>
              </c:strCache>
            </c:strRef>
          </c:tx>
          <c:spPr>
            <a:solidFill>
              <a:schemeClr val="accent4"/>
            </a:solidFill>
            <a:ln>
              <a:noFill/>
            </a:ln>
            <a:effectLst/>
          </c:spPr>
          <c:invertIfNegative val="0"/>
          <c:cat>
            <c:strRef>
              <c:f>'Pivot Table_Sub-Categories'!$A$6:$A$47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Table_Sub-Categories'!$E$6:$E$47</c:f>
              <c:numCache>
                <c:formatCode>General</c:formatCode>
                <c:ptCount val="41"/>
                <c:pt idx="0">
                  <c:v>1</c:v>
                </c:pt>
                <c:pt idx="2">
                  <c:v>1</c:v>
                </c:pt>
                <c:pt idx="3">
                  <c:v>1</c:v>
                </c:pt>
                <c:pt idx="4">
                  <c:v>39</c:v>
                </c:pt>
                <c:pt idx="5">
                  <c:v>179</c:v>
                </c:pt>
                <c:pt idx="7">
                  <c:v>39</c:v>
                </c:pt>
                <c:pt idx="8">
                  <c:v>1</c:v>
                </c:pt>
                <c:pt idx="9">
                  <c:v>2</c:v>
                </c:pt>
                <c:pt idx="10">
                  <c:v>1</c:v>
                </c:pt>
                <c:pt idx="11">
                  <c:v>1</c:v>
                </c:pt>
                <c:pt idx="12">
                  <c:v>139</c:v>
                </c:pt>
                <c:pt idx="13">
                  <c:v>138</c:v>
                </c:pt>
                <c:pt idx="14">
                  <c:v>1</c:v>
                </c:pt>
                <c:pt idx="15">
                  <c:v>9</c:v>
                </c:pt>
                <c:pt idx="16">
                  <c:v>20</c:v>
                </c:pt>
                <c:pt idx="17">
                  <c:v>1</c:v>
                </c:pt>
                <c:pt idx="18">
                  <c:v>61</c:v>
                </c:pt>
                <c:pt idx="19">
                  <c:v>1</c:v>
                </c:pt>
                <c:pt idx="20">
                  <c:v>58</c:v>
                </c:pt>
                <c:pt idx="21">
                  <c:v>1</c:v>
                </c:pt>
                <c:pt idx="22">
                  <c:v>101</c:v>
                </c:pt>
                <c:pt idx="24">
                  <c:v>690</c:v>
                </c:pt>
                <c:pt idx="25">
                  <c:v>40</c:v>
                </c:pt>
                <c:pt idx="26">
                  <c:v>19</c:v>
                </c:pt>
                <c:pt idx="27">
                  <c:v>1</c:v>
                </c:pt>
                <c:pt idx="28">
                  <c:v>255</c:v>
                </c:pt>
                <c:pt idx="29">
                  <c:v>1</c:v>
                </c:pt>
                <c:pt idx="30">
                  <c:v>60</c:v>
                </c:pt>
                <c:pt idx="31">
                  <c:v>33</c:v>
                </c:pt>
                <c:pt idx="32">
                  <c:v>40</c:v>
                </c:pt>
                <c:pt idx="33">
                  <c:v>86</c:v>
                </c:pt>
                <c:pt idx="34">
                  <c:v>80</c:v>
                </c:pt>
                <c:pt idx="35">
                  <c:v>59</c:v>
                </c:pt>
                <c:pt idx="36">
                  <c:v>1</c:v>
                </c:pt>
                <c:pt idx="37">
                  <c:v>1</c:v>
                </c:pt>
                <c:pt idx="38">
                  <c:v>21</c:v>
                </c:pt>
                <c:pt idx="39">
                  <c:v>2</c:v>
                </c:pt>
                <c:pt idx="40">
                  <c:v>1</c:v>
                </c:pt>
              </c:numCache>
            </c:numRef>
          </c:val>
          <c:extLst>
            <c:ext xmlns:c16="http://schemas.microsoft.com/office/drawing/2014/chart" uri="{C3380CC4-5D6E-409C-BE32-E72D297353CC}">
              <c16:uniqueId val="{00000002-731F-E740-A0F3-7A93BE6363A1}"/>
            </c:ext>
          </c:extLst>
        </c:ser>
        <c:dLbls>
          <c:showLegendKey val="0"/>
          <c:showVal val="0"/>
          <c:showCatName val="0"/>
          <c:showSerName val="0"/>
          <c:showPercent val="0"/>
          <c:showBubbleSize val="0"/>
        </c:dLbls>
        <c:gapWidth val="150"/>
        <c:overlap val="100"/>
        <c:axId val="267477104"/>
        <c:axId val="267478784"/>
      </c:barChart>
      <c:catAx>
        <c:axId val="26747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478784"/>
        <c:crosses val="autoZero"/>
        <c:auto val="1"/>
        <c:lblAlgn val="ctr"/>
        <c:lblOffset val="100"/>
        <c:noMultiLvlLbl val="0"/>
      </c:catAx>
      <c:valAx>
        <c:axId val="26747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477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Table_Launch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a:t>
            </a:r>
            <a:r>
              <a:rPr lang="en-US" baseline="0"/>
              <a:t>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 Table_Launch Date'!$B$5:$B$6</c:f>
              <c:strCache>
                <c:ptCount val="1"/>
                <c:pt idx="0">
                  <c:v>canceled</c:v>
                </c:pt>
              </c:strCache>
            </c:strRef>
          </c:tx>
          <c:spPr>
            <a:ln w="28575" cap="rnd">
              <a:solidFill>
                <a:schemeClr val="accent1"/>
              </a:solidFill>
              <a:round/>
            </a:ln>
            <a:effectLst/>
          </c:spPr>
          <c:marker>
            <c:symbol val="none"/>
          </c:marker>
          <c:cat>
            <c:strRef>
              <c:f>'Pivot Table_Launch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Table_Launch Date'!$B$7:$B$19</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029D-CC45-901F-5FC238B4FF3F}"/>
            </c:ext>
          </c:extLst>
        </c:ser>
        <c:ser>
          <c:idx val="1"/>
          <c:order val="1"/>
          <c:tx>
            <c:strRef>
              <c:f>'Pivot Table_Launch Date'!$C$5:$C$6</c:f>
              <c:strCache>
                <c:ptCount val="1"/>
                <c:pt idx="0">
                  <c:v>failed</c:v>
                </c:pt>
              </c:strCache>
            </c:strRef>
          </c:tx>
          <c:spPr>
            <a:ln w="28575" cap="rnd">
              <a:solidFill>
                <a:schemeClr val="accent2"/>
              </a:solidFill>
              <a:round/>
            </a:ln>
            <a:effectLst/>
          </c:spPr>
          <c:marker>
            <c:symbol val="none"/>
          </c:marker>
          <c:cat>
            <c:strRef>
              <c:f>'Pivot Table_Launch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Table_Launch Date'!$C$7:$C$19</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25-AE0E-B648-9033-EAEF4B632FAF}"/>
            </c:ext>
          </c:extLst>
        </c:ser>
        <c:ser>
          <c:idx val="2"/>
          <c:order val="2"/>
          <c:tx>
            <c:strRef>
              <c:f>'Pivot Table_Launch Date'!$D$5:$D$6</c:f>
              <c:strCache>
                <c:ptCount val="1"/>
                <c:pt idx="0">
                  <c:v>successful</c:v>
                </c:pt>
              </c:strCache>
            </c:strRef>
          </c:tx>
          <c:spPr>
            <a:ln w="28575" cap="rnd">
              <a:solidFill>
                <a:schemeClr val="accent3"/>
              </a:solidFill>
              <a:round/>
            </a:ln>
            <a:effectLst/>
          </c:spPr>
          <c:marker>
            <c:symbol val="none"/>
          </c:marker>
          <c:cat>
            <c:strRef>
              <c:f>'Pivot Table_Launch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Table_Launch Date'!$D$7:$D$19</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26-AE0E-B648-9033-EAEF4B632FAF}"/>
            </c:ext>
          </c:extLst>
        </c:ser>
        <c:dLbls>
          <c:showLegendKey val="0"/>
          <c:showVal val="0"/>
          <c:showCatName val="0"/>
          <c:showSerName val="0"/>
          <c:showPercent val="0"/>
          <c:showBubbleSize val="0"/>
        </c:dLbls>
        <c:smooth val="0"/>
        <c:axId val="1412028000"/>
        <c:axId val="1411817872"/>
      </c:lineChart>
      <c:catAx>
        <c:axId val="141202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817872"/>
        <c:crosses val="autoZero"/>
        <c:auto val="1"/>
        <c:lblAlgn val="ctr"/>
        <c:lblOffset val="100"/>
        <c:noMultiLvlLbl val="0"/>
      </c:catAx>
      <c:valAx>
        <c:axId val="141181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02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DBC-2742-AB11-CC4DA27ABD5A}"/>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DBC-2742-AB11-CC4DA27ABD5A}"/>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DBC-2742-AB11-CC4DA27ABD5A}"/>
            </c:ext>
          </c:extLst>
        </c:ser>
        <c:dLbls>
          <c:showLegendKey val="0"/>
          <c:showVal val="0"/>
          <c:showCatName val="0"/>
          <c:showSerName val="0"/>
          <c:showPercent val="0"/>
          <c:showBubbleSize val="0"/>
        </c:dLbls>
        <c:smooth val="0"/>
        <c:axId val="1528022224"/>
        <c:axId val="1541411056"/>
      </c:lineChart>
      <c:catAx>
        <c:axId val="152802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411056"/>
        <c:crosses val="autoZero"/>
        <c:auto val="1"/>
        <c:lblAlgn val="ctr"/>
        <c:lblOffset val="100"/>
        <c:noMultiLvlLbl val="0"/>
      </c:catAx>
      <c:valAx>
        <c:axId val="1541411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022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139700</xdr:colOff>
      <xdr:row>1</xdr:row>
      <xdr:rowOff>0</xdr:rowOff>
    </xdr:from>
    <xdr:to>
      <xdr:col>17</xdr:col>
      <xdr:colOff>635000</xdr:colOff>
      <xdr:row>32</xdr:row>
      <xdr:rowOff>165100</xdr:rowOff>
    </xdr:to>
    <xdr:graphicFrame macro="">
      <xdr:nvGraphicFramePr>
        <xdr:cNvPr id="4" name="Chart 3">
          <a:extLst>
            <a:ext uri="{FF2B5EF4-FFF2-40B4-BE49-F238E27FC236}">
              <a16:creationId xmlns:a16="http://schemas.microsoft.com/office/drawing/2014/main" id="{EA650CED-798A-0242-8518-32B47BFCA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635000</xdr:colOff>
      <xdr:row>3</xdr:row>
      <xdr:rowOff>101600</xdr:rowOff>
    </xdr:from>
    <xdr:to>
      <xdr:col>8</xdr:col>
      <xdr:colOff>812800</xdr:colOff>
      <xdr:row>16</xdr:row>
      <xdr:rowOff>53969</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1AFCE2A-5B4F-FE40-AB45-99DB45AA513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991100" y="673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228600</xdr:colOff>
      <xdr:row>1</xdr:row>
      <xdr:rowOff>38100</xdr:rowOff>
    </xdr:from>
    <xdr:to>
      <xdr:col>18</xdr:col>
      <xdr:colOff>495300</xdr:colOff>
      <xdr:row>38</xdr:row>
      <xdr:rowOff>88900</xdr:rowOff>
    </xdr:to>
    <xdr:graphicFrame macro="">
      <xdr:nvGraphicFramePr>
        <xdr:cNvPr id="2" name="Chart 1">
          <a:extLst>
            <a:ext uri="{FF2B5EF4-FFF2-40B4-BE49-F238E27FC236}">
              <a16:creationId xmlns:a16="http://schemas.microsoft.com/office/drawing/2014/main" id="{347FBB58-F566-2B4B-A245-6090ACAA70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3</xdr:row>
      <xdr:rowOff>139700</xdr:rowOff>
    </xdr:from>
    <xdr:to>
      <xdr:col>9</xdr:col>
      <xdr:colOff>177800</xdr:colOff>
      <xdr:row>16</xdr:row>
      <xdr:rowOff>92069</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ECBAB3F5-8F0C-7F42-A832-0858C5D6705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219700" y="711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241300</xdr:colOff>
      <xdr:row>3</xdr:row>
      <xdr:rowOff>127000</xdr:rowOff>
    </xdr:from>
    <xdr:to>
      <xdr:col>11</xdr:col>
      <xdr:colOff>419100</xdr:colOff>
      <xdr:row>16</xdr:row>
      <xdr:rowOff>79369</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BEBA12E4-25CD-C04E-A18B-DAFC0A9073B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112000" y="698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114300</xdr:colOff>
      <xdr:row>1</xdr:row>
      <xdr:rowOff>0</xdr:rowOff>
    </xdr:from>
    <xdr:to>
      <xdr:col>17</xdr:col>
      <xdr:colOff>12700</xdr:colOff>
      <xdr:row>32</xdr:row>
      <xdr:rowOff>0</xdr:rowOff>
    </xdr:to>
    <xdr:graphicFrame macro="">
      <xdr:nvGraphicFramePr>
        <xdr:cNvPr id="2" name="Chart 1">
          <a:extLst>
            <a:ext uri="{FF2B5EF4-FFF2-40B4-BE49-F238E27FC236}">
              <a16:creationId xmlns:a16="http://schemas.microsoft.com/office/drawing/2014/main" id="{3D20F7AD-90BE-A141-B4C2-CF7A93FE4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393700</xdr:colOff>
      <xdr:row>1</xdr:row>
      <xdr:rowOff>38101</xdr:rowOff>
    </xdr:from>
    <xdr:to>
      <xdr:col>16</xdr:col>
      <xdr:colOff>596900</xdr:colOff>
      <xdr:row>9</xdr:row>
      <xdr:rowOff>165101</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CD786FC0-F19B-EA4B-B0CB-EDE97AFD8A9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671300" y="228601"/>
              <a:ext cx="1854200" cy="1651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13</xdr:row>
      <xdr:rowOff>12828</xdr:rowOff>
    </xdr:from>
    <xdr:to>
      <xdr:col>7</xdr:col>
      <xdr:colOff>12828</xdr:colOff>
      <xdr:row>35</xdr:row>
      <xdr:rowOff>179596</xdr:rowOff>
    </xdr:to>
    <xdr:graphicFrame macro="">
      <xdr:nvGraphicFramePr>
        <xdr:cNvPr id="7" name="Chart 6">
          <a:extLst>
            <a:ext uri="{FF2B5EF4-FFF2-40B4-BE49-F238E27FC236}">
              <a16:creationId xmlns:a16="http://schemas.microsoft.com/office/drawing/2014/main" id="{7DF50647-DDB4-664C-AB1C-B8A207289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n Marie Zaya" refreshedDate="43417.032577546299" createdVersion="6" refreshedVersion="6" minRefreshableVersion="3" recordCount="4114" xr:uid="{1FF6BA16-3518-3742-871F-DB815621126F}">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0662984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n Marie Zaya" refreshedDate="43420.816610416667" createdVersion="6" refreshedVersion="6" minRefreshableVersion="3" recordCount="4114" xr:uid="{440AFCB5-FDB6-2C46-80A6-330766782653}">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65">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92910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8"/>
    <n v="63.917582417582416"/>
    <x v="0"/>
    <x v="0"/>
  </r>
  <r>
    <n v="1"/>
    <s v="FannibalFest Fan Convention"/>
    <s v="A Hannibal TV Show Fan Convention and Art Collective"/>
    <n v="10275"/>
    <n v="14653"/>
    <x v="0"/>
    <x v="0"/>
    <s v="USD"/>
    <n v="1488464683"/>
    <n v="1485872683"/>
    <b v="0"/>
    <n v="79"/>
    <b v="1"/>
    <x v="0"/>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5"/>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1"/>
    <n v="57.142857142857146"/>
    <x v="0"/>
    <x v="0"/>
  </r>
  <r>
    <n v="26"/>
    <s v="You, Me &amp; Sicily:  Part I Editing"/>
    <s v="Highlighting Sicily's points of light: its extraordinary people. Editing phase is now underway!!!"/>
    <n v="1250"/>
    <n v="1940"/>
    <x v="0"/>
    <x v="0"/>
    <s v="USD"/>
    <n v="1408278144"/>
    <n v="1404822144"/>
    <b v="0"/>
    <n v="19"/>
    <b v="1"/>
    <x v="0"/>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00"/>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00"/>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0"/>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00"/>
    <n v="137.93103448275863"/>
    <x v="0"/>
    <x v="0"/>
  </r>
  <r>
    <n v="50"/>
    <s v="The Love Lounge"/>
    <s v="A brand new dating show which helps one lucky lady find her Mr Right with difficult decisions to make along the way."/>
    <n v="600"/>
    <n v="600"/>
    <x v="0"/>
    <x v="1"/>
    <s v="GBP"/>
    <n v="1422637200"/>
    <n v="1419271458"/>
    <b v="0"/>
    <n v="22"/>
    <b v="1"/>
    <x v="0"/>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1"/>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1"/>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1"/>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1"/>
    <n v="132.05263157894737"/>
    <x v="0"/>
    <x v="1"/>
  </r>
  <r>
    <n v="66"/>
    <s v="A Stagnant Fever: Short Film"/>
    <s v="A dark comedy set in the '60s about clinical depression and one night stands."/>
    <n v="2000"/>
    <n v="2372"/>
    <x v="0"/>
    <x v="0"/>
    <s v="USD"/>
    <n v="1468873420"/>
    <n v="1466281420"/>
    <b v="0"/>
    <n v="26"/>
    <b v="1"/>
    <x v="1"/>
    <n v="118.6"/>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00"/>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8"/>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x v="1"/>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00"/>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6"/>
    <n v="27.897959183673468"/>
    <x v="0"/>
    <x v="1"/>
  </r>
  <r>
    <n v="104"/>
    <s v="Good 'Ol Trumpet"/>
    <s v="UCF short film about an old man, his love for music, and his misplaced trumpet.  "/>
    <n v="500"/>
    <n v="600"/>
    <x v="0"/>
    <x v="0"/>
    <s v="USD"/>
    <n v="1301792400"/>
    <n v="1299775266"/>
    <b v="0"/>
    <n v="10"/>
    <b v="1"/>
    <x v="1"/>
    <n v="120"/>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8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7"/>
    <n v="111.37681159420291"/>
    <x v="0"/>
    <x v="1"/>
  </r>
  <r>
    <n v="108"/>
    <s v="GLASS: A Love Story"/>
    <s v="When a man can't find love, his Google GLASS does the searching for him. A short film shot with Google Glass."/>
    <n v="1500"/>
    <n v="3700"/>
    <x v="0"/>
    <x v="0"/>
    <s v="USD"/>
    <n v="1370011370"/>
    <n v="1364827370"/>
    <b v="0"/>
    <n v="47"/>
    <b v="1"/>
    <x v="1"/>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7"/>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2"/>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2"/>
    <n v="10"/>
    <x v="0"/>
    <x v="2"/>
  </r>
  <r>
    <n v="121"/>
    <s v="MICRO-MISSION"/>
    <s v="NAVY SEALS sent on a Area 51 Top-Secret rescue mission where they are shrunken and injected into an ET body, the immune system mutated."/>
    <n v="3000"/>
    <n v="1"/>
    <x v="1"/>
    <x v="0"/>
    <s v="USD"/>
    <n v="1429352160"/>
    <n v="1427993710"/>
    <b v="0"/>
    <n v="1"/>
    <b v="0"/>
    <x v="2"/>
    <n v="3.3333333333333333E-2"/>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
    <n v="47.5"/>
    <x v="0"/>
    <x v="2"/>
  </r>
  <r>
    <n v="128"/>
    <s v="Ralphi3 (Canceled)"/>
    <s v="A Science Fiction film filled with entertainment and Excitement"/>
    <n v="100000"/>
    <n v="1867"/>
    <x v="1"/>
    <x v="0"/>
    <s v="USD"/>
    <n v="1476941293"/>
    <n v="1473917293"/>
    <b v="0"/>
    <n v="6"/>
    <b v="0"/>
    <x v="2"/>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6"/>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3"/>
    <n v="81.241379310344826"/>
    <x v="0"/>
    <x v="2"/>
  </r>
  <r>
    <n v="139"/>
    <s v="Roman Dead (Canceled)"/>
    <s v="When  Rome is infected with a zombie plague, Lucius Agrippa and a small group fights for survival"/>
    <n v="500"/>
    <n v="500"/>
    <x v="1"/>
    <x v="0"/>
    <s v="USD"/>
    <n v="1436738772"/>
    <n v="1435874772"/>
    <b v="0"/>
    <n v="1"/>
    <b v="0"/>
    <x v="2"/>
    <n v="100"/>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0.57499999999999996"/>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0.08"/>
    <n v="20"/>
    <x v="0"/>
    <x v="2"/>
  </r>
  <r>
    <n v="149"/>
    <s v="Dichotomy (Canceled)"/>
    <s v="A provocatively mind-bending sci-fi thriller, this short film project examines opposites and the balance of the universe. #Dichotomy"/>
    <n v="10000"/>
    <n v="92"/>
    <x v="1"/>
    <x v="0"/>
    <s v="USD"/>
    <n v="1419494400"/>
    <n v="1416888470"/>
    <b v="0"/>
    <n v="6"/>
    <b v="0"/>
    <x v="2"/>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x v="2"/>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4E-2"/>
    <n v="28"/>
    <x v="0"/>
    <x v="2"/>
  </r>
  <r>
    <n v="152"/>
    <s v="The Great Dark (Canceled)"/>
    <s v="The Great Dark is a journey through the unimaginable...and un foreseeable..."/>
    <n v="380000"/>
    <n v="30"/>
    <x v="1"/>
    <x v="0"/>
    <s v="USD"/>
    <n v="1411437100"/>
    <n v="1408845100"/>
    <b v="0"/>
    <n v="2"/>
    <b v="0"/>
    <x v="2"/>
    <n v="7.8947368421052634E-3"/>
    <n v="15"/>
    <x v="0"/>
    <x v="2"/>
  </r>
  <r>
    <n v="153"/>
    <s v="Awakening (Canceled)"/>
    <s v="What would you do if you face something beyond your understanding? If someone you loved disappeared without a trace?"/>
    <n v="50000"/>
    <n v="359"/>
    <x v="1"/>
    <x v="0"/>
    <s v="USD"/>
    <n v="1417532644"/>
    <n v="1413900244"/>
    <b v="0"/>
    <n v="10"/>
    <b v="0"/>
    <x v="2"/>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6"/>
    <n v="119"/>
    <x v="0"/>
    <x v="2"/>
  </r>
  <r>
    <n v="157"/>
    <s v="Forever Man (short film) (Canceled)"/>
    <s v="Man's cryogenic chamber and his soulmate's time travel from the distant future allows them to meet in the middle."/>
    <n v="2995"/>
    <n v="8"/>
    <x v="1"/>
    <x v="0"/>
    <s v="USD"/>
    <n v="1456523572"/>
    <n v="1453931572"/>
    <b v="0"/>
    <n v="2"/>
    <b v="0"/>
    <x v="2"/>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E-3"/>
    <n v="10"/>
    <x v="0"/>
    <x v="3"/>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0.01"/>
    <n v="5"/>
    <x v="0"/>
    <x v="3"/>
  </r>
  <r>
    <n v="162"/>
    <s v="See It My Way"/>
    <s v="This film follows a young man who has had only a troubled family life. He turns to all the wrong things and life falls apart."/>
    <n v="2800"/>
    <n v="435"/>
    <x v="2"/>
    <x v="0"/>
    <s v="USD"/>
    <n v="1408232520"/>
    <n v="1405393356"/>
    <b v="0"/>
    <n v="10"/>
    <b v="0"/>
    <x v="3"/>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0.5333333333333333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60"/>
    <n v="3000"/>
    <x v="0"/>
    <x v="3"/>
  </r>
  <r>
    <n v="167"/>
    <s v="Past"/>
    <s v="A young man experiences a tragedy and has the opportunity to go back and learn from his mistakes and find out his true self."/>
    <n v="110000"/>
    <n v="11"/>
    <x v="2"/>
    <x v="0"/>
    <s v="USD"/>
    <n v="1438726535"/>
    <n v="1433542535"/>
    <b v="0"/>
    <n v="2"/>
    <b v="0"/>
    <x v="3"/>
    <n v="0.01"/>
    <n v="5.5"/>
    <x v="0"/>
    <x v="3"/>
  </r>
  <r>
    <n v="168"/>
    <s v="Moving On"/>
    <s v="A homeless Gulf War 2 vet, and Congressional Medal of Honor recipient fights for his sanity on the mean streets of Albuquerque."/>
    <n v="8000"/>
    <n v="325"/>
    <x v="2"/>
    <x v="0"/>
    <s v="USD"/>
    <n v="1426791770"/>
    <n v="1424203370"/>
    <b v="0"/>
    <n v="3"/>
    <b v="0"/>
    <x v="3"/>
    <n v="4.0625"/>
    <n v="108.33333333333333"/>
    <x v="0"/>
    <x v="3"/>
  </r>
  <r>
    <n v="169"/>
    <s v="Family"/>
    <s v="Family is a short film about a father and son and two brothers who were separated by the Korean war and finally reunite after 60 years."/>
    <n v="2500"/>
    <n v="560"/>
    <x v="2"/>
    <x v="1"/>
    <s v="GBP"/>
    <n v="1413634059"/>
    <n v="1411042059"/>
    <b v="0"/>
    <n v="10"/>
    <b v="0"/>
    <x v="3"/>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x v="3"/>
    <n v="3.25"/>
    <n v="32.5"/>
    <x v="0"/>
    <x v="3"/>
  </r>
  <r>
    <n v="171"/>
    <s v="IRL: Gamers Unite"/>
    <s v="Team Mayhem, a local small town gang of gamers who are enlisted   to save the world from the new great evil known as Prowler."/>
    <n v="50000"/>
    <n v="1"/>
    <x v="2"/>
    <x v="0"/>
    <s v="USD"/>
    <n v="1470975614"/>
    <n v="1465791614"/>
    <b v="0"/>
    <n v="1"/>
    <b v="0"/>
    <x v="3"/>
    <n v="2E-3"/>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40"/>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20"/>
    <n v="100"/>
    <x v="0"/>
    <x v="3"/>
  </r>
  <r>
    <n v="180"/>
    <s v="The Rest of Us Mini-Series"/>
    <s v="The Rest of Us follows a survivor of an outbreak that nearly destroyed the earth as he travels to find some form of humanity."/>
    <n v="1200"/>
    <n v="401"/>
    <x v="2"/>
    <x v="1"/>
    <s v="GBP"/>
    <n v="1428951600"/>
    <n v="1425512843"/>
    <b v="0"/>
    <n v="13"/>
    <b v="0"/>
    <x v="3"/>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x v="3"/>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4"/>
    <n v="25.5"/>
    <x v="0"/>
    <x v="3"/>
  </r>
  <r>
    <n v="185"/>
    <s v="BLANK Short Movie"/>
    <s v="Love has no boundaries!"/>
    <n v="40000"/>
    <n v="2200"/>
    <x v="2"/>
    <x v="10"/>
    <s v="NOK"/>
    <n v="1471557139"/>
    <n v="1468965139"/>
    <b v="0"/>
    <n v="10"/>
    <b v="0"/>
    <x v="3"/>
    <n v="5.5"/>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2E-2"/>
    <n v="69"/>
    <x v="0"/>
    <x v="3"/>
  </r>
  <r>
    <n v="190"/>
    <s v="REGIONRAT, the movie"/>
    <s v="Because hope can be a 4 letter word"/>
    <n v="12000"/>
    <n v="50"/>
    <x v="2"/>
    <x v="0"/>
    <s v="USD"/>
    <n v="1466091446"/>
    <n v="1465227446"/>
    <b v="0"/>
    <n v="1"/>
    <b v="0"/>
    <x v="3"/>
    <n v="0.41666666666666669"/>
    <n v="50"/>
    <x v="0"/>
    <x v="3"/>
  </r>
  <r>
    <n v="191"/>
    <s v="Trillion: Feature Film"/>
    <s v="A young boy passionate about Astronomy and Chemistry tracks down an astroid that scientists said would never hit earth."/>
    <n v="5000"/>
    <n v="250"/>
    <x v="2"/>
    <x v="2"/>
    <s v="AUD"/>
    <n v="1443782138"/>
    <n v="1440326138"/>
    <b v="0"/>
    <n v="3"/>
    <b v="0"/>
    <x v="3"/>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10.48"/>
    <n v="32.75"/>
    <x v="0"/>
    <x v="3"/>
  </r>
  <r>
    <n v="198"/>
    <s v="Nine Lives"/>
    <s v="Nine Lives is a story of one woman's survival of EIGHT near deaths and her love for one man as an influence to fight for the NINTH."/>
    <n v="25000"/>
    <n v="279"/>
    <x v="2"/>
    <x v="0"/>
    <s v="USD"/>
    <n v="1412500322"/>
    <n v="1409908322"/>
    <b v="0"/>
    <n v="6"/>
    <b v="0"/>
    <x v="3"/>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x v="3"/>
    <n v="58.461538461538467"/>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16.25"/>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4.6"/>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2E-2"/>
    <n v="1"/>
    <x v="0"/>
    <x v="3"/>
  </r>
  <r>
    <n v="213"/>
    <s v="Hart Blvd. A feature film by Andrew Greve"/>
    <s v="A family dramedy about a grandfather  and grandson who are both on their path to redemption."/>
    <n v="50000"/>
    <n v="20"/>
    <x v="2"/>
    <x v="0"/>
    <s v="USD"/>
    <n v="1439734001"/>
    <n v="1437142547"/>
    <b v="0"/>
    <n v="1"/>
    <b v="0"/>
    <x v="3"/>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2E-3"/>
    <n v="1"/>
    <x v="0"/>
    <x v="3"/>
  </r>
  <r>
    <n v="215"/>
    <s v="Invisible Scars"/>
    <s v="A short drama based on a true events. Story of a British Soldier who comes back home suffering from Post Traumatic Stress Disorder."/>
    <n v="4400"/>
    <n v="10"/>
    <x v="2"/>
    <x v="1"/>
    <s v="GBP"/>
    <n v="1455753540"/>
    <n v="1452058282"/>
    <b v="0"/>
    <n v="1"/>
    <b v="0"/>
    <x v="3"/>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55.698440000000005"/>
    <n v="331.53833333333336"/>
    <x v="0"/>
    <x v="3"/>
  </r>
  <r>
    <n v="217"/>
    <s v="Bitch"/>
    <s v="A roadmovie by paw"/>
    <n v="100000"/>
    <n v="11943"/>
    <x v="2"/>
    <x v="11"/>
    <s v="SEK"/>
    <n v="1419780149"/>
    <n v="1417101749"/>
    <b v="0"/>
    <n v="38"/>
    <b v="0"/>
    <x v="3"/>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2"/>
    <n v="100"/>
    <x v="0"/>
    <x v="3"/>
  </r>
  <r>
    <n v="219"/>
    <s v="True Colors"/>
    <s v="An hour-long pilot about a group of suburban LGBT teens coming of age in the early 90's."/>
    <n v="50000"/>
    <n v="8815"/>
    <x v="2"/>
    <x v="0"/>
    <s v="USD"/>
    <n v="1459493940"/>
    <n v="1456732225"/>
    <b v="0"/>
    <n v="76"/>
    <b v="0"/>
    <x v="3"/>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x v="3"/>
    <n v="0.72"/>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40.1"/>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25"/>
    <n v="50"/>
    <x v="0"/>
    <x v="4"/>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5"/>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
    <n v="120.90909090909091"/>
    <x v="0"/>
    <x v="4"/>
  </r>
  <r>
    <n v="261"/>
    <s v="Empires: The Film"/>
    <s v="Empires explores the impact of networks on histories and philosophies of political thought."/>
    <n v="20000"/>
    <n v="21480"/>
    <x v="0"/>
    <x v="0"/>
    <s v="USD"/>
    <n v="1339080900"/>
    <n v="1334783704"/>
    <b v="1"/>
    <n v="220"/>
    <b v="1"/>
    <x v="4"/>
    <n v="107.4"/>
    <n v="97.63636363636364"/>
    <x v="0"/>
    <x v="4"/>
  </r>
  <r>
    <n v="262"/>
    <s v="The Last Cosmonaut"/>
    <s v="He can never die. He will live forever. He is the last cosmonaut, and this is his story."/>
    <n v="2500"/>
    <n v="6000"/>
    <x v="0"/>
    <x v="0"/>
    <s v="USD"/>
    <n v="1298699828"/>
    <n v="1294811828"/>
    <b v="1"/>
    <n v="145"/>
    <b v="1"/>
    <x v="4"/>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7"/>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2"/>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0000000001"/>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39"/>
    <n v="106.43243243243244"/>
    <x v="0"/>
    <x v="4"/>
  </r>
  <r>
    <n v="305"/>
    <s v="My Friend Mott-ly"/>
    <s v="A documentary that I am making about the difficult, but inspiring, life of a late friend of mine."/>
    <n v="7500"/>
    <n v="9775"/>
    <x v="0"/>
    <x v="0"/>
    <s v="USD"/>
    <n v="1331392049"/>
    <n v="1328800049"/>
    <b v="1"/>
    <n v="189"/>
    <b v="1"/>
    <x v="4"/>
    <n v="130.33333333333331"/>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5"/>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5"/>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00"/>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
    <n v="65.883720930232556"/>
    <x v="0"/>
    <x v="4"/>
  </r>
  <r>
    <n v="403"/>
    <s v="MONDO BANANA"/>
    <s v="A documentary adventure about bananas - and people. Your round-trip ticket into the heart of banana-cultures!!"/>
    <n v="5000"/>
    <n v="5263"/>
    <x v="0"/>
    <x v="0"/>
    <s v="USD"/>
    <n v="1312960080"/>
    <n v="1308900441"/>
    <b v="0"/>
    <n v="70"/>
    <b v="1"/>
    <x v="4"/>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6"/>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x v="5"/>
    <n v="1.2E-2"/>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
    <n v="4.8"/>
    <x v="0"/>
    <x v="5"/>
  </r>
  <r>
    <n v="431"/>
    <s v="Bump in the road short stop motion animation"/>
    <s v="A short stop motion animated film of a man on his way home when strange goings on start to happen on his journey."/>
    <n v="3000"/>
    <n v="415"/>
    <x v="2"/>
    <x v="1"/>
    <s v="GBP"/>
    <n v="1467752083"/>
    <n v="1465160083"/>
    <b v="0"/>
    <n v="8"/>
    <b v="0"/>
    <x v="5"/>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5E-3"/>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0.1"/>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39.358823529411765"/>
    <n v="393.58823529411762"/>
    <x v="0"/>
    <x v="5"/>
  </r>
  <r>
    <n v="443"/>
    <s v="Bad Teddy Studios"/>
    <s v="We love cartoons!! We want to make more but it costs money to so. Be apart of your daily dose of WTF!?! Pledge now!!"/>
    <n v="10000"/>
    <n v="10"/>
    <x v="2"/>
    <x v="5"/>
    <s v="CAD"/>
    <n v="1391991701"/>
    <n v="1389399701"/>
    <b v="0"/>
    <n v="2"/>
    <b v="0"/>
    <x v="5"/>
    <n v="0.1"/>
    <n v="5"/>
    <x v="0"/>
    <x v="5"/>
  </r>
  <r>
    <n v="444"/>
    <s v="Discovering the Other Woman"/>
    <s v="An upcoming animated web sitcom series centered around dealing with life, love, and relationships."/>
    <n v="1000"/>
    <n v="50"/>
    <x v="2"/>
    <x v="0"/>
    <s v="USD"/>
    <n v="1329342361"/>
    <n v="1324158361"/>
    <b v="0"/>
    <n v="1"/>
    <b v="0"/>
    <x v="5"/>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3"/>
    <n v="1"/>
    <x v="0"/>
    <x v="5"/>
  </r>
  <r>
    <n v="446"/>
    <s v="DisChord"/>
    <s v="A faith based animated short. (The same guy who said a picture is worth a thousand words also said a cartoon is worth two thousand.)"/>
    <n v="10500"/>
    <n v="766"/>
    <x v="2"/>
    <x v="0"/>
    <s v="USD"/>
    <n v="1425434420"/>
    <n v="1422842420"/>
    <b v="0"/>
    <n v="16"/>
    <b v="0"/>
    <x v="5"/>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2"/>
    <n v="5"/>
    <x v="0"/>
    <x v="5"/>
  </r>
  <r>
    <n v="448"/>
    <s v="The Last Mice"/>
    <s v="Max is a pessimistic mouse, always fantasizing about the end of the world. In The Last Mice, Max's fantasy becomes a real nightmare."/>
    <n v="2500"/>
    <n v="82.01"/>
    <x v="2"/>
    <x v="0"/>
    <s v="USD"/>
    <n v="1400091095"/>
    <n v="1398363095"/>
    <b v="0"/>
    <n v="4"/>
    <b v="0"/>
    <x v="5"/>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5"/>
    <n v="9"/>
    <x v="0"/>
    <x v="5"/>
  </r>
  <r>
    <n v="450"/>
    <s v="DreamAfrica"/>
    <s v="Why do the moon and stars receive their light from the sun? Africa has a story to tell. Ananse and Kweku appear in this great folktale."/>
    <n v="50000"/>
    <n v="396"/>
    <x v="2"/>
    <x v="0"/>
    <s v="USD"/>
    <n v="1392417800"/>
    <n v="1389825800"/>
    <b v="0"/>
    <n v="7"/>
    <b v="0"/>
    <x v="5"/>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1E-2"/>
    <n v="13"/>
    <x v="0"/>
    <x v="5"/>
  </r>
  <r>
    <n v="454"/>
    <s v="Super Hi-Speed Road Strikers"/>
    <s v="Itâ€™s an Action/Adventure Anime for The Yuusha Brave series, G1 Transformer, and the Fast and the Furious Fans!"/>
    <n v="10000"/>
    <n v="82"/>
    <x v="2"/>
    <x v="0"/>
    <s v="USD"/>
    <n v="1417007640"/>
    <n v="1414343571"/>
    <b v="0"/>
    <n v="5"/>
    <b v="0"/>
    <x v="5"/>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097E-2"/>
    <n v="25"/>
    <x v="0"/>
    <x v="5"/>
  </r>
  <r>
    <n v="460"/>
    <s v="Darwin's Kiss"/>
    <s v="An animated web series about biological evolution gone haywire."/>
    <n v="8500"/>
    <n v="25"/>
    <x v="2"/>
    <x v="0"/>
    <s v="USD"/>
    <n v="1401595200"/>
    <n v="1398862875"/>
    <b v="0"/>
    <n v="2"/>
    <b v="0"/>
    <x v="5"/>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9"/>
    <n v="113.63636363636364"/>
    <x v="0"/>
    <x v="5"/>
  </r>
  <r>
    <n v="464"/>
    <s v="PokÃ©Movie - A PokÃ©monâ„¢ school project"/>
    <s v="We are three students that want to make a short PokÃ©mon movie as a school project!"/>
    <n v="1010"/>
    <n v="1"/>
    <x v="2"/>
    <x v="12"/>
    <s v="EUR"/>
    <n v="1463602935"/>
    <n v="1461874935"/>
    <b v="0"/>
    <n v="1"/>
    <b v="0"/>
    <x v="5"/>
    <n v="9.9009900990099015E-2"/>
    <n v="1"/>
    <x v="0"/>
    <x v="5"/>
  </r>
  <r>
    <n v="465"/>
    <s v="&quot;Amp&quot; A Story About a Robot"/>
    <s v="&quot;Amp&quot; is a short film about a robot with needs."/>
    <n v="512"/>
    <n v="138"/>
    <x v="2"/>
    <x v="0"/>
    <s v="USD"/>
    <n v="1403837574"/>
    <n v="1402455174"/>
    <b v="0"/>
    <n v="8"/>
    <b v="0"/>
    <x v="5"/>
    <n v="26.953125"/>
    <n v="17.25"/>
    <x v="0"/>
    <x v="5"/>
  </r>
  <r>
    <n v="466"/>
    <s v="The Legend Of The Crimson Knight"/>
    <s v="(Working storyboard for animated project) A multi-generational Knight that wages war on criminals and corrupt governments"/>
    <n v="10000"/>
    <n v="76"/>
    <x v="2"/>
    <x v="0"/>
    <s v="USD"/>
    <n v="1347057464"/>
    <n v="1344465464"/>
    <b v="0"/>
    <n v="5"/>
    <b v="0"/>
    <x v="5"/>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
    <n v="25.5"/>
    <x v="0"/>
    <x v="5"/>
  </r>
  <r>
    <n v="471"/>
    <s v="Red Origins"/>
    <s v="Three kids try to stop Mazi Mbe's plan to restore Africa to its original state where Tricksters &amp; Spirits ruled_x000a_and Juju was law."/>
    <n v="55000"/>
    <n v="6541"/>
    <x v="2"/>
    <x v="0"/>
    <s v="USD"/>
    <n v="1397924379"/>
    <n v="1394039979"/>
    <b v="0"/>
    <n v="170"/>
    <b v="0"/>
    <x v="5"/>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
    <n v="61.5"/>
    <x v="0"/>
    <x v="5"/>
  </r>
  <r>
    <n v="474"/>
    <s v="TAO Mr. Fantastic!!"/>
    <s v="Time travel the light Mr. Fantastic!  Spin the dimensions toward other continuums and worlds.  Hold onto your panties."/>
    <n v="3300"/>
    <n v="1"/>
    <x v="2"/>
    <x v="0"/>
    <s v="USD"/>
    <n v="1487318029"/>
    <n v="1484726029"/>
    <b v="0"/>
    <n v="1"/>
    <b v="0"/>
    <x v="5"/>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32.56"/>
    <n v="88.8"/>
    <x v="0"/>
    <x v="5"/>
  </r>
  <r>
    <n v="480"/>
    <s v="The CafÃ©"/>
    <s v="To court his muse, an artist must first outsmart her dog.  A short animated film collaboration by Dana and Terrence Masson."/>
    <n v="40000"/>
    <n v="7764"/>
    <x v="2"/>
    <x v="0"/>
    <s v="USD"/>
    <n v="1376049615"/>
    <n v="1373457615"/>
    <b v="0"/>
    <n v="140"/>
    <b v="0"/>
    <x v="5"/>
    <n v="19.41"/>
    <n v="55.457142857142856"/>
    <x v="0"/>
    <x v="5"/>
  </r>
  <r>
    <n v="481"/>
    <s v="ERA"/>
    <s v="The year is 2043. Test subject David Beck has been augmented with psychokinetic abilities. He uses his newfound gifts to thwart evil."/>
    <n v="30000"/>
    <n v="1830"/>
    <x v="2"/>
    <x v="0"/>
    <s v="USD"/>
    <n v="1349885289"/>
    <n v="1347293289"/>
    <b v="0"/>
    <n v="21"/>
    <b v="0"/>
    <x v="5"/>
    <n v="6.1"/>
    <n v="87.142857142857139"/>
    <x v="0"/>
    <x v="5"/>
  </r>
  <r>
    <n v="482"/>
    <s v="Animated Stand-up Routines Shenanigans"/>
    <s v="Help me quit my day job and also create animated Stand-up routines from local up and coming comedians."/>
    <n v="10000"/>
    <n v="10"/>
    <x v="2"/>
    <x v="0"/>
    <s v="USD"/>
    <n v="1460644440"/>
    <n v="1458336690"/>
    <b v="0"/>
    <n v="1"/>
    <b v="0"/>
    <x v="5"/>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0.28667813379201834"/>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0.155"/>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8E-3"/>
    <n v="1"/>
    <x v="0"/>
    <x v="5"/>
  </r>
  <r>
    <n v="497"/>
    <s v="Galaxy Probe Kids"/>
    <s v="live-action/animated series pilot."/>
    <n v="4480"/>
    <n v="30"/>
    <x v="2"/>
    <x v="0"/>
    <s v="USD"/>
    <n v="1419483600"/>
    <n v="1414889665"/>
    <b v="0"/>
    <n v="3"/>
    <b v="0"/>
    <x v="5"/>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79"/>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x v="5"/>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x v="5"/>
    <n v="0.125"/>
    <n v="250"/>
    <x v="0"/>
    <x v="5"/>
  </r>
  <r>
    <n v="507"/>
    <s v="Code Monkeys"/>
    <s v="&quot;Code Monkey(s)&quot; is a short animated-series about life from the perspective of an engineer who feels like an actual &quot;Code Monkey&quot;."/>
    <n v="20000"/>
    <n v="640"/>
    <x v="2"/>
    <x v="0"/>
    <s v="USD"/>
    <n v="1350687657"/>
    <n v="1346799657"/>
    <b v="0"/>
    <n v="10"/>
    <b v="0"/>
    <x v="5"/>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0.8"/>
    <n v="133.33333333333334"/>
    <x v="0"/>
    <x v="5"/>
  </r>
  <r>
    <n v="509"/>
    <s v="Indian in Chelsea - Web Animated series"/>
    <s v="A hilarious comedy podcast being turned into an animated series  about an indian servant and his boss."/>
    <n v="5000"/>
    <n v="10"/>
    <x v="2"/>
    <x v="1"/>
    <s v="GBP"/>
    <n v="1435504170"/>
    <n v="1432912170"/>
    <b v="0"/>
    <n v="1"/>
    <b v="0"/>
    <x v="5"/>
    <n v="0.2"/>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3"/>
    <n v="30"/>
    <x v="0"/>
    <x v="5"/>
  </r>
  <r>
    <n v="512"/>
    <s v="Otherkin The Animated Series"/>
    <s v="We have a fully developed 2D animated series that requires more professional animation. Our first 2 home-animated eps are up online."/>
    <n v="8000"/>
    <n v="11"/>
    <x v="2"/>
    <x v="0"/>
    <s v="USD"/>
    <n v="1479667727"/>
    <n v="1475776127"/>
    <b v="0"/>
    <n v="2"/>
    <b v="0"/>
    <x v="5"/>
    <n v="0.13749999999999998"/>
    <n v="5.5"/>
    <x v="0"/>
    <x v="5"/>
  </r>
  <r>
    <n v="513"/>
    <s v="Paradigm Spiral - The Animated Series"/>
    <s v="A sci-fi fantasy 2.5D anime styled series about some guys trying to save the world, probably..."/>
    <n v="50000"/>
    <n v="6962"/>
    <x v="2"/>
    <x v="0"/>
    <s v="USD"/>
    <n v="1471244400"/>
    <n v="1467387705"/>
    <b v="0"/>
    <n v="68"/>
    <b v="0"/>
    <x v="5"/>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x v="5"/>
    <n v="25.41340206185567"/>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22.881426547787683"/>
    <n v="39.228571428571428"/>
    <x v="1"/>
    <x v="6"/>
  </r>
  <r>
    <n v="520"/>
    <s v="Darktales The Play"/>
    <s v="Tim Arthur's 21st anniversary sell-out production of his 'chilling' and 'sinister' ghostly thriller returns to the Edinburgh Fringe!"/>
    <n v="5000"/>
    <n v="5105"/>
    <x v="0"/>
    <x v="1"/>
    <s v="GBP"/>
    <n v="1449766261"/>
    <n v="1447174261"/>
    <b v="0"/>
    <n v="34"/>
    <b v="1"/>
    <x v="6"/>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5"/>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00000000001"/>
    <n v="25.161000000000001"/>
    <x v="2"/>
    <x v="7"/>
  </r>
  <r>
    <n v="540"/>
    <s v="hap's- Whats the program?"/>
    <s v="There are so many dilemmas in life- what to do, where to go? _x000a_Let us solve it - search our preference based entertainment calendar"/>
    <n v="15000"/>
    <n v="1"/>
    <x v="2"/>
    <x v="0"/>
    <s v="USD"/>
    <n v="1423078606"/>
    <n v="1420486606"/>
    <b v="0"/>
    <n v="1"/>
    <b v="0"/>
    <x v="7"/>
    <n v="6.6666666666666671E-3"/>
    <n v="1"/>
    <x v="2"/>
    <x v="7"/>
  </r>
  <r>
    <n v="541"/>
    <s v="Deviations"/>
    <s v="A website dedicated to local Kink Communities; to find others with matching interests and bring them together."/>
    <n v="4500"/>
    <n v="25"/>
    <x v="2"/>
    <x v="0"/>
    <s v="USD"/>
    <n v="1446080834"/>
    <n v="1443488834"/>
    <b v="0"/>
    <n v="1"/>
    <b v="0"/>
    <x v="7"/>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x v="7"/>
    <n v="1.2E-2"/>
    <n v="4"/>
    <x v="2"/>
    <x v="7"/>
  </r>
  <r>
    <n v="561"/>
    <s v="CheckMate Careers"/>
    <s v="A marketplace for talent and employers to match. Using intuitive technology we match &amp; place talent with the best career position."/>
    <n v="15000"/>
    <n v="55"/>
    <x v="2"/>
    <x v="0"/>
    <s v="USD"/>
    <n v="1445874513"/>
    <n v="1442850513"/>
    <b v="0"/>
    <n v="2"/>
    <b v="0"/>
    <x v="7"/>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59E-2"/>
    <n v="34"/>
    <x v="2"/>
    <x v="7"/>
  </r>
  <r>
    <n v="564"/>
    <s v="TOC TOC TROC"/>
    <s v="Plateforme de troc gratuit et d'Ã©changes en tous genres par nature. Mieux s'entraider, Ã©changer, de donner, louer ou vendre Ã  distance."/>
    <n v="18000"/>
    <n v="1"/>
    <x v="2"/>
    <x v="6"/>
    <s v="EUR"/>
    <n v="1457822275"/>
    <n v="1455230275"/>
    <b v="0"/>
    <n v="1"/>
    <b v="0"/>
    <x v="7"/>
    <n v="5.5555555555555558E-3"/>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0.02"/>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
    <n v="49"/>
    <x v="2"/>
    <x v="7"/>
  </r>
  <r>
    <n v="569"/>
    <s v="Mioti"/>
    <s v="Mioti is an indie game marketplace that doubles as a community for developers to join networks and discuss projects."/>
    <n v="2500"/>
    <n v="20"/>
    <x v="2"/>
    <x v="5"/>
    <s v="CAD"/>
    <n v="1451679612"/>
    <n v="1449087612"/>
    <b v="0"/>
    <n v="1"/>
    <b v="0"/>
    <x v="7"/>
    <n v="0.8"/>
    <n v="20"/>
    <x v="2"/>
    <x v="7"/>
  </r>
  <r>
    <n v="570"/>
    <s v="Relaunching in May"/>
    <s v="Humans have AM/FM/Satellite radio, kids have radio Disney, pets have DogCatRadio."/>
    <n v="85000"/>
    <n v="142"/>
    <x v="2"/>
    <x v="0"/>
    <s v="USD"/>
    <n v="1455822569"/>
    <n v="1453230569"/>
    <b v="0"/>
    <n v="1"/>
    <b v="0"/>
    <x v="7"/>
    <n v="0.16705882352941176"/>
    <n v="142"/>
    <x v="2"/>
    <x v="7"/>
  </r>
  <r>
    <n v="571"/>
    <s v="Snag-A-Slip"/>
    <s v="Snag-A-Slip is an online platform that connects boaters with awesome marinas and available boat slips so that they can book with ease."/>
    <n v="25000"/>
    <n v="106"/>
    <x v="2"/>
    <x v="0"/>
    <s v="USD"/>
    <n v="1437969540"/>
    <n v="1436297723"/>
    <b v="0"/>
    <n v="2"/>
    <b v="0"/>
    <x v="7"/>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43166666666666664"/>
    <n v="64.75"/>
    <x v="2"/>
    <x v="7"/>
  </r>
  <r>
    <n v="576"/>
    <s v="Uthtopia"/>
    <s v="UthTopia Is a social media organization that believes in positive online usage, youth mentorship, and youth empowerment."/>
    <n v="80000"/>
    <n v="1"/>
    <x v="2"/>
    <x v="0"/>
    <s v="USD"/>
    <n v="1427537952"/>
    <n v="1422357552"/>
    <b v="0"/>
    <n v="1"/>
    <b v="0"/>
    <x v="7"/>
    <n v="1.25E-3"/>
    <n v="1"/>
    <x v="2"/>
    <x v="7"/>
  </r>
  <r>
    <n v="577"/>
    <s v="everydayrelay"/>
    <s v="Emails are one of pervasively used mode of communication today. However, emails can be personal and sometimes discretion is needed."/>
    <n v="5000"/>
    <n v="10"/>
    <x v="2"/>
    <x v="0"/>
    <s v="USD"/>
    <n v="1463753302"/>
    <n v="1458569302"/>
    <b v="0"/>
    <n v="1"/>
    <b v="0"/>
    <x v="7"/>
    <n v="0.2"/>
    <n v="10"/>
    <x v="2"/>
    <x v="7"/>
  </r>
  <r>
    <n v="578"/>
    <s v="weBuy Crowdsourced Shopping"/>
    <s v="weBuy trade built on technology and Crowd Sourced Power"/>
    <n v="125000"/>
    <n v="14"/>
    <x v="2"/>
    <x v="1"/>
    <s v="GBP"/>
    <n v="1441633993"/>
    <n v="1439560393"/>
    <b v="0"/>
    <n v="7"/>
    <b v="0"/>
    <x v="7"/>
    <n v="1.12E-2"/>
    <n v="2"/>
    <x v="2"/>
    <x v="7"/>
  </r>
  <r>
    <n v="579"/>
    <s v="Course: Learn Cryptography"/>
    <s v="Learn classic and public key cryptography with a full proof-of-concept system in JavaScript."/>
    <n v="12000"/>
    <n v="175"/>
    <x v="2"/>
    <x v="0"/>
    <s v="USD"/>
    <n v="1419539223"/>
    <n v="1416947223"/>
    <b v="0"/>
    <n v="5"/>
    <b v="0"/>
    <x v="7"/>
    <n v="1.4583333333333333"/>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2"/>
    <n v="1"/>
    <x v="2"/>
    <x v="7"/>
  </r>
  <r>
    <n v="584"/>
    <s v="scriptCall - The Personal Presentation Platform"/>
    <s v="Script Call takes your presentation from the wall to your audience; from your device to theirs."/>
    <n v="1000"/>
    <n v="10"/>
    <x v="2"/>
    <x v="0"/>
    <s v="USD"/>
    <n v="1426522316"/>
    <n v="1423933916"/>
    <b v="0"/>
    <n v="2"/>
    <b v="0"/>
    <x v="7"/>
    <n v="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1"/>
    <n v="150.5"/>
    <x v="2"/>
    <x v="7"/>
  </r>
  <r>
    <n v="589"/>
    <s v="Get Neighborly"/>
    <s v="Services closer than you think..."/>
    <n v="7500"/>
    <n v="1"/>
    <x v="2"/>
    <x v="0"/>
    <s v="USD"/>
    <n v="1436366699"/>
    <n v="1435070699"/>
    <b v="0"/>
    <n v="1"/>
    <b v="0"/>
    <x v="7"/>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9E-2"/>
    <n v="30.5"/>
    <x v="2"/>
    <x v="7"/>
  </r>
  <r>
    <n v="592"/>
    <s v="Go Start A Biz"/>
    <s v="Together, we can build a FREE, business start-up system that will help aspiring entrepreneurs change their economic circumstances."/>
    <n v="7500"/>
    <n v="250"/>
    <x v="2"/>
    <x v="0"/>
    <s v="USD"/>
    <n v="1417584860"/>
    <n v="1414992860"/>
    <b v="0"/>
    <n v="1"/>
    <b v="0"/>
    <x v="7"/>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n v="16.428571428571427"/>
    <x v="2"/>
    <x v="7"/>
  </r>
  <r>
    <n v="594"/>
    <s v="Unleashed Fitness"/>
    <s v="Creating a fitness site that will change the fitness game forever!"/>
    <n v="25000"/>
    <n v="26"/>
    <x v="2"/>
    <x v="0"/>
    <s v="USD"/>
    <n v="1460832206"/>
    <n v="1458240206"/>
    <b v="0"/>
    <n v="2"/>
    <b v="0"/>
    <x v="7"/>
    <n v="0.104"/>
    <n v="13"/>
    <x v="2"/>
    <x v="7"/>
  </r>
  <r>
    <n v="595"/>
    <s v="MyBestInterest.org"/>
    <s v="MyBestInterest.org elminates election research by quickly identifying the candidates that will best represent your interests."/>
    <n v="100000"/>
    <n v="426"/>
    <x v="2"/>
    <x v="0"/>
    <s v="USD"/>
    <n v="1430703638"/>
    <n v="1426815638"/>
    <b v="0"/>
    <n v="8"/>
    <b v="0"/>
    <x v="7"/>
    <n v="0.42599999999999999"/>
    <n v="53.25"/>
    <x v="2"/>
    <x v="7"/>
  </r>
  <r>
    <n v="596"/>
    <s v="DigitaliBook free library"/>
    <s v="We present digitaibook,com site which can become a free electronic library with your help,"/>
    <n v="20000"/>
    <n v="6"/>
    <x v="2"/>
    <x v="0"/>
    <s v="USD"/>
    <n v="1478122292"/>
    <n v="1475530292"/>
    <b v="0"/>
    <n v="2"/>
    <b v="0"/>
    <x v="7"/>
    <n v="0.03"/>
    <n v="3"/>
    <x v="2"/>
    <x v="7"/>
  </r>
  <r>
    <n v="597"/>
    <s v="Rolodex: One Contact List to Rule Them All"/>
    <s v="Rolodex is a web application that strives to nurture business to business relationships by connecting users via email."/>
    <n v="7500"/>
    <n v="20"/>
    <x v="2"/>
    <x v="0"/>
    <s v="USD"/>
    <n v="1469980800"/>
    <n v="1466787335"/>
    <b v="0"/>
    <n v="2"/>
    <b v="0"/>
    <x v="7"/>
    <n v="0.26666666666666666"/>
    <n v="10"/>
    <x v="2"/>
    <x v="7"/>
  </r>
  <r>
    <n v="598"/>
    <s v="Goals not creeds"/>
    <s v="This is a project to create a crowd-funding site for Urantia Book readers worldwide."/>
    <n v="2500"/>
    <n v="850"/>
    <x v="2"/>
    <x v="0"/>
    <s v="USD"/>
    <n v="1417737781"/>
    <n v="1415145781"/>
    <b v="0"/>
    <n v="7"/>
    <b v="0"/>
    <x v="7"/>
    <n v="34"/>
    <n v="121.42857142857143"/>
    <x v="2"/>
    <x v="7"/>
  </r>
  <r>
    <n v="599"/>
    <s v="Mail 4 Jail"/>
    <s v="We send care packages to incarcerated individuals throughout the country that include specific items hand picked by the sender."/>
    <n v="50000"/>
    <n v="31"/>
    <x v="2"/>
    <x v="0"/>
    <s v="USD"/>
    <n v="1425827760"/>
    <n v="1423769402"/>
    <b v="0"/>
    <n v="2"/>
    <b v="0"/>
    <x v="7"/>
    <n v="6.2E-2"/>
    <n v="15.5"/>
    <x v="2"/>
    <x v="7"/>
  </r>
  <r>
    <n v="600"/>
    <s v="Anaheim California here we come but we need your help."/>
    <s v="Science Technology Engineering and Math + youth = a brighter tomorrow."/>
    <n v="5000"/>
    <n v="100"/>
    <x v="1"/>
    <x v="0"/>
    <s v="USD"/>
    <n v="1431198562"/>
    <n v="1426014562"/>
    <b v="0"/>
    <n v="1"/>
    <b v="0"/>
    <x v="7"/>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2"/>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x v="7"/>
    <n v="0.64102564102564097"/>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x v="7"/>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12E-2"/>
    <n v="10"/>
    <x v="2"/>
    <x v="7"/>
  </r>
  <r>
    <n v="631"/>
    <s v="Brevity: A Powerful Online Publishing Software! (Canceled)"/>
    <s v="A Powerful Multimedia-Rich Software that aims at making online publishing very simple."/>
    <n v="50000"/>
    <n v="690"/>
    <x v="1"/>
    <x v="5"/>
    <s v="CAD"/>
    <n v="1464460329"/>
    <n v="1461954729"/>
    <b v="0"/>
    <n v="9"/>
    <b v="0"/>
    <x v="7"/>
    <n v="1.38"/>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45"/>
    <n v="49.8"/>
    <x v="2"/>
    <x v="7"/>
  </r>
  <r>
    <n v="634"/>
    <s v="pitchtograndma (Canceled)"/>
    <s v="We help companies to explain what they do in simple, grandma-would-understand terms."/>
    <n v="5000"/>
    <n v="1"/>
    <x v="1"/>
    <x v="0"/>
    <s v="USD"/>
    <n v="1424989029"/>
    <n v="1422397029"/>
    <b v="0"/>
    <n v="1"/>
    <b v="0"/>
    <x v="7"/>
    <n v="0.02"/>
    <n v="1"/>
    <x v="2"/>
    <x v="7"/>
  </r>
  <r>
    <n v="635"/>
    <s v="Pleero, A Technology Team Building Website (Canceled)"/>
    <s v="Network used for building technology development teams."/>
    <n v="25000"/>
    <n v="2"/>
    <x v="1"/>
    <x v="0"/>
    <s v="USD"/>
    <n v="1428804762"/>
    <n v="1426212762"/>
    <b v="0"/>
    <n v="1"/>
    <b v="0"/>
    <x v="7"/>
    <n v="8.0000000000000002E-3"/>
    <n v="2"/>
    <x v="2"/>
    <x v="7"/>
  </r>
  <r>
    <n v="636"/>
    <s v="Keto Advice (Canceled)"/>
    <s v="With no central location for keto knowledge, keto advice will be a community run knowledge base."/>
    <n v="2000"/>
    <n v="4"/>
    <x v="1"/>
    <x v="1"/>
    <s v="GBP"/>
    <n v="1433587620"/>
    <n v="1430996150"/>
    <b v="0"/>
    <n v="1"/>
    <b v="0"/>
    <x v="7"/>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11E-3"/>
    <n v="3"/>
    <x v="2"/>
    <x v="7"/>
  </r>
  <r>
    <n v="639"/>
    <s v="Kids Educational Social Media Site (Canceled)"/>
    <s v="Development of a Safe and Educational Social Media site for kids."/>
    <n v="1000000"/>
    <n v="1"/>
    <x v="1"/>
    <x v="0"/>
    <s v="USD"/>
    <n v="1413208795"/>
    <n v="1408024795"/>
    <b v="0"/>
    <n v="1"/>
    <b v="0"/>
    <x v="7"/>
    <n v="9.9999999999999991E-5"/>
    <n v="1"/>
    <x v="2"/>
    <x v="8"/>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79999999999998"/>
    <n v="84.944444444444443"/>
    <x v="2"/>
    <x v="8"/>
  </r>
  <r>
    <n v="661"/>
    <s v="AirString"/>
    <s v="AirString keeps your AirPods from getting lost by keeping the pair together with a  durable and premium quality string."/>
    <n v="10000"/>
    <n v="95"/>
    <x v="2"/>
    <x v="0"/>
    <s v="USD"/>
    <n v="1477236559"/>
    <n v="1474644559"/>
    <b v="0"/>
    <n v="9"/>
    <b v="0"/>
    <x v="8"/>
    <n v="0.95"/>
    <n v="10.555555555555555"/>
    <x v="2"/>
    <x v="8"/>
  </r>
  <r>
    <n v="662"/>
    <s v="LW - the cool luminescent band with a watch"/>
    <s v="A stylish, durable safety light band on your wrist or ankle holds a watch or another modular accessory."/>
    <n v="39000"/>
    <n v="156"/>
    <x v="2"/>
    <x v="0"/>
    <s v="USD"/>
    <n v="1421404247"/>
    <n v="1418812247"/>
    <b v="0"/>
    <n v="4"/>
    <b v="0"/>
    <x v="8"/>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0.35000000000000003"/>
    <n v="100"/>
    <x v="2"/>
    <x v="8"/>
  </r>
  <r>
    <n v="664"/>
    <s v="Oregon Babyâ„¢ Diapers"/>
    <s v="Save Oregon Babyâ„¢ Diapers, a handmade business, run by awesome moms in Southern Oregon, from permanently closing!"/>
    <n v="12000"/>
    <n v="904"/>
    <x v="2"/>
    <x v="0"/>
    <s v="USD"/>
    <n v="1428940775"/>
    <n v="1426348775"/>
    <b v="0"/>
    <n v="29"/>
    <b v="0"/>
    <x v="8"/>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8.64"/>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5"/>
    <n v="27.36"/>
    <x v="2"/>
    <x v="8"/>
  </r>
  <r>
    <n v="669"/>
    <s v="Christian DiLusso Watches"/>
    <s v="Beautiful automatic watches, made for every moment._x000a_Sports, business, casual.....it fits every moment of your life."/>
    <n v="200000"/>
    <n v="43015"/>
    <x v="2"/>
    <x v="11"/>
    <s v="SEK"/>
    <n v="1467817258"/>
    <n v="1465225258"/>
    <b v="0"/>
    <n v="28"/>
    <b v="0"/>
    <x v="8"/>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x v="8"/>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0.04"/>
    <n v="1"/>
    <x v="2"/>
    <x v="8"/>
  </r>
  <r>
    <n v="682"/>
    <s v="Deception Belt"/>
    <s v="The Deception Belt is an innovative belt with app capability, designed to assist any user gain control over their appetite."/>
    <n v="50000"/>
    <n v="53"/>
    <x v="2"/>
    <x v="0"/>
    <s v="USD"/>
    <n v="1489512122"/>
    <n v="1486923722"/>
    <b v="0"/>
    <n v="4"/>
    <b v="0"/>
    <x v="8"/>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0.85142857142857142"/>
    <n v="99.333333333333329"/>
    <x v="2"/>
    <x v="8"/>
  </r>
  <r>
    <n v="684"/>
    <s v="Arcus Motion Analyzer | The Versatile Smart Ring"/>
    <s v="Arcus gives your fingers super powers."/>
    <n v="320000"/>
    <n v="23948"/>
    <x v="2"/>
    <x v="0"/>
    <s v="USD"/>
    <n v="1406257200"/>
    <n v="1403176891"/>
    <b v="0"/>
    <n v="135"/>
    <b v="0"/>
    <x v="8"/>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7.648750000000007"/>
    <n v="343.14732142857144"/>
    <x v="2"/>
    <x v="8"/>
  </r>
  <r>
    <n v="690"/>
    <s v="BLOXSHIELD"/>
    <s v="A radiation shield for your fitness tracker, smartwatch or other wearable smart device"/>
    <n v="20000"/>
    <n v="2468"/>
    <x v="2"/>
    <x v="0"/>
    <s v="USD"/>
    <n v="1473400800"/>
    <n v="1469718841"/>
    <b v="0"/>
    <n v="34"/>
    <b v="0"/>
    <x v="8"/>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x v="8"/>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
    <n v="90.857142857142861"/>
    <x v="2"/>
    <x v="8"/>
  </r>
  <r>
    <n v="696"/>
    <s v="trustee"/>
    <s v="Show your fidelity by wearing the Trustee rings! Show where you are (at)!"/>
    <n v="175000"/>
    <n v="1"/>
    <x v="2"/>
    <x v="9"/>
    <s v="EUR"/>
    <n v="1406326502"/>
    <n v="1403734502"/>
    <b v="0"/>
    <n v="1"/>
    <b v="0"/>
    <x v="8"/>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
    <n v="119.57142857142857"/>
    <x v="2"/>
    <x v="8"/>
  </r>
  <r>
    <n v="704"/>
    <s v="ZNITCH- The Evolution in Helmet Safety"/>
    <s v="Turn you helmet into the safest helmet and don't worry about a thing,you will always have the right fit!!"/>
    <n v="55000"/>
    <n v="481"/>
    <x v="2"/>
    <x v="5"/>
    <s v="CAD"/>
    <n v="1487565468"/>
    <n v="1482381468"/>
    <b v="0"/>
    <n v="4"/>
    <b v="0"/>
    <x v="8"/>
    <n v="0.87454545454545463"/>
    <n v="120.25"/>
    <x v="2"/>
    <x v="8"/>
  </r>
  <r>
    <n v="705"/>
    <s v="SomnoScope"/>
    <s v="The closest thing ever to the Holy Grail of wearables technology"/>
    <n v="100000"/>
    <n v="977"/>
    <x v="2"/>
    <x v="9"/>
    <s v="EUR"/>
    <n v="1484999278"/>
    <n v="1482407278"/>
    <b v="0"/>
    <n v="5"/>
    <b v="0"/>
    <x v="8"/>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092500000000001"/>
    <n v="23.948509485094849"/>
    <x v="2"/>
    <x v="8"/>
  </r>
  <r>
    <n v="709"/>
    <s v="lumiglove"/>
    <s v="A &quot;handheld&quot; light, which eases the way you illuminate objects and/or paths."/>
    <n v="15000"/>
    <n v="61"/>
    <x v="2"/>
    <x v="0"/>
    <s v="USD"/>
    <n v="1417741159"/>
    <n v="1415149159"/>
    <b v="0"/>
    <n v="2"/>
    <b v="0"/>
    <x v="8"/>
    <n v="0.40666666666666662"/>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0.79600000000000004"/>
    <n v="199"/>
    <x v="2"/>
    <x v="8"/>
  </r>
  <r>
    <n v="714"/>
    <s v="Prep Packs Survival Belt"/>
    <s v="The Prep Packs Survival Belt allows you to carry all of the essentials for outdoor survival inside your belt buckle"/>
    <n v="15000"/>
    <n v="2249"/>
    <x v="2"/>
    <x v="0"/>
    <s v="USD"/>
    <n v="1488308082"/>
    <n v="1483124082"/>
    <b v="0"/>
    <n v="28"/>
    <b v="0"/>
    <x v="8"/>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x v="8"/>
    <n v="10.214285714285715"/>
    <n v="44.6875"/>
    <x v="2"/>
    <x v="8"/>
  </r>
  <r>
    <n v="717"/>
    <s v="cool air belt"/>
    <s v="Cool air flowing under clothing keeps you cool."/>
    <n v="100000"/>
    <n v="305"/>
    <x v="2"/>
    <x v="0"/>
    <s v="USD"/>
    <n v="1409949002"/>
    <n v="1407357002"/>
    <b v="0"/>
    <n v="4"/>
    <b v="0"/>
    <x v="8"/>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x v="8"/>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2"/>
    <n v="19.399999999999999"/>
    <x v="3"/>
    <x v="9"/>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
    <n v="17.822485207100591"/>
    <x v="3"/>
    <x v="9"/>
  </r>
  <r>
    <n v="734"/>
    <s v="Sideswiped"/>
    <s v="Sideswiped is my story of growing in and trusting God through the mess and mysteries of life."/>
    <n v="8500"/>
    <n v="10670"/>
    <x v="0"/>
    <x v="5"/>
    <s v="CAD"/>
    <n v="1431147600"/>
    <n v="1428465420"/>
    <b v="0"/>
    <n v="57"/>
    <b v="1"/>
    <x v="9"/>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
    <n v="169.57894736842104"/>
    <x v="3"/>
    <x v="9"/>
  </r>
  <r>
    <n v="741"/>
    <s v="reVILNA: the vilna ghetto project"/>
    <s v="A revolutionary digital mapping project of the Vilna Ghetto"/>
    <n v="13000"/>
    <n v="13293.8"/>
    <x v="0"/>
    <x v="0"/>
    <s v="USD"/>
    <n v="1370964806"/>
    <n v="1367940806"/>
    <b v="0"/>
    <n v="94"/>
    <b v="1"/>
    <x v="9"/>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8"/>
    <n v="53.729729729729726"/>
    <x v="3"/>
    <x v="9"/>
  </r>
  <r>
    <n v="746"/>
    <s v="Attention: People With Body Parts"/>
    <s v="This is a book of letters. Letters to our body parts."/>
    <n v="2987"/>
    <n v="3318"/>
    <x v="0"/>
    <x v="0"/>
    <s v="USD"/>
    <n v="1348372740"/>
    <n v="1346806909"/>
    <b v="0"/>
    <n v="97"/>
    <b v="1"/>
    <x v="9"/>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5"/>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2"/>
    <n v="51.474747474747474"/>
    <x v="3"/>
    <x v="10"/>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0.11655011655011654"/>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x v="10"/>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2"/>
    <n v="34"/>
    <x v="3"/>
    <x v="10"/>
  </r>
  <r>
    <n v="776"/>
    <s v="Run Ragged"/>
    <s v="Would anything change if women were in charge? Book Clubs, readers, and critics herald the latest by award-winning author, Aguila."/>
    <n v="7000"/>
    <n v="3598"/>
    <x v="2"/>
    <x v="0"/>
    <s v="USD"/>
    <n v="1444539600"/>
    <n v="1441297645"/>
    <b v="0"/>
    <n v="57"/>
    <b v="0"/>
    <x v="10"/>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x v="10"/>
    <n v="0.4"/>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7"/>
    <n v="66.666666666666671"/>
    <x v="4"/>
    <x v="11"/>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5"/>
    <n v="40.75"/>
    <x v="4"/>
    <x v="11"/>
  </r>
  <r>
    <n v="801"/>
    <s v="SLUTEVER DO AMERICA TOUR"/>
    <s v="ALL WE WANT TO DO IS DRIVE AROUND AMERICA AND PLAY A BUNCH OF SHOWS, BUT WE DON'T HAVE ANY MONEY..."/>
    <n v="2000"/>
    <n v="2230.4299999999998"/>
    <x v="0"/>
    <x v="0"/>
    <s v="USD"/>
    <n v="1309547120"/>
    <n v="1306955120"/>
    <b v="0"/>
    <n v="51"/>
    <b v="1"/>
    <x v="11"/>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116279069767"/>
    <x v="4"/>
    <x v="11"/>
  </r>
  <r>
    <n v="809"/>
    <s v="Peter's New Album!!"/>
    <s v="Acknowledged songwriter looking to record album of new songs to secure a Publishing Contract"/>
    <n v="4000"/>
    <n v="4151"/>
    <x v="0"/>
    <x v="0"/>
    <s v="USD"/>
    <n v="1390161630"/>
    <n v="1387569630"/>
    <b v="0"/>
    <n v="52"/>
    <b v="1"/>
    <x v="11"/>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4"/>
    <n v="27.606060606060606"/>
    <x v="4"/>
    <x v="11"/>
  </r>
  <r>
    <n v="813"/>
    <s v="Rules of Civility and Decent Behavior"/>
    <s v="A pre order campaign to fund the pressing of our second full length vinyl LP"/>
    <n v="1500"/>
    <n v="2399.94"/>
    <x v="0"/>
    <x v="0"/>
    <s v="USD"/>
    <n v="1342825365"/>
    <n v="1340233365"/>
    <b v="0"/>
    <n v="96"/>
    <b v="1"/>
    <x v="11"/>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3"/>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5"/>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0000000001"/>
    <n v="60.737812499999997"/>
    <x v="4"/>
    <x v="12"/>
  </r>
  <r>
    <n v="840"/>
    <s v="Carl King's New Album: Grand Architects Of The Universe"/>
    <s v="Carl King / Sir Millard Mulch / Dr. Zoltan Ã˜belisk is making a new 45-minute instrumental sci-fi album!"/>
    <n v="10000"/>
    <n v="12041.66"/>
    <x v="0"/>
    <x v="0"/>
    <s v="USD"/>
    <n v="1474694787"/>
    <n v="1472102787"/>
    <b v="0"/>
    <n v="190"/>
    <b v="1"/>
    <x v="12"/>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00"/>
    <n v="10"/>
    <x v="4"/>
    <x v="12"/>
  </r>
  <r>
    <n v="848"/>
    <s v="God Am"/>
    <s v="God Am, a Grunge/Doom metal band, who have been trying to fund the production of our EP to bring you a unique aural assault."/>
    <n v="300"/>
    <n v="300"/>
    <x v="0"/>
    <x v="0"/>
    <s v="USD"/>
    <n v="1429038033"/>
    <n v="1426446033"/>
    <b v="0"/>
    <n v="16"/>
    <b v="1"/>
    <x v="12"/>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x v="12"/>
    <n v="130.44999999999999"/>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9"/>
    <n v="59.258064516129032"/>
    <x v="4"/>
    <x v="12"/>
  </r>
  <r>
    <n v="853"/>
    <s v="sloggoth"/>
    <s v="Help release a CD of sloggoth's first album &quot;sloggoth&quot;.  All contributors of $5 or more get a CD when the goal is met!"/>
    <n v="300"/>
    <n v="300"/>
    <x v="0"/>
    <x v="0"/>
    <s v="USD"/>
    <n v="1424116709"/>
    <n v="1421524709"/>
    <b v="0"/>
    <n v="10"/>
    <b v="1"/>
    <x v="12"/>
    <n v="100"/>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3"/>
    <n v="19.464285714285715"/>
    <x v="4"/>
    <x v="12"/>
  </r>
  <r>
    <n v="857"/>
    <s v="A Reason To Breathe - DEBUT ALBUM"/>
    <s v="Modern Post-Hardcore/Electro music (Hardstyle, EDM, Trap, Dubstep, Dembow, House)."/>
    <n v="1200"/>
    <n v="1200"/>
    <x v="0"/>
    <x v="3"/>
    <s v="EUR"/>
    <n v="1448463431"/>
    <n v="1444831031"/>
    <b v="0"/>
    <n v="24"/>
    <b v="1"/>
    <x v="12"/>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3"/>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3"/>
  </r>
  <r>
    <n v="860"/>
    <s v="Jazz arrangements of Mozart Horn Concertos #3 &amp; #4"/>
    <s v="â€œThe Odd Couple Quintetâ€ is aptly named, since the Horn and Bassoon are truly an â€˜odd coupleâ€™ to front a jazz group."/>
    <n v="14000"/>
    <n v="2540"/>
    <x v="2"/>
    <x v="0"/>
    <s v="USD"/>
    <n v="1385123713"/>
    <n v="1382528113"/>
    <b v="0"/>
    <n v="48"/>
    <b v="0"/>
    <x v="13"/>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0.33999999999999997"/>
    <n v="42.5"/>
    <x v="4"/>
    <x v="13"/>
  </r>
  <r>
    <n v="863"/>
    <s v="Help Fund Jason's Debut Jazz CD &quot;Exodus&quot;"/>
    <s v="I'm making the move from a side man in local groups to the leader with this debut jazz CD project."/>
    <n v="2000"/>
    <n v="90"/>
    <x v="2"/>
    <x v="0"/>
    <s v="USD"/>
    <n v="1329014966"/>
    <n v="1326422966"/>
    <b v="0"/>
    <n v="5"/>
    <b v="0"/>
    <x v="13"/>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
    <n v="22.5"/>
    <x v="4"/>
    <x v="13"/>
  </r>
  <r>
    <n v="866"/>
    <s v="California Dreamin' Tour 2015"/>
    <s v="Drivetime heads to Cali for summer tour supported by @Smoothjazz.com &amp; @JJZPhilly  #Spaghettini #The Roxy"/>
    <n v="3500"/>
    <n v="640"/>
    <x v="2"/>
    <x v="0"/>
    <s v="USD"/>
    <n v="1425136200"/>
    <n v="1421853518"/>
    <b v="0"/>
    <n v="11"/>
    <b v="0"/>
    <x v="13"/>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0.8125"/>
    <n v="32.5"/>
    <x v="4"/>
    <x v="13"/>
  </r>
  <r>
    <n v="873"/>
    <s v="The Dreamer-An Original Jazz CD"/>
    <s v="Fall in love with &quot;The Dreamer&quot;, new original music from trumpeter Freddie Dunn!"/>
    <n v="3500"/>
    <n v="45"/>
    <x v="2"/>
    <x v="0"/>
    <s v="USD"/>
    <n v="1352610040"/>
    <n v="1349150440"/>
    <b v="0"/>
    <n v="5"/>
    <b v="0"/>
    <x v="13"/>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0.666666666666664"/>
    <n v="21.466666666666665"/>
    <x v="4"/>
    <x v="14"/>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x v="14"/>
    <n v="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1"/>
    <n v="31.25"/>
    <x v="4"/>
    <x v="14"/>
  </r>
  <r>
    <n v="891"/>
    <s v="Den-Mate: New EP and Tour"/>
    <s v="Along with a new EP production and release, it's time to bring Den-Mate, LIVE, to a location near you - East Coast and Beyond!"/>
    <n v="8000"/>
    <n v="260"/>
    <x v="2"/>
    <x v="0"/>
    <s v="USD"/>
    <n v="1408581930"/>
    <n v="1405989930"/>
    <b v="0"/>
    <n v="9"/>
    <b v="0"/>
    <x v="14"/>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3"/>
    <n v="35"/>
    <x v="4"/>
    <x v="14"/>
  </r>
  <r>
    <n v="899"/>
    <s v="Lets get 48/14 pressed!!!"/>
    <s v="Lets get 48/14 pressed and in your cd players,ipods,blogs, and facebook status'. Lets get it everywhere!"/>
    <n v="750"/>
    <n v="280"/>
    <x v="2"/>
    <x v="0"/>
    <s v="USD"/>
    <n v="1306549362"/>
    <n v="1302661362"/>
    <b v="0"/>
    <n v="8"/>
    <b v="0"/>
    <x v="14"/>
    <n v="37.333333333333336"/>
    <n v="35"/>
    <x v="4"/>
    <x v="13"/>
  </r>
  <r>
    <n v="900"/>
    <s v="Project Revive: Protecting the Creative Impulse"/>
    <s v="With Project Revive, I aim to protect and nurture the creative impulse through music."/>
    <n v="5000"/>
    <n v="21"/>
    <x v="2"/>
    <x v="0"/>
    <s v="USD"/>
    <n v="1459365802"/>
    <n v="1456777402"/>
    <b v="0"/>
    <n v="2"/>
    <b v="0"/>
    <x v="13"/>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0.3"/>
    <n v="30"/>
    <x v="4"/>
    <x v="13"/>
  </r>
  <r>
    <n v="903"/>
    <s v="U City Jazz Festival, St. Louis, MO"/>
    <s v="The U City Jazz Festival is offered for free to the community and features the best jazz talent from the midwest."/>
    <n v="5000"/>
    <n v="160"/>
    <x v="2"/>
    <x v="0"/>
    <s v="USD"/>
    <n v="1348367100"/>
    <n v="1346180780"/>
    <b v="0"/>
    <n v="4"/>
    <b v="0"/>
    <x v="13"/>
    <n v="3.2"/>
    <n v="40"/>
    <x v="4"/>
    <x v="13"/>
  </r>
  <r>
    <n v="904"/>
    <s v="The Woodlands Jazz Fest"/>
    <s v="Support the preservation of Jazz and help us become a national Jazz Festival with the best music, food, and fun for all ages!"/>
    <n v="50000"/>
    <n v="151"/>
    <x v="2"/>
    <x v="0"/>
    <s v="USD"/>
    <n v="1451786137"/>
    <n v="1449194137"/>
    <b v="0"/>
    <n v="3"/>
    <b v="0"/>
    <x v="13"/>
    <n v="0.30199999999999999"/>
    <n v="50.333333333333336"/>
    <x v="4"/>
    <x v="13"/>
  </r>
  <r>
    <n v="905"/>
    <s v="Jazz For Everyone!"/>
    <s v="Working hard to get into the studio to record, produce, and edit my break out CD. I hope to realize my vision!"/>
    <n v="6500"/>
    <n v="196"/>
    <x v="2"/>
    <x v="0"/>
    <s v="USD"/>
    <n v="1295847926"/>
    <n v="1290663926"/>
    <b v="0"/>
    <n v="6"/>
    <b v="0"/>
    <x v="13"/>
    <n v="3.0153846153846153"/>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
    <n v="65"/>
    <x v="4"/>
    <x v="13"/>
  </r>
  <r>
    <n v="910"/>
    <s v="Hattie Bee's Second Album"/>
    <s v="After the success of my first album &quot;A Very Hattie Christmas&quot; I'm coming back with my second album &quot;The Way We Used To Bee&quot;."/>
    <n v="550"/>
    <n v="123"/>
    <x v="2"/>
    <x v="1"/>
    <s v="GBP"/>
    <n v="1488546319"/>
    <n v="1483362319"/>
    <b v="0"/>
    <n v="5"/>
    <b v="0"/>
    <x v="13"/>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
    <n v="19.600000000000001"/>
    <x v="4"/>
    <x v="13"/>
  </r>
  <r>
    <n v="919"/>
    <s v="Jazz CD:  Out of The Blue"/>
    <s v="Cool jazz with a New Orleans flavor."/>
    <n v="20000"/>
    <n v="100"/>
    <x v="2"/>
    <x v="0"/>
    <s v="USD"/>
    <n v="1355930645"/>
    <n v="1352906645"/>
    <b v="0"/>
    <n v="1"/>
    <b v="0"/>
    <x v="13"/>
    <n v="0.5"/>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0.9"/>
    <n v="231.75"/>
    <x v="4"/>
    <x v="13"/>
  </r>
  <r>
    <n v="922"/>
    <s v="THE JOEY MORANT PROJECT:   JAZZIFIED R'nB"/>
    <s v="Our goal is to help educate the world about jazz and its components; how it relates to love, romance, and success."/>
    <n v="27000"/>
    <n v="5680"/>
    <x v="2"/>
    <x v="0"/>
    <s v="USD"/>
    <n v="1412167393"/>
    <n v="1409143393"/>
    <b v="0"/>
    <n v="30"/>
    <b v="0"/>
    <x v="13"/>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7"/>
    <n v="18.714285714285715"/>
    <x v="4"/>
    <x v="13"/>
  </r>
  <r>
    <n v="932"/>
    <s v="Mandy Harvey Christmas Album"/>
    <s v="Help me to create my 3rd album, a Christmas CD with 16 Holiday/Original favorites!"/>
    <n v="9500"/>
    <n v="1381"/>
    <x v="2"/>
    <x v="0"/>
    <s v="USD"/>
    <n v="1363990545"/>
    <n v="1360106145"/>
    <b v="0"/>
    <n v="30"/>
    <b v="0"/>
    <x v="13"/>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8"/>
    <n v="20"/>
    <x v="4"/>
    <x v="13"/>
  </r>
  <r>
    <n v="938"/>
    <s v="Celebrating American Jazz &amp; Soul Music"/>
    <s v="Creating new avenues of exposure for young Jazz &amp; Soul artists_x000a_to express their Art of Music."/>
    <n v="7000"/>
    <n v="25"/>
    <x v="2"/>
    <x v="0"/>
    <s v="USD"/>
    <n v="1346585448"/>
    <n v="1343993448"/>
    <b v="0"/>
    <n v="1"/>
    <b v="0"/>
    <x v="13"/>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6"/>
    <n v="20"/>
    <x v="2"/>
    <x v="8"/>
  </r>
  <r>
    <n v="940"/>
    <s v="The LUMIC Band by Cope4Golf creates a scientific golf swing."/>
    <s v="The 1st club in your bag should be between your ears!  Light up Your Brain Power. Play Smarter. Swing the LUMIC Band.."/>
    <n v="9000"/>
    <n v="1544"/>
    <x v="2"/>
    <x v="0"/>
    <s v="USD"/>
    <n v="1439251926"/>
    <n v="1435363926"/>
    <b v="0"/>
    <n v="14"/>
    <b v="0"/>
    <x v="8"/>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3"/>
    <n v="41.75"/>
    <x v="2"/>
    <x v="8"/>
  </r>
  <r>
    <n v="943"/>
    <s v="SleepMode"/>
    <s v="A mask for home or travel that will give you the best, undisturbed sleep of your life."/>
    <n v="3000"/>
    <n v="289"/>
    <x v="2"/>
    <x v="0"/>
    <s v="USD"/>
    <n v="1480438905"/>
    <n v="1477843305"/>
    <b v="0"/>
    <n v="12"/>
    <b v="0"/>
    <x v="8"/>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13.325999999999999"/>
    <n v="69.40625"/>
    <x v="2"/>
    <x v="8"/>
  </r>
  <r>
    <n v="945"/>
    <s v="CT BAND"/>
    <s v="Make your watch Smart ! CT Band is an ultra-thin, high-tech smart watch-strap awarded twice at CES 2017 las vegas"/>
    <n v="100000"/>
    <n v="2484"/>
    <x v="2"/>
    <x v="6"/>
    <s v="EUR"/>
    <n v="1487462340"/>
    <n v="1482958626"/>
    <b v="0"/>
    <n v="16"/>
    <b v="0"/>
    <x v="8"/>
    <n v="2.484"/>
    <n v="155.25"/>
    <x v="2"/>
    <x v="8"/>
  </r>
  <r>
    <n v="946"/>
    <s v="OmniTrade Apron"/>
    <s v="Soft edged-Hard working. The perfect wearable organization for the home and professional shop."/>
    <n v="15000"/>
    <n v="286"/>
    <x v="2"/>
    <x v="0"/>
    <s v="USD"/>
    <n v="1473444048"/>
    <n v="1470852048"/>
    <b v="0"/>
    <n v="5"/>
    <b v="0"/>
    <x v="8"/>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12"/>
    <n v="60"/>
    <x v="2"/>
    <x v="8"/>
  </r>
  <r>
    <n v="949"/>
    <s v="INBED"/>
    <s v="Der INBED ist ein innovatives Multisensor-Wearable fÃ¼r die SturzprÃ¤vention motorisch eingeschrÃ¤nkter Personen."/>
    <n v="20000"/>
    <n v="273"/>
    <x v="2"/>
    <x v="12"/>
    <s v="EUR"/>
    <n v="1456016576"/>
    <n v="1450832576"/>
    <b v="0"/>
    <n v="7"/>
    <b v="0"/>
    <x v="8"/>
    <n v="1.365"/>
    <n v="39"/>
    <x v="2"/>
    <x v="8"/>
  </r>
  <r>
    <n v="950"/>
    <s v="EZC Smartlight"/>
    <s v="Rider worn tail light brake light. Adheres to virtually any coat, jacket or vest. Stays on even when you get off."/>
    <n v="5000"/>
    <n v="1402"/>
    <x v="2"/>
    <x v="5"/>
    <s v="CAD"/>
    <n v="1453053661"/>
    <n v="1450461661"/>
    <b v="0"/>
    <n v="24"/>
    <b v="0"/>
    <x v="8"/>
    <n v="28.04"/>
    <n v="58.416666666666664"/>
    <x v="2"/>
    <x v="8"/>
  </r>
  <r>
    <n v="951"/>
    <s v="Smart Harness"/>
    <s v="Revolutionizing the way we walk our dogs!"/>
    <n v="50000"/>
    <n v="19195"/>
    <x v="2"/>
    <x v="0"/>
    <s v="USD"/>
    <n v="1465054872"/>
    <n v="1461166872"/>
    <b v="0"/>
    <n v="121"/>
    <b v="0"/>
    <x v="8"/>
    <n v="38.39"/>
    <n v="158.63636363636363"/>
    <x v="2"/>
    <x v="8"/>
  </r>
  <r>
    <n v="952"/>
    <s v="Audionoggin - Join the Earvolution"/>
    <s v="Audionoggin: Wireless personal surround sound for the athlete in everyone."/>
    <n v="49000"/>
    <n v="19572"/>
    <x v="2"/>
    <x v="0"/>
    <s v="USD"/>
    <n v="1479483812"/>
    <n v="1476888212"/>
    <b v="0"/>
    <n v="196"/>
    <b v="0"/>
    <x v="8"/>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2"/>
    <n v="50.647058823529413"/>
    <x v="2"/>
    <x v="8"/>
  </r>
  <r>
    <n v="957"/>
    <s v="DUALBAND, the Leather NFC Smart Watch Band"/>
    <s v="A Leather Smart watch Band, that NEVER needs to be charged for only $37!"/>
    <n v="12000"/>
    <n v="233"/>
    <x v="2"/>
    <x v="0"/>
    <s v="USD"/>
    <n v="1479392133"/>
    <n v="1476710133"/>
    <b v="0"/>
    <n v="7"/>
    <b v="0"/>
    <x v="8"/>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28.48"/>
    <n v="19.243243243243242"/>
    <x v="2"/>
    <x v="8"/>
  </r>
  <r>
    <n v="963"/>
    <s v="The Ultimate Learning Center"/>
    <s v="WE are molding an educated, motivated, non violent GENERATION!"/>
    <n v="35000"/>
    <n v="377"/>
    <x v="2"/>
    <x v="0"/>
    <s v="USD"/>
    <n v="1476717319"/>
    <n v="1473693319"/>
    <b v="0"/>
    <n v="9"/>
    <b v="0"/>
    <x v="8"/>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14.799999999999999"/>
    <n v="59.2"/>
    <x v="2"/>
    <x v="8"/>
  </r>
  <r>
    <n v="967"/>
    <s v="Better Beanie"/>
    <s v="Better Beanie is the new therapeutic wearable designed to assist you while keeping your hands free."/>
    <n v="20000"/>
    <n v="3562"/>
    <x v="2"/>
    <x v="0"/>
    <s v="USD"/>
    <n v="1461301574"/>
    <n v="1456121174"/>
    <b v="0"/>
    <n v="81"/>
    <b v="0"/>
    <x v="8"/>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
    <n v="26.5"/>
    <x v="2"/>
    <x v="8"/>
  </r>
  <r>
    <n v="969"/>
    <s v="Make 100 | Geek &amp; Chic: Smart Safety Jewelry."/>
    <s v="Geek &amp; Chic Smart Jewelry Collection, Wearables Meet Style!"/>
    <n v="30000"/>
    <n v="14000"/>
    <x v="2"/>
    <x v="14"/>
    <s v="MXN"/>
    <n v="1486624607"/>
    <n v="1483773407"/>
    <b v="0"/>
    <n v="11"/>
    <b v="0"/>
    <x v="8"/>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7"/>
    <n v="51.375"/>
    <x v="2"/>
    <x v="8"/>
  </r>
  <r>
    <n v="974"/>
    <s v="KneeJack"/>
    <s v="The device that allows those with artificial knees or arthritic knees to kneel down without putting pressure on their knees."/>
    <n v="50000"/>
    <n v="280"/>
    <x v="2"/>
    <x v="0"/>
    <s v="USD"/>
    <n v="1458925156"/>
    <n v="1456336756"/>
    <b v="0"/>
    <n v="3"/>
    <b v="0"/>
    <x v="8"/>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x v="8"/>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2"/>
    <n v="2.75"/>
    <x v="2"/>
    <x v="8"/>
  </r>
  <r>
    <n v="982"/>
    <s v="Smart 2-in-1 I-PHONE HANDLE/WALLETtm"/>
    <s v="revolutonary ultra-slim 2-in-1 Smart  2-in-1 I-PHONE handle/WALLETtm with 360 rotatiion"/>
    <n v="17500"/>
    <n v="3"/>
    <x v="2"/>
    <x v="0"/>
    <s v="USD"/>
    <n v="1475431486"/>
    <n v="1472839486"/>
    <b v="0"/>
    <n v="3"/>
    <b v="0"/>
    <x v="8"/>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2.75"/>
    <n v="110.8695652173913"/>
    <x v="2"/>
    <x v="8"/>
  </r>
  <r>
    <n v="987"/>
    <s v="Kidswatcher"/>
    <s v="Always know where your precious children are. Let them explore the world freely and in a secure way by using the Kidswatcher."/>
    <n v="50000"/>
    <n v="6610"/>
    <x v="2"/>
    <x v="9"/>
    <s v="EUR"/>
    <n v="1403507050"/>
    <n v="1400051050"/>
    <b v="0"/>
    <n v="41"/>
    <b v="0"/>
    <x v="8"/>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
    <n v="30.285714285714285"/>
    <x v="2"/>
    <x v="8"/>
  </r>
  <r>
    <n v="992"/>
    <s v="WairConditioning"/>
    <s v="The HOTTEST and COOLEST thing yet! WairConditioning... an entirely new level of comfortability!"/>
    <n v="100000"/>
    <n v="467"/>
    <x v="2"/>
    <x v="0"/>
    <s v="USD"/>
    <n v="1462655519"/>
    <n v="1457475119"/>
    <b v="0"/>
    <n v="4"/>
    <b v="0"/>
    <x v="8"/>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6"/>
    <n v="80.666666666666671"/>
    <x v="2"/>
    <x v="8"/>
  </r>
  <r>
    <n v="996"/>
    <s v="Social behavior in technical communities"/>
    <s v="Study the behaviour of technical communities by tracking their movement  through wearables"/>
    <n v="4000"/>
    <n v="65"/>
    <x v="2"/>
    <x v="0"/>
    <s v="USD"/>
    <n v="1406474820"/>
    <n v="1403902060"/>
    <b v="0"/>
    <n v="5"/>
    <b v="0"/>
    <x v="8"/>
    <n v="1.625"/>
    <n v="13"/>
    <x v="2"/>
    <x v="8"/>
  </r>
  <r>
    <n v="997"/>
    <s v="iPhanny"/>
    <s v="The iPhanny keeps your iPhone 6 safe from bending in those dangerous pants pockets."/>
    <n v="5000"/>
    <n v="65"/>
    <x v="2"/>
    <x v="0"/>
    <s v="USD"/>
    <n v="1417145297"/>
    <n v="1414549697"/>
    <b v="0"/>
    <n v="8"/>
    <b v="0"/>
    <x v="8"/>
    <n v="1.3"/>
    <n v="8.125"/>
    <x v="2"/>
    <x v="8"/>
  </r>
  <r>
    <n v="998"/>
    <s v="Ollinfit: The Wearable Personal Trainer"/>
    <s v="Ollinfit is the first wearable fitness trainer with 3 sensors for superior accuracy, feedback and results."/>
    <n v="60000"/>
    <n v="35135"/>
    <x v="2"/>
    <x v="5"/>
    <s v="CAD"/>
    <n v="1447909401"/>
    <n v="1444017801"/>
    <b v="0"/>
    <n v="229"/>
    <b v="0"/>
    <x v="8"/>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16.055"/>
    <n v="214.06666666666666"/>
    <x v="2"/>
    <x v="8"/>
  </r>
  <r>
    <n v="1004"/>
    <s v="AllerGuarder: Bluetooth wristband helps food-allergy kids"/>
    <s v="Harnessing wearable technology as a powerful defense for food-allergy children."/>
    <n v="25000"/>
    <n v="20552"/>
    <x v="1"/>
    <x v="0"/>
    <s v="USD"/>
    <n v="1455814827"/>
    <n v="1453222827"/>
    <b v="0"/>
    <n v="95"/>
    <b v="0"/>
    <x v="8"/>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4.527999999999999"/>
    <n v="95.911111111111111"/>
    <x v="2"/>
    <x v="8"/>
  </r>
  <r>
    <n v="1014"/>
    <s v="CHEMION: The World's First Smart Glasses (Canceled)"/>
    <s v="CHEMION is an eyewear device that lets you show your creativity to the world."/>
    <n v="10000"/>
    <n v="3060"/>
    <x v="1"/>
    <x v="0"/>
    <s v="USD"/>
    <n v="1420070615"/>
    <n v="1415750615"/>
    <b v="0"/>
    <n v="16"/>
    <b v="0"/>
    <x v="8"/>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2.878799999999998"/>
    <n v="161.11830985915492"/>
    <x v="2"/>
    <x v="8"/>
  </r>
  <r>
    <n v="1018"/>
    <s v="Owl (Canceled)"/>
    <s v="Owl is a fitness tracker along with an accompanying iOS app, that is both fun and interactive for children."/>
    <n v="20000"/>
    <n v="621"/>
    <x v="1"/>
    <x v="0"/>
    <s v="USD"/>
    <n v="1468496933"/>
    <n v="1465904933"/>
    <b v="0"/>
    <n v="7"/>
    <b v="0"/>
    <x v="8"/>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47.333333333333336"/>
    <n v="53.25"/>
    <x v="4"/>
    <x v="15"/>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9"/>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8"/>
    <n v="388.9762295081967"/>
    <x v="4"/>
    <x v="15"/>
  </r>
  <r>
    <n v="1025"/>
    <s v="[NUREN] The New Renaissance"/>
    <s v="Jake Kaufman and Jessie Seely present THE WORLD'S FIRST VIRTUAL REALITY ROCK OPERA."/>
    <n v="70000"/>
    <n v="76949.820000000007"/>
    <x v="0"/>
    <x v="0"/>
    <s v="USD"/>
    <n v="1426532437"/>
    <n v="1423944037"/>
    <b v="1"/>
    <n v="1071"/>
    <b v="1"/>
    <x v="15"/>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
    <n v="108.48484848484848"/>
    <x v="4"/>
    <x v="15"/>
  </r>
  <r>
    <n v="1032"/>
    <s v="Phantom Ship / Coastal (Album Preorder)"/>
    <s v="Ideal for living rooms and open spaces."/>
    <n v="5400"/>
    <n v="5858.84"/>
    <x v="0"/>
    <x v="0"/>
    <s v="USD"/>
    <n v="1466697625"/>
    <n v="1464105625"/>
    <b v="0"/>
    <n v="96"/>
    <b v="1"/>
    <x v="15"/>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19999999999999"/>
    <n v="21.366666666666667"/>
    <x v="5"/>
    <x v="16"/>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29411764705882354"/>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5E-2"/>
    <n v="3"/>
    <x v="5"/>
    <x v="16"/>
  </r>
  <r>
    <n v="1045"/>
    <s v="In Case Of Emergency (Canceled)"/>
    <s v="In Case Of Emergency is a radio talk show for preppers, beginning preppers, and with preparedness in mind."/>
    <n v="10000"/>
    <n v="266"/>
    <x v="1"/>
    <x v="0"/>
    <s v="USD"/>
    <n v="1408827550"/>
    <n v="1406235550"/>
    <b v="0"/>
    <n v="8"/>
    <b v="0"/>
    <x v="16"/>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6"/>
    <x v="17"/>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
    <n v="16.2"/>
    <x v="6"/>
    <x v="17"/>
  </r>
  <r>
    <n v="1066"/>
    <s v="So I'm A Dark Lord"/>
    <s v="A parody of old school RPGs where you are a new Dark Lord on a quest to amass monsters and allies on your side."/>
    <n v="150000"/>
    <n v="5051"/>
    <x v="2"/>
    <x v="0"/>
    <s v="USD"/>
    <n v="1375657582"/>
    <n v="1371769582"/>
    <b v="0"/>
    <n v="148"/>
    <b v="0"/>
    <x v="17"/>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0.15"/>
    <n v="11.25"/>
    <x v="6"/>
    <x v="17"/>
  </r>
  <r>
    <n v="1069"/>
    <s v="Until The End (PC, Mac, and Linux)"/>
    <s v="A run-n-gun zombie survival game where you scavenge for items to make the night a little less scary."/>
    <n v="2200"/>
    <n v="850"/>
    <x v="2"/>
    <x v="0"/>
    <s v="USD"/>
    <n v="1385447459"/>
    <n v="1382679059"/>
    <b v="0"/>
    <n v="21"/>
    <b v="0"/>
    <x v="17"/>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0.70000000000000007"/>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2"/>
    <n v="12.75"/>
    <x v="6"/>
    <x v="17"/>
  </r>
  <r>
    <n v="1073"/>
    <s v="Rainbow Ball to the Iphone"/>
    <s v="We want to bring our Game Rainbow Ball to the iphone and to do that we need a little help"/>
    <n v="750"/>
    <n v="10"/>
    <x v="2"/>
    <x v="0"/>
    <s v="USD"/>
    <n v="1318806541"/>
    <n v="1316214541"/>
    <b v="0"/>
    <n v="1"/>
    <b v="0"/>
    <x v="17"/>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5"/>
    <n v="113.56666666666666"/>
    <x v="6"/>
    <x v="17"/>
  </r>
  <r>
    <n v="1075"/>
    <s v="Towers Of The Apocalypse"/>
    <s v="Fully 3D, post Apocalyptic themed tower defense video game. New take on the genre."/>
    <n v="1000"/>
    <n v="45"/>
    <x v="2"/>
    <x v="0"/>
    <s v="USD"/>
    <n v="1336340516"/>
    <n v="1333748516"/>
    <b v="0"/>
    <n v="3"/>
    <b v="0"/>
    <x v="17"/>
    <n v="4.5"/>
    <n v="15"/>
    <x v="6"/>
    <x v="17"/>
  </r>
  <r>
    <n v="1076"/>
    <s v="Kaptain Brawe 2: A Space Travesty"/>
    <s v="A comical point and click adventure by veteran team of Broken Sword and Monkey Island fame - Steve Ince and Bill Tiller"/>
    <n v="75000"/>
    <n v="47074"/>
    <x v="2"/>
    <x v="0"/>
    <s v="USD"/>
    <n v="1410426250"/>
    <n v="1405674250"/>
    <b v="0"/>
    <n v="975"/>
    <b v="0"/>
    <x v="17"/>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8"/>
    <n v="37.666666666666664"/>
    <x v="6"/>
    <x v="17"/>
  </r>
  <r>
    <n v="1080"/>
    <s v="Skullforge: The Hunt"/>
    <s v="A fantasy action RPG which follows an elven ex-slave on a journey of magic, revenge, intrigue, and deceit."/>
    <n v="20000"/>
    <n v="1821"/>
    <x v="2"/>
    <x v="0"/>
    <s v="USD"/>
    <n v="1399778333"/>
    <n v="1397186333"/>
    <b v="0"/>
    <n v="98"/>
    <b v="0"/>
    <x v="17"/>
    <n v="9.1050000000000004"/>
    <n v="18.581632653061224"/>
    <x v="6"/>
    <x v="17"/>
  </r>
  <r>
    <n v="1081"/>
    <s v="The Creature"/>
    <s v="Finishing your last job before you retire until a disaster strikes the cargo ship can you survive The Creature?"/>
    <n v="68000"/>
    <n v="12"/>
    <x v="2"/>
    <x v="0"/>
    <s v="USD"/>
    <n v="1422483292"/>
    <n v="1419891292"/>
    <b v="0"/>
    <n v="4"/>
    <b v="0"/>
    <x v="17"/>
    <n v="1.7647058823529412E-2"/>
    <n v="3"/>
    <x v="6"/>
    <x v="17"/>
  </r>
  <r>
    <n v="1082"/>
    <s v="T-Fighter: Code Name M - Mobile Edition"/>
    <s v="Challenge your trivia skills in this action oriented game against several opponents across time."/>
    <n v="10000"/>
    <n v="56"/>
    <x v="2"/>
    <x v="0"/>
    <s v="USD"/>
    <n v="1344635088"/>
    <n v="1342043088"/>
    <b v="0"/>
    <n v="3"/>
    <b v="0"/>
    <x v="17"/>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0.82000000000000006"/>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
    <n v="114"/>
    <x v="6"/>
    <x v="17"/>
  </r>
  <r>
    <n v="1086"/>
    <s v="Cyber Universe Online"/>
    <s v="Humanity's future in the Galaxy"/>
    <n v="18000"/>
    <n v="15"/>
    <x v="2"/>
    <x v="0"/>
    <s v="USD"/>
    <n v="1408913291"/>
    <n v="1406321291"/>
    <b v="0"/>
    <n v="2"/>
    <b v="0"/>
    <x v="17"/>
    <n v="8.3333333333333343E-2"/>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14.182977777777777"/>
    <n v="43.41727891156463"/>
    <x v="6"/>
    <x v="17"/>
  </r>
  <r>
    <n v="1089"/>
    <s v="Farabel"/>
    <s v="Farabel is a single player turn-based fantasy strategy game for Mac/PC/Linux"/>
    <n v="15000"/>
    <n v="1174"/>
    <x v="2"/>
    <x v="6"/>
    <s v="EUR"/>
    <n v="1435293175"/>
    <n v="1432701175"/>
    <b v="0"/>
    <n v="49"/>
    <b v="0"/>
    <x v="17"/>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7.933333333333334"/>
    <n v="74.206896551724142"/>
    <x v="6"/>
    <x v="17"/>
  </r>
  <r>
    <n v="1097"/>
    <s v="Rabbly"/>
    <s v="Rabbly is action-adventure game. Is about a scientist going on an adventure, to find rare materials in another galaxy."/>
    <n v="100000"/>
    <n v="47"/>
    <x v="2"/>
    <x v="0"/>
    <s v="USD"/>
    <n v="1393786877"/>
    <n v="1390330877"/>
    <b v="0"/>
    <n v="7"/>
    <b v="0"/>
    <x v="17"/>
    <n v="4.7E-2"/>
    <n v="6.7142857142857144"/>
    <x v="6"/>
    <x v="17"/>
  </r>
  <r>
    <n v="1098"/>
    <s v="Kick, Punch... Fireball"/>
    <s v="Kick, Punch... Fireball is an FPS type arena game set inside the fantasy world."/>
    <n v="25000"/>
    <n v="1803"/>
    <x v="2"/>
    <x v="0"/>
    <s v="USD"/>
    <n v="1397413095"/>
    <n v="1394821095"/>
    <b v="0"/>
    <n v="22"/>
    <b v="0"/>
    <x v="17"/>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0.5"/>
    <n v="25"/>
    <x v="6"/>
    <x v="17"/>
  </r>
  <r>
    <n v="1100"/>
    <s v="Aeldengald Saga Book I"/>
    <s v="A retro style puzzle rpg with a dark story. Your decisions will influence the world and decide the outcome of the story."/>
    <n v="4000"/>
    <n v="100"/>
    <x v="2"/>
    <x v="12"/>
    <s v="EUR"/>
    <n v="1455417571"/>
    <n v="1452825571"/>
    <b v="0"/>
    <n v="10"/>
    <b v="0"/>
    <x v="17"/>
    <n v="2.5"/>
    <n v="10"/>
    <x v="6"/>
    <x v="17"/>
  </r>
  <r>
    <n v="1101"/>
    <s v="Strain Wars"/>
    <s v="Different strains of marijuana leafs battling to the death to see which one is the top strain."/>
    <n v="100000"/>
    <n v="41"/>
    <x v="2"/>
    <x v="0"/>
    <s v="USD"/>
    <n v="1468519920"/>
    <n v="1466188338"/>
    <b v="0"/>
    <n v="6"/>
    <b v="0"/>
    <x v="17"/>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x v="17"/>
    <n v="5.3125"/>
    <n v="17.708333333333332"/>
    <x v="6"/>
    <x v="17"/>
  </r>
  <r>
    <n v="1103"/>
    <s v="The Morgue"/>
    <s v="&quot;I go to work... I classify the bodies and store them accordingly... Sometimes I here noises... Other times is see her..."/>
    <n v="15000"/>
    <n v="243"/>
    <x v="2"/>
    <x v="0"/>
    <s v="USD"/>
    <n v="1466227190"/>
    <n v="1461043190"/>
    <b v="0"/>
    <n v="15"/>
    <b v="0"/>
    <x v="17"/>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0.159"/>
    <n v="71.55"/>
    <x v="6"/>
    <x v="17"/>
  </r>
  <r>
    <n v="1106"/>
    <s v="Backyard Zombies"/>
    <s v="Collect coins and save civilians while you blast your way through tons of zombies! Unlock new characters and levels!"/>
    <n v="400"/>
    <n v="165"/>
    <x v="2"/>
    <x v="0"/>
    <s v="USD"/>
    <n v="1333557975"/>
    <n v="1330969575"/>
    <b v="0"/>
    <n v="7"/>
    <b v="0"/>
    <x v="17"/>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x v="17"/>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x v="17"/>
    <n v="0.5"/>
    <n v="5"/>
    <x v="6"/>
    <x v="17"/>
  </r>
  <r>
    <n v="1114"/>
    <s v="TeleRide"/>
    <s v="SciFi racing game for Android &amp; iOS platforms. Player gets a unique weapon which introduces an additional dimension to the competition."/>
    <n v="6000"/>
    <n v="10"/>
    <x v="2"/>
    <x v="1"/>
    <s v="GBP"/>
    <n v="1381306687"/>
    <n v="1378714687"/>
    <b v="0"/>
    <n v="3"/>
    <b v="0"/>
    <x v="17"/>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13250000000000001"/>
    <n v="13.25"/>
    <x v="6"/>
    <x v="17"/>
  </r>
  <r>
    <n v="1116"/>
    <s v="Quest Remnants of Chaos"/>
    <s v="A medieval, post apocolyptic, Online, MMORPG. Class morphing, character customization game."/>
    <n v="500000"/>
    <n v="178.52"/>
    <x v="2"/>
    <x v="0"/>
    <s v="USD"/>
    <n v="1339273208"/>
    <n v="1334089208"/>
    <b v="0"/>
    <n v="10"/>
    <b v="0"/>
    <x v="17"/>
    <n v="3.5704000000000007E-2"/>
    <n v="17.852"/>
    <x v="6"/>
    <x v="17"/>
  </r>
  <r>
    <n v="1117"/>
    <s v="Medieval Village"/>
    <s v="Experience the Medieval in your own village. Increase your village into a city and walk through the streets."/>
    <n v="1000"/>
    <n v="83"/>
    <x v="2"/>
    <x v="12"/>
    <s v="EUR"/>
    <n v="1451053313"/>
    <n v="1448461313"/>
    <b v="0"/>
    <n v="8"/>
    <b v="0"/>
    <x v="17"/>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23809523809523811"/>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0.22"/>
    <n v="3.6666666666666665"/>
    <x v="6"/>
    <x v="1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0.5"/>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
    <n v="25.434782608695652"/>
    <x v="6"/>
    <x v="18"/>
  </r>
  <r>
    <n v="1128"/>
    <s v="Flying Turds"/>
    <s v="#havingfunFTW"/>
    <n v="1000"/>
    <n v="1"/>
    <x v="2"/>
    <x v="1"/>
    <s v="GBP"/>
    <n v="1407425717"/>
    <n v="1404833717"/>
    <b v="0"/>
    <n v="1"/>
    <b v="0"/>
    <x v="18"/>
    <n v="0.1"/>
    <n v="1"/>
    <x v="6"/>
    <x v="18"/>
  </r>
  <r>
    <n v="1129"/>
    <s v="Angry words with Friends"/>
    <s v="This app will provide you with the ability to use your most favorite profanities while playing a game with your friends."/>
    <n v="20000"/>
    <n v="21"/>
    <x v="2"/>
    <x v="0"/>
    <s v="USD"/>
    <n v="1465107693"/>
    <n v="1462515693"/>
    <b v="0"/>
    <n v="2"/>
    <b v="0"/>
    <x v="18"/>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14.38"/>
    <n v="110.61538461538461"/>
    <x v="6"/>
    <x v="18"/>
  </r>
  <r>
    <n v="1133"/>
    <s v="Ping"/>
    <s v="Ping is a simple game currently in the design process, where the player lives off of the power of their connection to the internet."/>
    <n v="3000"/>
    <n v="20"/>
    <x v="2"/>
    <x v="1"/>
    <s v="GBP"/>
    <n v="1406799981"/>
    <n v="1404207981"/>
    <b v="0"/>
    <n v="1"/>
    <b v="0"/>
    <x v="18"/>
    <n v="0.66666666666666674"/>
    <n v="20"/>
    <x v="6"/>
    <x v="18"/>
  </r>
  <r>
    <n v="1134"/>
    <s v="New Mario Bro's style game!"/>
    <s v="We are creating a new Mario Bro's style game called KFK:Original. It's challenging, fun and totally awesome!!!"/>
    <n v="25000"/>
    <n v="1"/>
    <x v="2"/>
    <x v="2"/>
    <s v="AUD"/>
    <n v="1417235580"/>
    <n v="1416034228"/>
    <b v="0"/>
    <n v="1"/>
    <b v="0"/>
    <x v="18"/>
    <n v="4.0000000000000001E-3"/>
    <n v="1"/>
    <x v="6"/>
    <x v="18"/>
  </r>
  <r>
    <n v="1135"/>
    <s v="Trumperama"/>
    <s v="&quot;Trumperama&quot; ist ein Jump 'n' Run Spiel im 8-Bit Stil fÃ¼r Android._x000a_Donald Trump gewinnt die Wahlen und muss gestoppt werden!"/>
    <n v="1000"/>
    <n v="50"/>
    <x v="2"/>
    <x v="12"/>
    <s v="EUR"/>
    <n v="1470527094"/>
    <n v="1467935094"/>
    <b v="0"/>
    <n v="1"/>
    <b v="0"/>
    <x v="18"/>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35714285714285715"/>
    <n v="31.25"/>
    <x v="6"/>
    <x v="18"/>
  </r>
  <r>
    <n v="1139"/>
    <s v="Soulwalker"/>
    <s v="Take control of the Void and bend it to your will as you perfect your strategy and amass your deck. The light gathers, your power grows"/>
    <n v="8000"/>
    <n v="5"/>
    <x v="2"/>
    <x v="0"/>
    <s v="USD"/>
    <n v="1420100426"/>
    <n v="1417508426"/>
    <b v="0"/>
    <n v="1"/>
    <b v="0"/>
    <x v="18"/>
    <n v="6.25E-2"/>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0.41333333333333333"/>
    <n v="23.25"/>
    <x v="7"/>
    <x v="19"/>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0.125"/>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0.48666666666666669"/>
    <n v="24.333333333333332"/>
    <x v="7"/>
    <x v="19"/>
  </r>
  <r>
    <n v="1149"/>
    <s v="The Floridian Food Truck"/>
    <s v="Bringing culturally diverse Floridian cuisine to the people!"/>
    <n v="50000"/>
    <n v="75"/>
    <x v="2"/>
    <x v="0"/>
    <s v="USD"/>
    <n v="1466096566"/>
    <n v="1463504566"/>
    <b v="0"/>
    <n v="2"/>
    <b v="0"/>
    <x v="19"/>
    <n v="0.15"/>
    <n v="37.5"/>
    <x v="7"/>
    <x v="19"/>
  </r>
  <r>
    <n v="1150"/>
    <s v="Chef Po's Food Truck"/>
    <s v="Bringing delicious authentic and fusion Taiwanese Food to the West Coast."/>
    <n v="2500"/>
    <n v="252"/>
    <x v="2"/>
    <x v="0"/>
    <s v="USD"/>
    <n v="1452293675"/>
    <n v="1447109675"/>
    <b v="0"/>
    <n v="6"/>
    <b v="0"/>
    <x v="19"/>
    <n v="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5"/>
    <n v="60.733333333333334"/>
    <x v="7"/>
    <x v="19"/>
  </r>
  <r>
    <n v="1153"/>
    <s v="The Cold Spot Mobile Trailer"/>
    <s v="A mobile concession trailer for snow cones, ice cream, smoothies and more"/>
    <n v="8000"/>
    <n v="50"/>
    <x v="2"/>
    <x v="0"/>
    <s v="USD"/>
    <n v="1434647305"/>
    <n v="1432055305"/>
    <b v="0"/>
    <n v="1"/>
    <b v="0"/>
    <x v="19"/>
    <n v="0.625"/>
    <n v="50"/>
    <x v="7"/>
    <x v="19"/>
  </r>
  <r>
    <n v="1154"/>
    <s v="Food Truck Funding"/>
    <s v="We're about to launch our first ever food truck to share our amazing food and we need your help! Be a part of our truck!"/>
    <n v="5000"/>
    <n v="325"/>
    <x v="2"/>
    <x v="0"/>
    <s v="USD"/>
    <n v="1441507006"/>
    <n v="1438915006"/>
    <b v="0"/>
    <n v="3"/>
    <b v="0"/>
    <x v="19"/>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0.752"/>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139999999999997"/>
    <n v="358.875"/>
    <x v="7"/>
    <x v="19"/>
  </r>
  <r>
    <n v="1167"/>
    <s v="Empanada Express Food Truck"/>
    <s v="A mobile food truck serving up a Latino-inspired fusion cuisine using fresh, local, &amp; organic ingredients!"/>
    <n v="60000"/>
    <n v="979"/>
    <x v="2"/>
    <x v="0"/>
    <s v="USD"/>
    <n v="1410543495"/>
    <n v="1407865095"/>
    <b v="0"/>
    <n v="16"/>
    <b v="0"/>
    <x v="19"/>
    <n v="1.6316666666666666"/>
    <n v="61.1875"/>
    <x v="7"/>
    <x v="19"/>
  </r>
  <r>
    <n v="1168"/>
    <s v="SiMpLy FreSH fOoD TrUck"/>
    <s v="Simply fresh farm to table on wheels working close with local farms to ensure the highest of quality of product ."/>
    <n v="18000"/>
    <n v="1020"/>
    <x v="2"/>
    <x v="0"/>
    <s v="USD"/>
    <n v="1474507065"/>
    <n v="1471915065"/>
    <b v="0"/>
    <n v="3"/>
    <b v="0"/>
    <x v="19"/>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x v="19"/>
    <n v="0.4"/>
    <n v="50"/>
    <x v="7"/>
    <x v="19"/>
  </r>
  <r>
    <n v="1171"/>
    <s v="The Mean Green Purple Machine"/>
    <s v="Tulsa's first true biodiesel, alternative energy powered food truck! Oh yeah, and delicious food!"/>
    <n v="25000"/>
    <n v="25"/>
    <x v="2"/>
    <x v="0"/>
    <s v="USD"/>
    <n v="1415909927"/>
    <n v="1414351127"/>
    <b v="0"/>
    <n v="1"/>
    <b v="0"/>
    <x v="19"/>
    <n v="0.1"/>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E-2"/>
    <n v="30"/>
    <x v="7"/>
    <x v="19"/>
  </r>
  <r>
    <n v="1174"/>
    <s v="Give The Black Burro a Stable Stable"/>
    <s v="Help me purchase a parking space to be the Burro's permanant home, I need your help to raise $15,000!"/>
    <n v="15000"/>
    <n v="886"/>
    <x v="2"/>
    <x v="0"/>
    <s v="USD"/>
    <n v="1462738327"/>
    <n v="1460146327"/>
    <b v="0"/>
    <n v="19"/>
    <b v="0"/>
    <x v="19"/>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3"/>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1E-3"/>
    <n v="5"/>
    <x v="7"/>
    <x v="19"/>
  </r>
  <r>
    <n v="1179"/>
    <s v="El Camion Roja"/>
    <s v="Mexican Style Food Truck, run by a Red Seal Chef, in a town with NO MEXICAN FOOD! That is a culinary emergency situation!"/>
    <n v="60000"/>
    <n v="3200"/>
    <x v="2"/>
    <x v="5"/>
    <s v="CAD"/>
    <n v="1446052627"/>
    <n v="1443460627"/>
    <b v="0"/>
    <n v="5"/>
    <b v="0"/>
    <x v="19"/>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x v="19"/>
    <n v="11.75"/>
    <n v="69.117647058823536"/>
    <x v="7"/>
    <x v="19"/>
  </r>
  <r>
    <n v="1181"/>
    <s v="Gringo Loco Tacos Food Truck"/>
    <s v="Bringing the best tacos to the streets of Chicago!"/>
    <n v="50000"/>
    <n v="4"/>
    <x v="2"/>
    <x v="0"/>
    <s v="USD"/>
    <n v="1425197321"/>
    <n v="1422605321"/>
    <b v="0"/>
    <n v="3"/>
    <b v="0"/>
    <x v="19"/>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4"/>
    <n v="33.333333333333336"/>
    <x v="8"/>
    <x v="20"/>
  </r>
  <r>
    <n v="1184"/>
    <s v="2016/2017 Cyclocross Album"/>
    <s v="This coffee table album is the chronicle of the 2016/2017 cyclocross season, the latest edition of the renowned cyclephotos books."/>
    <n v="22000"/>
    <n v="23086"/>
    <x v="0"/>
    <x v="1"/>
    <s v="GBP"/>
    <n v="1486391011"/>
    <n v="1483712611"/>
    <b v="0"/>
    <n v="375"/>
    <b v="1"/>
    <x v="20"/>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8"/>
    <n v="130.15714285714284"/>
    <x v="8"/>
    <x v="20"/>
  </r>
  <r>
    <n v="1188"/>
    <s v="Because Dance."/>
    <s v="A photobook of young dancers and their inspiring stories, photographed in beautiful and unique locations."/>
    <n v="2000"/>
    <n v="3211"/>
    <x v="0"/>
    <x v="5"/>
    <s v="CAD"/>
    <n v="1482943740"/>
    <n v="1481129340"/>
    <b v="0"/>
    <n v="85"/>
    <b v="1"/>
    <x v="20"/>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x v="20"/>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1"/>
    <n v="71.592003642987251"/>
    <x v="8"/>
    <x v="20"/>
  </r>
  <r>
    <n v="1216"/>
    <s v="In Training: a book of Bonsai photographs"/>
    <s v="A fine art photography book taking a new look at the art of bonsai."/>
    <n v="14000"/>
    <n v="20398"/>
    <x v="0"/>
    <x v="0"/>
    <s v="USD"/>
    <n v="1443826980"/>
    <n v="1441032457"/>
    <b v="0"/>
    <n v="222"/>
    <b v="1"/>
    <x v="20"/>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3"/>
    <n v="102.86166007905139"/>
    <x v="8"/>
    <x v="20"/>
  </r>
  <r>
    <n v="1220"/>
    <s v="All The People"/>
    <s v="A beautiful photo art book of portraits and conversations with people that may expand your idea of gender."/>
    <n v="15000"/>
    <n v="15565"/>
    <x v="0"/>
    <x v="12"/>
    <s v="EUR"/>
    <n v="1440515112"/>
    <n v="1437923112"/>
    <b v="0"/>
    <n v="140"/>
    <b v="1"/>
    <x v="20"/>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4"/>
    <x v="21"/>
  </r>
  <r>
    <n v="1224"/>
    <s v="&quot;I Dreamed Last Night&quot; Album (Canceled)"/>
    <s v="Modern Celtic influenced CD.  Help me finish what I started before the stroke."/>
    <n v="15000"/>
    <n v="1060"/>
    <x v="1"/>
    <x v="0"/>
    <s v="USD"/>
    <n v="1402060302"/>
    <n v="1396876302"/>
    <b v="0"/>
    <n v="18"/>
    <b v="0"/>
    <x v="21"/>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19"/>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7.8"/>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14.091666666666667"/>
    <n v="44.5"/>
    <x v="4"/>
    <x v="1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8"/>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1"/>
    <x v="6"/>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00"/>
    <n v="50"/>
    <x v="1"/>
    <x v="6"/>
  </r>
  <r>
    <n v="1303"/>
    <s v="Forward Arena Theatre Company: Summer Season"/>
    <s v="Groundbreaking queer theatre."/>
    <n v="3500"/>
    <n v="4559.13"/>
    <x v="0"/>
    <x v="1"/>
    <s v="GBP"/>
    <n v="1469962800"/>
    <n v="1468578920"/>
    <b v="0"/>
    <n v="108"/>
    <b v="1"/>
    <x v="6"/>
    <n v="130.26085714285716"/>
    <n v="42.214166666666671"/>
    <x v="2"/>
    <x v="8"/>
  </r>
  <r>
    <n v="1304"/>
    <s v="HEAT-O â€“ Wearable Modular Heating System (Canceled)"/>
    <s v="Deal with the cold like a boss with battery-powered heating device that will heat you up in the most extreme environment."/>
    <n v="40000"/>
    <n v="15851"/>
    <x v="1"/>
    <x v="1"/>
    <s v="GBP"/>
    <n v="1489376405"/>
    <n v="1484196005"/>
    <b v="0"/>
    <n v="104"/>
    <b v="0"/>
    <x v="8"/>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24636363636364"/>
    <n v="201.60393258426967"/>
    <x v="2"/>
    <x v="8"/>
  </r>
  <r>
    <n v="1307"/>
    <s v="VR Card - Customized Virtual Reality Viewer (Canceled)"/>
    <s v="Get VR to Everyone with Mailable, Ready to Use Viewers"/>
    <n v="50000"/>
    <n v="5757"/>
    <x v="1"/>
    <x v="0"/>
    <s v="USD"/>
    <n v="1455710679"/>
    <n v="1453118679"/>
    <b v="0"/>
    <n v="45"/>
    <b v="0"/>
    <x v="8"/>
    <n v="11.514000000000001"/>
    <n v="127.93333333333334"/>
    <x v="2"/>
    <x v="8"/>
  </r>
  <r>
    <n v="1308"/>
    <s v="Boost Band: Wristband Phone Charger (Canceled)"/>
    <s v="Boost Band, a wristband that charges any device"/>
    <n v="10000"/>
    <n v="1136"/>
    <x v="1"/>
    <x v="0"/>
    <s v="USD"/>
    <n v="1475937812"/>
    <n v="1472481812"/>
    <b v="0"/>
    <n v="38"/>
    <b v="0"/>
    <x v="8"/>
    <n v="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027999999999999"/>
    <n v="800.7"/>
    <x v="2"/>
    <x v="8"/>
  </r>
  <r>
    <n v="1312"/>
    <s v="GoSolo Hat for GoPro (Canceled)"/>
    <s v="People loved the original Black and Gray GoSolo hats and asked for more. So we received sample for 3 more colors!"/>
    <n v="4600"/>
    <n v="28"/>
    <x v="1"/>
    <x v="0"/>
    <s v="USD"/>
    <n v="1429375922"/>
    <n v="1426783922"/>
    <b v="0"/>
    <n v="1"/>
    <b v="0"/>
    <x v="8"/>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x v="8"/>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2"/>
    <n v="66.066666666666663"/>
    <x v="2"/>
    <x v="8"/>
  </r>
  <r>
    <n v="1339"/>
    <s v="Linkoo (Canceled)"/>
    <s v="World's Smallest customizable Phone &amp; GPS Watch for kids !"/>
    <n v="50000"/>
    <n v="3317"/>
    <x v="1"/>
    <x v="0"/>
    <s v="USD"/>
    <n v="1418056315"/>
    <n v="1414164715"/>
    <b v="0"/>
    <n v="37"/>
    <b v="0"/>
    <x v="8"/>
    <n v="6.6339999999999995"/>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3"/>
    <x v="9"/>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x v="4"/>
    <x v="11"/>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7"/>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2"/>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3"/>
    <x v="22"/>
  </r>
  <r>
    <n v="1404"/>
    <s v="3 Men and a Book"/>
    <s v="Translation &amp; publication of possibly the most famous piece of English literature - Act II Scene II of Romeo and Juliet into txt-speak."/>
    <n v="14500"/>
    <n v="241"/>
    <x v="2"/>
    <x v="1"/>
    <s v="GBP"/>
    <n v="1424607285"/>
    <n v="1422447285"/>
    <b v="1"/>
    <n v="5"/>
    <b v="0"/>
    <x v="22"/>
    <n v="1.6620689655172414"/>
    <n v="48.2"/>
    <x v="3"/>
    <x v="22"/>
  </r>
  <r>
    <n v="1405"/>
    <s v="The Bible translated into Emoticons"/>
    <s v="Will more people read the Bible if it were translated into Emoticons?"/>
    <n v="25000"/>
    <n v="105"/>
    <x v="2"/>
    <x v="0"/>
    <s v="USD"/>
    <n v="1417195201"/>
    <n v="1414599601"/>
    <b v="1"/>
    <n v="17"/>
    <b v="0"/>
    <x v="22"/>
    <n v="0.42"/>
    <n v="6.1764705882352944"/>
    <x v="3"/>
    <x v="22"/>
  </r>
  <r>
    <n v="1406"/>
    <s v="Man Down! Translation project"/>
    <s v="The White coat and the battle dress uniform"/>
    <n v="12000"/>
    <n v="15"/>
    <x v="2"/>
    <x v="13"/>
    <s v="EUR"/>
    <n v="1449914400"/>
    <n v="1445336607"/>
    <b v="0"/>
    <n v="3"/>
    <b v="0"/>
    <x v="22"/>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x v="22"/>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3"/>
    <n v="44.5"/>
    <x v="3"/>
    <x v="22"/>
  </r>
  <r>
    <n v="1420"/>
    <s v="Shakespeare in the Hood - Romeo and Juliet"/>
    <s v="Help me butcher Shakespeare in a satirical fashion."/>
    <n v="110"/>
    <n v="3"/>
    <x v="2"/>
    <x v="0"/>
    <s v="USD"/>
    <n v="1467129686"/>
    <n v="1464969686"/>
    <b v="0"/>
    <n v="3"/>
    <b v="0"/>
    <x v="22"/>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33333333333333337"/>
    <n v="100"/>
    <x v="3"/>
    <x v="22"/>
  </r>
  <r>
    <n v="1424"/>
    <s v="Subway Mantras"/>
    <s v="A short book of practical mantras that can be used every day of the week. Mantras are cogwheels of universal engines."/>
    <n v="7500"/>
    <n v="1527"/>
    <x v="2"/>
    <x v="0"/>
    <s v="USD"/>
    <n v="1479233602"/>
    <n v="1478106802"/>
    <b v="0"/>
    <n v="14"/>
    <b v="0"/>
    <x v="22"/>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5"/>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x v="22"/>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E-3"/>
    <n v="1"/>
    <x v="3"/>
    <x v="22"/>
  </r>
  <r>
    <n v="1451"/>
    <s v="Modern Literal Torah Translation (Canceled)"/>
    <s v="Modern Literal Translation of the Torah in English and Russian with sub-linear and interlinear layout."/>
    <n v="18950"/>
    <n v="2"/>
    <x v="1"/>
    <x v="0"/>
    <s v="USD"/>
    <n v="1416355259"/>
    <n v="1413759659"/>
    <b v="0"/>
    <n v="2"/>
    <b v="0"/>
    <x v="22"/>
    <n v="1.0554089709762533E-2"/>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0.5"/>
    <n v="225"/>
    <x v="3"/>
    <x v="22"/>
  </r>
  <r>
    <n v="1456"/>
    <s v="Sometimes you don't need love (Canceled)"/>
    <s v="English Version of my auto-published novel"/>
    <n v="5000"/>
    <n v="145"/>
    <x v="1"/>
    <x v="13"/>
    <s v="EUR"/>
    <n v="1483459365"/>
    <n v="1480867365"/>
    <b v="0"/>
    <n v="3"/>
    <b v="0"/>
    <x v="22"/>
    <n v="2.9000000000000004"/>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3"/>
  </r>
  <r>
    <n v="1461"/>
    <s v="Relatively Prime Series 2"/>
    <s v="Series 2 of Relatively Prime, a podcast of stories from the Mathematical Domain"/>
    <n v="15000"/>
    <n v="15186.69"/>
    <x v="0"/>
    <x v="0"/>
    <s v="USD"/>
    <n v="1413849600"/>
    <n v="1410967754"/>
    <b v="1"/>
    <n v="340"/>
    <b v="1"/>
    <x v="23"/>
    <n v="101.24459999999999"/>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0000000001"/>
    <n v="92.157795275590544"/>
    <x v="3"/>
    <x v="10"/>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0.1"/>
    <n v="5"/>
    <x v="3"/>
    <x v="10"/>
  </r>
  <r>
    <n v="1483"/>
    <s v="The Book Club Rebellion"/>
    <s v="When three social outcasts discover that Fictional characters are invading their world, they must form a team to stop this evil force."/>
    <n v="7000"/>
    <n v="50"/>
    <x v="2"/>
    <x v="0"/>
    <s v="USD"/>
    <n v="1469162275"/>
    <n v="1467002275"/>
    <b v="0"/>
    <n v="2"/>
    <b v="0"/>
    <x v="10"/>
    <n v="0.714285714285714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24"/>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x v="10"/>
    <n v="0.75"/>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9"/>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
    <n v="19"/>
    <x v="3"/>
    <x v="10"/>
  </r>
  <r>
    <n v="1499"/>
    <s v="The Second Renaissance"/>
    <s v="Coming soon, a new science fiction novel about human evolution and sorcery. In the near future, you are either forced to adapt or die"/>
    <n v="2000"/>
    <n v="5"/>
    <x v="2"/>
    <x v="0"/>
    <s v="USD"/>
    <n v="1470355833"/>
    <n v="1465171833"/>
    <b v="0"/>
    <n v="1"/>
    <b v="0"/>
    <x v="10"/>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25.035714285714285"/>
    <n v="46.733333333333334"/>
    <x v="8"/>
    <x v="20"/>
  </r>
  <r>
    <n v="1501"/>
    <s v="This is Nowhere"/>
    <s v="A hardcover book of surf, outdoor and nature photos from the British Columbia coast."/>
    <n v="52000"/>
    <n v="86492"/>
    <x v="0"/>
    <x v="5"/>
    <s v="CAD"/>
    <n v="1436364023"/>
    <n v="1433772023"/>
    <b v="1"/>
    <n v="885"/>
    <b v="1"/>
    <x v="20"/>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000000001"/>
    <n v="55.82093023255814"/>
    <x v="8"/>
    <x v="20"/>
  </r>
  <r>
    <n v="1514"/>
    <s v="Racing Age"/>
    <s v="Racing Age is a documentary photography book about masters track &amp; field athletes of retirement age and older."/>
    <n v="25000"/>
    <n v="26619"/>
    <x v="0"/>
    <x v="0"/>
    <s v="USD"/>
    <n v="1443363640"/>
    <n v="1439907640"/>
    <b v="1"/>
    <n v="176"/>
    <b v="1"/>
    <x v="20"/>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x v="20"/>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7"/>
    <n v="180.40816326530611"/>
    <x v="8"/>
    <x v="24"/>
  </r>
  <r>
    <n v="1541"/>
    <s v="The Panama Canal Bridge of the Americas"/>
    <s v="My Goal is to travel across Panama with my team and capture the beauty and wildlife throughout the canal."/>
    <n v="18000"/>
    <n v="6"/>
    <x v="2"/>
    <x v="0"/>
    <s v="USD"/>
    <n v="1420045538"/>
    <n v="1417453538"/>
    <b v="0"/>
    <n v="2"/>
    <b v="0"/>
    <x v="24"/>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x v="24"/>
    <n v="4"/>
    <n v="20"/>
    <x v="8"/>
    <x v="24"/>
  </r>
  <r>
    <n v="1543"/>
    <s v="Sunrises in the MidWest"/>
    <s v="I plan to take pictures of the sunrise in the MidWest every day in 2015 and compile them in a slide show for distribution."/>
    <n v="2250"/>
    <n v="10"/>
    <x v="2"/>
    <x v="0"/>
    <s v="USD"/>
    <n v="1416662034"/>
    <n v="1414066434"/>
    <b v="0"/>
    <n v="1"/>
    <b v="0"/>
    <x v="24"/>
    <n v="0.44444444444444442"/>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28.9"/>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2"/>
    <n v="60"/>
    <x v="8"/>
    <x v="24"/>
  </r>
  <r>
    <n v="1549"/>
    <s v="2016 Calendar:  Wonders of Nature"/>
    <s v="A 2016 calendar collection of landscape and wildlife photographs from award winning photographer, Steve Marler."/>
    <n v="500"/>
    <n v="170"/>
    <x v="2"/>
    <x v="0"/>
    <s v="USD"/>
    <n v="1446524159"/>
    <n v="1443928559"/>
    <b v="0"/>
    <n v="6"/>
    <b v="0"/>
    <x v="24"/>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x v="24"/>
    <n v="4"/>
    <n v="100"/>
    <x v="8"/>
    <x v="24"/>
  </r>
  <r>
    <n v="1558"/>
    <s v="Lucy Wood's Calendar - English Countryside 2016"/>
    <s v="A large 2016 wall-calendar (A3 when open) featuring 12 stunning photographs by Lucy Wood."/>
    <n v="750"/>
    <n v="35"/>
    <x v="2"/>
    <x v="1"/>
    <s v="GBP"/>
    <n v="1440763920"/>
    <n v="1435656759"/>
    <b v="0"/>
    <n v="3"/>
    <b v="0"/>
    <x v="24"/>
    <n v="4.666666666666667"/>
    <n v="11.666666666666666"/>
    <x v="8"/>
    <x v="24"/>
  </r>
  <r>
    <n v="1559"/>
    <s v="North Cascades Bigfoot Photo Expedition"/>
    <s v="The goal of this project is to provide scientific evidence of bigfoot in the North Cascades."/>
    <n v="15000"/>
    <n v="50"/>
    <x v="2"/>
    <x v="0"/>
    <s v="USD"/>
    <n v="1430270199"/>
    <n v="1428974199"/>
    <b v="0"/>
    <n v="1"/>
    <b v="0"/>
    <x v="24"/>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2"/>
    <n v="23.5"/>
    <x v="3"/>
    <x v="2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
    <n v="100"/>
    <x v="3"/>
    <x v="25"/>
  </r>
  <r>
    <n v="1566"/>
    <s v="DeVito Art Skull Island Kongstarter (Canceled)"/>
    <s v="Joe DeVito's first Art Book and original King Kong novellas available in both Limited and Deluxe Editions."/>
    <n v="30000"/>
    <n v="6375"/>
    <x v="1"/>
    <x v="0"/>
    <s v="USD"/>
    <n v="1469656800"/>
    <n v="1467151204"/>
    <b v="0"/>
    <n v="59"/>
    <b v="0"/>
    <x v="25"/>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2.91"/>
    <n v="65.457142857142856"/>
    <x v="3"/>
    <x v="25"/>
  </r>
  <r>
    <n v="1576"/>
    <s v="The Obsessive Line Collection (Canceled)"/>
    <s v="For the publication of my first 3 books: an Art book, a graphic novel, and a coloring book"/>
    <n v="5000"/>
    <n v="650"/>
    <x v="1"/>
    <x v="0"/>
    <s v="USD"/>
    <n v="1435698368"/>
    <n v="1431810368"/>
    <b v="0"/>
    <n v="10"/>
    <b v="0"/>
    <x v="25"/>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0.806536636794938"/>
    <n v="51.25"/>
    <x v="3"/>
    <x v="25"/>
  </r>
  <r>
    <n v="1579"/>
    <s v="psyÂ·choÂ·miÂ·metÂ·ic: The EsÂ·sence of Life (Canceled)"/>
    <s v="'Compilation of visual and literary art through fine art photography, graphic art, and poetry."/>
    <n v="3333"/>
    <n v="28"/>
    <x v="1"/>
    <x v="0"/>
    <s v="USD"/>
    <n v="1377734091"/>
    <n v="1374882891"/>
    <b v="0"/>
    <n v="2"/>
    <b v="0"/>
    <x v="25"/>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8"/>
    <x v="26"/>
  </r>
  <r>
    <n v="1581"/>
    <s v="The Sharper Image"/>
    <s v="Photographic canvas prints depicting different scenes from around the globe, including local images taken in Sussex England."/>
    <n v="1000"/>
    <n v="5"/>
    <x v="2"/>
    <x v="1"/>
    <s v="GBP"/>
    <n v="1450521990"/>
    <n v="1447757190"/>
    <b v="0"/>
    <n v="1"/>
    <b v="0"/>
    <x v="26"/>
    <n v="0.5"/>
    <n v="5"/>
    <x v="8"/>
    <x v="26"/>
  </r>
  <r>
    <n v="1582"/>
    <s v="Scenes from New Orleans"/>
    <s v="I create canvas prints of images from in and around New Orleans"/>
    <n v="1000"/>
    <n v="93"/>
    <x v="2"/>
    <x v="0"/>
    <s v="USD"/>
    <n v="1445894400"/>
    <n v="1440961053"/>
    <b v="0"/>
    <n v="3"/>
    <b v="0"/>
    <x v="26"/>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2"/>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228571428571428"/>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2"/>
    <n v="1"/>
    <x v="8"/>
    <x v="26"/>
  </r>
  <r>
    <n v="1594"/>
    <s v="Scenes and Things from New Orleans"/>
    <s v="I photograph my love of New Orleans, create canvases and share those memories with you."/>
    <n v="1000"/>
    <n v="205"/>
    <x v="2"/>
    <x v="0"/>
    <s v="USD"/>
    <n v="1463329260"/>
    <n v="1458147982"/>
    <b v="0"/>
    <n v="10"/>
    <b v="0"/>
    <x v="26"/>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0.27999999999999997"/>
    <n v="40"/>
    <x v="8"/>
    <x v="26"/>
  </r>
  <r>
    <n v="1596"/>
    <s v="The Town We Live In"/>
    <s v="London is beautiful. I want to create a book of stunning images from in and around our great city"/>
    <n v="3250"/>
    <n v="75"/>
    <x v="2"/>
    <x v="1"/>
    <s v="GBP"/>
    <n v="1418469569"/>
    <n v="1414577969"/>
    <b v="0"/>
    <n v="3"/>
    <b v="0"/>
    <x v="26"/>
    <n v="2.3076923076923079"/>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0.125"/>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
    <n v="40.777777777777779"/>
    <x v="4"/>
    <x v="11"/>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2"/>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1"/>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00"/>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
    <n v="39.967058823529413"/>
    <x v="4"/>
    <x v="27"/>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00"/>
    <n v="42.857142857142854"/>
    <x v="4"/>
    <x v="27"/>
  </r>
  <r>
    <n v="1643"/>
    <s v="This Is All Now's Brand New Album!!"/>
    <s v="This Is All Now is putting out a brand new record, and we need YOUR help to do it!"/>
    <n v="5000"/>
    <n v="6235"/>
    <x v="0"/>
    <x v="0"/>
    <s v="USD"/>
    <n v="1348516012"/>
    <n v="1345924012"/>
    <b v="0"/>
    <n v="37"/>
    <b v="1"/>
    <x v="27"/>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89"/>
    <n v="38.794117647058826"/>
    <x v="4"/>
    <x v="27"/>
  </r>
  <r>
    <n v="1655"/>
    <s v="Meg Porter Debut EP!"/>
    <s v="Berklee College of Music student, Meg Porter needs YOUR help to fund her very first EP!"/>
    <n v="1500"/>
    <n v="2143"/>
    <x v="0"/>
    <x v="0"/>
    <s v="USD"/>
    <n v="1333648820"/>
    <n v="1331060420"/>
    <b v="0"/>
    <n v="48"/>
    <b v="1"/>
    <x v="27"/>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0000000000001"/>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7"/>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8"/>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21.714285714285715"/>
    <n v="76"/>
    <x v="4"/>
    <x v="28"/>
  </r>
  <r>
    <n v="1684"/>
    <s v="Goodness &amp; Mercy EP - Marty Mikles"/>
    <s v="New Music from Marty Mikles!  A new EP all about God's Goodness &amp; Mercy."/>
    <n v="8000"/>
    <n v="8730"/>
    <x v="3"/>
    <x v="0"/>
    <s v="USD"/>
    <n v="1489775641"/>
    <n v="1487360041"/>
    <b v="0"/>
    <n v="101"/>
    <b v="0"/>
    <x v="28"/>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44.3"/>
    <n v="253.14285714285714"/>
    <x v="4"/>
    <x v="28"/>
  </r>
  <r>
    <n v="1689"/>
    <s v="Fly Away"/>
    <s v="Praising the Living God in the second half of life."/>
    <n v="2400"/>
    <n v="2400"/>
    <x v="3"/>
    <x v="0"/>
    <s v="USD"/>
    <n v="1489700230"/>
    <n v="1487111830"/>
    <b v="0"/>
    <n v="14"/>
    <b v="0"/>
    <x v="28"/>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33.473333333333329"/>
    <n v="264.26315789473682"/>
    <x v="4"/>
    <x v="28"/>
  </r>
  <r>
    <n v="1692"/>
    <s v="Get Your Hopes Up"/>
    <s v="After 3 years.....It's time for some new music! Album #2 is in motion and I can't wait to share it with all of you!"/>
    <n v="5000"/>
    <n v="2390"/>
    <x v="3"/>
    <x v="0"/>
    <s v="USD"/>
    <n v="1490572740"/>
    <n v="1487734667"/>
    <b v="0"/>
    <n v="15"/>
    <b v="0"/>
    <x v="28"/>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9"/>
    <n v="35"/>
    <x v="4"/>
    <x v="28"/>
  </r>
  <r>
    <n v="1694"/>
    <s v="Thundercreek Studios"/>
    <s v="Hey all I'm building out my Christian Recording studio in a new building. I have the building but lack the funds to build it out!!!"/>
    <n v="10000"/>
    <n v="5"/>
    <x v="3"/>
    <x v="0"/>
    <s v="USD"/>
    <n v="1490589360"/>
    <n v="1488038674"/>
    <b v="0"/>
    <n v="1"/>
    <b v="0"/>
    <x v="28"/>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19801980198019803"/>
    <n v="5"/>
    <x v="4"/>
    <x v="28"/>
  </r>
  <r>
    <n v="1702"/>
    <s v="lyndale lewis and new vision prosper cd release"/>
    <s v="I can do all things through christ jesus"/>
    <n v="16500"/>
    <n v="1"/>
    <x v="2"/>
    <x v="0"/>
    <s v="USD"/>
    <n v="1427745150"/>
    <n v="1425156750"/>
    <b v="0"/>
    <n v="1"/>
    <b v="0"/>
    <x v="28"/>
    <n v="6.0606060606060606E-3"/>
    <n v="1"/>
    <x v="4"/>
    <x v="28"/>
  </r>
  <r>
    <n v="1703"/>
    <s v="Joy Full Noise!"/>
    <s v="I would love for you to be a part of helping me raise money for music and video production to launch my first Worship album!"/>
    <n v="5000"/>
    <n v="51"/>
    <x v="2"/>
    <x v="0"/>
    <s v="USD"/>
    <n v="1441003537"/>
    <n v="1435819537"/>
    <b v="0"/>
    <n v="2"/>
    <b v="0"/>
    <x v="28"/>
    <n v="1.02"/>
    <n v="25.5"/>
    <x v="4"/>
    <x v="28"/>
  </r>
  <r>
    <n v="1704"/>
    <s v="Jericho Down Worship Album"/>
    <s v="We want to record an album of popular praise &amp; worship songs with our own influence and style."/>
    <n v="2000"/>
    <n v="1302"/>
    <x v="2"/>
    <x v="0"/>
    <s v="USD"/>
    <n v="1424056873"/>
    <n v="1421464873"/>
    <b v="0"/>
    <n v="11"/>
    <b v="0"/>
    <x v="28"/>
    <n v="65.100000000000009"/>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68"/>
    <n v="21.25"/>
    <x v="4"/>
    <x v="28"/>
  </r>
  <r>
    <n v="1710"/>
    <s v="Producing a live album of our upcoming Europe tour"/>
    <s v="We want to create a gospel live album which has never been produced before."/>
    <n v="5000"/>
    <n v="34"/>
    <x v="2"/>
    <x v="12"/>
    <s v="EUR"/>
    <n v="1453122000"/>
    <n v="1449151888"/>
    <b v="0"/>
    <n v="1"/>
    <b v="0"/>
    <x v="28"/>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x v="28"/>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5"/>
    <n v="50"/>
    <x v="4"/>
    <x v="28"/>
  </r>
  <r>
    <n v="1717"/>
    <s v="Shift Records A New EP!"/>
    <s v="Our first record created to reach, inspire, and ultimately express the love of Jesus to our generation."/>
    <n v="3265"/>
    <n v="1395"/>
    <x v="2"/>
    <x v="0"/>
    <s v="USD"/>
    <n v="1461211200"/>
    <n v="1459467238"/>
    <b v="0"/>
    <n v="41"/>
    <b v="0"/>
    <x v="28"/>
    <n v="42.725880551301685"/>
    <n v="34.024390243902438"/>
    <x v="4"/>
    <x v="28"/>
  </r>
  <r>
    <n v="1718"/>
    <s v="The Prodigal Son"/>
    <s v="A melody for the galaxy."/>
    <n v="35000"/>
    <n v="75"/>
    <x v="2"/>
    <x v="0"/>
    <s v="USD"/>
    <n v="1463201940"/>
    <n v="1459435149"/>
    <b v="0"/>
    <n v="2"/>
    <b v="0"/>
    <x v="28"/>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x v="28"/>
    <n v="10.181818181818182"/>
    <n v="62.222222222222221"/>
    <x v="4"/>
    <x v="28"/>
  </r>
  <r>
    <n v="1726"/>
    <s v="&quot;Every Day&quot; CD by Amanda Joy Hall"/>
    <s v="Amanda Joy Hall's sophomore album, &quot;Every Day&quot;. Release expected July 2014"/>
    <n v="6500"/>
    <n v="2196"/>
    <x v="2"/>
    <x v="0"/>
    <s v="USD"/>
    <n v="1403906664"/>
    <n v="1401401064"/>
    <b v="0"/>
    <n v="16"/>
    <b v="0"/>
    <x v="28"/>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3E-2"/>
    <n v="1"/>
    <x v="4"/>
    <x v="28"/>
  </r>
  <r>
    <n v="1728"/>
    <s v="With His Presence"/>
    <s v="Be in God's presence through instrumental covers of hymns. Help me build a home studio to freely distribute this album."/>
    <n v="1250"/>
    <n v="855"/>
    <x v="2"/>
    <x v="0"/>
    <s v="USD"/>
    <n v="1445439674"/>
    <n v="1442847674"/>
    <b v="0"/>
    <n v="7"/>
    <b v="0"/>
    <x v="28"/>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x v="28"/>
    <n v="11"/>
    <n v="55"/>
    <x v="4"/>
    <x v="28"/>
  </r>
  <r>
    <n v="1736"/>
    <s v="In His Presence"/>
    <s v="A unique meditative album reflecting on the life of Christ, inviting Him into your presence"/>
    <n v="3000"/>
    <n v="22"/>
    <x v="2"/>
    <x v="0"/>
    <s v="USD"/>
    <n v="1447018833"/>
    <n v="1444423233"/>
    <b v="0"/>
    <n v="1"/>
    <b v="0"/>
    <x v="28"/>
    <n v="0.73333333333333328"/>
    <n v="22"/>
    <x v="4"/>
    <x v="28"/>
  </r>
  <r>
    <n v="1737"/>
    <s v="Healing"/>
    <s v="An instrumental project in which all songs are incorporated around the healing power of our God. Used for times of prayer &amp; devotion"/>
    <n v="4000"/>
    <n v="850"/>
    <x v="2"/>
    <x v="0"/>
    <s v="USD"/>
    <n v="1437432392"/>
    <n v="1434840392"/>
    <b v="0"/>
    <n v="15"/>
    <b v="0"/>
    <x v="28"/>
    <n v="21.25"/>
    <n v="56.666666666666664"/>
    <x v="4"/>
    <x v="28"/>
  </r>
  <r>
    <n v="1738"/>
    <s v="The Flashing Lights"/>
    <s v="Music that inspires and gives hope for overcoming and change. And it is good music."/>
    <n v="5000"/>
    <n v="20"/>
    <x v="2"/>
    <x v="0"/>
    <s v="USD"/>
    <n v="1412283542"/>
    <n v="1409691542"/>
    <b v="0"/>
    <n v="1"/>
    <b v="0"/>
    <x v="28"/>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0.1"/>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8"/>
    <x v="20"/>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467839999999995"/>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x v="20"/>
    <n v="21.30952380952381"/>
    <n v="35.799999999999997"/>
    <x v="8"/>
    <x v="20"/>
  </r>
  <r>
    <n v="1772"/>
    <s v="White Mountain"/>
    <s v="A photobook and a short documentary film telling the story of Holocaust in Northwestern Lithuania"/>
    <n v="5500"/>
    <n v="858"/>
    <x v="2"/>
    <x v="1"/>
    <s v="GBP"/>
    <n v="1404666836"/>
    <n v="1399482836"/>
    <b v="1"/>
    <n v="19"/>
    <b v="0"/>
    <x v="20"/>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
    <n v="83.75"/>
    <x v="8"/>
    <x v="20"/>
  </r>
  <r>
    <n v="1777"/>
    <s v="All along the Control Tower"/>
    <s v="Photobook â€˜All along the Control Towerâ€™ by Theo and Frans Barten. Photos of more than 50 disused WW2 Control Towers in the UK."/>
    <n v="4800"/>
    <n v="651"/>
    <x v="2"/>
    <x v="9"/>
    <s v="EUR"/>
    <n v="1424421253"/>
    <n v="1421829253"/>
    <b v="1"/>
    <n v="10"/>
    <b v="0"/>
    <x v="20"/>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x v="20"/>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47.631578947368418"/>
    <n v="31.206896551724139"/>
    <x v="8"/>
    <x v="20"/>
  </r>
  <r>
    <n v="1787"/>
    <s v="Alpamayo to Yerupaja"/>
    <s v="Raising awareness to the effects of global warming through photographs of the high mountains of Peru."/>
    <n v="10000"/>
    <n v="1533"/>
    <x v="2"/>
    <x v="0"/>
    <s v="USD"/>
    <n v="1428158637"/>
    <n v="1425570237"/>
    <b v="1"/>
    <n v="24"/>
    <b v="0"/>
    <x v="20"/>
    <n v="15.329999999999998"/>
    <n v="63.875"/>
    <x v="8"/>
    <x v="20"/>
  </r>
  <r>
    <n v="1788"/>
    <s v="Beyond the Pale"/>
    <s v="A photo book celebrating Goths, exploring their lives and giving an insight into what Goth is for them."/>
    <n v="5500"/>
    <n v="76"/>
    <x v="2"/>
    <x v="1"/>
    <s v="GBP"/>
    <n v="1414795542"/>
    <n v="1412203542"/>
    <b v="1"/>
    <n v="4"/>
    <b v="0"/>
    <x v="20"/>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x v="20"/>
    <n v="0.5"/>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8"/>
    <n v="109.06666666666666"/>
    <x v="8"/>
    <x v="20"/>
  </r>
  <r>
    <n v="1791"/>
    <s v="disCover: Napoli"/>
    <s v="For the love of street photography and the beauty of traditional cultures in southern Italy."/>
    <n v="3000"/>
    <n v="107"/>
    <x v="2"/>
    <x v="1"/>
    <s v="GBP"/>
    <n v="1422553565"/>
    <n v="1417369565"/>
    <b v="1"/>
    <n v="4"/>
    <b v="0"/>
    <x v="20"/>
    <n v="3.5666666666666664"/>
    <n v="26.75"/>
    <x v="8"/>
    <x v="20"/>
  </r>
  <r>
    <n v="1792"/>
    <s v="Bensinger's: Photographs by Helaine Garren"/>
    <s v="In 1970 Helaine Garren shot a series of images at Bensingerâ€™s Pool Hall in Chicago, Illinois."/>
    <n v="25000"/>
    <n v="15281"/>
    <x v="2"/>
    <x v="0"/>
    <s v="USD"/>
    <n v="1439189940"/>
    <n v="1435970682"/>
    <b v="1"/>
    <n v="139"/>
    <b v="0"/>
    <x v="20"/>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x v="20"/>
    <n v="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x v="20"/>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3.637499999999999"/>
    <n v="58.972972972972975"/>
    <x v="8"/>
    <x v="20"/>
  </r>
  <r>
    <n v="1799"/>
    <s v="The UnDiscovered Image"/>
    <s v="The UnDiscovered Image, a monthly publication dedicated to photographers."/>
    <n v="4000"/>
    <n v="69.83"/>
    <x v="2"/>
    <x v="1"/>
    <s v="GBP"/>
    <n v="1415740408"/>
    <n v="1414008808"/>
    <b v="1"/>
    <n v="6"/>
    <b v="0"/>
    <x v="20"/>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13.852941176470587"/>
    <n v="63.648648648648646"/>
    <x v="8"/>
    <x v="20"/>
  </r>
  <r>
    <n v="1802"/>
    <s v="Out Of The Dark"/>
    <s v="Inner Darkness turned into a photobook. Personal work i shot during my recovery...in Berlin."/>
    <n v="3500"/>
    <n v="1697"/>
    <x v="2"/>
    <x v="12"/>
    <s v="EUR"/>
    <n v="1435442340"/>
    <n v="1433416830"/>
    <b v="1"/>
    <n v="18"/>
    <b v="0"/>
    <x v="20"/>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0000000000001"/>
    <n v="73.875"/>
    <x v="8"/>
    <x v="20"/>
  </r>
  <r>
    <n v="1807"/>
    <s v="Anywhere but Here"/>
    <s v="I want to explore alternative cultures and lifestyles in America."/>
    <n v="5000"/>
    <n v="553"/>
    <x v="2"/>
    <x v="0"/>
    <s v="USD"/>
    <n v="1411868313"/>
    <n v="1409276313"/>
    <b v="1"/>
    <n v="8"/>
    <b v="0"/>
    <x v="20"/>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10.857142857142858"/>
    <n v="42.222222222222221"/>
    <x v="8"/>
    <x v="20"/>
  </r>
  <r>
    <n v="1810"/>
    <s v="Film Speed"/>
    <s v="Film Speed is a series of Zines focusing on architecture shot completely on 35 and 120mm film."/>
    <n v="450"/>
    <n v="15"/>
    <x v="2"/>
    <x v="0"/>
    <s v="USD"/>
    <n v="1408657826"/>
    <n v="1407621026"/>
    <b v="0"/>
    <n v="2"/>
    <b v="0"/>
    <x v="20"/>
    <n v="3.3333333333333335"/>
    <n v="7.5"/>
    <x v="8"/>
    <x v="20"/>
  </r>
  <r>
    <n v="1811"/>
    <s v="The Year of Sunsets"/>
    <s v="A collection of 365 color photographs of sunsets in 2014, beautifully presented in a hardcover book."/>
    <n v="54000"/>
    <n v="40"/>
    <x v="2"/>
    <x v="0"/>
    <s v="USD"/>
    <n v="1414123200"/>
    <n v="1408962270"/>
    <b v="0"/>
    <n v="26"/>
    <b v="0"/>
    <x v="20"/>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307692307692307"/>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
    <n v="84.833333333333329"/>
    <x v="8"/>
    <x v="20"/>
  </r>
  <r>
    <n v="1817"/>
    <s v="Through the Lens of Jerry Gustafson"/>
    <s v="Hundreds of breathtaking rodeo photographs collected in a beautiful coffee table book."/>
    <n v="18000"/>
    <n v="9419"/>
    <x v="2"/>
    <x v="0"/>
    <s v="USD"/>
    <n v="1485759540"/>
    <n v="1480607607"/>
    <b v="0"/>
    <n v="100"/>
    <b v="0"/>
    <x v="20"/>
    <n v="52.327777777777776"/>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
    <n v="213.375"/>
    <x v="4"/>
    <x v="11"/>
  </r>
  <r>
    <n v="1821"/>
    <s v="Glass Cloud on the road!"/>
    <s v="Glass Cloud tour dates are already beginning to pile up. They are turning to YOU to help get them from town to town."/>
    <n v="2500"/>
    <n v="3372.25"/>
    <x v="0"/>
    <x v="0"/>
    <s v="USD"/>
    <n v="1330760367"/>
    <n v="1326872367"/>
    <b v="0"/>
    <n v="57"/>
    <b v="1"/>
    <x v="11"/>
    <n v="134.88999999999999"/>
    <n v="59.162280701754383"/>
    <x v="4"/>
    <x v="11"/>
  </r>
  <r>
    <n v="1822"/>
    <s v="Wood Butcher's new music video- I Don't Wanna Party"/>
    <s v="Wood Butcher needs your help to make this happen. Buy a CD, support local music!"/>
    <n v="300"/>
    <n v="300"/>
    <x v="0"/>
    <x v="5"/>
    <s v="CAD"/>
    <n v="1391194860"/>
    <n v="1388084862"/>
    <b v="0"/>
    <n v="11"/>
    <b v="1"/>
    <x v="11"/>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9"/>
    <n v="75.384615384615387"/>
    <x v="4"/>
    <x v="11"/>
  </r>
  <r>
    <n v="1841"/>
    <s v="Hydra Effect Debut EP"/>
    <s v="Hard Rock with a Positive Message. Help us fund, release and promote our debut EP!"/>
    <n v="2000"/>
    <n v="2035"/>
    <x v="0"/>
    <x v="0"/>
    <s v="USD"/>
    <n v="1400561940"/>
    <n v="1397679445"/>
    <b v="0"/>
    <n v="40"/>
    <b v="1"/>
    <x v="11"/>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7"/>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6"/>
    <x v="18"/>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1"/>
    <n v="90.9375"/>
    <x v="6"/>
    <x v="18"/>
  </r>
  <r>
    <n v="1863"/>
    <s v="Project: 20M813"/>
    <s v="This is an Android game where you take control of the zombies and try to eat your way to world domination!"/>
    <n v="2500"/>
    <n v="10"/>
    <x v="2"/>
    <x v="0"/>
    <s v="USD"/>
    <n v="1402600085"/>
    <n v="1400008085"/>
    <b v="0"/>
    <n v="2"/>
    <b v="0"/>
    <x v="18"/>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0.5"/>
    <n v="62.5"/>
    <x v="6"/>
    <x v="18"/>
  </r>
  <r>
    <n v="1867"/>
    <s v="Meme Wars - Dank Age"/>
    <s v="A mix of PokemonGo, Game of War- Fire Age, DragonSoul, &amp; Throwdown. Join a clan, collect meme, upgrade features, fight, &amp; compete."/>
    <n v="20000"/>
    <n v="10"/>
    <x v="2"/>
    <x v="0"/>
    <s v="USD"/>
    <n v="1478383912"/>
    <n v="1475791912"/>
    <b v="0"/>
    <n v="1"/>
    <b v="0"/>
    <x v="18"/>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50000000000001E-2"/>
    <n v="13"/>
    <x v="6"/>
    <x v="18"/>
  </r>
  <r>
    <n v="1875"/>
    <s v="Claws &amp; Fins"/>
    <s v="Sea opposition of Crab's family and angry fishes. Who is going to win, and who is going to loose ?!"/>
    <n v="10000"/>
    <n v="51"/>
    <x v="2"/>
    <x v="0"/>
    <s v="USD"/>
    <n v="1470519308"/>
    <n v="1465335308"/>
    <b v="0"/>
    <n v="3"/>
    <b v="0"/>
    <x v="18"/>
    <n v="0.51"/>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0.12"/>
    <n v="3"/>
    <x v="6"/>
    <x v="18"/>
  </r>
  <r>
    <n v="1880"/>
    <s v="Sim Betting Football"/>
    <s v="Sim Betting Football is the only football (soccer) betting simulation  game."/>
    <n v="5000"/>
    <n v="1004"/>
    <x v="2"/>
    <x v="1"/>
    <s v="GBP"/>
    <n v="1459341380"/>
    <n v="1456839380"/>
    <b v="0"/>
    <n v="24"/>
    <b v="0"/>
    <x v="18"/>
    <n v="20.080000000000002"/>
    <n v="41.833333333333336"/>
    <x v="4"/>
    <x v="14"/>
  </r>
  <r>
    <n v="1881"/>
    <s v="Story Rock by The Jolly Llamas -- Our First Album!"/>
    <s v="We're now raising money to produce a music video. Those who donate get a vote in deciding which song!"/>
    <n v="2000"/>
    <n v="3453.69"/>
    <x v="0"/>
    <x v="0"/>
    <s v="USD"/>
    <n v="1425955189"/>
    <n v="1423366789"/>
    <b v="0"/>
    <n v="70"/>
    <b v="1"/>
    <x v="14"/>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
    <n v="50.631666666666668"/>
    <x v="2"/>
    <x v="29"/>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68"/>
    <n v="106.8"/>
    <x v="2"/>
    <x v="29"/>
  </r>
  <r>
    <n v="1902"/>
    <s v="Cardboard reality"/>
    <s v="Virtual reality is expensive, here is the solution. I've created a VR device out of cardboard. I present: World's cheapest VR Device."/>
    <n v="1000"/>
    <n v="12"/>
    <x v="2"/>
    <x v="9"/>
    <s v="EUR"/>
    <n v="1425495447"/>
    <n v="1422903447"/>
    <b v="0"/>
    <n v="3"/>
    <b v="0"/>
    <x v="29"/>
    <n v="1.2"/>
    <n v="4"/>
    <x v="2"/>
    <x v="29"/>
  </r>
  <r>
    <n v="1903"/>
    <s v="MiPointer"/>
    <s v="A cool smart laser pointer for presenting professionals. Unique by design, widest functional coverage for both IOS and Android."/>
    <n v="3000"/>
    <n v="1398"/>
    <x v="2"/>
    <x v="0"/>
    <s v="USD"/>
    <n v="1485541791"/>
    <n v="1480357791"/>
    <b v="0"/>
    <n v="41"/>
    <b v="0"/>
    <x v="29"/>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42.76"/>
    <n v="215.95959595959596"/>
    <x v="2"/>
    <x v="29"/>
  </r>
  <r>
    <n v="1907"/>
    <s v="Litter-Buddy"/>
    <s v="Litter-Buddy is great economical alternative to leading pet waste disposal systems with cartridge bag elements."/>
    <n v="30000"/>
    <n v="85"/>
    <x v="2"/>
    <x v="0"/>
    <s v="USD"/>
    <n v="1400853925"/>
    <n v="1399557925"/>
    <b v="0"/>
    <n v="4"/>
    <b v="0"/>
    <x v="29"/>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59.3"/>
    <n v="70.595238095238102"/>
    <x v="2"/>
    <x v="29"/>
  </r>
  <r>
    <n v="1913"/>
    <s v="Tibio - Spreading warmth in everyones home"/>
    <s v="Tibio is a revolutionary new product designed to solve an age old problem."/>
    <n v="48000"/>
    <n v="637"/>
    <x v="2"/>
    <x v="1"/>
    <s v="GBP"/>
    <n v="1412770578"/>
    <n v="1410178578"/>
    <b v="0"/>
    <n v="26"/>
    <b v="0"/>
    <x v="29"/>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x v="29"/>
    <n v="1.6"/>
    <n v="2"/>
    <x v="2"/>
    <x v="29"/>
  </r>
  <r>
    <n v="1916"/>
    <s v="The Paint Can Holder by U.S. Green Products"/>
    <s v="The Paint Can Holder Makes Painting Easier and Safer on Extension Ladders."/>
    <n v="20000"/>
    <n v="102"/>
    <x v="2"/>
    <x v="0"/>
    <s v="USD"/>
    <n v="1478542375"/>
    <n v="1476378775"/>
    <b v="0"/>
    <n v="6"/>
    <b v="0"/>
    <x v="29"/>
    <n v="0.51"/>
    <n v="17"/>
    <x v="2"/>
    <x v="29"/>
  </r>
  <r>
    <n v="1917"/>
    <s v="Chronovisor:The MOST innovative watch for night time reading"/>
    <s v="Let's build a legendary brand altogether"/>
    <n v="390000"/>
    <n v="205025"/>
    <x v="2"/>
    <x v="7"/>
    <s v="HKD"/>
    <n v="1486708133"/>
    <n v="1484116133"/>
    <b v="0"/>
    <n v="70"/>
    <b v="0"/>
    <x v="29"/>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4"/>
    <n v="29.625"/>
    <x v="2"/>
    <x v="29"/>
  </r>
  <r>
    <n v="1920"/>
    <s v="Brightside - Side lighting for cyclists"/>
    <s v="A new concept in bike light safety, protecting cyclists from being hit in the side. Bright, amber sideways."/>
    <n v="10000"/>
    <n v="4303"/>
    <x v="2"/>
    <x v="1"/>
    <s v="GBP"/>
    <n v="1445468400"/>
    <n v="1443042061"/>
    <b v="0"/>
    <n v="105"/>
    <b v="0"/>
    <x v="29"/>
    <n v="43.03"/>
    <n v="40.980952380952381"/>
    <x v="4"/>
    <x v="14"/>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4"/>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2"/>
    <x v="30"/>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5"/>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6"/>
    <n v="230.55782312925169"/>
    <x v="2"/>
    <x v="30"/>
  </r>
  <r>
    <n v="1954"/>
    <s v="Orison â€“ Rethink the Power of Energy"/>
    <s v="The First Home Battery System You Simply Plug in to Install"/>
    <n v="50000"/>
    <n v="349474"/>
    <x v="0"/>
    <x v="0"/>
    <s v="USD"/>
    <n v="1457758800"/>
    <n v="1453730176"/>
    <b v="1"/>
    <n v="415"/>
    <b v="1"/>
    <x v="30"/>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
    <n v="483.34246575342468"/>
    <x v="2"/>
    <x v="30"/>
  </r>
  <r>
    <n v="1957"/>
    <s v="freeSoC and freeSoC Mini"/>
    <s v="An open hardware platform for the best microcontroller in the world."/>
    <n v="30000"/>
    <n v="50251.41"/>
    <x v="0"/>
    <x v="0"/>
    <s v="USD"/>
    <n v="1351304513"/>
    <n v="1348712513"/>
    <b v="1"/>
    <n v="660"/>
    <b v="1"/>
    <x v="30"/>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599999999998"/>
    <n v="186.81393034825871"/>
    <x v="2"/>
    <x v="30"/>
  </r>
  <r>
    <n v="1975"/>
    <s v="Bugle2: A DIY Phono Preamp"/>
    <s v="The Bugle2 is a second generation DIY kit phono preamplifier for vinyl playback."/>
    <n v="16000"/>
    <n v="33393.339999999997"/>
    <x v="0"/>
    <x v="0"/>
    <s v="USD"/>
    <n v="1362938851"/>
    <n v="1360346851"/>
    <b v="1"/>
    <n v="253"/>
    <b v="1"/>
    <x v="30"/>
    <n v="208.70837499999996"/>
    <n v="131.98948616600788"/>
    <x v="2"/>
    <x v="30"/>
  </r>
  <r>
    <n v="1976"/>
    <s v="Pi Lite white - Bright white LED display for Raspberry Pi"/>
    <s v="Can you help us make an ultra bright white one a reality?"/>
    <n v="4000"/>
    <n v="13864"/>
    <x v="0"/>
    <x v="1"/>
    <s v="GBP"/>
    <n v="1373751325"/>
    <n v="1371159325"/>
    <b v="1"/>
    <n v="473"/>
    <b v="1"/>
    <x v="30"/>
    <n v="346.6"/>
    <n v="29.310782241014799"/>
    <x v="2"/>
    <x v="30"/>
  </r>
  <r>
    <n v="1977"/>
    <s v="Ario: Smart Lighting. Better Health."/>
    <s v="Ario learns about you, syncs your body clock, and keeps you healthy through natural lighting patterns."/>
    <n v="50000"/>
    <n v="201165"/>
    <x v="0"/>
    <x v="0"/>
    <s v="USD"/>
    <n v="1450511940"/>
    <n v="1446527540"/>
    <b v="1"/>
    <n v="821"/>
    <b v="1"/>
    <x v="30"/>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2"/>
    <n v="91.214401028277635"/>
    <x v="8"/>
    <x v="31"/>
  </r>
  <r>
    <n v="1981"/>
    <s v="Aspiring storyteller: connecting the dots"/>
    <s v="I would like to tell the story of a young man from Queens, New York and compare his life to a young Afghan man...to connect the dots."/>
    <n v="7500"/>
    <n v="381"/>
    <x v="2"/>
    <x v="5"/>
    <s v="CAD"/>
    <n v="1404926665"/>
    <n v="1402334665"/>
    <b v="0"/>
    <n v="12"/>
    <b v="0"/>
    <x v="31"/>
    <n v="5.08"/>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05"/>
    <n v="1"/>
    <x v="8"/>
    <x v="31"/>
  </r>
  <r>
    <n v="1987"/>
    <s v="Ethiopia: Beheld"/>
    <s v="A collection of images that depicts the beauty and diversity within Ethiopia"/>
    <n v="5500"/>
    <n v="2336"/>
    <x v="2"/>
    <x v="1"/>
    <s v="GBP"/>
    <n v="1425223276"/>
    <n v="1422631276"/>
    <b v="0"/>
    <n v="28"/>
    <b v="0"/>
    <x v="31"/>
    <n v="42.472727272727276"/>
    <n v="83.428571428571431"/>
    <x v="8"/>
    <x v="31"/>
  </r>
  <r>
    <n v="1988"/>
    <s v="Phillip Michael Photography"/>
    <s v="Expressing art in an image!"/>
    <n v="6000"/>
    <n v="25"/>
    <x v="2"/>
    <x v="0"/>
    <s v="USD"/>
    <n v="1440094742"/>
    <n v="1437502742"/>
    <b v="0"/>
    <n v="1"/>
    <b v="0"/>
    <x v="31"/>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1"/>
    <n v="50"/>
    <x v="8"/>
    <x v="31"/>
  </r>
  <r>
    <n v="1990"/>
    <s v="The Virgin of the Path"/>
    <s v="An art nude photography book that includes traditional black and white sepia nudes as well as experimiental color nudes."/>
    <n v="3000"/>
    <n v="509"/>
    <x v="2"/>
    <x v="0"/>
    <s v="USD"/>
    <n v="1455338532"/>
    <n v="1454042532"/>
    <b v="0"/>
    <n v="5"/>
    <b v="0"/>
    <x v="31"/>
    <n v="16.966666666666665"/>
    <n v="101.8"/>
    <x v="8"/>
    <x v="31"/>
  </r>
  <r>
    <n v="1991"/>
    <s v="Portraits of Resilience"/>
    <s v="Taking (and giving) professional portraits of survivors of human trafficking in Myanmar."/>
    <n v="2000"/>
    <n v="140"/>
    <x v="2"/>
    <x v="0"/>
    <s v="USD"/>
    <n v="1435958786"/>
    <n v="1434144386"/>
    <b v="0"/>
    <n v="3"/>
    <b v="0"/>
    <x v="31"/>
    <n v="7.0000000000000009"/>
    <n v="46.666666666666664"/>
    <x v="8"/>
    <x v="31"/>
  </r>
  <r>
    <n v="1992"/>
    <s v="The Wonderful World of Princes &amp; Princesses"/>
    <s v="A complete revamp of all the Disney Princes &amp; Princesses!"/>
    <n v="1500"/>
    <n v="2"/>
    <x v="2"/>
    <x v="0"/>
    <s v="USD"/>
    <n v="1424229991"/>
    <n v="1421637991"/>
    <b v="0"/>
    <n v="2"/>
    <b v="0"/>
    <x v="31"/>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26.200000000000003"/>
    <n v="218.33333333333334"/>
    <x v="8"/>
    <x v="31"/>
  </r>
  <r>
    <n v="1999"/>
    <s v="Planet Venus"/>
    <s v="This is a portrait photo project aiming to inspire women to explore themselves and live their passion"/>
    <n v="31000"/>
    <n v="236"/>
    <x v="2"/>
    <x v="1"/>
    <s v="GBP"/>
    <n v="1415882108"/>
    <n v="1413286508"/>
    <b v="0"/>
    <n v="7"/>
    <b v="0"/>
    <x v="31"/>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12.5"/>
    <n v="25"/>
    <x v="2"/>
    <x v="30"/>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00000000002"/>
    <n v="383.3643216080402"/>
    <x v="2"/>
    <x v="30"/>
  </r>
  <r>
    <n v="2010"/>
    <s v="Weighitz: Weigh Smarter"/>
    <s v="Weighitz are miniature smart scales designed to weigh anything in the home."/>
    <n v="30000"/>
    <n v="96015.9"/>
    <x v="0"/>
    <x v="0"/>
    <s v="USD"/>
    <n v="1471564491"/>
    <n v="1468972491"/>
    <b v="1"/>
    <n v="1737"/>
    <b v="1"/>
    <x v="30"/>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8"/>
    <n v="50.222283950617282"/>
    <x v="2"/>
    <x v="30"/>
  </r>
  <r>
    <n v="2016"/>
    <s v="Hydra: a triple-output power supply for electronics projects"/>
    <s v="A smart, compact power supply designed to power anything, anywhere"/>
    <n v="10000"/>
    <n v="92154.22"/>
    <x v="0"/>
    <x v="0"/>
    <s v="USD"/>
    <n v="1362863299"/>
    <n v="1360271299"/>
    <b v="1"/>
    <n v="479"/>
    <b v="1"/>
    <x v="30"/>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0000000001"/>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5"/>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0000000001"/>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6"/>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9"/>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
    <n v="101.56"/>
    <x v="4"/>
    <x v="14"/>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8"/>
    <n v="46.204266666666669"/>
    <x v="4"/>
    <x v="14"/>
  </r>
  <r>
    <n v="2089"/>
    <s v="Little Moses EP"/>
    <s v="Little Moses is trying to record their first EP, and we can't do it without your help!"/>
    <n v="2500"/>
    <n v="3010.01"/>
    <x v="0"/>
    <x v="0"/>
    <s v="USD"/>
    <n v="1375408194"/>
    <n v="1372384194"/>
    <b v="0"/>
    <n v="62"/>
    <b v="1"/>
    <x v="14"/>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5"/>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00000000001"/>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5"/>
    <n v="54.615384615384613"/>
    <x v="4"/>
    <x v="14"/>
  </r>
  <r>
    <n v="2112"/>
    <s v="BBB Kickstarter Two"/>
    <s v="BBB is going back into the studio to record and release &quot;Felix From Canada&quot; by popular demand.  We need your help!"/>
    <n v="300"/>
    <n v="300"/>
    <x v="0"/>
    <x v="0"/>
    <s v="USD"/>
    <n v="1366064193"/>
    <n v="1364854593"/>
    <b v="0"/>
    <n v="11"/>
    <b v="1"/>
    <x v="14"/>
    <n v="100"/>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
    <n v="91.590909090909093"/>
    <x v="4"/>
    <x v="14"/>
  </r>
  <r>
    <n v="2120"/>
    <s v="Hearty Har Full Length Album"/>
    <s v="&lt;3_x000a_Coming in from outer space. Help Hearty Har record their 1st album!!"/>
    <n v="8000"/>
    <n v="8070.43"/>
    <x v="0"/>
    <x v="0"/>
    <s v="USD"/>
    <n v="1388617736"/>
    <n v="1384384136"/>
    <b v="0"/>
    <n v="69"/>
    <b v="1"/>
    <x v="14"/>
    <n v="100.880375"/>
    <n v="116.96275362318841"/>
    <x v="6"/>
    <x v="17"/>
  </r>
  <r>
    <n v="2121"/>
    <s v="Legend of Decay"/>
    <s v="Join us on an epic journey to discover a millennia old secret which will change the world forever."/>
    <n v="50000"/>
    <n v="284"/>
    <x v="2"/>
    <x v="16"/>
    <s v="CHF"/>
    <n v="1484156948"/>
    <n v="1481564948"/>
    <b v="0"/>
    <n v="10"/>
    <b v="0"/>
    <x v="17"/>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x v="17"/>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n v="10"/>
    <x v="6"/>
    <x v="17"/>
  </r>
  <r>
    <n v="2124"/>
    <s v="AZAMAR"/>
    <s v="AZAMAR is a Role Playing Game world involving fantasy and high magic, based on the popular OpenD6 OGL using the Cinema6 RPG Framework."/>
    <n v="1100"/>
    <n v="115"/>
    <x v="2"/>
    <x v="0"/>
    <s v="USD"/>
    <n v="1291093200"/>
    <n v="1286930435"/>
    <b v="0"/>
    <n v="5"/>
    <b v="0"/>
    <x v="17"/>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x v="17"/>
    <n v="0.05"/>
    <n v="5"/>
    <x v="6"/>
    <x v="17"/>
  </r>
  <r>
    <n v="2127"/>
    <s v="Three Monkeys - Part 1: Into the Abyss"/>
    <s v="Three Monkeys is an audio adventure game for PC."/>
    <n v="28000"/>
    <n v="8076"/>
    <x v="2"/>
    <x v="1"/>
    <s v="GBP"/>
    <n v="1426158463"/>
    <n v="1423570063"/>
    <b v="0"/>
    <n v="236"/>
    <b v="0"/>
    <x v="17"/>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x v="17"/>
    <n v="11.799999999999999"/>
    <n v="19.666666666666668"/>
    <x v="6"/>
    <x v="17"/>
  </r>
  <r>
    <n v="2130"/>
    <s v="Wondrous Adventures: A Kid's Game"/>
    <s v="You are the hero tasked to save your home from the villainous Sanword."/>
    <n v="42000"/>
    <n v="85"/>
    <x v="2"/>
    <x v="0"/>
    <s v="USD"/>
    <n v="1408154663"/>
    <n v="1405130663"/>
    <b v="0"/>
    <n v="4"/>
    <b v="0"/>
    <x v="17"/>
    <n v="0.20238095238095236"/>
    <n v="21.25"/>
    <x v="6"/>
    <x v="17"/>
  </r>
  <r>
    <n v="2131"/>
    <s v="Scout's Honor"/>
    <s v="From frightened girl to empowered woman, Scout's Honor is a tale about facing your fears and overcoming odds."/>
    <n v="500"/>
    <n v="25"/>
    <x v="2"/>
    <x v="0"/>
    <s v="USD"/>
    <n v="1436677091"/>
    <n v="1434085091"/>
    <b v="0"/>
    <n v="3"/>
    <b v="0"/>
    <x v="17"/>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
    <n v="21.727272727272727"/>
    <x v="6"/>
    <x v="17"/>
  </r>
  <r>
    <n v="2136"/>
    <s v="Dark Paradise"/>
    <s v="A dark and twisted game with physiological madness and corruption as a man becomes the ultimate bio weapon."/>
    <n v="80000"/>
    <n v="47.69"/>
    <x v="2"/>
    <x v="0"/>
    <s v="USD"/>
    <n v="1382184786"/>
    <n v="1379592786"/>
    <b v="0"/>
    <n v="4"/>
    <b v="0"/>
    <x v="17"/>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28.405999999999999"/>
    <n v="26.59737827715356"/>
    <x v="6"/>
    <x v="17"/>
  </r>
  <r>
    <n v="2138"/>
    <s v="Tales Of Tameria - Dawning Light"/>
    <s v="A game with a mixture of a few genres from RPG, Simulation and to adventure elements."/>
    <n v="1000"/>
    <n v="128"/>
    <x v="2"/>
    <x v="1"/>
    <s v="GBP"/>
    <n v="1383959939"/>
    <n v="1381364339"/>
    <b v="0"/>
    <n v="12"/>
    <b v="0"/>
    <x v="17"/>
    <n v="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25"/>
    <n v="45"/>
    <x v="6"/>
    <x v="17"/>
  </r>
  <r>
    <n v="2144"/>
    <s v="Project Starborn"/>
    <s v="A thousand community-built sandbox games (and more!) with a fully-customizable game engine."/>
    <n v="35500"/>
    <n v="607"/>
    <x v="2"/>
    <x v="0"/>
    <s v="USD"/>
    <n v="1379164040"/>
    <n v="1376399240"/>
    <b v="0"/>
    <n v="24"/>
    <b v="0"/>
    <x v="17"/>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0.02"/>
    <n v="1"/>
    <x v="6"/>
    <x v="17"/>
  </r>
  <r>
    <n v="2147"/>
    <s v="Johnny Rocketfingers 3"/>
    <s v="A Point and Click Adventure on Steroids."/>
    <n v="390000"/>
    <n v="2716"/>
    <x v="2"/>
    <x v="0"/>
    <s v="USD"/>
    <n v="1416125148"/>
    <n v="1413356748"/>
    <b v="0"/>
    <n v="55"/>
    <b v="0"/>
    <x v="17"/>
    <n v="0.69641025641025645"/>
    <n v="49.381818181818183"/>
    <x v="6"/>
    <x v="17"/>
  </r>
  <r>
    <n v="2148"/>
    <s v="ZomBlock's"/>
    <s v="zomblock's is a online zombie survival game where you can craft new weapons,find food and water to keep yourself alive."/>
    <n v="100"/>
    <n v="2"/>
    <x v="2"/>
    <x v="1"/>
    <s v="GBP"/>
    <n v="1427992582"/>
    <n v="1425404182"/>
    <b v="0"/>
    <n v="2"/>
    <b v="0"/>
    <x v="17"/>
    <n v="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x v="17"/>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x v="17"/>
    <n v="0.16666666666666669"/>
    <n v="12.5"/>
    <x v="6"/>
    <x v="17"/>
  </r>
  <r>
    <n v="2153"/>
    <s v="It's The GOD Complex"/>
    <s v="Crowdfunding the Gamers Way. An online game with real world consequences.Do you dare to play? Can you turn the world around?"/>
    <n v="372625"/>
    <n v="34"/>
    <x v="2"/>
    <x v="0"/>
    <s v="USD"/>
    <n v="1420876740"/>
    <n v="1417470718"/>
    <b v="0"/>
    <n v="4"/>
    <b v="0"/>
    <x v="17"/>
    <n v="9.124454880912446E-3"/>
    <n v="8.5"/>
    <x v="6"/>
    <x v="17"/>
  </r>
  <r>
    <n v="2154"/>
    <s v="Demigods - Rise of the Children - Part 1 (Design)"/>
    <s v="A Real Time Strategy game based on Greek mythology in a fictional world."/>
    <n v="250"/>
    <n v="2"/>
    <x v="2"/>
    <x v="0"/>
    <s v="USD"/>
    <n v="1390921827"/>
    <n v="1389193827"/>
    <b v="0"/>
    <n v="2"/>
    <b v="0"/>
    <x v="17"/>
    <n v="0.8"/>
    <n v="1"/>
    <x v="6"/>
    <x v="17"/>
  </r>
  <r>
    <n v="2155"/>
    <s v="VoxelMaze"/>
    <s v="A Level Editor, Turned up to eleven. Infinite creativity in one package, solo or with up to 16 of your friends."/>
    <n v="5000"/>
    <n v="115"/>
    <x v="2"/>
    <x v="1"/>
    <s v="GBP"/>
    <n v="1459443385"/>
    <n v="1456854985"/>
    <b v="0"/>
    <n v="5"/>
    <b v="0"/>
    <x v="17"/>
    <n v="2.2999999999999998"/>
    <n v="23"/>
    <x v="6"/>
    <x v="17"/>
  </r>
  <r>
    <n v="2156"/>
    <s v="Beyond Black Space"/>
    <s v="Captain and manage your ship along with your crew in this deep space adventure! (PC/Linux/Mac)"/>
    <n v="56000"/>
    <n v="1493"/>
    <x v="2"/>
    <x v="0"/>
    <s v="USD"/>
    <n v="1379363406"/>
    <n v="1375475406"/>
    <b v="0"/>
    <n v="83"/>
    <b v="0"/>
    <x v="17"/>
    <n v="2.6660714285714282"/>
    <n v="17.987951807228917"/>
    <x v="6"/>
    <x v="17"/>
  </r>
  <r>
    <n v="2157"/>
    <s v="Nin"/>
    <s v="Gamers and 90's fans unite in this small tale of epic proportions!"/>
    <n v="75000"/>
    <n v="21144"/>
    <x v="2"/>
    <x v="0"/>
    <s v="USD"/>
    <n v="1482479940"/>
    <n v="1479684783"/>
    <b v="0"/>
    <n v="57"/>
    <b v="0"/>
    <x v="17"/>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0.72222222222222221"/>
    <n v="13"/>
    <x v="6"/>
    <x v="17"/>
  </r>
  <r>
    <n v="2160"/>
    <s v="Army vs Aliens - Currently in Alpha"/>
    <s v="An awesome side-scroller tower defense game.  Think &quot;Plants vs Zombies&quot; but from a side-on perspective."/>
    <n v="10000"/>
    <n v="85"/>
    <x v="2"/>
    <x v="0"/>
    <s v="USD"/>
    <n v="1337447105"/>
    <n v="1334855105"/>
    <b v="0"/>
    <n v="16"/>
    <b v="0"/>
    <x v="17"/>
    <n v="0.85000000000000009"/>
    <n v="5.3125"/>
    <x v="4"/>
    <x v="11"/>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2"/>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0"/>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00"/>
    <n v="21.857142857142858"/>
    <x v="4"/>
    <x v="11"/>
  </r>
  <r>
    <n v="2170"/>
    <s v="STETSON'S NEW EP"/>
    <s v="We are a hard rock band from Northern California trying to raise $350 for our next EP. Be a part of our journey!"/>
    <n v="350"/>
    <n v="633"/>
    <x v="0"/>
    <x v="0"/>
    <s v="USD"/>
    <n v="1440266422"/>
    <n v="1436810422"/>
    <b v="0"/>
    <n v="19"/>
    <b v="1"/>
    <x v="11"/>
    <n v="180.85714285714286"/>
    <n v="33.315789473684212"/>
    <x v="4"/>
    <x v="11"/>
  </r>
  <r>
    <n v="2171"/>
    <s v="Brainspoonâ€™s New Record"/>
    <s v="Like records? We do, too! Help this Los Angeles based rock 'n' roll band get their new album out on vinyl!"/>
    <n v="4000"/>
    <n v="4243"/>
    <x v="0"/>
    <x v="0"/>
    <s v="USD"/>
    <n v="1434949200"/>
    <n v="1431903495"/>
    <b v="0"/>
    <n v="47"/>
    <b v="1"/>
    <x v="11"/>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0"/>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
    <n v="76.857142857142861"/>
    <x v="4"/>
    <x v="11"/>
  </r>
  <r>
    <n v="2180"/>
    <s v="FOUR STAR MARY &quot;PIECES&quot;"/>
    <s v="Help fund the new record by independent alternative rockers FOUR STAR MARY &quot;PIECES&quot;"/>
    <n v="5000"/>
    <n v="5359.21"/>
    <x v="0"/>
    <x v="0"/>
    <s v="USD"/>
    <n v="1447434268"/>
    <n v="1443801868"/>
    <b v="0"/>
    <n v="78"/>
    <b v="1"/>
    <x v="11"/>
    <n v="107.18419999999999"/>
    <n v="68.707820512820518"/>
    <x v="6"/>
    <x v="32"/>
  </r>
  <r>
    <n v="2181"/>
    <s v="Broken Contract Rulebook Relaunch"/>
    <s v="Broken Contract is a sci-fi, action/adventure, miniature based game of sci-fi worker insurrection in a dystopian future for 2+ players."/>
    <n v="2000"/>
    <n v="3062"/>
    <x v="0"/>
    <x v="0"/>
    <s v="USD"/>
    <n v="1487635653"/>
    <n v="1486426053"/>
    <b v="0"/>
    <n v="53"/>
    <b v="1"/>
    <x v="32"/>
    <n v="153.1"/>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
    <n v="149.03451043338683"/>
    <x v="6"/>
    <x v="32"/>
  </r>
  <r>
    <n v="2186"/>
    <s v="Latitude 90Â° : The Origin"/>
    <s v="The real-time digital social deduction game where there's no moderator, no sleeping, and no dying."/>
    <n v="20000"/>
    <n v="21935"/>
    <x v="0"/>
    <x v="0"/>
    <s v="USD"/>
    <n v="1473213600"/>
    <n v="1470062743"/>
    <b v="0"/>
    <n v="392"/>
    <b v="1"/>
    <x v="32"/>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
    <n v="61.203872437357631"/>
    <x v="6"/>
    <x v="32"/>
  </r>
  <r>
    <n v="2195"/>
    <s v="Purgatoria: City of Angels"/>
    <s v="A gritty, noir tabletop RPG with a fast-paced combo-based battle system."/>
    <n v="4600"/>
    <n v="5535"/>
    <x v="0"/>
    <x v="0"/>
    <s v="USD"/>
    <n v="1439317900"/>
    <n v="1436725900"/>
    <b v="0"/>
    <n v="115"/>
    <b v="1"/>
    <x v="32"/>
    <n v="120.32608695652173"/>
    <n v="48.130434782608695"/>
    <x v="6"/>
    <x v="32"/>
  </r>
  <r>
    <n v="2196"/>
    <s v="LACORSA Grand Prix Game (relaunch)"/>
    <s v="Race your friends in style with this classic Grand Prix game."/>
    <n v="14000"/>
    <n v="15937"/>
    <x v="0"/>
    <x v="0"/>
    <s v="USD"/>
    <n v="1480662000"/>
    <n v="1478000502"/>
    <b v="0"/>
    <n v="234"/>
    <b v="1"/>
    <x v="32"/>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8"/>
    <n v="81.654377880184327"/>
    <x v="6"/>
    <x v="32"/>
  </r>
  <r>
    <n v="2199"/>
    <s v="Decadolo. Flip it!"/>
    <s v="A new strategic board game designed to flip out your opponent."/>
    <n v="9000"/>
    <n v="13228"/>
    <x v="0"/>
    <x v="17"/>
    <s v="EUR"/>
    <n v="1444903198"/>
    <n v="1442311198"/>
    <b v="1"/>
    <n v="251"/>
    <b v="1"/>
    <x v="32"/>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4"/>
    <x v="15"/>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00"/>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7"/>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3"/>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4"/>
    <n v="51.304347826086953"/>
    <x v="6"/>
    <x v="32"/>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5"/>
    <n v="64.625635808748726"/>
    <x v="6"/>
    <x v="32"/>
  </r>
  <r>
    <n v="2238"/>
    <s v="28mm Fantasy Miniature range Feral Orcs!"/>
    <s v="28mm Fantasy Miniature Range in leadfree white metal: Orcs, wolves and more."/>
    <n v="4000"/>
    <n v="5496"/>
    <x v="0"/>
    <x v="12"/>
    <s v="EUR"/>
    <n v="1489157716"/>
    <n v="1486565716"/>
    <b v="0"/>
    <n v="79"/>
    <b v="1"/>
    <x v="32"/>
    <n v="137.4"/>
    <n v="69.569620253164558"/>
    <x v="6"/>
    <x v="32"/>
  </r>
  <r>
    <n v="2239"/>
    <s v="Pro Tabletop Gaming Audio Collection"/>
    <s v="Next stretch goal unlocks at $33,000 and/or 500 backers unlocks 2 bonus stretch goals."/>
    <n v="25000"/>
    <n v="32006.67"/>
    <x v="0"/>
    <x v="0"/>
    <s v="USD"/>
    <n v="1385870520"/>
    <n v="1382742014"/>
    <b v="0"/>
    <n v="426"/>
    <b v="1"/>
    <x v="32"/>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
    <n v="43.912280701754383"/>
    <x v="6"/>
    <x v="32"/>
  </r>
  <r>
    <n v="2247"/>
    <s v="Foragers"/>
    <s v="Take on the role of an ancient forager in this fun strategy game from the designer of Biblios."/>
    <n v="18500"/>
    <n v="19324"/>
    <x v="0"/>
    <x v="0"/>
    <s v="USD"/>
    <n v="1438185565"/>
    <n v="1436975965"/>
    <b v="0"/>
    <n v="380"/>
    <b v="1"/>
    <x v="32"/>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
    <n v="107.32142857142857"/>
    <x v="6"/>
    <x v="32"/>
  </r>
  <r>
    <n v="2254"/>
    <s v="Green Couch Games Limited: FrogFlip!"/>
    <s v="A dexterity microgame by father/daughter team, Jason and Claire Kotarski. Make 100 project."/>
    <n v="500"/>
    <n v="2299"/>
    <x v="0"/>
    <x v="0"/>
    <s v="USD"/>
    <n v="1485271968"/>
    <n v="1484667168"/>
    <b v="0"/>
    <n v="197"/>
    <b v="1"/>
    <x v="32"/>
    <n v="459.8"/>
    <n v="11.67005076142132"/>
    <x v="6"/>
    <x v="32"/>
  </r>
  <r>
    <n v="2255"/>
    <s v="Jumbo Jets - Jet Set Expansion Set #2"/>
    <s v="This is the second set of 5 expansions for our route-building game, Jet Set!"/>
    <n v="3950"/>
    <n v="11323"/>
    <x v="0"/>
    <x v="0"/>
    <s v="USD"/>
    <n v="1462661451"/>
    <n v="1460069451"/>
    <b v="0"/>
    <n v="271"/>
    <b v="1"/>
    <x v="32"/>
    <n v="286.65822784810126"/>
    <n v="41.782287822878232"/>
    <x v="6"/>
    <x v="32"/>
  </r>
  <r>
    <n v="2256"/>
    <s v="Bitcoin Empire"/>
    <s v="Build your crypto-currency empire and sabotage your opponents. A deck building, card game. 2-4 players. 15 minutes."/>
    <n v="480"/>
    <n v="1069"/>
    <x v="0"/>
    <x v="1"/>
    <s v="GBP"/>
    <n v="1479811846"/>
    <n v="1478602246"/>
    <b v="0"/>
    <n v="50"/>
    <b v="1"/>
    <x v="32"/>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4"/>
    <n v="94.103550295857985"/>
    <x v="6"/>
    <x v="32"/>
  </r>
  <r>
    <n v="2258"/>
    <s v="A Sundered World"/>
    <s v="A Dungeon World campaign setting that takes place after the end of the worlds."/>
    <n v="2200"/>
    <n v="3223"/>
    <x v="0"/>
    <x v="0"/>
    <s v="USD"/>
    <n v="1434045687"/>
    <n v="1431453687"/>
    <b v="0"/>
    <n v="205"/>
    <b v="1"/>
    <x v="32"/>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5"/>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5"/>
    <n v="35.117647058823529"/>
    <x v="6"/>
    <x v="32"/>
  </r>
  <r>
    <n v="2266"/>
    <s v="GOAT LORDS."/>
    <s v="Want to be LORD OF THE GOATS? Start building your herd using thievery, magic, bombs and mostly goats."/>
    <n v="1500"/>
    <n v="4804"/>
    <x v="0"/>
    <x v="0"/>
    <s v="USD"/>
    <n v="1461722400"/>
    <n v="1460235592"/>
    <b v="0"/>
    <n v="194"/>
    <b v="1"/>
    <x v="32"/>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3"/>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4"/>
    <x v="11"/>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1"/>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6"/>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4"/>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6"/>
    <n v="40.962025316455694"/>
    <x v="4"/>
    <x v="14"/>
  </r>
  <r>
    <n v="2313"/>
    <s v="A SUNNY DAY IN GLASGOW"/>
    <s v="A Sunny Day in Glasgow are recording a new album and we need your help!"/>
    <n v="5000"/>
    <n v="8792.02"/>
    <x v="0"/>
    <x v="0"/>
    <s v="USD"/>
    <n v="1336086026"/>
    <n v="1333494026"/>
    <b v="1"/>
    <n v="157"/>
    <b v="1"/>
    <x v="14"/>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7"/>
    <x v="33"/>
  </r>
  <r>
    <n v="2321"/>
    <s v="WienerWÃ¼rze"/>
    <s v="Universal organic liquid seasoning brewed all natural from lupine, oat, salt and water for soups, salads, stews and more"/>
    <n v="10557"/>
    <n v="4130"/>
    <x v="3"/>
    <x v="15"/>
    <s v="EUR"/>
    <n v="1491282901"/>
    <n v="1488694501"/>
    <b v="0"/>
    <n v="64"/>
    <b v="0"/>
    <x v="33"/>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x v="33"/>
    <n v="48"/>
    <n v="30"/>
    <x v="7"/>
    <x v="33"/>
  </r>
  <r>
    <n v="2324"/>
    <s v="Pies not Lies"/>
    <s v="A city centre shop selling great locally made food with room to chat and learn about eachother."/>
    <n v="7500"/>
    <n v="1555"/>
    <x v="3"/>
    <x v="1"/>
    <s v="GBP"/>
    <n v="1490559285"/>
    <n v="1487970885"/>
    <b v="0"/>
    <n v="61"/>
    <b v="0"/>
    <x v="33"/>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0.72"/>
    <n v="108"/>
    <x v="7"/>
    <x v="33"/>
  </r>
  <r>
    <n v="2327"/>
    <s v="Kraut Source - Fermentation Made Simple"/>
    <s v="Gourmet Fermentation in a Mason Jar. Create delicious, nutritious fermented foods at home."/>
    <n v="35000"/>
    <n v="184133.01"/>
    <x v="0"/>
    <x v="0"/>
    <s v="USD"/>
    <n v="1409090440"/>
    <n v="1406066440"/>
    <b v="1"/>
    <n v="3355"/>
    <b v="1"/>
    <x v="33"/>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5"/>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2"/>
    <x v="7"/>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1"/>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x v="7"/>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x v="7"/>
    <n v="0.6875"/>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14.680000000000001"/>
    <n v="367"/>
    <x v="2"/>
    <x v="7"/>
  </r>
  <r>
    <n v="2360"/>
    <s v="Bee Bay Microjobs (Canceled)"/>
    <s v="Welcome to Bee Bay Canada, your commission free microjobs website.  Sell at any price and keep 100% of what you earn!"/>
    <n v="5000"/>
    <n v="2"/>
    <x v="1"/>
    <x v="5"/>
    <s v="CAD"/>
    <n v="1454864280"/>
    <n v="1452272280"/>
    <b v="0"/>
    <n v="1"/>
    <b v="0"/>
    <x v="7"/>
    <n v="0.0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29"/>
    <n v="30"/>
    <x v="2"/>
    <x v="7"/>
  </r>
  <r>
    <n v="2373"/>
    <s v="Cykelauktion.com (Canceled)"/>
    <s v="We want to create a safe marketplace for buying and selling bicycles."/>
    <n v="850000"/>
    <n v="50"/>
    <x v="1"/>
    <x v="11"/>
    <s v="SEK"/>
    <n v="1440863624"/>
    <n v="1438271624"/>
    <b v="0"/>
    <n v="1"/>
    <b v="0"/>
    <x v="7"/>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0.06"/>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7"/>
    <x v="19"/>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0.71785714285714286"/>
    <n v="22.333333333333332"/>
    <x v="7"/>
    <x v="19"/>
  </r>
  <r>
    <n v="2402"/>
    <s v="Cupcake Truck Unite"/>
    <s v="Small town, delicious treats, and a mobile truck"/>
    <n v="12000"/>
    <n v="52"/>
    <x v="2"/>
    <x v="0"/>
    <s v="USD"/>
    <n v="1431533931"/>
    <n v="1428941931"/>
    <b v="0"/>
    <n v="1"/>
    <b v="0"/>
    <x v="19"/>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22.52"/>
    <n v="56.3"/>
    <x v="7"/>
    <x v="19"/>
  </r>
  <r>
    <n v="2406"/>
    <s v="Arnold's Happy Days Food Truck"/>
    <s v="Be a part of something BIG, support us in opening the best burger truck in Tacoma! ~ &quot;So I donâ€™t have to dream alone!&quot;"/>
    <n v="3250"/>
    <n v="1345"/>
    <x v="2"/>
    <x v="0"/>
    <s v="USD"/>
    <n v="1421635190"/>
    <n v="1418179190"/>
    <b v="0"/>
    <n v="16"/>
    <b v="0"/>
    <x v="19"/>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25.259090909090908"/>
    <n v="168.39393939393941"/>
    <x v="7"/>
    <x v="19"/>
  </r>
  <r>
    <n v="2408"/>
    <s v="Sabroso On Wheels"/>
    <s v="A US Army Vet trying to get a Peruvian food truck going! Really good Peruvian food now mobile!"/>
    <n v="15000"/>
    <n v="30"/>
    <x v="2"/>
    <x v="0"/>
    <s v="USD"/>
    <n v="1415247757"/>
    <n v="1412652157"/>
    <b v="0"/>
    <n v="2"/>
    <b v="0"/>
    <x v="19"/>
    <n v="0.2"/>
    <n v="15"/>
    <x v="7"/>
    <x v="19"/>
  </r>
  <r>
    <n v="2409"/>
    <s v="Johnny's Food Truck a Puerto Rican and BBQ infusion"/>
    <s v="I am looking to start a food truck with an infusion of my Puerto Rican heritage and my love for BBQ."/>
    <n v="25000"/>
    <n v="460"/>
    <x v="2"/>
    <x v="0"/>
    <s v="USD"/>
    <n v="1439931675"/>
    <n v="1437339675"/>
    <b v="0"/>
    <n v="6"/>
    <b v="0"/>
    <x v="19"/>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x v="19"/>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14.825133372851216"/>
    <n v="69.472222222222229"/>
    <x v="7"/>
    <x v="19"/>
  </r>
  <r>
    <n v="2421"/>
    <s v="hot dog cart"/>
    <s v="help me start Merrill's first hot dog cart in this empty lot"/>
    <n v="6000"/>
    <n v="1"/>
    <x v="2"/>
    <x v="0"/>
    <s v="USD"/>
    <n v="1424536196"/>
    <n v="1421944196"/>
    <b v="0"/>
    <n v="1"/>
    <b v="0"/>
    <x v="19"/>
    <n v="1.6666666666666666E-2"/>
    <n v="1"/>
    <x v="7"/>
    <x v="19"/>
  </r>
  <r>
    <n v="2422"/>
    <s v="Help starting a family owned food truck"/>
    <s v="Family owned business serving BBQ and seafood to the public"/>
    <n v="500"/>
    <n v="1"/>
    <x v="2"/>
    <x v="0"/>
    <s v="USD"/>
    <n v="1426091036"/>
    <n v="1423502636"/>
    <b v="0"/>
    <n v="1"/>
    <b v="0"/>
    <x v="19"/>
    <n v="0.2"/>
    <n v="1"/>
    <x v="7"/>
    <x v="19"/>
  </r>
  <r>
    <n v="2423"/>
    <s v="FBTR BBQ"/>
    <s v="FBTR is a Texas-style, North Carolina based, homemade BBQ company looking to bring good meat to the masses."/>
    <n v="60000"/>
    <n v="8"/>
    <x v="2"/>
    <x v="0"/>
    <s v="USD"/>
    <n v="1420044890"/>
    <n v="1417452890"/>
    <b v="0"/>
    <n v="1"/>
    <b v="0"/>
    <x v="19"/>
    <n v="1.3333333333333334E-2"/>
    <n v="8"/>
    <x v="7"/>
    <x v="19"/>
  </r>
  <r>
    <n v="2424"/>
    <s v="Lily and Memphs"/>
    <s v="Great and creative food from the heart in the form of a sweet food truck!"/>
    <n v="25000"/>
    <n v="310"/>
    <x v="2"/>
    <x v="0"/>
    <s v="USD"/>
    <n v="1414445108"/>
    <n v="1411853108"/>
    <b v="0"/>
    <n v="9"/>
    <b v="0"/>
    <x v="19"/>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E-3"/>
    <n v="1"/>
    <x v="7"/>
    <x v="19"/>
  </r>
  <r>
    <n v="2428"/>
    <s v="Premium Burgers"/>
    <s v="From Moo 2 You! We want to offer premium burgers to a taco flooded environment."/>
    <n v="35000"/>
    <n v="1"/>
    <x v="2"/>
    <x v="0"/>
    <s v="USD"/>
    <n v="1426182551"/>
    <n v="1423594151"/>
    <b v="0"/>
    <n v="1"/>
    <b v="0"/>
    <x v="19"/>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0.70000000000000007"/>
    <n v="10.5"/>
    <x v="7"/>
    <x v="19"/>
  </r>
  <r>
    <n v="2431"/>
    <s v="Murphy's good eatin'"/>
    <s v="Go to Colorado and run a food truck with homemade food of all kinds."/>
    <n v="100000"/>
    <n v="2"/>
    <x v="2"/>
    <x v="0"/>
    <s v="USD"/>
    <n v="1467080613"/>
    <n v="1461896613"/>
    <b v="0"/>
    <n v="2"/>
    <b v="0"/>
    <x v="19"/>
    <n v="2E-3"/>
    <n v="1"/>
    <x v="7"/>
    <x v="19"/>
  </r>
  <r>
    <n v="2432"/>
    <s v="funding for bbq trailer"/>
    <s v="Looking to start competition cooking and need start-up help.  Offering brisket tasting to all contributors."/>
    <n v="14000"/>
    <n v="2"/>
    <x v="2"/>
    <x v="0"/>
    <s v="USD"/>
    <n v="1425791697"/>
    <n v="1423199697"/>
    <b v="0"/>
    <n v="2"/>
    <b v="0"/>
    <x v="19"/>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4E-2"/>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0.2"/>
    <n v="5"/>
    <x v="7"/>
    <x v="33"/>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4"/>
    <n v="125.98529411764706"/>
    <x v="4"/>
    <x v="14"/>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7692307692308"/>
    <x v="4"/>
    <x v="14"/>
  </r>
  <r>
    <n v="2467"/>
    <s v="Nature Boy Explorer EP"/>
    <s v="We've finished our first EP and we're taking it on the road in three weeks! Help us fund manufacturing?"/>
    <n v="1000"/>
    <n v="1185"/>
    <x v="0"/>
    <x v="0"/>
    <s v="USD"/>
    <n v="1336669200"/>
    <n v="1335473931"/>
    <b v="0"/>
    <n v="43"/>
    <b v="1"/>
    <x v="14"/>
    <n v="118.5"/>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2"/>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8"/>
    <n v="32.320987654320987"/>
    <x v="4"/>
    <x v="14"/>
  </r>
  <r>
    <n v="2476"/>
    <s v="Arts &amp; Crafts"/>
    <s v="Eleven songs, the accumulation of several memorable occurrences in a sleepy town; stories of fiction &amp; fact."/>
    <n v="3200"/>
    <n v="3360.72"/>
    <x v="0"/>
    <x v="0"/>
    <s v="USD"/>
    <n v="1415004770"/>
    <n v="1412149970"/>
    <b v="0"/>
    <n v="55"/>
    <b v="1"/>
    <x v="14"/>
    <n v="105.02249999999999"/>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1"/>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x v="14"/>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7"/>
    <x v="3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0.6"/>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15"/>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18.600000000000001"/>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4"/>
    <x v="35"/>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6"/>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x v="35"/>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1"/>
    <n v="143"/>
    <x v="7"/>
    <x v="19"/>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0.75"/>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0.5"/>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x v="19"/>
    <n v="0.25"/>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0.6"/>
    <n v="25.5"/>
    <x v="7"/>
    <x v="19"/>
  </r>
  <r>
    <n v="2581"/>
    <s v="A Flying Sausage Food Truck"/>
    <s v="Creating a Food Truck to bring gourmet sausage sliders to Jacksonville, FL for breakfast, lunch, and special events."/>
    <n v="5000"/>
    <n v="530"/>
    <x v="2"/>
    <x v="0"/>
    <s v="USD"/>
    <n v="1447689898"/>
    <n v="1445094298"/>
    <b v="0"/>
    <n v="11"/>
    <b v="0"/>
    <x v="19"/>
    <n v="10.6"/>
    <n v="48.18181818181818"/>
    <x v="7"/>
    <x v="19"/>
  </r>
  <r>
    <n v="2582"/>
    <s v="Drunken Wings"/>
    <s v="The place where chicken meets liquor for the first time!"/>
    <n v="90000"/>
    <n v="1"/>
    <x v="2"/>
    <x v="0"/>
    <s v="USD"/>
    <n v="1477784634"/>
    <n v="1475192634"/>
    <b v="0"/>
    <n v="1"/>
    <b v="0"/>
    <x v="19"/>
    <n v="1.1111111111111111E-3"/>
    <n v="1"/>
    <x v="7"/>
    <x v="19"/>
  </r>
  <r>
    <n v="2583"/>
    <s v="Crazy Daisy Food Truck"/>
    <s v="Crazy Daisy will become the newest member of the food truck distributors in Kansas City, Missouri."/>
    <n v="1000"/>
    <n v="5"/>
    <x v="2"/>
    <x v="0"/>
    <s v="USD"/>
    <n v="1426526880"/>
    <n v="1421346480"/>
    <b v="0"/>
    <n v="5"/>
    <b v="0"/>
    <x v="19"/>
    <n v="0.5"/>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0.16666666666666669"/>
    <n v="50"/>
    <x v="7"/>
    <x v="19"/>
  </r>
  <r>
    <n v="2586"/>
    <s v="Inspire Healthy Eating"/>
    <s v="I would like to bring fresh salad and food to the streets of London at a reasonable price."/>
    <n v="3000"/>
    <n v="5"/>
    <x v="2"/>
    <x v="1"/>
    <s v="GBP"/>
    <n v="1451030136"/>
    <n v="1448438136"/>
    <b v="0"/>
    <n v="1"/>
    <b v="0"/>
    <x v="19"/>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2"/>
    <n v="13"/>
    <x v="7"/>
    <x v="19"/>
  </r>
  <r>
    <n v="2592"/>
    <s v="El Carte 303"/>
    <s v="El Carte is revolutionizing the food truck industry. Meet the new food trike. #oneandonly  we going to spread the awesomeness all over!"/>
    <n v="30000"/>
    <n v="50"/>
    <x v="2"/>
    <x v="0"/>
    <s v="USD"/>
    <n v="1412536421"/>
    <n v="1409944421"/>
    <b v="0"/>
    <n v="1"/>
    <b v="0"/>
    <x v="19"/>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E-3"/>
    <n v="1"/>
    <x v="7"/>
    <x v="19"/>
  </r>
  <r>
    <n v="2595"/>
    <s v="Food Truck for Little Fox Bakery"/>
    <s v="Looking to put the best baked goods in Bowling Green on wheels"/>
    <n v="15000"/>
    <n v="1825"/>
    <x v="2"/>
    <x v="0"/>
    <s v="USD"/>
    <n v="1487915500"/>
    <n v="1485323500"/>
    <b v="0"/>
    <n v="19"/>
    <b v="0"/>
    <x v="19"/>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39"/>
    <n v="83.571428571428569"/>
    <x v="7"/>
    <x v="19"/>
  </r>
  <r>
    <n v="2599"/>
    <s v="Empty Ramekins Catering Group"/>
    <s v="The Empty Ramekins Catering Group is looking for your help to start up in Miami Florida!!!!"/>
    <n v="9041"/>
    <n v="90"/>
    <x v="2"/>
    <x v="0"/>
    <s v="USD"/>
    <n v="1407089147"/>
    <n v="1403201147"/>
    <b v="0"/>
    <n v="5"/>
    <b v="0"/>
    <x v="19"/>
    <n v="0.99546510341776351"/>
    <n v="18"/>
    <x v="7"/>
    <x v="19"/>
  </r>
  <r>
    <n v="2600"/>
    <s v="Help Buttz Return From the Ashes"/>
    <s v="On Sunday November 8, 2015 our food truck burned to the ground. Please help us get rebuilt."/>
    <n v="50000"/>
    <n v="3466"/>
    <x v="2"/>
    <x v="0"/>
    <s v="USD"/>
    <n v="1458938200"/>
    <n v="1453757800"/>
    <b v="0"/>
    <n v="30"/>
    <b v="0"/>
    <x v="19"/>
    <n v="6.9320000000000004"/>
    <n v="115.53333333333333"/>
    <x v="2"/>
    <x v="36"/>
  </r>
  <r>
    <n v="2601"/>
    <s v="Launch a TARDIS into SPACE!"/>
    <s v="I'll be launching a small model TARDIS into (near) SPACE and filming the ascension and descension as a mini-documentary for YouTube."/>
    <n v="500"/>
    <n v="3307"/>
    <x v="0"/>
    <x v="0"/>
    <s v="USD"/>
    <n v="1347508740"/>
    <n v="1346276349"/>
    <b v="1"/>
    <n v="151"/>
    <b v="1"/>
    <x v="36"/>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6"/>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3"/>
    <n v="21.555555555555557"/>
    <x v="2"/>
    <x v="36"/>
  </r>
  <r>
    <n v="2628"/>
    <s v="Pie In Space!"/>
    <s v="A high school freshman is sending pie into space and you can be a part of it.  GO SCIENCE!!!"/>
    <n v="839"/>
    <n v="926"/>
    <x v="0"/>
    <x v="0"/>
    <s v="USD"/>
    <n v="1417389067"/>
    <n v="1415661067"/>
    <b v="0"/>
    <n v="21"/>
    <b v="1"/>
    <x v="36"/>
    <n v="110.36948748510132"/>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2"/>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0.88333333333333341"/>
    <n v="17.666666666666668"/>
    <x v="2"/>
    <x v="36"/>
  </r>
  <r>
    <n v="2649"/>
    <s v="The Mission - Please Check Back Soon (Canceled)"/>
    <s v="They have launched a Kickstarter."/>
    <n v="125000"/>
    <n v="124"/>
    <x v="1"/>
    <x v="0"/>
    <s v="USD"/>
    <n v="1454370941"/>
    <n v="1449186941"/>
    <b v="0"/>
    <n v="3"/>
    <b v="0"/>
    <x v="36"/>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x v="36"/>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2"/>
    <n v="8.5"/>
    <x v="2"/>
    <x v="36"/>
  </r>
  <r>
    <n v="2655"/>
    <s v="Balloons (Canceled)"/>
    <s v="Thank you for your support!"/>
    <n v="15000"/>
    <n v="3155"/>
    <x v="1"/>
    <x v="0"/>
    <s v="USD"/>
    <n v="1455048000"/>
    <n v="1452631647"/>
    <b v="0"/>
    <n v="43"/>
    <b v="0"/>
    <x v="36"/>
    <n v="21.033333333333335"/>
    <n v="73.372093023255815"/>
    <x v="2"/>
    <x v="36"/>
  </r>
  <r>
    <n v="2656"/>
    <s v="MoonWatcher: A 24/7 Live Video of the Moon for Everyone (Canceled)"/>
    <s v="MoonWatcher will be bringing the Moon closer to all of us."/>
    <n v="150000"/>
    <n v="17155"/>
    <x v="1"/>
    <x v="0"/>
    <s v="USD"/>
    <n v="1489345200"/>
    <n v="1485966688"/>
    <b v="0"/>
    <n v="152"/>
    <b v="0"/>
    <x v="36"/>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6E-2"/>
    <n v="22.75"/>
    <x v="2"/>
    <x v="36"/>
  </r>
  <r>
    <n v="2659"/>
    <s v="test (Canceled)"/>
    <s v="test"/>
    <n v="49000"/>
    <n v="1333"/>
    <x v="1"/>
    <x v="0"/>
    <s v="USD"/>
    <n v="1429321210"/>
    <n v="1426729210"/>
    <b v="0"/>
    <n v="10"/>
    <b v="0"/>
    <x v="36"/>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000000000000001E-2"/>
    <n v="3.8"/>
    <x v="2"/>
    <x v="37"/>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x v="37"/>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E-2"/>
    <n v="550"/>
    <x v="2"/>
    <x v="37"/>
  </r>
  <r>
    <n v="2679"/>
    <s v="DIY Garage"/>
    <s v="A do-it-yourself auto garage in Des Moines, Iowa where people can learn how to work on cars &amp; those who know can share their knowledge."/>
    <n v="40000"/>
    <n v="132"/>
    <x v="2"/>
    <x v="0"/>
    <s v="USD"/>
    <n v="1425081694"/>
    <n v="1422489694"/>
    <b v="0"/>
    <n v="3"/>
    <b v="0"/>
    <x v="37"/>
    <n v="0.33"/>
    <n v="44"/>
    <x v="2"/>
    <x v="37"/>
  </r>
  <r>
    <n v="2680"/>
    <s v="iHeart Pillow"/>
    <s v="iHeartPillow, Connecting loved ones"/>
    <n v="32000"/>
    <n v="276"/>
    <x v="2"/>
    <x v="3"/>
    <s v="EUR"/>
    <n v="1459915491"/>
    <n v="1457327091"/>
    <b v="0"/>
    <n v="4"/>
    <b v="0"/>
    <x v="37"/>
    <n v="0.86250000000000004"/>
    <n v="69"/>
    <x v="7"/>
    <x v="19"/>
  </r>
  <r>
    <n v="2681"/>
    <s v="Jolly's Hot Dogs An All-Beef Coney Dog"/>
    <s v="Jolly's Hot Dogs: A beef hot dog topped with deliciously seasoned ground beef, mustard and minced onions."/>
    <n v="8000"/>
    <n v="55"/>
    <x v="2"/>
    <x v="0"/>
    <s v="USD"/>
    <n v="1405027750"/>
    <n v="1402867750"/>
    <b v="0"/>
    <n v="2"/>
    <b v="0"/>
    <x v="19"/>
    <n v="0.6875"/>
    <n v="27.5"/>
    <x v="7"/>
    <x v="19"/>
  </r>
  <r>
    <n v="2682"/>
    <s v="Toastie's Gourmet Toast"/>
    <s v="Gourmet Toast is the culinary combination, neigh, perfection of America's most under-utilized snack: Toast."/>
    <n v="6000"/>
    <n v="1698"/>
    <x v="2"/>
    <x v="0"/>
    <s v="USD"/>
    <n v="1416635940"/>
    <n v="1413838540"/>
    <b v="0"/>
    <n v="20"/>
    <b v="0"/>
    <x v="19"/>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0.24"/>
    <n v="12"/>
    <x v="7"/>
    <x v="19"/>
  </r>
  <r>
    <n v="2684"/>
    <s v="Ain't No Thang..."/>
    <s v="Not all wings are created equal. We believe ours take flight above the rest. Come judge for yourself. To us it Ain't No Thang..."/>
    <n v="70000"/>
    <n v="800"/>
    <x v="2"/>
    <x v="0"/>
    <s v="USD"/>
    <n v="1407621425"/>
    <n v="1404165425"/>
    <b v="0"/>
    <n v="4"/>
    <b v="0"/>
    <x v="19"/>
    <n v="1.1428571428571428"/>
    <n v="200"/>
    <x v="7"/>
    <x v="19"/>
  </r>
  <r>
    <n v="2685"/>
    <s v="Nana's Home Cooking on Wheels"/>
    <s v="Home cooked meals made by Nana. Indiana's famous tenderloin sandwiches, Nana's homemade cole slaw and so much more."/>
    <n v="50000"/>
    <n v="10"/>
    <x v="2"/>
    <x v="0"/>
    <s v="USD"/>
    <n v="1430149330"/>
    <n v="1424968930"/>
    <b v="0"/>
    <n v="1"/>
    <b v="0"/>
    <x v="19"/>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10.7325"/>
    <n v="72.762711864406782"/>
    <x v="7"/>
    <x v="19"/>
  </r>
  <r>
    <n v="2691"/>
    <s v="Cook"/>
    <s v="A Great New local Food Truck serving up ethnic fusion inspired eats in Ottawa."/>
    <n v="65000"/>
    <n v="35"/>
    <x v="2"/>
    <x v="5"/>
    <s v="CAD"/>
    <n v="1431278557"/>
    <n v="1427390557"/>
    <b v="0"/>
    <n v="2"/>
    <b v="0"/>
    <x v="19"/>
    <n v="5.3846153846153842E-2"/>
    <n v="17.5"/>
    <x v="7"/>
    <x v="19"/>
  </r>
  <r>
    <n v="2692"/>
    <s v="&quot;Sami j's Food Truck&quot;"/>
    <s v="Our food truck will bring you -_x000a_                       Fast, Fresh, Food -_x000a_                            Throughout the Omaha area"/>
    <n v="3500"/>
    <n v="25"/>
    <x v="2"/>
    <x v="0"/>
    <s v="USD"/>
    <n v="1427266860"/>
    <n v="1424678460"/>
    <b v="0"/>
    <n v="1"/>
    <b v="0"/>
    <x v="19"/>
    <n v="0.7142857142857143"/>
    <n v="25"/>
    <x v="7"/>
    <x v="19"/>
  </r>
  <r>
    <n v="2693"/>
    <s v="Chili dog"/>
    <s v="I want to start a food truck that specializes in chili cheese dogs, using new kinds of meats, cheeses and toppings you wouldn't imagine"/>
    <n v="5000"/>
    <n v="40"/>
    <x v="2"/>
    <x v="0"/>
    <s v="USD"/>
    <n v="1407899966"/>
    <n v="1405307966"/>
    <b v="0"/>
    <n v="3"/>
    <b v="0"/>
    <x v="19"/>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3"/>
    <n v="1"/>
    <x v="7"/>
    <x v="19"/>
  </r>
  <r>
    <n v="2695"/>
    <s v="Fat daddy mac food truck"/>
    <s v="I am creating food magic on the go! Amazing food isn't just for sitdown restaraunts anymore!"/>
    <n v="15000"/>
    <n v="71"/>
    <x v="2"/>
    <x v="0"/>
    <s v="USD"/>
    <n v="1428981718"/>
    <n v="1423801318"/>
    <b v="0"/>
    <n v="3"/>
    <b v="0"/>
    <x v="19"/>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325125"/>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0.7000700070007001"/>
    <n v="17.5"/>
    <x v="1"/>
    <x v="38"/>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410000000000004"/>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1"/>
    <n v="163.57142857142858"/>
    <x v="1"/>
    <x v="38"/>
  </r>
  <r>
    <n v="2705"/>
    <s v="Fischer Theatre Marquee"/>
    <s v="Help light the lights at the historic Fischer Theatre in Danville, IL."/>
    <n v="16500"/>
    <n v="1739"/>
    <x v="3"/>
    <x v="0"/>
    <s v="USD"/>
    <n v="1490389158"/>
    <n v="1486504758"/>
    <b v="0"/>
    <n v="8"/>
    <b v="0"/>
    <x v="38"/>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00000001"/>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599999999999"/>
    <n v="164.94480519480518"/>
    <x v="1"/>
    <x v="38"/>
  </r>
  <r>
    <n v="2710"/>
    <s v="House of Yes"/>
    <s v="Building Brooklyn's own creative venue for circus, theater and events of all types."/>
    <n v="60000"/>
    <n v="92340.21"/>
    <x v="0"/>
    <x v="0"/>
    <s v="USD"/>
    <n v="1407549600"/>
    <n v="1404797428"/>
    <b v="1"/>
    <n v="1088"/>
    <b v="1"/>
    <x v="38"/>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2"/>
    <x v="3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49999999999"/>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4"/>
    <n v="69.760961810466767"/>
    <x v="2"/>
    <x v="30"/>
  </r>
  <r>
    <n v="2728"/>
    <s v="Multi-Function SSD Shield for the Raspberry Pi 2"/>
    <s v="SSD, WiFi, RTC w/Battery and high power USB all in one shield."/>
    <n v="15000"/>
    <n v="30274"/>
    <x v="0"/>
    <x v="0"/>
    <s v="USD"/>
    <n v="1451485434"/>
    <n v="1448461434"/>
    <b v="0"/>
    <n v="392"/>
    <b v="1"/>
    <x v="30"/>
    <n v="201.82666666666668"/>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7"/>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3"/>
    <x v="39"/>
  </r>
  <r>
    <n v="2741"/>
    <s v="Mrs. Brown and Her Lost Puppy."/>
    <s v="Help me publish my 1st children's book as an aspiring author!"/>
    <n v="8000"/>
    <n v="35"/>
    <x v="2"/>
    <x v="0"/>
    <s v="USD"/>
    <n v="1413770820"/>
    <n v="1412005602"/>
    <b v="0"/>
    <n v="4"/>
    <b v="0"/>
    <x v="39"/>
    <n v="0.43750000000000006"/>
    <n v="8.75"/>
    <x v="3"/>
    <x v="39"/>
  </r>
  <r>
    <n v="2742"/>
    <s v="What a Zoo!"/>
    <s v="The pachyderms at the Denver Zoo are moving. Follow along on the convoluted journey to their new home."/>
    <n v="2500"/>
    <n v="731"/>
    <x v="2"/>
    <x v="0"/>
    <s v="USD"/>
    <n v="1337102187"/>
    <n v="1335892587"/>
    <b v="0"/>
    <n v="18"/>
    <b v="0"/>
    <x v="39"/>
    <n v="29.24"/>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000000000000004"/>
    <n v="35"/>
    <x v="3"/>
    <x v="39"/>
  </r>
  <r>
    <n v="2748"/>
    <s v="Native American Language Book for Children"/>
    <s v="Interactive Book with Audio to learn the Ojibwe Language for Children.  Website, Ebook and more!"/>
    <n v="5000"/>
    <n v="53"/>
    <x v="2"/>
    <x v="0"/>
    <s v="USD"/>
    <n v="1472835802"/>
    <n v="1470243802"/>
    <b v="0"/>
    <n v="4"/>
    <b v="0"/>
    <x v="39"/>
    <n v="1.06"/>
    <n v="13.25"/>
    <x v="3"/>
    <x v="39"/>
  </r>
  <r>
    <n v="2749"/>
    <s v="A Tree is a Tree, no matter what you see.  CHILDREN'S BOOK"/>
    <s v="Self-publishing my children's book."/>
    <n v="10000"/>
    <n v="110"/>
    <x v="2"/>
    <x v="0"/>
    <s v="USD"/>
    <n v="1428171037"/>
    <n v="1425582637"/>
    <b v="0"/>
    <n v="2"/>
    <b v="0"/>
    <x v="39"/>
    <n v="1.0999999999999999"/>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10.48"/>
    <n v="31.757575757575758"/>
    <x v="3"/>
    <x v="39"/>
  </r>
  <r>
    <n v="2757"/>
    <s v="C is for Crooked"/>
    <s v="A children's letter book that Lampoons Hillary Clinton"/>
    <n v="1500"/>
    <n v="10"/>
    <x v="2"/>
    <x v="0"/>
    <s v="USD"/>
    <n v="1470498332"/>
    <n v="1469202332"/>
    <b v="0"/>
    <n v="2"/>
    <b v="0"/>
    <x v="39"/>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0.72"/>
    <n v="9"/>
    <x v="3"/>
    <x v="39"/>
  </r>
  <r>
    <n v="2762"/>
    <s v="How to Create Your Own Magic World. Toy-making guide."/>
    <s v="How-to book of toys and games constructed from materials found in nature, recyclable and easily available."/>
    <n v="3250"/>
    <n v="25"/>
    <x v="2"/>
    <x v="0"/>
    <s v="USD"/>
    <n v="1332114795"/>
    <n v="1326934395"/>
    <b v="0"/>
    <n v="1"/>
    <b v="0"/>
    <x v="39"/>
    <n v="0.76923076923076927"/>
    <n v="25"/>
    <x v="3"/>
    <x v="39"/>
  </r>
  <r>
    <n v="2763"/>
    <s v="My Christmas Star"/>
    <s v="How Santa finds childrens homes without getting lost by following certain stars."/>
    <n v="39400"/>
    <n v="90"/>
    <x v="2"/>
    <x v="0"/>
    <s v="USD"/>
    <n v="1369403684"/>
    <n v="1365515684"/>
    <b v="0"/>
    <n v="3"/>
    <b v="0"/>
    <x v="39"/>
    <n v="0.22842639593908631"/>
    <n v="30"/>
    <x v="3"/>
    <x v="39"/>
  </r>
  <r>
    <n v="2764"/>
    <s v="A Growing Adventure"/>
    <s v="My Budding Bears are four teddy bears living in an enchanted garden sharing friendship, tea parties and delightful adventures."/>
    <n v="4000"/>
    <n v="45"/>
    <x v="2"/>
    <x v="0"/>
    <s v="USD"/>
    <n v="1338404400"/>
    <n v="1335855631"/>
    <b v="0"/>
    <n v="4"/>
    <b v="0"/>
    <x v="39"/>
    <n v="1.125"/>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2"/>
    <n v="25"/>
    <x v="3"/>
    <x v="39"/>
  </r>
  <r>
    <n v="2767"/>
    <s v="the Giant Turnip"/>
    <s v="An animated bedtime story with Dedka, Babka and the rest of the family working together on a BIG problem"/>
    <n v="4000"/>
    <n v="34"/>
    <x v="2"/>
    <x v="5"/>
    <s v="CAD"/>
    <n v="1439766050"/>
    <n v="1434582050"/>
    <b v="0"/>
    <n v="3"/>
    <b v="0"/>
    <x v="39"/>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x v="39"/>
    <n v="0.25"/>
    <n v="1"/>
    <x v="3"/>
    <x v="39"/>
  </r>
  <r>
    <n v="2770"/>
    <s v="The Story Of Circle And Square"/>
    <s v="A story about two friends who part ways because they are different, then reunite after learning they both are made of atoms."/>
    <n v="20000"/>
    <n v="2082.25"/>
    <x v="2"/>
    <x v="0"/>
    <s v="USD"/>
    <n v="1395158130"/>
    <n v="1392569730"/>
    <b v="0"/>
    <n v="33"/>
    <b v="0"/>
    <x v="39"/>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
    <n v="53"/>
    <x v="3"/>
    <x v="39"/>
  </r>
  <r>
    <n v="2780"/>
    <s v="Travel with baby"/>
    <s v="Turn the World with my kids, and then write a book with the advice for traveling with baby"/>
    <n v="100000"/>
    <n v="0"/>
    <x v="2"/>
    <x v="13"/>
    <s v="EUR"/>
    <n v="1489142688"/>
    <n v="1486550688"/>
    <b v="0"/>
    <n v="0"/>
    <b v="0"/>
    <x v="39"/>
    <n v="0"/>
    <e v="#DIV/0!"/>
    <x v="1"/>
    <x v="6"/>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7999999999999"/>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
    <n v="47.456140350877192"/>
    <x v="1"/>
    <x v="6"/>
  </r>
  <r>
    <n v="2811"/>
    <s v="Ray Gunn and Starburst"/>
    <s v="Ray Gunn and Starburst is an audio sci-fi/comedy sending up the tropes of classic and pulp science-fiction."/>
    <n v="10000"/>
    <n v="10027"/>
    <x v="0"/>
    <x v="1"/>
    <s v="GBP"/>
    <n v="1424692503"/>
    <n v="1422100503"/>
    <b v="0"/>
    <n v="108"/>
    <b v="1"/>
    <x v="6"/>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2"/>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0"/>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2"/>
    <n v="35.039473684210527"/>
    <x v="1"/>
    <x v="6"/>
  </r>
  <r>
    <n v="2830"/>
    <s v="Nakhtik and Avalon"/>
    <s v="Avalon is a new South African Township play and Nakhtik is a  danced political lecture."/>
    <n v="3000"/>
    <n v="3000"/>
    <x v="0"/>
    <x v="0"/>
    <s v="USD"/>
    <n v="1399867140"/>
    <n v="1398802148"/>
    <b v="0"/>
    <n v="11"/>
    <b v="1"/>
    <x v="6"/>
    <n v="100"/>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0"/>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2"/>
    <n v="23.333333333333332"/>
    <x v="1"/>
    <x v="6"/>
  </r>
  <r>
    <n v="2849"/>
    <s v="100, Acre Wood"/>
    <s v="NonSens!cal tackles the struggles of four people with mental health issues/disorders inspired by A.A Milne's Winnie the Pooh"/>
    <n v="500"/>
    <n v="5"/>
    <x v="2"/>
    <x v="1"/>
    <s v="GBP"/>
    <n v="1461406600"/>
    <n v="1458814600"/>
    <b v="0"/>
    <n v="1"/>
    <b v="0"/>
    <x v="6"/>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50"/>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x v="6"/>
    <n v="6.65"/>
    <n v="29.555555555555557"/>
    <x v="1"/>
    <x v="6"/>
  </r>
  <r>
    <n v="2861"/>
    <s v="Julius Caesar"/>
    <s v="The University of Queensland Drama Production Course is putting on an adaptation of William Shakespeares Julius Caesar"/>
    <n v="250"/>
    <n v="80"/>
    <x v="2"/>
    <x v="2"/>
    <s v="AUD"/>
    <n v="1443103848"/>
    <n v="1441894248"/>
    <b v="0"/>
    <n v="3"/>
    <b v="0"/>
    <x v="6"/>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x v="6"/>
    <n v="0.04"/>
    <n v="20"/>
    <x v="1"/>
    <x v="6"/>
  </r>
  <r>
    <n v="2864"/>
    <s v="'Haunting Julia' by Alan Ayckbourn"/>
    <s v="Accessible, original theatre for all!"/>
    <n v="2500"/>
    <n v="40"/>
    <x v="2"/>
    <x v="1"/>
    <s v="GBP"/>
    <n v="1437139080"/>
    <n v="1434552207"/>
    <b v="0"/>
    <n v="3"/>
    <b v="0"/>
    <x v="6"/>
    <n v="1.6"/>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x v="6"/>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7"/>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2"/>
    <n v="90.333333333333329"/>
    <x v="1"/>
    <x v="6"/>
  </r>
  <r>
    <n v="2875"/>
    <s v="Right Tracey!"/>
    <s v="Play about Tracey a gay man trapped in his room by his Bible thumping mother. He finds love but the room can not keep the love alive."/>
    <n v="20000"/>
    <n v="7"/>
    <x v="2"/>
    <x v="0"/>
    <s v="USD"/>
    <n v="1462417493"/>
    <n v="1459825493"/>
    <b v="0"/>
    <n v="3"/>
    <b v="0"/>
    <x v="6"/>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
    <n v="15.75"/>
    <x v="1"/>
    <x v="6"/>
  </r>
  <r>
    <n v="2879"/>
    <s v="Girls, Ladies and Women - A Gospel Drama"/>
    <s v="She that fines a husband? Wait, is that right? Girl... you better check yourself, before you wreck yourself!"/>
    <n v="11200"/>
    <n v="29"/>
    <x v="2"/>
    <x v="0"/>
    <s v="USD"/>
    <n v="1453310661"/>
    <n v="1450718661"/>
    <b v="0"/>
    <n v="1"/>
    <b v="0"/>
    <x v="6"/>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079999999999998"/>
    <n v="381.6"/>
    <x v="1"/>
    <x v="6"/>
  </r>
  <r>
    <n v="2884"/>
    <s v="The Lizard King, a play by Jay Jeff Jones"/>
    <s v="Come explore the dream world of Jim Morrison, rock singer, mystic, poet, shaman."/>
    <n v="45000"/>
    <n v="185"/>
    <x v="2"/>
    <x v="0"/>
    <s v="USD"/>
    <n v="1417800435"/>
    <n v="1415208435"/>
    <b v="0"/>
    <n v="4"/>
    <b v="0"/>
    <x v="6"/>
    <n v="0.41111111111111115"/>
    <n v="46.25"/>
    <x v="1"/>
    <x v="6"/>
  </r>
  <r>
    <n v="2885"/>
    <s v="The Wedding"/>
    <s v="An historic and proud work of Polish nationalistic literature performed on stage."/>
    <n v="400"/>
    <n v="130"/>
    <x v="2"/>
    <x v="0"/>
    <s v="USD"/>
    <n v="1426294201"/>
    <n v="1423705801"/>
    <b v="0"/>
    <n v="5"/>
    <b v="0"/>
    <x v="6"/>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
    <n v="7"/>
    <x v="1"/>
    <x v="6"/>
  </r>
  <r>
    <n v="2891"/>
    <s v="Literacy for Brooklyn Kids"/>
    <s v="Did you know that we are enriching the lives of Brooklyn kids through literacy and educational theater? We just need a little help."/>
    <n v="10000"/>
    <n v="273"/>
    <x v="2"/>
    <x v="0"/>
    <s v="USD"/>
    <n v="1460751128"/>
    <n v="1455570728"/>
    <b v="0"/>
    <n v="10"/>
    <b v="0"/>
    <x v="6"/>
    <n v="2.73"/>
    <n v="27.3"/>
    <x v="1"/>
    <x v="6"/>
  </r>
  <r>
    <n v="2892"/>
    <s v="Something Precious"/>
    <s v="Something Precious is the world's first musical to alert folks to the harmful effects of technology on the human spirit."/>
    <n v="5500"/>
    <n v="500"/>
    <x v="2"/>
    <x v="0"/>
    <s v="USD"/>
    <n v="1409000400"/>
    <n v="1408381704"/>
    <b v="0"/>
    <n v="17"/>
    <b v="0"/>
    <x v="6"/>
    <n v="9.0909090909090917"/>
    <n v="29.411764705882351"/>
    <x v="1"/>
    <x v="6"/>
  </r>
  <r>
    <n v="2893"/>
    <s v="REDISCOVERING KIA THE PLAY"/>
    <s v="Fundraising for REDISCOVERING KIA THE PLAY"/>
    <n v="5000"/>
    <n v="25"/>
    <x v="2"/>
    <x v="0"/>
    <s v="USD"/>
    <n v="1420768800"/>
    <n v="1415644395"/>
    <b v="0"/>
    <n v="2"/>
    <b v="0"/>
    <x v="6"/>
    <n v="0.5"/>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x v="6"/>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0.8"/>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0.77999999999999992"/>
    <n v="9.75"/>
    <x v="1"/>
    <x v="6"/>
  </r>
  <r>
    <n v="2904"/>
    <s v="The Love Shack"/>
    <s v="A Tequila slammer with a slice of Tarantino, a line of the London Fringe scene and a shot of â€œBreaking Badâ€. New Writing."/>
    <n v="1500"/>
    <n v="75"/>
    <x v="2"/>
    <x v="1"/>
    <s v="GBP"/>
    <n v="1415534400"/>
    <n v="1414538031"/>
    <b v="0"/>
    <n v="4"/>
    <b v="0"/>
    <x v="6"/>
    <n v="5"/>
    <n v="18.75"/>
    <x v="1"/>
    <x v="6"/>
  </r>
  <r>
    <n v="2905"/>
    <s v="DIANA's &quot;Late: A Cowboy Song&quot; by Sarah Ruhl"/>
    <s v="Philly-based feminist theatre's inaugural production about a woman's friendship with an awesome lady cowboy."/>
    <n v="3500"/>
    <n v="622"/>
    <x v="2"/>
    <x v="0"/>
    <s v="USD"/>
    <n v="1473211313"/>
    <n v="1472001713"/>
    <b v="0"/>
    <n v="17"/>
    <b v="0"/>
    <x v="6"/>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2"/>
    <n v="20"/>
    <x v="1"/>
    <x v="6"/>
  </r>
  <r>
    <n v="2910"/>
    <s v="Strive"/>
    <s v="Free drama, dance and singing workshops for disadvantaged young people to inspire, create and help them follow their dreams."/>
    <n v="30000"/>
    <n v="1"/>
    <x v="2"/>
    <x v="1"/>
    <s v="GBP"/>
    <n v="1434139887"/>
    <n v="1428955887"/>
    <b v="0"/>
    <n v="1"/>
    <b v="0"/>
    <x v="6"/>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6.5"/>
    <n v="46.928571428571431"/>
    <x v="1"/>
    <x v="6"/>
  </r>
  <r>
    <n v="2912"/>
    <s v="Fair Play"/>
    <s v="Set in Iceland, Fair Play is a a dark comedy- a play within a play. An extravaganza, fueled by Absinthe, and touched by the Surreal."/>
    <n v="14440"/>
    <n v="2030"/>
    <x v="2"/>
    <x v="0"/>
    <s v="USD"/>
    <n v="1452827374"/>
    <n v="1450235374"/>
    <b v="0"/>
    <n v="26"/>
    <b v="0"/>
    <x v="6"/>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0.02"/>
    <n v="1"/>
    <x v="1"/>
    <x v="6"/>
  </r>
  <r>
    <n v="2914"/>
    <s v="Hercules the Panto"/>
    <s v="Hercules must complete four challenges in order to meet the father he never knew"/>
    <n v="25000"/>
    <n v="1"/>
    <x v="2"/>
    <x v="1"/>
    <s v="GBP"/>
    <n v="1426365994"/>
    <n v="1421185594"/>
    <b v="0"/>
    <n v="1"/>
    <b v="0"/>
    <x v="6"/>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x v="6"/>
    <n v="61.1"/>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27.24"/>
    <n v="68.099999999999994"/>
    <x v="1"/>
    <x v="6"/>
  </r>
  <r>
    <n v="2919"/>
    <s v="While the Stars Fall"/>
    <s v="A full staged reading of a new play about a boy who learns how to be happy from the most unexpected person."/>
    <n v="600"/>
    <n v="51"/>
    <x v="2"/>
    <x v="0"/>
    <s v="USD"/>
    <n v="1407250329"/>
    <n v="1404658329"/>
    <b v="0"/>
    <n v="6"/>
    <b v="0"/>
    <x v="6"/>
    <n v="8.5"/>
    <n v="8.5"/>
    <x v="1"/>
    <x v="6"/>
  </r>
  <r>
    <n v="2920"/>
    <s v="Save 'The Stage Door'."/>
    <s v="Help save this village theatre group. Funding required for lighting, stage equipment, &amp; ongoing productions. Involves youth  &amp; adults."/>
    <n v="2500"/>
    <n v="671"/>
    <x v="2"/>
    <x v="5"/>
    <s v="CAD"/>
    <n v="1427306470"/>
    <n v="1424718070"/>
    <b v="0"/>
    <n v="13"/>
    <b v="0"/>
    <x v="6"/>
    <n v="26.840000000000003"/>
    <n v="51.615384615384613"/>
    <x v="1"/>
    <x v="40"/>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00"/>
    <n v="83.333333333333329"/>
    <x v="1"/>
    <x v="40"/>
  </r>
  <r>
    <n v="2923"/>
    <s v="Kaylee's Senior Project"/>
    <s v="Spreading the love of theatre, one step at a time. I would like to produce a reading of one of my favorite musicals"/>
    <n v="300"/>
    <n v="300"/>
    <x v="0"/>
    <x v="0"/>
    <s v="USD"/>
    <n v="1422068400"/>
    <n v="1420774779"/>
    <b v="0"/>
    <n v="10"/>
    <b v="1"/>
    <x v="40"/>
    <n v="100"/>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4"/>
    <n v="112.14285714285714"/>
    <x v="1"/>
    <x v="40"/>
  </r>
  <r>
    <n v="2928"/>
    <s v="Music Theatre of Idaho Presents &quot;A Year with Frog and Toad"/>
    <s v="This is a touring production for schools in the Treasure Valley!"/>
    <n v="1000"/>
    <n v="1000"/>
    <x v="0"/>
    <x v="0"/>
    <s v="USD"/>
    <n v="1457135846"/>
    <n v="1454543846"/>
    <b v="0"/>
    <n v="24"/>
    <b v="1"/>
    <x v="40"/>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000000000001"/>
    <n v="81.242424242424249"/>
    <x v="1"/>
    <x v="38"/>
  </r>
  <r>
    <n v="2941"/>
    <s v="Help Us Help Artists"/>
    <s v="Ovations wants to buy property to open a variety club to become the 1st minority owned club in Cincy, focusing on artists on the rise."/>
    <n v="25000"/>
    <n v="1"/>
    <x v="2"/>
    <x v="0"/>
    <s v="USD"/>
    <n v="1425250955"/>
    <n v="1422658955"/>
    <b v="0"/>
    <n v="1"/>
    <b v="0"/>
    <x v="38"/>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x v="38"/>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6"/>
  </r>
  <r>
    <n v="2961"/>
    <s v="Shakespeare in the Park! A Comedy of Errors"/>
    <s v="Teens in Take Note Troupe put on Shakespeare in the Park annually. Keep relevant, family-friendly Shakespeare in the community!"/>
    <n v="5000"/>
    <n v="5481"/>
    <x v="0"/>
    <x v="0"/>
    <s v="USD"/>
    <n v="1427342400"/>
    <n v="1424927159"/>
    <b v="0"/>
    <n v="108"/>
    <b v="1"/>
    <x v="6"/>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7"/>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38"/>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00"/>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5"/>
    <n v="48.984375"/>
    <x v="1"/>
    <x v="38"/>
  </r>
  <r>
    <n v="2993"/>
    <s v="TRUE WEST: Think, Dog! Productions"/>
    <s v="Help us build the Kitchen from Hell!"/>
    <n v="1000"/>
    <n v="1003"/>
    <x v="0"/>
    <x v="0"/>
    <s v="USD"/>
    <n v="1455998867"/>
    <n v="1453406867"/>
    <b v="0"/>
    <n v="22"/>
    <b v="1"/>
    <x v="38"/>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0"/>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00"/>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8"/>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8"/>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0.15"/>
    <n v="37.5"/>
    <x v="1"/>
    <x v="38"/>
  </r>
  <r>
    <n v="3053"/>
    <s v="Showroom"/>
    <s v="Showroom is a multi-disciplinary space providing unorthodox concerts, events &amp; a platform creatives can express their creative vision"/>
    <n v="10000"/>
    <n v="40"/>
    <x v="2"/>
    <x v="0"/>
    <s v="USD"/>
    <n v="1412222340"/>
    <n v="1407781013"/>
    <b v="0"/>
    <n v="3"/>
    <b v="0"/>
    <x v="38"/>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1E-3"/>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4"/>
    <n v="41"/>
    <x v="1"/>
    <x v="38"/>
  </r>
  <r>
    <n v="3060"/>
    <s v="Save the Roxy Theatre in Bremerton WA"/>
    <s v="Save the historic Roxy theatre in Bremerton WA from being repurposed as office space."/>
    <n v="220000"/>
    <n v="335"/>
    <x v="2"/>
    <x v="0"/>
    <s v="USD"/>
    <n v="1443422134"/>
    <n v="1440830134"/>
    <b v="0"/>
    <n v="6"/>
    <b v="0"/>
    <x v="38"/>
    <n v="0.15227272727272728"/>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66.84"/>
    <n v="99.761194029850742"/>
    <x v="1"/>
    <x v="38"/>
  </r>
  <r>
    <n v="3063"/>
    <s v="Spec Haus"/>
    <s v="Members of the local Miami music scene are putting together a venue/creative space in Kendall!"/>
    <n v="3000"/>
    <n v="587"/>
    <x v="2"/>
    <x v="0"/>
    <s v="USD"/>
    <n v="1477174138"/>
    <n v="1474150138"/>
    <b v="0"/>
    <n v="23"/>
    <b v="0"/>
    <x v="38"/>
    <n v="19.566666666666666"/>
    <n v="25.521739130434781"/>
    <x v="1"/>
    <x v="38"/>
  </r>
  <r>
    <n v="3064"/>
    <s v="Kickstart the Crossroads Community"/>
    <s v="An epicenter for connection, creation and expression of the community."/>
    <n v="75000"/>
    <n v="8471"/>
    <x v="2"/>
    <x v="0"/>
    <s v="USD"/>
    <n v="1448175540"/>
    <n v="1445483246"/>
    <b v="0"/>
    <n v="72"/>
    <b v="0"/>
    <x v="38"/>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0.04"/>
    <n v="5"/>
    <x v="1"/>
    <x v="38"/>
  </r>
  <r>
    <n v="3066"/>
    <s v="Gold Coast Wake Park"/>
    <s v="Our mission is to offer an innovative family watersports attraction that is fun, safe, economical and a leader in its field."/>
    <n v="350000"/>
    <n v="41950"/>
    <x v="2"/>
    <x v="2"/>
    <s v="AUD"/>
    <n v="1468128537"/>
    <n v="1465536537"/>
    <b v="0"/>
    <n v="15"/>
    <b v="0"/>
    <x v="38"/>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4"/>
    <n v="20.875"/>
    <x v="1"/>
    <x v="38"/>
  </r>
  <r>
    <n v="3071"/>
    <s v="The Echo Theatre 2015"/>
    <s v="Anyone can create. They just need a place and an opportunity. The Echo Theatre (Provo) provides that opportunity."/>
    <n v="12000"/>
    <n v="7173"/>
    <x v="2"/>
    <x v="0"/>
    <s v="USD"/>
    <n v="1429595940"/>
    <n v="1428082481"/>
    <b v="0"/>
    <n v="117"/>
    <b v="0"/>
    <x v="38"/>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x v="38"/>
    <n v="8.64"/>
    <n v="64.8"/>
    <x v="1"/>
    <x v="38"/>
  </r>
  <r>
    <n v="3076"/>
    <s v="10,000 Hours"/>
    <s v="Helping female comedians get in their 10,000 Hours of practice!"/>
    <n v="10000"/>
    <n v="1506"/>
    <x v="2"/>
    <x v="0"/>
    <s v="USD"/>
    <n v="1444405123"/>
    <n v="1439221123"/>
    <b v="0"/>
    <n v="50"/>
    <b v="0"/>
    <x v="38"/>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x v="38"/>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22.75"/>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x v="38"/>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12"/>
    <n v="25"/>
    <x v="1"/>
    <x v="38"/>
  </r>
  <r>
    <n v="3102"/>
    <s v="Theatre Bath Bus"/>
    <s v="Imagine being able to take a performance anywhere! Meet the Theatre Bath Bus - a magical performance space where anything is possible."/>
    <n v="16000"/>
    <n v="6258"/>
    <x v="2"/>
    <x v="1"/>
    <s v="GBP"/>
    <n v="1471939818"/>
    <n v="1467619818"/>
    <b v="0"/>
    <n v="90"/>
    <b v="0"/>
    <x v="38"/>
    <n v="39.112499999999997"/>
    <n v="69.533333333333331"/>
    <x v="1"/>
    <x v="38"/>
  </r>
  <r>
    <n v="3103"/>
    <s v="Professional Venue for local artists!!"/>
    <s v="Creating a place for local artists to perform, at substantially less cost for them"/>
    <n v="4100"/>
    <n v="11"/>
    <x v="2"/>
    <x v="0"/>
    <s v="USD"/>
    <n v="1434080706"/>
    <n v="1428896706"/>
    <b v="0"/>
    <n v="2"/>
    <b v="0"/>
    <x v="38"/>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x v="38"/>
    <n v="29.625"/>
    <n v="237"/>
    <x v="1"/>
    <x v="38"/>
  </r>
  <r>
    <n v="3105"/>
    <s v="Paddock School Theater Improvement"/>
    <s v="My hope is to raise $5845 and replace old stained and mismatched border curtains, cyclorama curtain, and backdrop."/>
    <n v="5845"/>
    <n v="2476"/>
    <x v="2"/>
    <x v="0"/>
    <s v="USD"/>
    <n v="1413694800"/>
    <n v="1408986916"/>
    <b v="0"/>
    <n v="31"/>
    <b v="0"/>
    <x v="38"/>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5"/>
    <n v="10.25"/>
    <x v="1"/>
    <x v="38"/>
  </r>
  <r>
    <n v="3107"/>
    <s v="Creating Cabaret"/>
    <s v="When opportunity knocks, we answer!  Help expand the ravishingly talented troupe into a new and exciting market and venue!"/>
    <n v="40000"/>
    <n v="7905"/>
    <x v="2"/>
    <x v="0"/>
    <s v="USD"/>
    <n v="1431372751"/>
    <n v="1430767951"/>
    <b v="0"/>
    <n v="29"/>
    <b v="0"/>
    <x v="38"/>
    <n v="19.762499999999999"/>
    <n v="272.58620689655174"/>
    <x v="1"/>
    <x v="38"/>
  </r>
  <r>
    <n v="3108"/>
    <s v="Funding a home for our Children's Theater"/>
    <s v="We need a permanent home for the theater!"/>
    <n v="50000"/>
    <n v="26"/>
    <x v="2"/>
    <x v="0"/>
    <s v="USD"/>
    <n v="1430234394"/>
    <n v="1425053994"/>
    <b v="0"/>
    <n v="2"/>
    <b v="0"/>
    <x v="38"/>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0.04"/>
    <n v="10"/>
    <x v="1"/>
    <x v="38"/>
  </r>
  <r>
    <n v="3111"/>
    <s v="All Puppet Players Need a Home"/>
    <s v="Help All Puppet Players perform it's 2015 season in a beautiful 200 seat theater for an entire year."/>
    <n v="20000"/>
    <n v="5328"/>
    <x v="2"/>
    <x v="0"/>
    <s v="USD"/>
    <n v="1412432220"/>
    <n v="1409753820"/>
    <b v="0"/>
    <n v="76"/>
    <b v="0"/>
    <x v="38"/>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3"/>
    <n v="300"/>
    <x v="1"/>
    <x v="38"/>
  </r>
  <r>
    <n v="3116"/>
    <s v="CoreCon Asylum"/>
    <s v="Creating a consuite for CoreCon. A focus on the insanity of asylums and early medical practices from history."/>
    <n v="750"/>
    <n v="430"/>
    <x v="2"/>
    <x v="0"/>
    <s v="USD"/>
    <n v="1427890925"/>
    <n v="1426681325"/>
    <b v="0"/>
    <n v="10"/>
    <b v="0"/>
    <x v="38"/>
    <n v="57.333333333333336"/>
    <n v="43"/>
    <x v="1"/>
    <x v="38"/>
  </r>
  <r>
    <n v="3117"/>
    <s v="Cowes and The Sea"/>
    <s v="Performing Arts workshops, for young people aged 5 -16, exploring how the sea has shaped Cowes as a settlement."/>
    <n v="1000"/>
    <n v="1"/>
    <x v="2"/>
    <x v="1"/>
    <s v="GBP"/>
    <n v="1464354720"/>
    <n v="1463648360"/>
    <b v="0"/>
    <n v="1"/>
    <b v="0"/>
    <x v="38"/>
    <n v="0.1"/>
    <n v="1"/>
    <x v="1"/>
    <x v="38"/>
  </r>
  <r>
    <n v="3118"/>
    <s v="Garden Eden, theatre, meeting, culture, music, art"/>
    <s v="a magical place for all kind of people, like a fairytaile in all colours"/>
    <n v="500000"/>
    <n v="1550"/>
    <x v="2"/>
    <x v="11"/>
    <s v="SEK"/>
    <n v="1467473723"/>
    <n v="1465832123"/>
    <b v="0"/>
    <n v="2"/>
    <b v="0"/>
    <x v="38"/>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05"/>
    <n v="5"/>
    <x v="1"/>
    <x v="38"/>
  </r>
  <r>
    <n v="3120"/>
    <s v="Subtropisch zwemparadijs Tropicana"/>
    <s v="Wij willen Tropicana het subtropisch zwemparadijs van Rotterdam op een nieuwe locatie gaan bouwen."/>
    <n v="1300000"/>
    <n v="128"/>
    <x v="2"/>
    <x v="9"/>
    <s v="EUR"/>
    <n v="1462484196"/>
    <n v="1457303796"/>
    <b v="0"/>
    <n v="10"/>
    <b v="0"/>
    <x v="38"/>
    <n v="9.8461538461538465E-3"/>
    <n v="12.8"/>
    <x v="1"/>
    <x v="38"/>
  </r>
  <r>
    <n v="3121"/>
    <s v="Ant Farm Theatre Project (Canceled)"/>
    <s v="I going to build a theatre for a local ant farm so that Ants can put on their theatre productions."/>
    <n v="1500"/>
    <n v="10"/>
    <x v="1"/>
    <x v="5"/>
    <s v="CAD"/>
    <n v="1411748335"/>
    <n v="1406564335"/>
    <b v="0"/>
    <n v="1"/>
    <b v="0"/>
    <x v="38"/>
    <n v="0.66666666666666674"/>
    <n v="10"/>
    <x v="1"/>
    <x v="38"/>
  </r>
  <r>
    <n v="3122"/>
    <s v="be back soon (Canceled)"/>
    <s v="cancelled until further notice"/>
    <n v="199"/>
    <n v="116"/>
    <x v="1"/>
    <x v="0"/>
    <s v="USD"/>
    <n v="1478733732"/>
    <n v="1478298132"/>
    <b v="0"/>
    <n v="2"/>
    <b v="0"/>
    <x v="38"/>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9E-3"/>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6"/>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0.8"/>
    <n v="10"/>
    <x v="1"/>
    <x v="6"/>
  </r>
  <r>
    <n v="3130"/>
    <s v="MEDEA | A New Vision"/>
    <s v="A shockingly relevant modern take on a 2,000-year-old tragedy that confronts current gender politics."/>
    <n v="10000"/>
    <n v="375"/>
    <x v="3"/>
    <x v="0"/>
    <s v="USD"/>
    <n v="1492145940"/>
    <n v="1489504916"/>
    <b v="0"/>
    <n v="4"/>
    <b v="0"/>
    <x v="6"/>
    <n v="3.75"/>
    <n v="93.75"/>
    <x v="1"/>
    <x v="6"/>
  </r>
  <r>
    <n v="3131"/>
    <s v="SNAKE EYES"/>
    <s v="A Staged Reading of &quot;Snake Eyes,&quot; a new play by Alex Rafala"/>
    <n v="4100"/>
    <n v="645"/>
    <x v="3"/>
    <x v="0"/>
    <s v="USD"/>
    <n v="1491656045"/>
    <n v="1489067645"/>
    <b v="0"/>
    <n v="12"/>
    <b v="0"/>
    <x v="6"/>
    <n v="15.731707317073171"/>
    <n v="53.75"/>
    <x v="1"/>
    <x v="6"/>
  </r>
  <r>
    <n v="3132"/>
    <s v="A Bite of a Snake Play"/>
    <s v="Smells Like Money, Drips Like Honey, Taste Like Mocha, Better Run AWAY"/>
    <n v="30000"/>
    <n v="10"/>
    <x v="3"/>
    <x v="0"/>
    <s v="USD"/>
    <n v="1492759460"/>
    <n v="1487579060"/>
    <b v="0"/>
    <n v="1"/>
    <b v="0"/>
    <x v="6"/>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5"/>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0.96"/>
    <n v="24"/>
    <x v="1"/>
    <x v="6"/>
  </r>
  <r>
    <n v="3141"/>
    <s v="GUTS: Black Comedy"/>
    <s v="We are a theatre society from the Groningen University in the Netherlands. _x000a_We would be more than happy for some help funding the play."/>
    <n v="500"/>
    <n v="258"/>
    <x v="3"/>
    <x v="9"/>
    <s v="EUR"/>
    <n v="1492372800"/>
    <n v="1488823488"/>
    <b v="0"/>
    <n v="8"/>
    <b v="0"/>
    <x v="6"/>
    <n v="51.6"/>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75.400000000000006"/>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5"/>
    <n v="34.791044776119406"/>
    <x v="1"/>
    <x v="6"/>
  </r>
  <r>
    <n v="3153"/>
    <s v="Terminator the Second"/>
    <s v="A stage production of Terminator 2: Judgment Day, composed entirely of the words of William Shakespeare"/>
    <n v="3000"/>
    <n v="10067.5"/>
    <x v="0"/>
    <x v="0"/>
    <s v="USD"/>
    <n v="1304225940"/>
    <n v="1301542937"/>
    <b v="1"/>
    <n v="241"/>
    <b v="1"/>
    <x v="6"/>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x v="6"/>
    <n v="105.1"/>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49999999999"/>
    <n v="100.5"/>
    <x v="1"/>
    <x v="6"/>
  </r>
  <r>
    <n v="3170"/>
    <s v="Ain't She Brave FringeNYC 2014 Project"/>
    <s v="An emotionally-charged journey through the history of black women in America told in reverse."/>
    <n v="2000"/>
    <n v="2245"/>
    <x v="0"/>
    <x v="0"/>
    <s v="USD"/>
    <n v="1404273600"/>
    <n v="1401414944"/>
    <b v="1"/>
    <n v="71"/>
    <b v="1"/>
    <x v="6"/>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5"/>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00"/>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40"/>
  </r>
  <r>
    <n v="3188"/>
    <s v="A Brief History of Musical Theatre..."/>
    <s v="A revue show featuring the very best of the last century of musical theatre from aspiring young producers &amp; performers at RWCMD"/>
    <n v="200"/>
    <n v="130"/>
    <x v="2"/>
    <x v="1"/>
    <s v="GBP"/>
    <n v="1433930302"/>
    <n v="1432115902"/>
    <b v="0"/>
    <n v="9"/>
    <b v="0"/>
    <x v="40"/>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4"/>
    <n v="37.75"/>
    <x v="1"/>
    <x v="40"/>
  </r>
  <r>
    <n v="3192"/>
    <s v="Arts in Conflict"/>
    <s v="This project challenges social issues affecting young people in areas of deprivation within the Belfast area (Northern Ireland)."/>
    <n v="10000"/>
    <n v="102"/>
    <x v="2"/>
    <x v="1"/>
    <s v="GBP"/>
    <n v="1425160800"/>
    <n v="1421274859"/>
    <b v="0"/>
    <n v="8"/>
    <b v="0"/>
    <x v="40"/>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x v="40"/>
    <n v="0.06"/>
    <n v="300"/>
    <x v="1"/>
    <x v="40"/>
  </r>
  <r>
    <n v="3197"/>
    <s v="Mirror, mirror on the wall"/>
    <s v="This years most important stage project for young artists in our region. www.ungespor.no"/>
    <n v="10000"/>
    <n v="1145"/>
    <x v="2"/>
    <x v="10"/>
    <s v="NOK"/>
    <n v="1423050618"/>
    <n v="1420458618"/>
    <b v="0"/>
    <n v="4"/>
    <b v="0"/>
    <x v="40"/>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E-3"/>
    <n v="1"/>
    <x v="1"/>
    <x v="40"/>
  </r>
  <r>
    <n v="3201"/>
    <s v="Nothing Changes"/>
    <s v="Nothing Changes is a modern musical version of the Ragged Trousered Philanthropists exploring the inequalities of &quot;austerity Britain&quot;"/>
    <n v="2000"/>
    <n v="25"/>
    <x v="2"/>
    <x v="1"/>
    <s v="GBP"/>
    <n v="1409509477"/>
    <n v="1407695077"/>
    <b v="0"/>
    <n v="2"/>
    <b v="0"/>
    <x v="40"/>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36363636363636"/>
    <n v="70.833333333333329"/>
    <x v="1"/>
    <x v="6"/>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8"/>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5"/>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1"/>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2"/>
    <n v="50.46153846153846"/>
    <x v="1"/>
    <x v="6"/>
  </r>
  <r>
    <n v="3233"/>
    <s v="64 Squares"/>
    <s v="64 Squares is an autobiographical one-man exploration of the internal chess game played to reconcile relationships."/>
    <n v="5000"/>
    <n v="5940"/>
    <x v="0"/>
    <x v="0"/>
    <s v="USD"/>
    <n v="1488482355"/>
    <n v="1485890355"/>
    <b v="0"/>
    <n v="61"/>
    <b v="1"/>
    <x v="6"/>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x v="6"/>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7"/>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4"/>
    <n v="18"/>
    <x v="1"/>
    <x v="6"/>
  </r>
  <r>
    <n v="3310"/>
    <s v="The Island Boys: A New Play"/>
    <s v="A new play about coming coming home, recovery, and trying to find God in the process."/>
    <n v="6500"/>
    <n v="6505"/>
    <x v="0"/>
    <x v="0"/>
    <s v="USD"/>
    <n v="1444169825"/>
    <n v="1441577825"/>
    <b v="0"/>
    <n v="31"/>
    <b v="1"/>
    <x v="6"/>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3999999999999"/>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7"/>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9"/>
    <n v="292.77777777777777"/>
    <x v="1"/>
    <x v="6"/>
  </r>
  <r>
    <n v="3329"/>
    <s v="Jestia and Raedon"/>
    <s v="Jestia and Raedon is a brand new romantic comedy play going to the Edinburgh Fringe Festival this summer."/>
    <n v="1000"/>
    <n v="1168"/>
    <x v="0"/>
    <x v="1"/>
    <s v="GBP"/>
    <n v="1406502000"/>
    <n v="1405583108"/>
    <b v="0"/>
    <n v="26"/>
    <b v="1"/>
    <x v="6"/>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2"/>
    <n v="80.400000000000006"/>
    <x v="1"/>
    <x v="6"/>
  </r>
  <r>
    <n v="3332"/>
    <s v="Cortez"/>
    <s v="Two marine biologists are at odds during an important expedition. When a stranded shark refuses to die, things get weird."/>
    <n v="6000"/>
    <n v="6000"/>
    <x v="0"/>
    <x v="0"/>
    <s v="USD"/>
    <n v="1405802330"/>
    <n v="1403210330"/>
    <b v="0"/>
    <n v="83"/>
    <b v="1"/>
    <x v="6"/>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00"/>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2"/>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000000000001"/>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x v="6"/>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5"/>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00"/>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00"/>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5"/>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3"/>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6"/>
    <n v="28.323529411764707"/>
    <x v="1"/>
    <x v="6"/>
  </r>
  <r>
    <n v="3406"/>
    <s v="Voices of Swords"/>
    <s v="A funny and moving new play about two families dealing with aging parents in very different ways!"/>
    <n v="10000"/>
    <n v="10031"/>
    <x v="0"/>
    <x v="0"/>
    <s v="USD"/>
    <n v="1405511376"/>
    <n v="1401623376"/>
    <b v="0"/>
    <n v="91"/>
    <b v="1"/>
    <x v="6"/>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1"/>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00"/>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8"/>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4"/>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6"/>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00"/>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599999999999"/>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29411764705884"/>
    <x v="1"/>
    <x v="6"/>
  </r>
  <r>
    <n v="3523"/>
    <s v="Magnificence"/>
    <s v="An old play about our world. Set in 1970s England, Magnificence is a gut-wrenching story of radicalisation, idealism and pity."/>
    <n v="4000"/>
    <n v="4546"/>
    <x v="0"/>
    <x v="1"/>
    <s v="GBP"/>
    <n v="1474844400"/>
    <n v="1469871148"/>
    <b v="0"/>
    <n v="80"/>
    <b v="1"/>
    <x v="6"/>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00"/>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x v="6"/>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00"/>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00"/>
    <n v="20"/>
    <x v="1"/>
    <x v="6"/>
  </r>
  <r>
    <n v="3577"/>
    <s v="The Laramie Project in Utah County"/>
    <s v="Our goal is to bring this story of one town's processing of tragedy and their own community identity to Utah County."/>
    <n v="600"/>
    <n v="780"/>
    <x v="0"/>
    <x v="0"/>
    <s v="USD"/>
    <n v="1430029680"/>
    <n v="1427741583"/>
    <b v="0"/>
    <n v="27"/>
    <b v="1"/>
    <x v="6"/>
    <n v="130"/>
    <n v="28.888888888888889"/>
    <x v="1"/>
    <x v="6"/>
  </r>
  <r>
    <n v="3578"/>
    <s v="Home"/>
    <s v="An unsparing, slightly surreal look at the effects of the private rented sector on two young women. Based on real events."/>
    <n v="1500"/>
    <n v="1500.2"/>
    <x v="0"/>
    <x v="1"/>
    <s v="GBP"/>
    <n v="1462037777"/>
    <n v="1459445777"/>
    <b v="0"/>
    <n v="37"/>
    <b v="1"/>
    <x v="6"/>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00"/>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2"/>
    <n v="176.08695652173913"/>
    <x v="1"/>
    <x v="6"/>
  </r>
  <r>
    <n v="3586"/>
    <s v="Actors &amp; Musicians who are Blind or Autistic"/>
    <s v="See Theatre In A New Light"/>
    <n v="7500"/>
    <n v="8207"/>
    <x v="0"/>
    <x v="0"/>
    <s v="USD"/>
    <n v="1474649070"/>
    <n v="1469465070"/>
    <b v="0"/>
    <n v="54"/>
    <b v="1"/>
    <x v="6"/>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3"/>
    <n v="79"/>
    <x v="1"/>
    <x v="6"/>
  </r>
  <r>
    <n v="3597"/>
    <s v="Akvavit Theatre presents NOTHING OF ME by Arne Lygre"/>
    <s v="&quot;I think that I have my own will. I can stop this, I tell myself. But it's not true.&quot;"/>
    <n v="2500"/>
    <n v="2565"/>
    <x v="0"/>
    <x v="0"/>
    <s v="USD"/>
    <n v="1456984740"/>
    <n v="1455717790"/>
    <b v="0"/>
    <n v="33"/>
    <b v="1"/>
    <x v="6"/>
    <n v="102.60000000000001"/>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0"/>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5"/>
    <n v="61.0625"/>
    <x v="1"/>
    <x v="6"/>
  </r>
  <r>
    <n v="3607"/>
    <s v="E15 at The Pleasance and CPT"/>
    <s v="'E15' is a verbatim project that looks at the story of the Focus E15 Campaign"/>
    <n v="550"/>
    <n v="580"/>
    <x v="0"/>
    <x v="1"/>
    <s v="GBP"/>
    <n v="1450137600"/>
    <n v="1448924882"/>
    <b v="0"/>
    <n v="20"/>
    <b v="1"/>
    <x v="6"/>
    <n v="105.45454545454544"/>
    <n v="29"/>
    <x v="1"/>
    <x v="6"/>
  </r>
  <r>
    <n v="3608"/>
    <s v="Petrification"/>
    <s v="Help us get the show on the road! Petrification is a new play about home, memory and identity and we need your help to tour."/>
    <n v="800"/>
    <n v="800"/>
    <x v="0"/>
    <x v="1"/>
    <s v="GBP"/>
    <n v="1466172000"/>
    <n v="1463418090"/>
    <b v="0"/>
    <n v="27"/>
    <b v="1"/>
    <x v="6"/>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00"/>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2"/>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00"/>
    <n v="68.965517241379317"/>
    <x v="1"/>
    <x v="40"/>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20"/>
    <n v="100"/>
    <x v="1"/>
    <x v="40"/>
  </r>
  <r>
    <n v="3633"/>
    <s v="SMOKEY AND THE BANDIT: THE MUSICAL"/>
    <s v="SMOKEY AND THE BANDIT: THE MUSICAL_x000a_The classic film, characters and music you love, on stage, LIVE!"/>
    <n v="5000"/>
    <n v="1762"/>
    <x v="2"/>
    <x v="0"/>
    <s v="USD"/>
    <n v="1479517200"/>
    <n v="1475765867"/>
    <b v="0"/>
    <n v="31"/>
    <b v="0"/>
    <x v="40"/>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7"/>
    <n v="176.94444444444446"/>
    <x v="1"/>
    <x v="40"/>
  </r>
  <r>
    <n v="3635"/>
    <s v="Mary's Son"/>
    <s v="Mary's Son is a pop opera about Jesus and the hope he brings to all people."/>
    <n v="3500"/>
    <n v="1276"/>
    <x v="2"/>
    <x v="0"/>
    <s v="USD"/>
    <n v="1461186676"/>
    <n v="1458594676"/>
    <b v="0"/>
    <n v="10"/>
    <b v="0"/>
    <x v="40"/>
    <n v="36.457142857142856"/>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59"/>
    <n v="108"/>
    <x v="1"/>
    <x v="40"/>
  </r>
  <r>
    <n v="3639"/>
    <s v="POE!"/>
    <s v="POE is a tragicomic musical about the life and works of Edgar Poe, with Death as his therapist helping him find peace in the beyond."/>
    <n v="25000"/>
    <n v="1"/>
    <x v="2"/>
    <x v="0"/>
    <s v="USD"/>
    <n v="1475853060"/>
    <n v="1470672906"/>
    <b v="0"/>
    <n v="1"/>
    <b v="0"/>
    <x v="40"/>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8"/>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x v="40"/>
    <n v="0.1"/>
    <n v="1"/>
    <x v="1"/>
    <x v="40"/>
  </r>
  <r>
    <n v="3646"/>
    <s v="Our Sacred Honor"/>
    <s v="Develop demo materials for new, true story of teen Revolutionary War heroes - for hybrid film/live stage musical"/>
    <n v="10000"/>
    <n v="481"/>
    <x v="2"/>
    <x v="0"/>
    <s v="USD"/>
    <n v="1434497400"/>
    <n v="1431770802"/>
    <b v="0"/>
    <n v="8"/>
    <b v="0"/>
    <x v="40"/>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6"/>
    <n v="15"/>
    <x v="1"/>
    <x v="6"/>
  </r>
  <r>
    <n v="3648"/>
    <s v="Moth Theater Lives"/>
    <s v="Help Moth Live! Support Moth and its artist collective to achieve its 2014/15 season."/>
    <n v="40000"/>
    <n v="40153"/>
    <x v="0"/>
    <x v="0"/>
    <s v="USD"/>
    <n v="1412492445"/>
    <n v="1409900445"/>
    <b v="0"/>
    <n v="73"/>
    <b v="1"/>
    <x v="6"/>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5"/>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4"/>
    <n v="51"/>
    <x v="1"/>
    <x v="6"/>
  </r>
  <r>
    <n v="3666"/>
    <s v="Israel LÃ³pez @ Ojai Playwrights Conference"/>
    <s v="Artistic Internship @ Ojai Playwrights Conference"/>
    <n v="1200"/>
    <n v="1200"/>
    <x v="0"/>
    <x v="0"/>
    <s v="USD"/>
    <n v="1406185200"/>
    <n v="1404337382"/>
    <b v="0"/>
    <n v="38"/>
    <b v="1"/>
    <x v="6"/>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5"/>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
    <n v="64.375"/>
    <x v="1"/>
    <x v="6"/>
  </r>
  <r>
    <n v="3677"/>
    <s v="Goldfish Memory Productions"/>
    <s v="Goldfish Memory Productions seeks at least $12,000 to begin their first 3 professional projects."/>
    <n v="12000"/>
    <n v="12348.5"/>
    <x v="0"/>
    <x v="0"/>
    <s v="USD"/>
    <n v="1404359940"/>
    <n v="1402580818"/>
    <b v="0"/>
    <n v="199"/>
    <b v="1"/>
    <x v="6"/>
    <n v="102.90416666666667"/>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0"/>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00"/>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
    <n v="310"/>
    <x v="1"/>
    <x v="6"/>
  </r>
  <r>
    <n v="3718"/>
    <s v="PUNK ROCK"/>
    <s v="William Carlisle has the world at his feet but its weight on his shoulders. He is intelligent, articulate and fucked."/>
    <n v="500"/>
    <n v="1197"/>
    <x v="0"/>
    <x v="1"/>
    <s v="GBP"/>
    <n v="1425057075"/>
    <n v="1422465075"/>
    <b v="0"/>
    <n v="46"/>
    <b v="1"/>
    <x v="6"/>
    <n v="239.4"/>
    <n v="26.021739130434781"/>
    <x v="1"/>
    <x v="6"/>
  </r>
  <r>
    <n v="3719"/>
    <s v="Corium"/>
    <s v="A new piece of physical theatre about love, regret and longing."/>
    <n v="200"/>
    <n v="420"/>
    <x v="0"/>
    <x v="1"/>
    <s v="GBP"/>
    <n v="1434994266"/>
    <n v="1432402266"/>
    <b v="0"/>
    <n v="4"/>
    <b v="1"/>
    <x v="6"/>
    <n v="210"/>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2"/>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
    <n v="61.060606060606062"/>
    <x v="1"/>
    <x v="6"/>
  </r>
  <r>
    <n v="3728"/>
    <s v="Bare Bones Shakespeare 2015-16 Season"/>
    <s v="Bare Bones Shakespeare's first season will start with a DFW school touring show: Romeo and Juliet."/>
    <n v="20000"/>
    <n v="1862"/>
    <x v="2"/>
    <x v="0"/>
    <s v="USD"/>
    <n v="1439957176"/>
    <n v="1437365176"/>
    <b v="0"/>
    <n v="31"/>
    <b v="0"/>
    <x v="6"/>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
    <n v="100"/>
    <x v="1"/>
    <x v="6"/>
  </r>
  <r>
    <n v="3731"/>
    <s v="The Rabbit on the Moon"/>
    <s v="A long distance wrong number leads to love, but with Emily flying in to finally meet, Nick somehow forgot to mention he's blind."/>
    <n v="5500"/>
    <n v="620"/>
    <x v="2"/>
    <x v="0"/>
    <s v="USD"/>
    <n v="1420860180"/>
    <n v="1418234646"/>
    <b v="0"/>
    <n v="12"/>
    <b v="0"/>
    <x v="6"/>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28.466666666666669"/>
    <n v="61"/>
    <x v="1"/>
    <x v="6"/>
  </r>
  <r>
    <n v="3735"/>
    <s v="Women Beware Women"/>
    <s v="Young Actor's taking on a Jacobean tragedy. Family, betrayal, love, lust, sex and death."/>
    <n v="150"/>
    <n v="20"/>
    <x v="2"/>
    <x v="1"/>
    <s v="GBP"/>
    <n v="1432831089"/>
    <n v="1430239089"/>
    <b v="0"/>
    <n v="2"/>
    <b v="0"/>
    <x v="6"/>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0.66666666666666674"/>
    <n v="10"/>
    <x v="1"/>
    <x v="6"/>
  </r>
  <r>
    <n v="3737"/>
    <s v="Measure For Measure"/>
    <s v="The ASU Theatre and Shakespeare Club presents Measure For Measure directed by Jordyn Ochser."/>
    <n v="700"/>
    <n v="150"/>
    <x v="2"/>
    <x v="0"/>
    <s v="USD"/>
    <n v="1447311540"/>
    <n v="1445358903"/>
    <b v="0"/>
    <n v="4"/>
    <b v="0"/>
    <x v="6"/>
    <n v="21.428571428571427"/>
    <n v="37.5"/>
    <x v="1"/>
    <x v="6"/>
  </r>
  <r>
    <n v="3738"/>
    <s v="'GULF' - a new play by PIVOT THEATRE"/>
    <s v="A filmic, fast-paced exploration of trust, making its debut at Camden People's Theatre this July."/>
    <n v="1500"/>
    <n v="270"/>
    <x v="2"/>
    <x v="1"/>
    <s v="GBP"/>
    <n v="1405461600"/>
    <n v="1403562705"/>
    <b v="0"/>
    <n v="6"/>
    <b v="0"/>
    <x v="6"/>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10"/>
    <n v="10"/>
    <x v="1"/>
    <x v="6"/>
  </r>
  <r>
    <n v="3746"/>
    <s v="Stage Play Production - &quot;I Love You to Death&quot;"/>
    <s v="Generational curses CAN be broken...right?"/>
    <n v="8500"/>
    <n v="202"/>
    <x v="2"/>
    <x v="0"/>
    <s v="USD"/>
    <n v="1475918439"/>
    <n v="1473326439"/>
    <b v="0"/>
    <n v="1"/>
    <b v="0"/>
    <x v="6"/>
    <n v="2.3764705882352941"/>
    <n v="202"/>
    <x v="1"/>
    <x v="6"/>
  </r>
  <r>
    <n v="3747"/>
    <s v="Counting Stars"/>
    <s v="The world premiere of an astonishing new play by acclaimed writer Atiha Sen Gupta."/>
    <n v="2500"/>
    <n v="25"/>
    <x v="2"/>
    <x v="1"/>
    <s v="GBP"/>
    <n v="1436137140"/>
    <n v="1433833896"/>
    <b v="0"/>
    <n v="1"/>
    <b v="0"/>
    <x v="6"/>
    <n v="1"/>
    <n v="25"/>
    <x v="1"/>
    <x v="40"/>
  </r>
  <r>
    <n v="3748"/>
    <s v="CAUCUS! THE MUSICAL"/>
    <s v="An irreverent look at the Iowa Caucuses and the oversized role this undersized state plays in the presidential election process."/>
    <n v="5000"/>
    <n v="5176"/>
    <x v="0"/>
    <x v="0"/>
    <s v="USD"/>
    <n v="1455602340"/>
    <n v="1453827436"/>
    <b v="0"/>
    <n v="52"/>
    <b v="1"/>
    <x v="40"/>
    <n v="103.52"/>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0"/>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00"/>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00"/>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00"/>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
    <n v="166.96969696969697"/>
    <x v="1"/>
    <x v="40"/>
  </r>
  <r>
    <n v="3773"/>
    <s v="Dundee: A Hip-Hopera"/>
    <s v="A dramatic hip-hopera, inspired from monologues written by the performers."/>
    <n v="5000"/>
    <n v="5410"/>
    <x v="0"/>
    <x v="0"/>
    <s v="USD"/>
    <n v="1479175680"/>
    <n v="1476317247"/>
    <b v="0"/>
    <n v="57"/>
    <b v="1"/>
    <x v="40"/>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7"/>
    <n v="70.027777777777771"/>
    <x v="1"/>
    <x v="40"/>
  </r>
  <r>
    <n v="3779"/>
    <s v="&quot;The Last Adam&quot; A New Musical, NYC reading"/>
    <s v="A fresh, re-telling of the Jesus story for a new generation."/>
    <n v="15000"/>
    <n v="15597"/>
    <x v="0"/>
    <x v="0"/>
    <s v="USD"/>
    <n v="1459010340"/>
    <n v="1456421940"/>
    <b v="0"/>
    <n v="115"/>
    <b v="1"/>
    <x v="40"/>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0.66666666666666674"/>
    <n v="500"/>
    <x v="1"/>
    <x v="40"/>
  </r>
  <r>
    <n v="3789"/>
    <s v="Austen a New Musical Play"/>
    <s v="This fabulous new play explores the little known love life of England's most famous romantic novelist, Jane Austen."/>
    <n v="3550"/>
    <n v="116"/>
    <x v="2"/>
    <x v="1"/>
    <s v="GBP"/>
    <n v="1434395418"/>
    <n v="1431630618"/>
    <b v="0"/>
    <n v="4"/>
    <b v="0"/>
    <x v="40"/>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n v="50"/>
    <x v="1"/>
    <x v="40"/>
  </r>
  <r>
    <n v="3795"/>
    <s v="Duodeca"/>
    <s v="Poppin Productions are currently entering the development stage of their very first production -  &quot;Duodeca&quot;."/>
    <n v="600"/>
    <n v="10"/>
    <x v="2"/>
    <x v="1"/>
    <s v="GBP"/>
    <n v="1440801000"/>
    <n v="1437042490"/>
    <b v="0"/>
    <n v="2"/>
    <b v="0"/>
    <x v="40"/>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4"/>
    <n v="205"/>
    <x v="1"/>
    <x v="40"/>
  </r>
  <r>
    <n v="3799"/>
    <s v="A Story Once Told"/>
    <s v="An original musical on it's way to the stage in Minneapolis, MN. Feel free to ask any questions."/>
    <n v="10000"/>
    <n v="402"/>
    <x v="2"/>
    <x v="0"/>
    <s v="USD"/>
    <n v="1457734843"/>
    <n v="1455142843"/>
    <b v="0"/>
    <n v="4"/>
    <b v="0"/>
    <x v="40"/>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
    <n v="55.0625"/>
    <x v="1"/>
    <x v="40"/>
  </r>
  <r>
    <n v="3801"/>
    <s v="The Imaginary A Musical"/>
    <s v="The Imaginary : A Musical is a new musical adaptation based on the novel written by A.F. Harrold.       TheImaginaryAMusical.com"/>
    <n v="5000"/>
    <n v="426"/>
    <x v="2"/>
    <x v="0"/>
    <s v="USD"/>
    <n v="1420215216"/>
    <n v="1417536816"/>
    <b v="0"/>
    <n v="9"/>
    <b v="0"/>
    <x v="40"/>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0.333333333333336"/>
    <n v="50.555555555555557"/>
    <x v="1"/>
    <x v="6"/>
  </r>
  <r>
    <n v="3808"/>
    <s v="Time at the Bar! The road to Edinburgh"/>
    <s v="Following a sell-out run in Loughborough, Time at the Bar! is heading to this year's Fringe Festival... But we need your help!"/>
    <n v="1000"/>
    <n v="1000"/>
    <x v="0"/>
    <x v="1"/>
    <s v="GBP"/>
    <n v="1429955619"/>
    <n v="1424775219"/>
    <b v="0"/>
    <n v="24"/>
    <b v="1"/>
    <x v="6"/>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x v="6"/>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21.94"/>
    <n v="47.695652173913047"/>
    <x v="1"/>
    <x v="6"/>
  </r>
  <r>
    <n v="3843"/>
    <s v="Vengeance Can Wait"/>
    <s v="Vengeance Can Wait navigates Japanese sub-culture as it charts a dark, twisted and touching, â€œdifferentâ€ kind of love story."/>
    <n v="5000"/>
    <n v="1065"/>
    <x v="2"/>
    <x v="0"/>
    <s v="USD"/>
    <n v="1401587064"/>
    <n v="1399427064"/>
    <b v="1"/>
    <n v="19"/>
    <b v="0"/>
    <x v="6"/>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x v="6"/>
    <n v="2.105"/>
    <n v="70.166666666666671"/>
    <x v="1"/>
    <x v="6"/>
  </r>
  <r>
    <n v="3846"/>
    <s v="My Insane Shakespeare"/>
    <s v="My Insane Shakespeare. An original play by Arthur Elbakyan premiering October 13th at United Solo, New York City."/>
    <n v="7000"/>
    <n v="189"/>
    <x v="2"/>
    <x v="0"/>
    <s v="USD"/>
    <n v="1412405940"/>
    <n v="1409721542"/>
    <b v="1"/>
    <n v="8"/>
    <b v="0"/>
    <x v="6"/>
    <n v="2.7"/>
    <n v="23.625"/>
    <x v="1"/>
    <x v="6"/>
  </r>
  <r>
    <n v="3847"/>
    <s v="Madame X"/>
    <s v="The production of the original play &quot;Madame X&quot; by Amanda Davison. Inspired by the painting by John Singer Sargent."/>
    <n v="10500"/>
    <n v="1697"/>
    <x v="2"/>
    <x v="0"/>
    <s v="USD"/>
    <n v="1437283391"/>
    <n v="1433395391"/>
    <b v="1"/>
    <n v="9"/>
    <b v="0"/>
    <x v="6"/>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
    <n v="75.464285714285708"/>
    <x v="1"/>
    <x v="6"/>
  </r>
  <r>
    <n v="3850"/>
    <s v="The Vagina Monologues 2015"/>
    <s v="V-Day is a global activist movement to end violence against women and girls."/>
    <n v="1000"/>
    <n v="38"/>
    <x v="2"/>
    <x v="0"/>
    <s v="USD"/>
    <n v="1420081143"/>
    <n v="1417489143"/>
    <b v="1"/>
    <n v="4"/>
    <b v="0"/>
    <x v="6"/>
    <n v="3.8"/>
    <n v="9.5"/>
    <x v="1"/>
    <x v="6"/>
  </r>
  <r>
    <n v="3851"/>
    <s v="Waving Goodbye"/>
    <s v="A play about the horrible choices we have to make every day. Should we take a risk, or take the road most travelled?"/>
    <n v="2500"/>
    <n v="852"/>
    <x v="2"/>
    <x v="1"/>
    <s v="GBP"/>
    <n v="1437129179"/>
    <n v="1434537179"/>
    <b v="1"/>
    <n v="24"/>
    <b v="0"/>
    <x v="6"/>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0.2"/>
    <n v="10"/>
    <x v="1"/>
    <x v="6"/>
  </r>
  <r>
    <n v="3853"/>
    <s v="The Original Laughter Therapist"/>
    <s v="A dose of One-woman &quot;Dramedy&quot; to cure those daily blues is just what the doctor ordered!"/>
    <n v="100000"/>
    <n v="26"/>
    <x v="2"/>
    <x v="0"/>
    <s v="USD"/>
    <n v="1409602178"/>
    <n v="1406578178"/>
    <b v="0"/>
    <n v="2"/>
    <b v="0"/>
    <x v="6"/>
    <n v="2.5999999999999999E-2"/>
    <n v="13"/>
    <x v="1"/>
    <x v="6"/>
  </r>
  <r>
    <n v="3854"/>
    <s v="The Case Of Soghomon Tehlirian"/>
    <s v="A play dedicated to the 100th anniversary of the Armenian Genocide."/>
    <n v="11000"/>
    <n v="1788"/>
    <x v="2"/>
    <x v="0"/>
    <s v="USD"/>
    <n v="1431206058"/>
    <n v="1428614058"/>
    <b v="0"/>
    <n v="20"/>
    <b v="0"/>
    <x v="6"/>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0.02"/>
    <n v="1"/>
    <x v="1"/>
    <x v="6"/>
  </r>
  <r>
    <n v="3857"/>
    <s v="I support Molding Heartz"/>
    <s v="The Ultimate Screenwriting Conference_x000a_is the experience showing screenwriters how to write and sell a screenplay in hollywood!"/>
    <n v="5000"/>
    <n v="260"/>
    <x v="2"/>
    <x v="0"/>
    <s v="USD"/>
    <n v="1406913120"/>
    <n v="1404927690"/>
    <b v="0"/>
    <n v="4"/>
    <b v="0"/>
    <x v="6"/>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n v="10"/>
    <x v="1"/>
    <x v="6"/>
  </r>
  <r>
    <n v="3859"/>
    <s v="What Dreams Were Made Of"/>
    <s v="This is a play that will have each and everyone that sees it thinking about the dreams they had growing up. It's a dramady"/>
    <n v="2500"/>
    <n v="1"/>
    <x v="2"/>
    <x v="0"/>
    <s v="USD"/>
    <n v="1403730000"/>
    <n v="1401485207"/>
    <b v="0"/>
    <n v="1"/>
    <b v="0"/>
    <x v="6"/>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7.666666666666668"/>
    <n v="81.538461538461533"/>
    <x v="1"/>
    <x v="6"/>
  </r>
  <r>
    <n v="3861"/>
    <s v="READY OR NOT HERE I COME"/>
    <s v="THE COMING OF THE LORD!"/>
    <n v="2000"/>
    <n v="100"/>
    <x v="2"/>
    <x v="0"/>
    <s v="USD"/>
    <n v="1415828820"/>
    <n v="1412258977"/>
    <b v="0"/>
    <n v="1"/>
    <b v="0"/>
    <x v="6"/>
    <n v="5"/>
    <n v="100"/>
    <x v="1"/>
    <x v="6"/>
  </r>
  <r>
    <n v="3862"/>
    <s v="The Container Play"/>
    <s v="The hit immersive theatre experience of England comes to Corpus Christi!"/>
    <n v="7500"/>
    <n v="1"/>
    <x v="2"/>
    <x v="0"/>
    <s v="USD"/>
    <n v="1473699540"/>
    <n v="1472451356"/>
    <b v="0"/>
    <n v="1"/>
    <b v="0"/>
    <x v="6"/>
    <n v="1.3333333333333334E-2"/>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
    <n v="20"/>
    <x v="1"/>
    <x v="6"/>
  </r>
  <r>
    <n v="3865"/>
    <s v="Fellatia's-Fantastic-Fun-Time-Show"/>
    <s v="Sissy Entertainment delivers a delicious cabaret that blends comedic monologue, song, and traditional sketch comedy."/>
    <n v="2413"/>
    <n v="650"/>
    <x v="2"/>
    <x v="5"/>
    <s v="CAD"/>
    <n v="1409376600"/>
    <n v="1405957098"/>
    <b v="0"/>
    <n v="14"/>
    <b v="0"/>
    <x v="6"/>
    <n v="26.937422295897225"/>
    <n v="46.428571428571431"/>
    <x v="1"/>
    <x v="6"/>
  </r>
  <r>
    <n v="3866"/>
    <s v="a feminine ending, brought to you by the East End Theatre Co"/>
    <s v="A funny, moving, witty piece about a girl, her oboe, and her dreams."/>
    <n v="2000"/>
    <n v="11"/>
    <x v="2"/>
    <x v="0"/>
    <s v="USD"/>
    <n v="1458703740"/>
    <n v="1454453021"/>
    <b v="0"/>
    <n v="2"/>
    <b v="0"/>
    <x v="6"/>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x v="6"/>
    <n v="12.55"/>
    <n v="50.2"/>
    <x v="1"/>
    <x v="40"/>
  </r>
  <r>
    <n v="3868"/>
    <s v="1000 words (Canceled)"/>
    <s v="New collection of music by Scott Evan Davis!"/>
    <n v="5000"/>
    <n v="10"/>
    <x v="1"/>
    <x v="1"/>
    <s v="GBP"/>
    <n v="1410191405"/>
    <n v="1408031405"/>
    <b v="0"/>
    <n v="1"/>
    <b v="0"/>
    <x v="40"/>
    <n v="0.2"/>
    <n v="10"/>
    <x v="1"/>
    <x v="40"/>
  </r>
  <r>
    <n v="3869"/>
    <s v="The Masturbation Musical (Canceled)"/>
    <s v="A Musical about 3 women who pursue their Pleasure and end up finding themselves."/>
    <n v="13111"/>
    <n v="452"/>
    <x v="1"/>
    <x v="0"/>
    <s v="USD"/>
    <n v="1426302660"/>
    <n v="1423761792"/>
    <b v="0"/>
    <n v="15"/>
    <b v="0"/>
    <x v="40"/>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n v="150"/>
    <x v="1"/>
    <x v="40"/>
  </r>
  <r>
    <n v="3871"/>
    <s v="Pocket Monsters: A Musical Parody (Canceled)"/>
    <s v="Our musical is finally ready to come to life, and we're raising funds to help make that happen!"/>
    <n v="1500"/>
    <n v="40"/>
    <x v="1"/>
    <x v="0"/>
    <s v="USD"/>
    <n v="1490809450"/>
    <n v="1485629050"/>
    <b v="0"/>
    <n v="3"/>
    <b v="0"/>
    <x v="40"/>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2E-2"/>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13.066666666666665"/>
    <n v="57.647058823529413"/>
    <x v="1"/>
    <x v="40"/>
  </r>
  <r>
    <n v="3881"/>
    <s v="My Real Mother's Name is... (Canceled)"/>
    <s v="A musical journey coming to the Blue Venue at the 2017 Orlando Fringe Festival!"/>
    <n v="500"/>
    <n v="25"/>
    <x v="1"/>
    <x v="0"/>
    <s v="USD"/>
    <n v="1487550399"/>
    <n v="1484958399"/>
    <b v="0"/>
    <n v="1"/>
    <b v="0"/>
    <x v="40"/>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
    <n v="17.5"/>
    <x v="1"/>
    <x v="6"/>
  </r>
  <r>
    <n v="3888"/>
    <s v="Popinjay Productions' The Odyssey"/>
    <s v="We are devising a vibrant new adaptation of Homer's The Odyssey featuring dynamic storytelling, stunning visuals and original music."/>
    <n v="2000"/>
    <n v="542"/>
    <x v="2"/>
    <x v="1"/>
    <s v="GBP"/>
    <n v="1488114358"/>
    <n v="1485522358"/>
    <b v="0"/>
    <n v="14"/>
    <b v="0"/>
    <x v="6"/>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16.826666666666668"/>
    <n v="315.5"/>
    <x v="1"/>
    <x v="6"/>
  </r>
  <r>
    <n v="3891"/>
    <s v="Out of the Box: A Mime Story"/>
    <s v="A comedy about a mime who dreams of becoming a stand up comedian."/>
    <n v="800"/>
    <n v="260"/>
    <x v="2"/>
    <x v="0"/>
    <s v="USD"/>
    <n v="1427086740"/>
    <n v="1424488244"/>
    <b v="0"/>
    <n v="7"/>
    <b v="0"/>
    <x v="6"/>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x v="6"/>
    <n v="5"/>
    <n v="50"/>
    <x v="1"/>
    <x v="6"/>
  </r>
  <r>
    <n v="3896"/>
    <s v="Yorick and Company"/>
    <s v="Yorick and Co. is a comedy about a struggling theatre company whose mysterious benefactor starts haunting the show!"/>
    <n v="1600"/>
    <n v="170"/>
    <x v="2"/>
    <x v="0"/>
    <s v="USD"/>
    <n v="1402979778"/>
    <n v="1401770178"/>
    <b v="0"/>
    <n v="4"/>
    <b v="0"/>
    <x v="6"/>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
    <n v="62.5"/>
    <x v="1"/>
    <x v="6"/>
  </r>
  <r>
    <n v="3900"/>
    <s v="HUB Theatre Group presents John Logan's RED"/>
    <s v="HUB Theatre Group collaborates with local artists to present John Logan's RED to the community."/>
    <n v="2500"/>
    <n v="135"/>
    <x v="2"/>
    <x v="0"/>
    <s v="USD"/>
    <n v="1433988791"/>
    <n v="1431396791"/>
    <b v="0"/>
    <n v="5"/>
    <b v="0"/>
    <x v="6"/>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x v="6"/>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x v="6"/>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5"/>
    <n v="61.666666666666664"/>
    <x v="1"/>
    <x v="6"/>
  </r>
  <r>
    <n v="3911"/>
    <s v="Ministers of Grace"/>
    <s v="â€˜Ministers of Graceâ€™ imagines what the movie Ghostbusters would be like if written by William Shakespeare."/>
    <n v="8000"/>
    <n v="2993"/>
    <x v="2"/>
    <x v="0"/>
    <s v="USD"/>
    <n v="1417033777"/>
    <n v="1414438177"/>
    <b v="0"/>
    <n v="36"/>
    <b v="0"/>
    <x v="6"/>
    <n v="37.412500000000001"/>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36"/>
    <n v="33.666666666666664"/>
    <x v="1"/>
    <x v="6"/>
  </r>
  <r>
    <n v="3915"/>
    <s v="Hardcross"/>
    <s v="Following the enormous success of Hardcross, we are looking for new ways to bring this wonderful play to a wider audience."/>
    <n v="1500"/>
    <n v="5"/>
    <x v="2"/>
    <x v="1"/>
    <s v="GBP"/>
    <n v="1464824309"/>
    <n v="1462232309"/>
    <b v="0"/>
    <n v="1"/>
    <b v="0"/>
    <x v="6"/>
    <n v="0.33333333333333337"/>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x v="6"/>
    <n v="0.2"/>
    <n v="40"/>
    <x v="1"/>
    <x v="6"/>
  </r>
  <r>
    <n v="3919"/>
    <s v="After The Blue"/>
    <s v="Two sisters living in a Cornish seaside town attempt to hide and escape from a life- circle of deceit, abuse, incest and revenge."/>
    <n v="5000"/>
    <n v="90"/>
    <x v="2"/>
    <x v="1"/>
    <s v="GBP"/>
    <n v="1453075200"/>
    <n v="1450628773"/>
    <b v="0"/>
    <n v="3"/>
    <b v="0"/>
    <x v="6"/>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x v="6"/>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266666666666667"/>
    <n v="57.25"/>
    <x v="1"/>
    <x v="6"/>
  </r>
  <r>
    <n v="3925"/>
    <s v="Help Save High School Theater"/>
    <s v="Help Save High School Theater Program_x000a_Your donations will be used to purchase props, build sets, and costumes."/>
    <n v="150"/>
    <n v="15"/>
    <x v="2"/>
    <x v="0"/>
    <s v="USD"/>
    <n v="1406753639"/>
    <n v="1404161639"/>
    <b v="0"/>
    <n v="3"/>
    <b v="0"/>
    <x v="6"/>
    <n v="10"/>
    <n v="5"/>
    <x v="1"/>
    <x v="6"/>
  </r>
  <r>
    <n v="3926"/>
    <s v="Caryl Churchill's 'Top Girls' - NSW HSC Text"/>
    <s v="Producing syllabus-relevant theatre targeted to HSC students on the NSW Central Coast"/>
    <n v="5000"/>
    <n v="15"/>
    <x v="2"/>
    <x v="2"/>
    <s v="AUD"/>
    <n v="1419645748"/>
    <n v="1417053748"/>
    <b v="0"/>
    <n v="1"/>
    <b v="0"/>
    <x v="6"/>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
    <n v="12.5"/>
    <x v="1"/>
    <x v="6"/>
  </r>
  <r>
    <n v="3928"/>
    <s v="CHARM by Philip Dawkins"/>
    <s v="&quot;Charm&quot; class is in session! Mama Darleena, a transgender African-American woman, shares rules for etiquette with her LGBTQ students."/>
    <n v="5000"/>
    <n v="651"/>
    <x v="2"/>
    <x v="0"/>
    <s v="USD"/>
    <n v="1444971540"/>
    <n v="1442593427"/>
    <b v="0"/>
    <n v="7"/>
    <b v="0"/>
    <x v="6"/>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x v="6"/>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x v="6"/>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x v="6"/>
    <n v="0.1"/>
    <n v="5"/>
    <x v="1"/>
    <x v="6"/>
  </r>
  <r>
    <n v="3940"/>
    <s v="Attraction"/>
    <s v="A Stage Play that will bring you to the edge of your seat , leave you thinkin and will also have you laughing while enjoyin the talent"/>
    <n v="5000"/>
    <n v="11"/>
    <x v="2"/>
    <x v="0"/>
    <s v="USD"/>
    <n v="1420199351"/>
    <n v="1416311351"/>
    <b v="0"/>
    <n v="2"/>
    <b v="0"/>
    <x v="6"/>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0.90909090909090906"/>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0.25"/>
    <n v="5"/>
    <x v="1"/>
    <x v="6"/>
  </r>
  <r>
    <n v="3946"/>
    <s v="DR. Mecurio's Mythical Marvels &amp; Beastiry"/>
    <s v="Dr. Mecurio's is an original work of fantasy designed and written for the stage."/>
    <n v="6000"/>
    <n v="195"/>
    <x v="2"/>
    <x v="0"/>
    <s v="USD"/>
    <n v="1425110400"/>
    <n v="1422388822"/>
    <b v="0"/>
    <n v="5"/>
    <b v="0"/>
    <x v="6"/>
    <n v="3.25"/>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2"/>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5"/>
    <n v="11.25"/>
    <x v="1"/>
    <x v="6"/>
  </r>
  <r>
    <n v="3961"/>
    <s v="New Edinburgh play"/>
    <s v="I've written a fun new play exploring the reality of gay stereotypes in 2014 - with accommodation and venue hire it needs some dough :)"/>
    <n v="5000"/>
    <n v="21"/>
    <x v="2"/>
    <x v="1"/>
    <s v="GBP"/>
    <n v="1399584210"/>
    <n v="1397683410"/>
    <b v="0"/>
    <n v="2"/>
    <b v="0"/>
    <x v="6"/>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x v="6"/>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x v="6"/>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x v="6"/>
    <n v="0.97142857142857131"/>
    <n v="22.666666666666668"/>
    <x v="1"/>
    <x v="6"/>
  </r>
  <r>
    <n v="3972"/>
    <s v="Valkyrie Theatre Company"/>
    <s v="We're a horror based theatre company in Oklahoma City beginning our first season of shows."/>
    <n v="1000"/>
    <n v="211"/>
    <x v="2"/>
    <x v="0"/>
    <s v="USD"/>
    <n v="1423186634"/>
    <n v="1418002634"/>
    <b v="0"/>
    <n v="8"/>
    <b v="0"/>
    <x v="6"/>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18"/>
    <n v="64.285714285714292"/>
    <x v="1"/>
    <x v="6"/>
  </r>
  <r>
    <n v="3981"/>
    <s v="BEIRUT, LADY OF LEBANON"/>
    <s v="A Theatrical Production Celebrating the Lebanese Culture and the Human Spirit in Time of War."/>
    <n v="30000"/>
    <n v="1225"/>
    <x v="2"/>
    <x v="0"/>
    <s v="USD"/>
    <n v="1468729149"/>
    <n v="1463545149"/>
    <b v="0"/>
    <n v="7"/>
    <b v="0"/>
    <x v="6"/>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
    <n v="37.53846153846154"/>
    <x v="1"/>
    <x v="6"/>
  </r>
  <r>
    <n v="3987"/>
    <s v="Write Now 5"/>
    <s v="Write Now 5 is a new writing festival in south east London promoting new work from emerging playwrights."/>
    <n v="400"/>
    <n v="151"/>
    <x v="2"/>
    <x v="1"/>
    <s v="GBP"/>
    <n v="1400278290"/>
    <n v="1399414290"/>
    <b v="0"/>
    <n v="13"/>
    <b v="0"/>
    <x v="6"/>
    <n v="37.75"/>
    <n v="11.615384615384615"/>
    <x v="1"/>
    <x v="6"/>
  </r>
  <r>
    <n v="3988"/>
    <s v="Folk-Tales: What Stories Do Your Folks Tell?"/>
    <s v="An evening of of stories based both in myth and truth."/>
    <n v="1500"/>
    <n v="32"/>
    <x v="2"/>
    <x v="0"/>
    <s v="USD"/>
    <n v="1440813413"/>
    <n v="1439517413"/>
    <b v="0"/>
    <n v="4"/>
    <b v="0"/>
    <x v="6"/>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
    <n v="23"/>
    <x v="1"/>
    <x v="6"/>
  </r>
  <r>
    <n v="3991"/>
    <s v="NTACTheatre - North Texas Actor's Collaborative Theatre"/>
    <s v="North Texas first actor-driven theatre company needs your help"/>
    <n v="500"/>
    <n v="100"/>
    <x v="2"/>
    <x v="0"/>
    <s v="USD"/>
    <n v="1433086082"/>
    <n v="1430494082"/>
    <b v="0"/>
    <n v="1"/>
    <b v="0"/>
    <x v="6"/>
    <n v="20"/>
    <n v="100"/>
    <x v="1"/>
    <x v="6"/>
  </r>
  <r>
    <n v="3992"/>
    <s v="Tearing Down Cabrini-Green, a dynamic social commentary."/>
    <s v="A richly textured and intellectually powerful social commentary about family, community and America."/>
    <n v="10000"/>
    <n v="541"/>
    <x v="2"/>
    <x v="0"/>
    <s v="USD"/>
    <n v="1449876859"/>
    <n v="1444689259"/>
    <b v="0"/>
    <n v="9"/>
    <b v="0"/>
    <x v="6"/>
    <n v="5.41"/>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1E-3"/>
    <n v="3"/>
    <x v="1"/>
    <x v="6"/>
  </r>
  <r>
    <n v="3994"/>
    <s v="Poles Apart - A Play in 2 Acts"/>
    <s v="Is Henson willing to dare risk a theatrical speaking tour of his North Pole adventures...and more?"/>
    <n v="2000"/>
    <n v="5"/>
    <x v="2"/>
    <x v="0"/>
    <s v="USD"/>
    <n v="1405761690"/>
    <n v="1403169690"/>
    <b v="0"/>
    <n v="1"/>
    <b v="0"/>
    <x v="6"/>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6.514285714285716"/>
    <n v="82.571428571428569"/>
    <x v="1"/>
    <x v="6"/>
  </r>
  <r>
    <n v="4000"/>
    <s v="The Escorts"/>
    <s v="An Enticing Trip into the World of Assisted Dying"/>
    <n v="8000"/>
    <n v="10"/>
    <x v="2"/>
    <x v="0"/>
    <s v="USD"/>
    <n v="1462631358"/>
    <n v="1457450958"/>
    <b v="0"/>
    <n v="1"/>
    <b v="0"/>
    <x v="6"/>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399999999999999"/>
    <n v="5.75"/>
    <x v="1"/>
    <x v="6"/>
  </r>
  <r>
    <n v="4003"/>
    <s v="MAMA BA-B: The Stage Play"/>
    <s v="&quot;MAMA'Z BA-B&quot; is the story of Marcus Williams who struggles to find a place for himself as a young black male."/>
    <n v="2000"/>
    <n v="201"/>
    <x v="2"/>
    <x v="0"/>
    <s v="USD"/>
    <n v="1424009147"/>
    <n v="1421417147"/>
    <b v="0"/>
    <n v="2"/>
    <b v="0"/>
    <x v="6"/>
    <n v="10.050000000000001"/>
    <n v="100.5"/>
    <x v="1"/>
    <x v="6"/>
  </r>
  <r>
    <n v="4004"/>
    <s v="South Florida Tours"/>
    <s v="Help Launch The Queen Into South Florida!"/>
    <n v="500"/>
    <n v="1"/>
    <x v="2"/>
    <x v="0"/>
    <s v="USD"/>
    <n v="1412740457"/>
    <n v="1410148457"/>
    <b v="0"/>
    <n v="1"/>
    <b v="0"/>
    <x v="6"/>
    <n v="0.2"/>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x v="6"/>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6"/>
    <n v="25"/>
    <x v="1"/>
    <x v="6"/>
  </r>
  <r>
    <n v="4010"/>
    <s v="The Connection Play 2014"/>
    <s v="JUNTO Productions is proud to present our first production, the premiere of The Connection, a play by Jeffrey Paul."/>
    <n v="7200"/>
    <n v="1742"/>
    <x v="2"/>
    <x v="0"/>
    <s v="USD"/>
    <n v="1414348166"/>
    <n v="1412879366"/>
    <b v="0"/>
    <n v="38"/>
    <b v="0"/>
    <x v="6"/>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6"/>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3"/>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2"/>
    <n v="1"/>
    <x v="1"/>
    <x v="6"/>
  </r>
  <r>
    <n v="4016"/>
    <s v="MENTAL Play"/>
    <s v="A new play and project exploring challenges faced by young adults struggling with mental health issues in contemporary Britain."/>
    <n v="500"/>
    <n v="70"/>
    <x v="2"/>
    <x v="1"/>
    <s v="GBP"/>
    <n v="1410987400"/>
    <n v="1408395400"/>
    <b v="0"/>
    <n v="7"/>
    <b v="0"/>
    <x v="6"/>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
    <n v="52.5"/>
    <x v="1"/>
    <x v="6"/>
  </r>
  <r>
    <n v="4018"/>
    <s v="Time Please Fringe"/>
    <s v="Funding for a production of Time Please at the Brighton Fringe 2017... and beyond."/>
    <n v="1500"/>
    <n v="130"/>
    <x v="2"/>
    <x v="1"/>
    <s v="GBP"/>
    <n v="1475877108"/>
    <n v="1473285108"/>
    <b v="0"/>
    <n v="4"/>
    <b v="0"/>
    <x v="6"/>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x v="6"/>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x v="6"/>
    <n v="16.666666666666664"/>
    <n v="33.333333333333336"/>
    <x v="1"/>
    <x v="6"/>
  </r>
  <r>
    <n v="4021"/>
    <s v="Angels in Houston"/>
    <s v="Help a group of actors end bigotry in Houston, TX by supporting a  full production of Angels in America."/>
    <n v="15000"/>
    <n v="125"/>
    <x v="2"/>
    <x v="0"/>
    <s v="USD"/>
    <n v="1414360358"/>
    <n v="1409176358"/>
    <b v="0"/>
    <n v="2"/>
    <b v="0"/>
    <x v="6"/>
    <n v="0.83333333333333337"/>
    <n v="62.5"/>
    <x v="1"/>
    <x v="6"/>
  </r>
  <r>
    <n v="4022"/>
    <s v="The Merchant of Venice as Shakespeare Heard It"/>
    <s v="Help us produce a video of the first Original Pronunciation Merchant of Venice."/>
    <n v="18000"/>
    <n v="12521"/>
    <x v="2"/>
    <x v="0"/>
    <s v="USD"/>
    <n v="1422759240"/>
    <n v="1418824867"/>
    <b v="0"/>
    <n v="197"/>
    <b v="0"/>
    <x v="6"/>
    <n v="69.561111111111103"/>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28.050000000000004"/>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6"/>
    <n v="100"/>
    <x v="1"/>
    <x v="6"/>
  </r>
  <r>
    <n v="4035"/>
    <s v="The Lost Boy"/>
    <s v="&quot;Stories are where you go to look for the truth of your own life.&quot; (Frank Delaney)"/>
    <n v="10000"/>
    <n v="3685"/>
    <x v="2"/>
    <x v="0"/>
    <s v="USD"/>
    <n v="1413925887"/>
    <n v="1411333887"/>
    <b v="0"/>
    <n v="25"/>
    <b v="0"/>
    <x v="6"/>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12.04"/>
    <n v="75.25"/>
    <x v="1"/>
    <x v="6"/>
  </r>
  <r>
    <n v="4039"/>
    <s v="Defiant Entertainment presents: The Park Bench"/>
    <s v="Help stage an original One Act Play that brings awareness to Alzheimer's in its debut performance."/>
    <n v="500"/>
    <n v="300"/>
    <x v="2"/>
    <x v="0"/>
    <s v="USD"/>
    <n v="1448949540"/>
    <n v="1446048367"/>
    <b v="0"/>
    <n v="5"/>
    <b v="0"/>
    <x v="6"/>
    <n v="60"/>
    <n v="60"/>
    <x v="1"/>
    <x v="6"/>
  </r>
  <r>
    <n v="4040"/>
    <s v="The Last Encore Musical"/>
    <s v="This nationally published book, set in the 70â€™s, tells the untold story of singers and a friendly reunion visit turning bad."/>
    <n v="8000"/>
    <n v="2500"/>
    <x v="2"/>
    <x v="0"/>
    <s v="USD"/>
    <n v="1437188400"/>
    <n v="1432100004"/>
    <b v="0"/>
    <n v="2"/>
    <b v="0"/>
    <x v="6"/>
    <n v="31.25"/>
    <n v="1250"/>
    <x v="1"/>
    <x v="6"/>
  </r>
  <r>
    <n v="4041"/>
    <s v="In the Land of Gold"/>
    <s v="A bold, colouful, vibrant play centred around the last remaining monarchy of Africa."/>
    <n v="5000"/>
    <n v="21"/>
    <x v="2"/>
    <x v="1"/>
    <s v="GBP"/>
    <n v="1473160954"/>
    <n v="1467976954"/>
    <b v="0"/>
    <n v="2"/>
    <b v="0"/>
    <x v="6"/>
    <n v="0.42"/>
    <n v="10.5"/>
    <x v="1"/>
    <x v="6"/>
  </r>
  <r>
    <n v="4042"/>
    <s v="Messages"/>
    <s v="Acting group and production for inner city youth, about inner city youth. The problems and stuation that they see everyday."/>
    <n v="10000"/>
    <n v="21"/>
    <x v="2"/>
    <x v="0"/>
    <s v="USD"/>
    <n v="1421781360"/>
    <n v="1419213664"/>
    <b v="0"/>
    <n v="3"/>
    <b v="0"/>
    <x v="6"/>
    <n v="0.21"/>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37.5"/>
    <n v="56.25"/>
    <x v="1"/>
    <x v="6"/>
  </r>
  <r>
    <n v="4045"/>
    <s v="The Hostages"/>
    <s v="&quot;The Hostages&quot; is about a bank robbery gone wrong, as we learn more about each characters, we question who are the actually hostages..."/>
    <n v="5000"/>
    <n v="1"/>
    <x v="2"/>
    <x v="2"/>
    <s v="AUD"/>
    <n v="1408596589"/>
    <n v="1406004589"/>
    <b v="0"/>
    <n v="1"/>
    <b v="0"/>
    <x v="6"/>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x v="6"/>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08"/>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6E-2"/>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7.62"/>
    <n v="41.952380952380949"/>
    <x v="1"/>
    <x v="6"/>
  </r>
  <r>
    <n v="4056"/>
    <s v="American Pride"/>
    <s v="American Pride is a play centered on the Poetry of one Iraq War veteran, and follows her journey through war and back home."/>
    <n v="1500"/>
    <n v="795"/>
    <x v="2"/>
    <x v="0"/>
    <s v="USD"/>
    <n v="1467575940"/>
    <n v="1465856639"/>
    <b v="0"/>
    <n v="9"/>
    <b v="0"/>
    <x v="6"/>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2"/>
    <n v="23.75"/>
    <x v="1"/>
    <x v="6"/>
  </r>
  <r>
    <n v="4059"/>
    <s v="The Million Dollar Shot"/>
    <s v="A very Canadian children's play inspired by the tradition of British pantomimes like Aladdin, and the Nutcracker."/>
    <n v="10000"/>
    <n v="250"/>
    <x v="2"/>
    <x v="5"/>
    <s v="CAD"/>
    <n v="1410836400"/>
    <n v="1408116152"/>
    <b v="0"/>
    <n v="7"/>
    <b v="0"/>
    <x v="6"/>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25"/>
    <n v="64.166666666666671"/>
    <x v="1"/>
    <x v="6"/>
  </r>
  <r>
    <n v="4065"/>
    <s v="A Midsummer's Night's Dream"/>
    <s v="A classical/ fantasy version of midsummers done by professionally trained actors in Tulsa!"/>
    <n v="4000"/>
    <n v="27"/>
    <x v="2"/>
    <x v="0"/>
    <s v="USD"/>
    <n v="1407883811"/>
    <n v="1405291811"/>
    <b v="0"/>
    <n v="4"/>
    <b v="0"/>
    <x v="6"/>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0.9"/>
    <n v="179.11764705882354"/>
    <x v="1"/>
    <x v="6"/>
  </r>
  <r>
    <n v="4068"/>
    <s v="Produce BELLE DAME SANS MERCI a stage play"/>
    <s v="Be a PRODUCER of the Original stage play BELLE DAME SANS MERCI by Michael Fenlason! :-) :-( !"/>
    <n v="3495"/>
    <n v="34.950000000000003"/>
    <x v="2"/>
    <x v="0"/>
    <s v="USD"/>
    <n v="1484348700"/>
    <n v="1481756855"/>
    <b v="0"/>
    <n v="1"/>
    <b v="0"/>
    <x v="6"/>
    <n v="1"/>
    <n v="34.950000000000003"/>
    <x v="1"/>
    <x v="6"/>
  </r>
  <r>
    <n v="4069"/>
    <s v="The Pendulum Swings"/>
    <s v="'The Pendulum Swings' is a three-act dark comedy that sees Frank and Michael await their execution on Death Row."/>
    <n v="1250"/>
    <n v="430"/>
    <x v="2"/>
    <x v="1"/>
    <s v="GBP"/>
    <n v="1425124800"/>
    <n v="1421596356"/>
    <b v="0"/>
    <n v="13"/>
    <b v="0"/>
    <x v="6"/>
    <n v="34.4"/>
    <n v="33.07692307692308"/>
    <x v="1"/>
    <x v="6"/>
  </r>
  <r>
    <n v="4070"/>
    <s v="Southern Utah University: V-Day 2015"/>
    <s v="V-Day Southern Utah University 2015 and Second Studio Players presents: The Vagina Monologues"/>
    <n v="1000"/>
    <n v="165"/>
    <x v="2"/>
    <x v="0"/>
    <s v="USD"/>
    <n v="1425178800"/>
    <n v="1422374420"/>
    <b v="0"/>
    <n v="6"/>
    <b v="0"/>
    <x v="6"/>
    <n v="16.5"/>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9"/>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16666666666666669"/>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x v="6"/>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x v="6"/>
    <n v="4.7"/>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
    <n v="30"/>
    <x v="1"/>
    <x v="6"/>
  </r>
  <r>
    <n v="4090"/>
    <s v="&quot; Sweet O'l Mama &quot; Theater Production"/>
    <s v="A gripping re-enactment of a true breast cancer survival story, highlighted with inspiration and laughter!"/>
    <n v="1000"/>
    <n v="32"/>
    <x v="2"/>
    <x v="0"/>
    <s v="USD"/>
    <n v="1438959600"/>
    <n v="1437754137"/>
    <b v="0"/>
    <n v="3"/>
    <b v="0"/>
    <x v="6"/>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
    <n v="15"/>
    <x v="1"/>
    <x v="6"/>
  </r>
  <r>
    <n v="4094"/>
    <s v="Live at the Speakeasy with Ryan Anderson"/>
    <s v="Live at the Speakeasy with Ryan Anderson is a local talk show! Showcasing local artist, special guest, and talented bands."/>
    <n v="2000"/>
    <n v="730"/>
    <x v="2"/>
    <x v="0"/>
    <s v="USD"/>
    <n v="1413953940"/>
    <n v="1410141900"/>
    <b v="0"/>
    <n v="8"/>
    <b v="0"/>
    <x v="6"/>
    <n v="36.5"/>
    <n v="91.25"/>
    <x v="1"/>
    <x v="6"/>
  </r>
  <r>
    <n v="4095"/>
    <s v="LOPE ENAMORADO"/>
    <s v="Proyecto teatral dirigido por MartÃ­n Acosta que habla y reflexiona sobre el amor y su naturaleza."/>
    <n v="30000"/>
    <n v="800"/>
    <x v="2"/>
    <x v="14"/>
    <s v="MXN"/>
    <n v="1482108350"/>
    <n v="1479516350"/>
    <b v="0"/>
    <n v="1"/>
    <b v="0"/>
    <x v="6"/>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27.400000000000002"/>
    <n v="22.833333333333332"/>
    <x v="1"/>
    <x v="6"/>
  </r>
  <r>
    <n v="4103"/>
    <s v="Weather Men"/>
    <s v="Weather Men is a play, written by Nathan Black.  A comedy/drama that explores the question of 'why people stay together?'"/>
    <n v="1000"/>
    <n v="100"/>
    <x v="2"/>
    <x v="0"/>
    <s v="USD"/>
    <n v="1440613920"/>
    <n v="1435953566"/>
    <b v="0"/>
    <n v="6"/>
    <b v="0"/>
    <x v="6"/>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shorts"/>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cience fiction"/>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drama"/>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ocumentary"/>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animation"/>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1"/>
    <s v="plays"/>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2"/>
    <s v="web"/>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arables"/>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3"/>
    <s v="nonfiction"/>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4"/>
    <s v="rock"/>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metal"/>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jazz"/>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indie rock"/>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jazz"/>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2"/>
    <s v="wearables"/>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4"/>
    <s v="electronic music"/>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5"/>
    <s v="audio"/>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6"/>
    <s v="video games"/>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mobile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7"/>
    <s v="food truck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8"/>
    <s v="photoboo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4"/>
    <s v="world music"/>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rock"/>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1"/>
    <s v="plays"/>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2"/>
    <s v="wearable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3"/>
    <s v="nonfiction"/>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4"/>
    <s v="rock"/>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3"/>
    <s v="translations"/>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radio &amp; podcast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fiction"/>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8"/>
    <s v="photobooks"/>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nature"/>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3"/>
    <s v="art books"/>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8"/>
    <s v="place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4"/>
    <s v="rock"/>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pop"/>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faith"/>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8"/>
    <s v="photobooks"/>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4"/>
    <s v="rock"/>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6"/>
    <s v="mobile games"/>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4"/>
    <s v="indie rock"/>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2"/>
    <s v="gadgets"/>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4"/>
    <s v="indie rock"/>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2"/>
    <s v="hardware"/>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8"/>
    <s v="peopl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2"/>
    <s v="hardwar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4"/>
    <s v="indie rock"/>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6"/>
    <s v="video games"/>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4"/>
    <s v="rock"/>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6"/>
    <s v="tabletop games"/>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4"/>
    <s v="electronic music"/>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6"/>
    <s v="tabletop games"/>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4"/>
    <s v="rock"/>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indie 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7"/>
    <s v="small batch"/>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2"/>
    <s v="web"/>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7"/>
    <s v="food trucks"/>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small batch"/>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4"/>
    <s v="indie rock"/>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7"/>
    <s v="restaurants"/>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4"/>
    <s v="classical music"/>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7"/>
    <s v="food trucks"/>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2"/>
    <s v="space exploration"/>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makerspaces"/>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7"/>
    <s v="food truck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1"/>
    <s v="space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2"/>
    <s v="hardware"/>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3"/>
    <s v="children's books"/>
    <x v="274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1"/>
    <s v="play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musical"/>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spaces"/>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play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space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play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musical"/>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plays"/>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musical"/>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plays"/>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musical"/>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plays"/>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musical"/>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plays"/>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06DEAF-219D-5C4A-AB3B-C6519698FB05}" name="PivotTable2" cacheId="2"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chartFormat="3">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C38B8B-351E-9143-B49D-C7F403E4059C}"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3DF44B-A06C-5F4E-9AB6-1DDFF13F2872}"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E19"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6B220CF-EA8B-F848-BA94-CB3CD26D4DB3}" sourceName="country">
  <pivotTables>
    <pivotTable tabId="3" name="PivotTable2"/>
  </pivotTables>
  <data>
    <tabular pivotCacheId="206629849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DB2E68C-5839-644C-AECC-45F11B2E9B04}" sourceName="country">
  <pivotTables>
    <pivotTable tabId="5" name="PivotTable4"/>
  </pivotTables>
  <data>
    <tabular pivotCacheId="2066298499">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BFBB91B-633E-2248-8DD8-C197943D44C6}" sourceName="Category">
  <pivotTables>
    <pivotTable tabId="5" name="PivotTable4"/>
  </pivotTables>
  <data>
    <tabular pivotCacheId="2066298499">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E7DFFB9-9097-334B-8DE0-4BD935C568A6}" sourceName="state">
  <pivotTables>
    <pivotTable tabId="6" name="PivotTable1"/>
  </pivotTables>
  <data>
    <tabular pivotCacheId="9291045">
      <items count="4">
        <i x="1" s="1" nd="1"/>
        <i x="2" s="1" nd="1"/>
        <i x="3"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D1B60E6-FA6A-DB41-B585-268E52C569B9}"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5463448F-2083-4A42-8135-001B289F9250}" cache="Slicer_country1" caption="country" rowHeight="230716"/>
  <slicer name="Category" xr10:uid="{1A0DAE3F-010E-C643-A7C3-3366CFB3A19D}"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7D0A40C-7DC8-4B48-A2AC-9162DC45A1A3}" cache="Slicer_state" caption="stat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L276" zoomScale="84" zoomScaleNormal="55" workbookViewId="0">
      <selection activeCell="S283" sqref="S283"/>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2.83203125" customWidth="1"/>
    <col min="16" max="16" width="27.33203125" customWidth="1"/>
    <col min="17" max="17" width="15.1640625" customWidth="1"/>
    <col min="18" max="18" width="15.5" style="12" customWidth="1"/>
    <col min="19" max="19" width="22.83203125" style="13" customWidth="1"/>
    <col min="20" max="20" width="22" style="13"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7" t="s">
        <v>8308</v>
      </c>
      <c r="R1" s="1" t="s">
        <v>8309</v>
      </c>
      <c r="S1" s="11" t="s">
        <v>8365</v>
      </c>
      <c r="T1" s="1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5">
        <f>E2/L2</f>
        <v>63.917582417582416</v>
      </c>
      <c r="Q2" t="s">
        <v>8310</v>
      </c>
      <c r="R2" s="12" t="s">
        <v>8311</v>
      </c>
      <c r="S2" s="14">
        <f>(((J2/60)/60)/24)+DATE(1970,1,1)+(-5/24)</f>
        <v>42176.798738425925</v>
      </c>
      <c r="T2" s="14">
        <f>(((I2/60)/60)/24)+DATE(1970,1,1)+(-5/24)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5">
        <f t="shared" ref="P3:P66" si="1">E3/L3</f>
        <v>185.48101265822785</v>
      </c>
      <c r="Q3" t="s">
        <v>8310</v>
      </c>
      <c r="R3" s="12" t="s">
        <v>8311</v>
      </c>
      <c r="S3" s="14">
        <f t="shared" ref="S3:S18" si="2">(((J3/60)/60)/24)+DATE(1970,1,1)+(-5/24)</f>
        <v>42766.392164351848</v>
      </c>
      <c r="T3" s="14">
        <f t="shared" ref="T3:T18" si="3">(((I3/60)/60)/24)+DATE(1970,1,1)+(-5/24)</f>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5">
        <f t="shared" si="1"/>
        <v>15</v>
      </c>
      <c r="Q4" t="s">
        <v>8310</v>
      </c>
      <c r="R4" s="12" t="s">
        <v>8311</v>
      </c>
      <c r="S4" s="14">
        <f t="shared" si="2"/>
        <v>42405.494016203702</v>
      </c>
      <c r="T4" s="14">
        <f t="shared" si="3"/>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5">
        <f t="shared" si="1"/>
        <v>69.266666666666666</v>
      </c>
      <c r="Q5" t="s">
        <v>8310</v>
      </c>
      <c r="R5" s="12" t="s">
        <v>8311</v>
      </c>
      <c r="S5" s="14">
        <f t="shared" si="2"/>
        <v>41828.306793981479</v>
      </c>
      <c r="T5" s="14">
        <f t="shared" si="3"/>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5">
        <f t="shared" si="1"/>
        <v>190.55028169014085</v>
      </c>
      <c r="Q6" t="s">
        <v>8310</v>
      </c>
      <c r="R6" s="12" t="s">
        <v>8311</v>
      </c>
      <c r="S6" s="14">
        <f t="shared" si="2"/>
        <v>42327.625914351847</v>
      </c>
      <c r="T6" s="14">
        <f t="shared" si="3"/>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5">
        <f t="shared" si="1"/>
        <v>93.40425531914893</v>
      </c>
      <c r="Q7" t="s">
        <v>8310</v>
      </c>
      <c r="R7" s="12" t="s">
        <v>8311</v>
      </c>
      <c r="S7" s="14">
        <f t="shared" si="2"/>
        <v>42563.724618055552</v>
      </c>
      <c r="T7" s="14">
        <f t="shared" si="3"/>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5">
        <f t="shared" si="1"/>
        <v>146.87931034482759</v>
      </c>
      <c r="Q8" t="s">
        <v>8310</v>
      </c>
      <c r="R8" s="12" t="s">
        <v>8311</v>
      </c>
      <c r="S8" s="14">
        <f t="shared" si="2"/>
        <v>41793.864004629628</v>
      </c>
      <c r="T8" s="14">
        <f t="shared" si="3"/>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5">
        <f t="shared" si="1"/>
        <v>159.82456140350877</v>
      </c>
      <c r="Q9" t="s">
        <v>8310</v>
      </c>
      <c r="R9" s="12" t="s">
        <v>8311</v>
      </c>
      <c r="S9" s="14">
        <f t="shared" si="2"/>
        <v>42515.838738425926</v>
      </c>
      <c r="T9" s="14">
        <f t="shared" si="3"/>
        <v>42555.838738425926</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5">
        <f t="shared" si="1"/>
        <v>291.79333333333335</v>
      </c>
      <c r="Q10" t="s">
        <v>8310</v>
      </c>
      <c r="R10" s="12" t="s">
        <v>8311</v>
      </c>
      <c r="S10" s="14">
        <f t="shared" si="2"/>
        <v>42468.736249999994</v>
      </c>
      <c r="T10" s="14">
        <f t="shared" si="3"/>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5">
        <f t="shared" si="1"/>
        <v>31.499500000000001</v>
      </c>
      <c r="Q11" t="s">
        <v>8310</v>
      </c>
      <c r="R11" s="12" t="s">
        <v>8311</v>
      </c>
      <c r="S11" s="14">
        <f t="shared" si="2"/>
        <v>42446.895185185182</v>
      </c>
      <c r="T11" s="14">
        <f t="shared" si="3"/>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5">
        <f t="shared" si="1"/>
        <v>158.68421052631578</v>
      </c>
      <c r="Q12" t="s">
        <v>8310</v>
      </c>
      <c r="R12" s="12" t="s">
        <v>8311</v>
      </c>
      <c r="S12" s="14">
        <f t="shared" si="2"/>
        <v>41779.859710648147</v>
      </c>
      <c r="T12" s="14">
        <f t="shared" si="3"/>
        <v>41814.859710648147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5">
        <f t="shared" si="1"/>
        <v>80.333333333333329</v>
      </c>
      <c r="Q13" t="s">
        <v>8310</v>
      </c>
      <c r="R13" s="12" t="s">
        <v>8311</v>
      </c>
      <c r="S13" s="14">
        <f t="shared" si="2"/>
        <v>42572.570162037031</v>
      </c>
      <c r="T13" s="14">
        <f t="shared" si="3"/>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5">
        <f t="shared" si="1"/>
        <v>59.961305925030231</v>
      </c>
      <c r="Q14" t="s">
        <v>8310</v>
      </c>
      <c r="R14" s="12" t="s">
        <v>8311</v>
      </c>
      <c r="S14" s="14">
        <f t="shared" si="2"/>
        <v>41791.504918981482</v>
      </c>
      <c r="T14" s="14">
        <f t="shared" si="3"/>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5">
        <f t="shared" si="1"/>
        <v>109.78431372549019</v>
      </c>
      <c r="Q15" t="s">
        <v>8310</v>
      </c>
      <c r="R15" s="12" t="s">
        <v>8311</v>
      </c>
      <c r="S15" s="14">
        <f t="shared" si="2"/>
        <v>42508.468854166662</v>
      </c>
      <c r="T15" s="14">
        <f t="shared" si="3"/>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5">
        <f t="shared" si="1"/>
        <v>147.70731707317074</v>
      </c>
      <c r="Q16" t="s">
        <v>8310</v>
      </c>
      <c r="R16" s="12" t="s">
        <v>8311</v>
      </c>
      <c r="S16" s="14">
        <f t="shared" si="2"/>
        <v>41807.818148148144</v>
      </c>
      <c r="T16" s="14">
        <f t="shared" si="3"/>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5">
        <f t="shared" si="1"/>
        <v>21.755102040816325</v>
      </c>
      <c r="Q17" t="s">
        <v>8310</v>
      </c>
      <c r="R17" s="12" t="s">
        <v>8311</v>
      </c>
      <c r="S17" s="14">
        <f t="shared" si="2"/>
        <v>42256.183541666665</v>
      </c>
      <c r="T17" s="14">
        <f t="shared" si="3"/>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5">
        <f t="shared" si="1"/>
        <v>171.84285714285716</v>
      </c>
      <c r="Q18" t="s">
        <v>8310</v>
      </c>
      <c r="R18" s="12" t="s">
        <v>8311</v>
      </c>
      <c r="S18" s="14">
        <f t="shared" si="2"/>
        <v>41760.588090277779</v>
      </c>
      <c r="T18" s="14">
        <f t="shared" si="3"/>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5">
        <f t="shared" si="1"/>
        <v>41.944444444444443</v>
      </c>
      <c r="Q19" t="s">
        <v>8310</v>
      </c>
      <c r="R19" s="12" t="s">
        <v>8311</v>
      </c>
      <c r="S19" s="14">
        <f t="shared" ref="S19:S82" si="4">(((J19/60)/60)/24)+DATE(1970,1,1)+(-5/24)</f>
        <v>41917.523402777777</v>
      </c>
      <c r="T19" s="14">
        <f t="shared" ref="T19:T82" si="5">(((I19/60)/60)/24)+DATE(1970,1,1)+(-5/24)</f>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5">
        <f t="shared" si="1"/>
        <v>93.264122807017543</v>
      </c>
      <c r="Q20" t="s">
        <v>8310</v>
      </c>
      <c r="R20" s="12" t="s">
        <v>8311</v>
      </c>
      <c r="S20" s="14">
        <f t="shared" si="4"/>
        <v>41869.333981481483</v>
      </c>
      <c r="T20" s="14">
        <f t="shared" si="5"/>
        <v>41899.333981481483</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5">
        <f t="shared" si="1"/>
        <v>56.136363636363633</v>
      </c>
      <c r="Q21" t="s">
        <v>8310</v>
      </c>
      <c r="R21" s="12" t="s">
        <v>8311</v>
      </c>
      <c r="S21" s="14">
        <f t="shared" si="4"/>
        <v>42175.608032407406</v>
      </c>
      <c r="T21" s="14">
        <f t="shared" si="5"/>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5">
        <f t="shared" si="1"/>
        <v>80.16</v>
      </c>
      <c r="Q22" t="s">
        <v>8310</v>
      </c>
      <c r="R22" s="12" t="s">
        <v>8311</v>
      </c>
      <c r="S22" s="14">
        <f t="shared" si="4"/>
        <v>42200.549907407411</v>
      </c>
      <c r="T22" s="14">
        <f t="shared" si="5"/>
        <v>42260.549907407411</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5">
        <f t="shared" si="1"/>
        <v>199.9009900990099</v>
      </c>
      <c r="Q23" t="s">
        <v>8310</v>
      </c>
      <c r="R23" s="12" t="s">
        <v>8311</v>
      </c>
      <c r="S23" s="14">
        <f t="shared" si="4"/>
        <v>41878.418854166666</v>
      </c>
      <c r="T23" s="14">
        <f t="shared" si="5"/>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5">
        <f t="shared" si="1"/>
        <v>51.25</v>
      </c>
      <c r="Q24" t="s">
        <v>8310</v>
      </c>
      <c r="R24" s="12" t="s">
        <v>8311</v>
      </c>
      <c r="S24" s="14">
        <f t="shared" si="4"/>
        <v>41989.703009259254</v>
      </c>
      <c r="T24" s="14">
        <f t="shared" si="5"/>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5">
        <f t="shared" si="1"/>
        <v>103.04347826086956</v>
      </c>
      <c r="Q25" t="s">
        <v>8310</v>
      </c>
      <c r="R25" s="12" t="s">
        <v>8311</v>
      </c>
      <c r="S25" s="14">
        <f t="shared" si="4"/>
        <v>42097.570613425924</v>
      </c>
      <c r="T25" s="14">
        <f t="shared" si="5"/>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5">
        <f t="shared" si="1"/>
        <v>66.346149825783982</v>
      </c>
      <c r="Q26" t="s">
        <v>8310</v>
      </c>
      <c r="R26" s="12" t="s">
        <v>8311</v>
      </c>
      <c r="S26" s="14">
        <f t="shared" si="4"/>
        <v>42229.611840277772</v>
      </c>
      <c r="T26" s="14">
        <f t="shared" si="5"/>
        <v>42262.61041666667</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5">
        <f t="shared" si="1"/>
        <v>57.142857142857146</v>
      </c>
      <c r="Q27" t="s">
        <v>8310</v>
      </c>
      <c r="R27" s="12" t="s">
        <v>8311</v>
      </c>
      <c r="S27" s="14">
        <f t="shared" si="4"/>
        <v>42317.816678240742</v>
      </c>
      <c r="T27" s="14">
        <f t="shared" si="5"/>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5">
        <f t="shared" si="1"/>
        <v>102.10526315789474</v>
      </c>
      <c r="Q28" t="s">
        <v>8310</v>
      </c>
      <c r="R28" s="12" t="s">
        <v>8311</v>
      </c>
      <c r="S28" s="14">
        <f t="shared" si="4"/>
        <v>41828.307222222218</v>
      </c>
      <c r="T28" s="14">
        <f t="shared" si="5"/>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5">
        <f t="shared" si="1"/>
        <v>148.96666666666667</v>
      </c>
      <c r="Q29" t="s">
        <v>8310</v>
      </c>
      <c r="R29" s="12" t="s">
        <v>8311</v>
      </c>
      <c r="S29" s="14">
        <f t="shared" si="4"/>
        <v>41928.956400462957</v>
      </c>
      <c r="T29" s="14">
        <f t="shared" si="5"/>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5">
        <f t="shared" si="1"/>
        <v>169.6056338028169</v>
      </c>
      <c r="Q30" t="s">
        <v>8310</v>
      </c>
      <c r="R30" s="12" t="s">
        <v>8311</v>
      </c>
      <c r="S30" s="14">
        <f t="shared" si="4"/>
        <v>42324.755601851844</v>
      </c>
      <c r="T30" s="14">
        <f t="shared" si="5"/>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5">
        <f t="shared" si="1"/>
        <v>31.623931623931625</v>
      </c>
      <c r="Q31" t="s">
        <v>8310</v>
      </c>
      <c r="R31" s="12" t="s">
        <v>8311</v>
      </c>
      <c r="S31" s="14">
        <f t="shared" si="4"/>
        <v>41812.464907407404</v>
      </c>
      <c r="T31" s="14">
        <f t="shared" si="5"/>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5">
        <f t="shared" si="1"/>
        <v>76.45264150943396</v>
      </c>
      <c r="Q32" t="s">
        <v>8310</v>
      </c>
      <c r="R32" s="12" t="s">
        <v>8311</v>
      </c>
      <c r="S32" s="14">
        <f t="shared" si="4"/>
        <v>41842.084664351853</v>
      </c>
      <c r="T32" s="14">
        <f t="shared" si="5"/>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5">
        <f t="shared" si="1"/>
        <v>13</v>
      </c>
      <c r="Q33" t="s">
        <v>8310</v>
      </c>
      <c r="R33" s="12" t="s">
        <v>8311</v>
      </c>
      <c r="S33" s="14">
        <f t="shared" si="4"/>
        <v>42376.583726851844</v>
      </c>
      <c r="T33" s="14">
        <f t="shared" si="5"/>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5">
        <f t="shared" si="1"/>
        <v>320.44943820224717</v>
      </c>
      <c r="Q34" t="s">
        <v>8310</v>
      </c>
      <c r="R34" s="12" t="s">
        <v>8311</v>
      </c>
      <c r="S34" s="14">
        <f t="shared" si="4"/>
        <v>42461.419178240736</v>
      </c>
      <c r="T34" s="14">
        <f t="shared" si="5"/>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5">
        <f t="shared" si="1"/>
        <v>83.75</v>
      </c>
      <c r="Q35" t="s">
        <v>8310</v>
      </c>
      <c r="R35" s="12" t="s">
        <v>8311</v>
      </c>
      <c r="S35" s="14">
        <f t="shared" si="4"/>
        <v>42286.452557870369</v>
      </c>
      <c r="T35" s="14">
        <f t="shared" si="5"/>
        <v>42316.49422453704</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5">
        <f t="shared" si="1"/>
        <v>49.882352941176471</v>
      </c>
      <c r="Q36" t="s">
        <v>8310</v>
      </c>
      <c r="R36" s="12" t="s">
        <v>8311</v>
      </c>
      <c r="S36" s="14">
        <f t="shared" si="4"/>
        <v>41841.113437499997</v>
      </c>
      <c r="T36" s="14">
        <f t="shared" si="5"/>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5">
        <f t="shared" si="1"/>
        <v>59.464285714285715</v>
      </c>
      <c r="Q37" t="s">
        <v>8310</v>
      </c>
      <c r="R37" s="12" t="s">
        <v>8311</v>
      </c>
      <c r="S37" s="14">
        <f t="shared" si="4"/>
        <v>42098.083495370367</v>
      </c>
      <c r="T37" s="14">
        <f t="shared" si="5"/>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5">
        <f t="shared" si="1"/>
        <v>193.84090909090909</v>
      </c>
      <c r="Q38" t="s">
        <v>8310</v>
      </c>
      <c r="R38" s="12" t="s">
        <v>8311</v>
      </c>
      <c r="S38" s="14">
        <f t="shared" si="4"/>
        <v>42068.098668981482</v>
      </c>
      <c r="T38" s="14">
        <f t="shared" si="5"/>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5">
        <f t="shared" si="1"/>
        <v>159.51383399209487</v>
      </c>
      <c r="Q39" t="s">
        <v>8310</v>
      </c>
      <c r="R39" s="12" t="s">
        <v>8311</v>
      </c>
      <c r="S39" s="14">
        <f t="shared" si="4"/>
        <v>42032.484710648147</v>
      </c>
      <c r="T39" s="14">
        <f t="shared" si="5"/>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5">
        <f t="shared" si="1"/>
        <v>41.68181818181818</v>
      </c>
      <c r="Q40" t="s">
        <v>8310</v>
      </c>
      <c r="R40" s="12" t="s">
        <v>8311</v>
      </c>
      <c r="S40" s="14">
        <f t="shared" si="4"/>
        <v>41374.848888888882</v>
      </c>
      <c r="T40" s="14">
        <f t="shared" si="5"/>
        <v>41404.848888888882</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5">
        <f t="shared" si="1"/>
        <v>150.89861751152074</v>
      </c>
      <c r="Q41" t="s">
        <v>8310</v>
      </c>
      <c r="R41" s="12" t="s">
        <v>8311</v>
      </c>
      <c r="S41" s="14">
        <f t="shared" si="4"/>
        <v>41753.838749999995</v>
      </c>
      <c r="T41" s="14">
        <f t="shared" si="5"/>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5">
        <f t="shared" si="1"/>
        <v>126.6875</v>
      </c>
      <c r="Q42" t="s">
        <v>8310</v>
      </c>
      <c r="R42" s="12" t="s">
        <v>8311</v>
      </c>
      <c r="S42" s="14">
        <f t="shared" si="4"/>
        <v>41789.005648148144</v>
      </c>
      <c r="T42" s="14">
        <f t="shared" si="5"/>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5">
        <f t="shared" si="1"/>
        <v>105.26315789473684</v>
      </c>
      <c r="Q43" t="s">
        <v>8310</v>
      </c>
      <c r="R43" s="12" t="s">
        <v>8311</v>
      </c>
      <c r="S43" s="14">
        <f t="shared" si="4"/>
        <v>41887.360578703701</v>
      </c>
      <c r="T43" s="14">
        <f t="shared" si="5"/>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5">
        <f t="shared" si="1"/>
        <v>117.51479289940828</v>
      </c>
      <c r="Q44" t="s">
        <v>8310</v>
      </c>
      <c r="R44" s="12" t="s">
        <v>8311</v>
      </c>
      <c r="S44" s="14">
        <f t="shared" si="4"/>
        <v>41971.430856481478</v>
      </c>
      <c r="T44" s="14">
        <f t="shared" si="5"/>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5">
        <f t="shared" si="1"/>
        <v>117.36121673003802</v>
      </c>
      <c r="Q45" t="s">
        <v>8310</v>
      </c>
      <c r="R45" s="12" t="s">
        <v>8311</v>
      </c>
      <c r="S45" s="14">
        <f t="shared" si="4"/>
        <v>41802.582013888888</v>
      </c>
      <c r="T45" s="14">
        <f t="shared" si="5"/>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5">
        <f t="shared" si="1"/>
        <v>133.33333333333334</v>
      </c>
      <c r="Q46" t="s">
        <v>8310</v>
      </c>
      <c r="R46" s="12" t="s">
        <v>8311</v>
      </c>
      <c r="S46" s="14">
        <f t="shared" si="4"/>
        <v>41873.890474537038</v>
      </c>
      <c r="T46" s="14">
        <f t="shared" si="5"/>
        <v>41918.890474537038</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5">
        <f t="shared" si="1"/>
        <v>98.360655737704917</v>
      </c>
      <c r="Q47" t="s">
        <v>8310</v>
      </c>
      <c r="R47" s="12" t="s">
        <v>8311</v>
      </c>
      <c r="S47" s="14">
        <f t="shared" si="4"/>
        <v>42457.415590277778</v>
      </c>
      <c r="T47" s="14">
        <f t="shared" si="5"/>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5">
        <f t="shared" si="1"/>
        <v>194.44444444444446</v>
      </c>
      <c r="Q48" t="s">
        <v>8310</v>
      </c>
      <c r="R48" s="12" t="s">
        <v>8311</v>
      </c>
      <c r="S48" s="14">
        <f t="shared" si="4"/>
        <v>42323.756643518522</v>
      </c>
      <c r="T48" s="14">
        <f t="shared" si="5"/>
        <v>42353.756643518522</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5">
        <f t="shared" si="1"/>
        <v>76.865000000000009</v>
      </c>
      <c r="Q49" t="s">
        <v>8310</v>
      </c>
      <c r="R49" s="12" t="s">
        <v>8311</v>
      </c>
      <c r="S49" s="14">
        <f t="shared" si="4"/>
        <v>41932.611192129625</v>
      </c>
      <c r="T49" s="14">
        <f t="shared" si="5"/>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5">
        <f t="shared" si="1"/>
        <v>56.815789473684212</v>
      </c>
      <c r="Q50" t="s">
        <v>8310</v>
      </c>
      <c r="R50" s="12" t="s">
        <v>8311</v>
      </c>
      <c r="S50" s="14">
        <f t="shared" si="4"/>
        <v>42033.308564814812</v>
      </c>
      <c r="T50" s="14">
        <f t="shared" si="5"/>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5">
        <f t="shared" si="1"/>
        <v>137.93103448275863</v>
      </c>
      <c r="Q51" t="s">
        <v>8310</v>
      </c>
      <c r="R51" s="12" t="s">
        <v>8311</v>
      </c>
      <c r="S51" s="14">
        <f t="shared" si="4"/>
        <v>42270.968113425923</v>
      </c>
      <c r="T51" s="14">
        <f t="shared" si="5"/>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5">
        <f t="shared" si="1"/>
        <v>27.272727272727273</v>
      </c>
      <c r="Q52" t="s">
        <v>8310</v>
      </c>
      <c r="R52" s="12" t="s">
        <v>8311</v>
      </c>
      <c r="S52" s="14">
        <f t="shared" si="4"/>
        <v>41995.544652777775</v>
      </c>
      <c r="T52" s="14">
        <f t="shared" si="5"/>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5">
        <f t="shared" si="1"/>
        <v>118.33613445378151</v>
      </c>
      <c r="Q53" t="s">
        <v>8310</v>
      </c>
      <c r="R53" s="12" t="s">
        <v>8311</v>
      </c>
      <c r="S53" s="14">
        <f t="shared" si="4"/>
        <v>42196.720335648148</v>
      </c>
      <c r="T53" s="14">
        <f t="shared" si="5"/>
        <v>42226.720335648148</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5">
        <f t="shared" si="1"/>
        <v>223.48076923076923</v>
      </c>
      <c r="Q54" t="s">
        <v>8310</v>
      </c>
      <c r="R54" s="12" t="s">
        <v>8311</v>
      </c>
      <c r="S54" s="14">
        <f t="shared" si="4"/>
        <v>41807.493587962963</v>
      </c>
      <c r="T54" s="14">
        <f t="shared" si="5"/>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5">
        <f t="shared" si="1"/>
        <v>28.111111111111111</v>
      </c>
      <c r="Q55" t="s">
        <v>8310</v>
      </c>
      <c r="R55" s="12" t="s">
        <v>8311</v>
      </c>
      <c r="S55" s="14">
        <f t="shared" si="4"/>
        <v>41719.340798611105</v>
      </c>
      <c r="T55" s="14">
        <f t="shared" si="5"/>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5">
        <f t="shared" si="1"/>
        <v>194.23076923076923</v>
      </c>
      <c r="Q56" t="s">
        <v>8310</v>
      </c>
      <c r="R56" s="12" t="s">
        <v>8311</v>
      </c>
      <c r="S56" s="14">
        <f t="shared" si="4"/>
        <v>42333.504872685182</v>
      </c>
      <c r="T56" s="14">
        <f t="shared" si="5"/>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5">
        <f t="shared" si="1"/>
        <v>128.95348837209303</v>
      </c>
      <c r="Q57" t="s">
        <v>8310</v>
      </c>
      <c r="R57" s="12" t="s">
        <v>8311</v>
      </c>
      <c r="S57" s="14">
        <f t="shared" si="4"/>
        <v>42496.760601851849</v>
      </c>
      <c r="T57" s="14">
        <f t="shared" si="5"/>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5">
        <f t="shared" si="1"/>
        <v>49.316091954022987</v>
      </c>
      <c r="Q58" t="s">
        <v>8310</v>
      </c>
      <c r="R58" s="12" t="s">
        <v>8311</v>
      </c>
      <c r="S58" s="14">
        <f t="shared" si="4"/>
        <v>42149.340555555551</v>
      </c>
      <c r="T58" s="14">
        <f t="shared" si="5"/>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5">
        <f t="shared" si="1"/>
        <v>221.52173913043478</v>
      </c>
      <c r="Q59" t="s">
        <v>8310</v>
      </c>
      <c r="R59" s="12" t="s">
        <v>8311</v>
      </c>
      <c r="S59" s="14">
        <f t="shared" si="4"/>
        <v>42089.624560185184</v>
      </c>
      <c r="T59" s="14">
        <f t="shared" si="5"/>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5">
        <f t="shared" si="1"/>
        <v>137.21333333333334</v>
      </c>
      <c r="Q60" t="s">
        <v>8310</v>
      </c>
      <c r="R60" s="12" t="s">
        <v>8311</v>
      </c>
      <c r="S60" s="14">
        <f t="shared" si="4"/>
        <v>41932.536712962959</v>
      </c>
      <c r="T60" s="14">
        <f t="shared" si="5"/>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5">
        <f t="shared" si="1"/>
        <v>606.82242424242418</v>
      </c>
      <c r="Q61" t="s">
        <v>8310</v>
      </c>
      <c r="R61" s="12" t="s">
        <v>8312</v>
      </c>
      <c r="S61" s="14">
        <f t="shared" si="4"/>
        <v>42230.027500000004</v>
      </c>
      <c r="T61" s="14">
        <f t="shared" si="5"/>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5">
        <f t="shared" si="1"/>
        <v>43.040092592592593</v>
      </c>
      <c r="Q62" t="s">
        <v>8310</v>
      </c>
      <c r="R62" s="12" t="s">
        <v>8312</v>
      </c>
      <c r="S62" s="14">
        <f t="shared" si="4"/>
        <v>41701.693483796291</v>
      </c>
      <c r="T62" s="14">
        <f t="shared" si="5"/>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5">
        <f t="shared" si="1"/>
        <v>322.39130434782606</v>
      </c>
      <c r="Q63" t="s">
        <v>8310</v>
      </c>
      <c r="R63" s="12" t="s">
        <v>8312</v>
      </c>
      <c r="S63" s="14">
        <f t="shared" si="4"/>
        <v>41409.605983796297</v>
      </c>
      <c r="T63" s="14">
        <f t="shared" si="5"/>
        <v>41431.605983796297</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5">
        <f t="shared" si="1"/>
        <v>96.708333333333329</v>
      </c>
      <c r="Q64" t="s">
        <v>8310</v>
      </c>
      <c r="R64" s="12" t="s">
        <v>8312</v>
      </c>
      <c r="S64" s="14">
        <f t="shared" si="4"/>
        <v>41311.591180555552</v>
      </c>
      <c r="T64" s="14">
        <f t="shared" si="5"/>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5">
        <f t="shared" si="1"/>
        <v>35.474531249999998</v>
      </c>
      <c r="Q65" t="s">
        <v>8310</v>
      </c>
      <c r="R65" s="12" t="s">
        <v>8312</v>
      </c>
      <c r="S65" s="14">
        <f t="shared" si="4"/>
        <v>41612.703854166662</v>
      </c>
      <c r="T65" s="14">
        <f t="shared" si="5"/>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5">
        <f t="shared" si="1"/>
        <v>86.666666666666671</v>
      </c>
      <c r="Q66" t="s">
        <v>8310</v>
      </c>
      <c r="R66" s="12" t="s">
        <v>8312</v>
      </c>
      <c r="S66" s="14">
        <f t="shared" si="4"/>
        <v>41432.809965277775</v>
      </c>
      <c r="T66" s="14">
        <f t="shared" si="5"/>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E67/D67*100</f>
        <v>107.52857142857141</v>
      </c>
      <c r="P67" s="5">
        <f t="shared" ref="P67:P130" si="7">E67/L67</f>
        <v>132.05263157894737</v>
      </c>
      <c r="Q67" t="s">
        <v>8310</v>
      </c>
      <c r="R67" s="12" t="s">
        <v>8312</v>
      </c>
      <c r="S67" s="14">
        <f t="shared" si="4"/>
        <v>41835.612893518519</v>
      </c>
      <c r="T67" s="14">
        <f t="shared" si="5"/>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118.6</v>
      </c>
      <c r="P68" s="5">
        <f t="shared" si="7"/>
        <v>91.230769230769226</v>
      </c>
      <c r="Q68" t="s">
        <v>8310</v>
      </c>
      <c r="R68" s="12" t="s">
        <v>8312</v>
      </c>
      <c r="S68" s="14">
        <f t="shared" si="4"/>
        <v>42539.641435185178</v>
      </c>
      <c r="T68" s="14">
        <f t="shared" si="5"/>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5">
        <f t="shared" si="7"/>
        <v>116.25</v>
      </c>
      <c r="Q69" t="s">
        <v>8310</v>
      </c>
      <c r="R69" s="12" t="s">
        <v>8312</v>
      </c>
      <c r="S69" s="14">
        <f t="shared" si="4"/>
        <v>41075.375046296293</v>
      </c>
      <c r="T69" s="14">
        <f t="shared" si="5"/>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5">
        <f t="shared" si="7"/>
        <v>21.194444444444443</v>
      </c>
      <c r="Q70" t="s">
        <v>8310</v>
      </c>
      <c r="R70" s="12" t="s">
        <v>8312</v>
      </c>
      <c r="S70" s="14">
        <f t="shared" si="4"/>
        <v>41663.36100694444</v>
      </c>
      <c r="T70" s="14">
        <f t="shared" si="5"/>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5">
        <f t="shared" si="7"/>
        <v>62.327134831460668</v>
      </c>
      <c r="Q71" t="s">
        <v>8310</v>
      </c>
      <c r="R71" s="12" t="s">
        <v>8312</v>
      </c>
      <c r="S71" s="14">
        <f t="shared" si="4"/>
        <v>40785.979456018518</v>
      </c>
      <c r="T71" s="14">
        <f t="shared" si="5"/>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5">
        <f t="shared" si="7"/>
        <v>37.411764705882355</v>
      </c>
      <c r="Q72" t="s">
        <v>8310</v>
      </c>
      <c r="R72" s="12" t="s">
        <v>8312</v>
      </c>
      <c r="S72" s="14">
        <f t="shared" si="4"/>
        <v>40730.688020833331</v>
      </c>
      <c r="T72" s="14">
        <f t="shared" si="5"/>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5">
        <f t="shared" si="7"/>
        <v>69.71875</v>
      </c>
      <c r="Q73" t="s">
        <v>8310</v>
      </c>
      <c r="R73" s="12" t="s">
        <v>8312</v>
      </c>
      <c r="S73" s="14">
        <f t="shared" si="4"/>
        <v>40997.063159722216</v>
      </c>
      <c r="T73" s="14">
        <f t="shared" si="5"/>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108.40909090909091</v>
      </c>
      <c r="P74" s="5">
        <f t="shared" si="7"/>
        <v>58.170731707317074</v>
      </c>
      <c r="Q74" t="s">
        <v>8310</v>
      </c>
      <c r="R74" s="12" t="s">
        <v>8312</v>
      </c>
      <c r="S74" s="14">
        <f t="shared" si="4"/>
        <v>41207.801863425921</v>
      </c>
      <c r="T74" s="14">
        <f t="shared" si="5"/>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5">
        <f t="shared" si="7"/>
        <v>50</v>
      </c>
      <c r="Q75" t="s">
        <v>8310</v>
      </c>
      <c r="R75" s="12" t="s">
        <v>8312</v>
      </c>
      <c r="S75" s="14">
        <f t="shared" si="4"/>
        <v>40587.548425925925</v>
      </c>
      <c r="T75" s="14">
        <f t="shared" si="5"/>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5">
        <f t="shared" si="7"/>
        <v>19.471034482758618</v>
      </c>
      <c r="Q76" t="s">
        <v>8310</v>
      </c>
      <c r="R76" s="12" t="s">
        <v>8312</v>
      </c>
      <c r="S76" s="14">
        <f t="shared" si="4"/>
        <v>42360.278877314813</v>
      </c>
      <c r="T76" s="14">
        <f t="shared" si="5"/>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115.42857142857143</v>
      </c>
      <c r="P77" s="5">
        <f t="shared" si="7"/>
        <v>85.957446808510639</v>
      </c>
      <c r="Q77" t="s">
        <v>8310</v>
      </c>
      <c r="R77" s="12" t="s">
        <v>8312</v>
      </c>
      <c r="S77" s="14">
        <f t="shared" si="4"/>
        <v>41357.000833333332</v>
      </c>
      <c r="T77" s="14">
        <f t="shared" si="5"/>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5">
        <f t="shared" si="7"/>
        <v>30.666666666666668</v>
      </c>
      <c r="Q78" t="s">
        <v>8310</v>
      </c>
      <c r="R78" s="12" t="s">
        <v>8312</v>
      </c>
      <c r="S78" s="14">
        <f t="shared" si="4"/>
        <v>40844.483310185184</v>
      </c>
      <c r="T78" s="14">
        <f t="shared" si="5"/>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392.5</v>
      </c>
      <c r="P79" s="5">
        <f t="shared" si="7"/>
        <v>60.384615384615387</v>
      </c>
      <c r="Q79" t="s">
        <v>8310</v>
      </c>
      <c r="R79" s="12" t="s">
        <v>8312</v>
      </c>
      <c r="S79" s="14">
        <f t="shared" si="4"/>
        <v>40996.936539351853</v>
      </c>
      <c r="T79" s="14">
        <f t="shared" si="5"/>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5">
        <f t="shared" si="7"/>
        <v>38.6</v>
      </c>
      <c r="Q80" t="s">
        <v>8310</v>
      </c>
      <c r="R80" s="12" t="s">
        <v>8312</v>
      </c>
      <c r="S80" s="14">
        <f t="shared" si="4"/>
        <v>42604.522233796299</v>
      </c>
      <c r="T80" s="14">
        <f t="shared" si="5"/>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5">
        <f t="shared" si="7"/>
        <v>40.268292682926827</v>
      </c>
      <c r="Q81" t="s">
        <v>8310</v>
      </c>
      <c r="R81" s="12" t="s">
        <v>8312</v>
      </c>
      <c r="S81" s="14">
        <f t="shared" si="4"/>
        <v>41724.568206018514</v>
      </c>
      <c r="T81" s="14">
        <f t="shared" si="5"/>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5">
        <f t="shared" si="7"/>
        <v>273.82978723404256</v>
      </c>
      <c r="Q82" t="s">
        <v>8310</v>
      </c>
      <c r="R82" s="12" t="s">
        <v>8312</v>
      </c>
      <c r="S82" s="14">
        <f t="shared" si="4"/>
        <v>41582.875648148147</v>
      </c>
      <c r="T82" s="14">
        <f t="shared" si="5"/>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5">
        <f t="shared" si="7"/>
        <v>53.035714285714285</v>
      </c>
      <c r="Q83" t="s">
        <v>8310</v>
      </c>
      <c r="R83" s="12" t="s">
        <v>8312</v>
      </c>
      <c r="S83" s="14">
        <f t="shared" ref="S83:S146" si="8">(((J83/60)/60)/24)+DATE(1970,1,1)+(-5/24)</f>
        <v>41099.950543981482</v>
      </c>
      <c r="T83" s="14">
        <f t="shared" ref="T83:T146" si="9">(((I83/60)/60)/24)+DATE(1970,1,1)+(-5/24)</f>
        <v>41103.91805555555</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5">
        <f t="shared" si="7"/>
        <v>40.005000000000003</v>
      </c>
      <c r="Q84" t="s">
        <v>8310</v>
      </c>
      <c r="R84" s="12" t="s">
        <v>8312</v>
      </c>
      <c r="S84" s="14">
        <f t="shared" si="8"/>
        <v>40795.611817129626</v>
      </c>
      <c r="T84" s="14">
        <f t="shared" si="9"/>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5">
        <f t="shared" si="7"/>
        <v>15.76923076923077</v>
      </c>
      <c r="Q85" t="s">
        <v>8310</v>
      </c>
      <c r="R85" s="12" t="s">
        <v>8312</v>
      </c>
      <c r="S85" s="14">
        <f t="shared" si="8"/>
        <v>42042.407280092586</v>
      </c>
      <c r="T85" s="14">
        <f t="shared" si="9"/>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5">
        <f t="shared" si="7"/>
        <v>71.428571428571431</v>
      </c>
      <c r="Q86" t="s">
        <v>8310</v>
      </c>
      <c r="R86" s="12" t="s">
        <v>8312</v>
      </c>
      <c r="S86" s="14">
        <f t="shared" si="8"/>
        <v>40648.54960648148</v>
      </c>
      <c r="T86" s="14">
        <f t="shared" si="9"/>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5">
        <f t="shared" si="7"/>
        <v>71.714285714285708</v>
      </c>
      <c r="Q87" t="s">
        <v>8310</v>
      </c>
      <c r="R87" s="12" t="s">
        <v>8312</v>
      </c>
      <c r="S87" s="14">
        <f t="shared" si="8"/>
        <v>40778.917094907403</v>
      </c>
      <c r="T87" s="14">
        <f t="shared" si="9"/>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5">
        <f t="shared" si="7"/>
        <v>375.76470588235293</v>
      </c>
      <c r="Q88" t="s">
        <v>8310</v>
      </c>
      <c r="R88" s="12" t="s">
        <v>8312</v>
      </c>
      <c r="S88" s="14">
        <f t="shared" si="8"/>
        <v>42291.347743055558</v>
      </c>
      <c r="T88" s="14">
        <f t="shared" si="9"/>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104.60000000000001</v>
      </c>
      <c r="P89" s="5">
        <f t="shared" si="7"/>
        <v>104.6</v>
      </c>
      <c r="Q89" t="s">
        <v>8310</v>
      </c>
      <c r="R89" s="12" t="s">
        <v>8312</v>
      </c>
      <c r="S89" s="14">
        <f t="shared" si="8"/>
        <v>40322.331053240734</v>
      </c>
      <c r="T89" s="14">
        <f t="shared" si="9"/>
        <v>40331.861805555556</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5">
        <f t="shared" si="7"/>
        <v>60</v>
      </c>
      <c r="Q90" t="s">
        <v>8310</v>
      </c>
      <c r="R90" s="12" t="s">
        <v>8312</v>
      </c>
      <c r="S90" s="14">
        <f t="shared" si="8"/>
        <v>41786.450590277775</v>
      </c>
      <c r="T90" s="14">
        <f t="shared" si="9"/>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115.06666666666668</v>
      </c>
      <c r="P91" s="5">
        <f t="shared" si="7"/>
        <v>123.28571428571429</v>
      </c>
      <c r="Q91" t="s">
        <v>8310</v>
      </c>
      <c r="R91" s="12" t="s">
        <v>8312</v>
      </c>
      <c r="S91" s="14">
        <f t="shared" si="8"/>
        <v>41402.543888888889</v>
      </c>
      <c r="T91" s="14">
        <f t="shared" si="9"/>
        <v>41427.543888888889</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5">
        <f t="shared" si="7"/>
        <v>31.375</v>
      </c>
      <c r="Q92" t="s">
        <v>8310</v>
      </c>
      <c r="R92" s="12" t="s">
        <v>8312</v>
      </c>
      <c r="S92" s="14">
        <f t="shared" si="8"/>
        <v>40706.089108796295</v>
      </c>
      <c r="T92" s="14">
        <f t="shared" si="9"/>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5">
        <f t="shared" si="7"/>
        <v>78.260869565217391</v>
      </c>
      <c r="Q93" t="s">
        <v>8310</v>
      </c>
      <c r="R93" s="12" t="s">
        <v>8312</v>
      </c>
      <c r="S93" s="14">
        <f t="shared" si="8"/>
        <v>40619.194027777776</v>
      </c>
      <c r="T93" s="14">
        <f t="shared" si="9"/>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5">
        <f t="shared" si="7"/>
        <v>122.32558139534883</v>
      </c>
      <c r="Q94" t="s">
        <v>8310</v>
      </c>
      <c r="R94" s="12" t="s">
        <v>8312</v>
      </c>
      <c r="S94" s="14">
        <f t="shared" si="8"/>
        <v>42720.990543981483</v>
      </c>
      <c r="T94" s="14">
        <f t="shared" si="9"/>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5">
        <f t="shared" si="7"/>
        <v>73.733333333333334</v>
      </c>
      <c r="Q95" t="s">
        <v>8310</v>
      </c>
      <c r="R95" s="12" t="s">
        <v>8312</v>
      </c>
      <c r="S95" s="14">
        <f t="shared" si="8"/>
        <v>41065.649733796294</v>
      </c>
      <c r="T95" s="14">
        <f t="shared" si="9"/>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5">
        <f t="shared" si="7"/>
        <v>21.666666666666668</v>
      </c>
      <c r="Q96" t="s">
        <v>8310</v>
      </c>
      <c r="R96" s="12" t="s">
        <v>8312</v>
      </c>
      <c r="S96" s="14">
        <f t="shared" si="8"/>
        <v>41716.509513888886</v>
      </c>
      <c r="T96" s="14">
        <f t="shared" si="9"/>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131.42857142857142</v>
      </c>
      <c r="P97" s="5">
        <f t="shared" si="7"/>
        <v>21.904761904761905</v>
      </c>
      <c r="Q97" t="s">
        <v>8310</v>
      </c>
      <c r="R97" s="12" t="s">
        <v>8312</v>
      </c>
      <c r="S97" s="14">
        <f t="shared" si="8"/>
        <v>40934.796770833331</v>
      </c>
      <c r="T97" s="14">
        <f t="shared" si="9"/>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5">
        <f t="shared" si="7"/>
        <v>50.588235294117645</v>
      </c>
      <c r="Q98" t="s">
        <v>8310</v>
      </c>
      <c r="R98" s="12" t="s">
        <v>8312</v>
      </c>
      <c r="S98" s="14">
        <f t="shared" si="8"/>
        <v>40324.45417824074</v>
      </c>
      <c r="T98" s="14">
        <f t="shared" si="9"/>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5">
        <f t="shared" si="7"/>
        <v>53.125</v>
      </c>
      <c r="Q99" t="s">
        <v>8310</v>
      </c>
      <c r="R99" s="12" t="s">
        <v>8312</v>
      </c>
      <c r="S99" s="14">
        <f t="shared" si="8"/>
        <v>40705.926874999997</v>
      </c>
      <c r="T99" s="14">
        <f t="shared" si="9"/>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5">
        <f t="shared" si="7"/>
        <v>56.666666666666664</v>
      </c>
      <c r="Q100" t="s">
        <v>8310</v>
      </c>
      <c r="R100" s="12" t="s">
        <v>8312</v>
      </c>
      <c r="S100" s="14">
        <f t="shared" si="8"/>
        <v>41214.586504629624</v>
      </c>
      <c r="T100" s="14">
        <f t="shared" si="9"/>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106.01933333333334</v>
      </c>
      <c r="P101" s="5">
        <f t="shared" si="7"/>
        <v>40.776666666666664</v>
      </c>
      <c r="Q101" t="s">
        <v>8310</v>
      </c>
      <c r="R101" s="12" t="s">
        <v>8312</v>
      </c>
      <c r="S101" s="14">
        <f t="shared" si="8"/>
        <v>41631.694432870368</v>
      </c>
      <c r="T101" s="14">
        <f t="shared" si="9"/>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5">
        <f t="shared" si="7"/>
        <v>192.30769230769232</v>
      </c>
      <c r="Q102" t="s">
        <v>8310</v>
      </c>
      <c r="R102" s="12" t="s">
        <v>8312</v>
      </c>
      <c r="S102" s="14">
        <f t="shared" si="8"/>
        <v>41197.544976851852</v>
      </c>
      <c r="T102" s="14">
        <f t="shared" si="9"/>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5">
        <f t="shared" si="7"/>
        <v>100</v>
      </c>
      <c r="Q103" t="s">
        <v>8310</v>
      </c>
      <c r="R103" s="12" t="s">
        <v>8312</v>
      </c>
      <c r="S103" s="14">
        <f t="shared" si="8"/>
        <v>41274.568402777775</v>
      </c>
      <c r="T103" s="14">
        <f t="shared" si="9"/>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5">
        <f t="shared" si="7"/>
        <v>117.92307692307692</v>
      </c>
      <c r="Q104" t="s">
        <v>8310</v>
      </c>
      <c r="R104" s="12" t="s">
        <v>8312</v>
      </c>
      <c r="S104" s="14">
        <f t="shared" si="8"/>
        <v>40504.922835648147</v>
      </c>
      <c r="T104" s="14">
        <f t="shared" si="9"/>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105.15384615384616</v>
      </c>
      <c r="P105" s="5">
        <f t="shared" si="7"/>
        <v>27.897959183673468</v>
      </c>
      <c r="Q105" t="s">
        <v>8310</v>
      </c>
      <c r="R105" s="12" t="s">
        <v>8312</v>
      </c>
      <c r="S105" s="14">
        <f t="shared" si="8"/>
        <v>41682.597569444442</v>
      </c>
      <c r="T105" s="14">
        <f t="shared" si="9"/>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5">
        <f t="shared" si="7"/>
        <v>60</v>
      </c>
      <c r="Q106" t="s">
        <v>8310</v>
      </c>
      <c r="R106" s="12" t="s">
        <v>8312</v>
      </c>
      <c r="S106" s="14">
        <f t="shared" si="8"/>
        <v>40612.486874999995</v>
      </c>
      <c r="T106" s="14">
        <f t="shared" si="9"/>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107.40909090909089</v>
      </c>
      <c r="P107" s="5">
        <f t="shared" si="7"/>
        <v>39.383333333333333</v>
      </c>
      <c r="Q107" t="s">
        <v>8310</v>
      </c>
      <c r="R107" s="12" t="s">
        <v>8312</v>
      </c>
      <c r="S107" s="14">
        <f t="shared" si="8"/>
        <v>42485.516435185178</v>
      </c>
      <c r="T107" s="14">
        <f t="shared" si="9"/>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5">
        <f t="shared" si="7"/>
        <v>186.11111111111111</v>
      </c>
      <c r="Q108" t="s">
        <v>8310</v>
      </c>
      <c r="R108" s="12" t="s">
        <v>8312</v>
      </c>
      <c r="S108" s="14">
        <f t="shared" si="8"/>
        <v>40987.568298611113</v>
      </c>
      <c r="T108" s="14">
        <f t="shared" si="9"/>
        <v>41001.568298611113</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102.46666666666667</v>
      </c>
      <c r="P109" s="5">
        <f t="shared" si="7"/>
        <v>111.37681159420291</v>
      </c>
      <c r="Q109" t="s">
        <v>8310</v>
      </c>
      <c r="R109" s="12" t="s">
        <v>8312</v>
      </c>
      <c r="S109" s="14">
        <f t="shared" si="8"/>
        <v>40635.774155092593</v>
      </c>
      <c r="T109" s="14">
        <f t="shared" si="9"/>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246.66666666666669</v>
      </c>
      <c r="P110" s="5">
        <f t="shared" si="7"/>
        <v>78.723404255319153</v>
      </c>
      <c r="Q110" t="s">
        <v>8310</v>
      </c>
      <c r="R110" s="12" t="s">
        <v>8312</v>
      </c>
      <c r="S110" s="14">
        <f t="shared" si="8"/>
        <v>41365.404745370368</v>
      </c>
      <c r="T110" s="14">
        <f t="shared" si="9"/>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219.49999999999997</v>
      </c>
      <c r="P111" s="5">
        <f t="shared" si="7"/>
        <v>46.702127659574465</v>
      </c>
      <c r="Q111" t="s">
        <v>8310</v>
      </c>
      <c r="R111" s="12" t="s">
        <v>8312</v>
      </c>
      <c r="S111" s="14">
        <f t="shared" si="8"/>
        <v>40569.817476851851</v>
      </c>
      <c r="T111" s="14">
        <f t="shared" si="9"/>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5">
        <f t="shared" si="7"/>
        <v>65.384615384615387</v>
      </c>
      <c r="Q112" t="s">
        <v>8310</v>
      </c>
      <c r="R112" s="12" t="s">
        <v>8312</v>
      </c>
      <c r="S112" s="14">
        <f t="shared" si="8"/>
        <v>41557.741354166668</v>
      </c>
      <c r="T112" s="14">
        <f t="shared" si="9"/>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5">
        <f t="shared" si="7"/>
        <v>102.0754716981132</v>
      </c>
      <c r="Q113" t="s">
        <v>8310</v>
      </c>
      <c r="R113" s="12" t="s">
        <v>8312</v>
      </c>
      <c r="S113" s="14">
        <f t="shared" si="8"/>
        <v>42125.124849537031</v>
      </c>
      <c r="T113" s="14">
        <f t="shared" si="9"/>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5">
        <f t="shared" si="7"/>
        <v>64.197530864197532</v>
      </c>
      <c r="Q114" t="s">
        <v>8310</v>
      </c>
      <c r="R114" s="12" t="s">
        <v>8312</v>
      </c>
      <c r="S114" s="14">
        <f t="shared" si="8"/>
        <v>41717.834699074068</v>
      </c>
      <c r="T114" s="14">
        <f t="shared" si="9"/>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5">
        <f t="shared" si="7"/>
        <v>90.384615384615387</v>
      </c>
      <c r="Q115" t="s">
        <v>8310</v>
      </c>
      <c r="R115" s="12" t="s">
        <v>8312</v>
      </c>
      <c r="S115" s="14">
        <f t="shared" si="8"/>
        <v>40753.550092592588</v>
      </c>
      <c r="T115" s="14">
        <f t="shared" si="9"/>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5">
        <f t="shared" si="7"/>
        <v>88.571428571428569</v>
      </c>
      <c r="Q116" t="s">
        <v>8310</v>
      </c>
      <c r="R116" s="12" t="s">
        <v>8312</v>
      </c>
      <c r="S116" s="14">
        <f t="shared" si="8"/>
        <v>40861.065833333334</v>
      </c>
      <c r="T116" s="14">
        <f t="shared" si="9"/>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140.44444444444443</v>
      </c>
      <c r="P117" s="5">
        <f t="shared" si="7"/>
        <v>28.727272727272727</v>
      </c>
      <c r="Q117" t="s">
        <v>8310</v>
      </c>
      <c r="R117" s="12" t="s">
        <v>8312</v>
      </c>
      <c r="S117" s="14">
        <f t="shared" si="8"/>
        <v>40918.530601851846</v>
      </c>
      <c r="T117" s="14">
        <f t="shared" si="9"/>
        <v>40943.530601851846</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5">
        <f t="shared" si="7"/>
        <v>69.78947368421052</v>
      </c>
      <c r="Q118" t="s">
        <v>8310</v>
      </c>
      <c r="R118" s="12" t="s">
        <v>8312</v>
      </c>
      <c r="S118" s="14">
        <f t="shared" si="8"/>
        <v>40595.288831018515</v>
      </c>
      <c r="T118" s="14">
        <f t="shared" si="9"/>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5">
        <f t="shared" si="7"/>
        <v>167.48962962962963</v>
      </c>
      <c r="Q119" t="s">
        <v>8310</v>
      </c>
      <c r="R119" s="12" t="s">
        <v>8312</v>
      </c>
      <c r="S119" s="14">
        <f t="shared" si="8"/>
        <v>40248.626666666663</v>
      </c>
      <c r="T119" s="14">
        <f t="shared" si="9"/>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113.03159999999998</v>
      </c>
      <c r="P120" s="5">
        <f t="shared" si="7"/>
        <v>144.91230769230768</v>
      </c>
      <c r="Q120" t="s">
        <v>8310</v>
      </c>
      <c r="R120" s="12" t="s">
        <v>8312</v>
      </c>
      <c r="S120" s="14">
        <f t="shared" si="8"/>
        <v>40722.845324074071</v>
      </c>
      <c r="T120" s="14">
        <f t="shared" si="9"/>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5">
        <f t="shared" si="7"/>
        <v>91.840540540540545</v>
      </c>
      <c r="Q121" t="s">
        <v>8310</v>
      </c>
      <c r="R121" s="12" t="s">
        <v>8313</v>
      </c>
      <c r="S121" s="14">
        <f t="shared" si="8"/>
        <v>40738.860949074071</v>
      </c>
      <c r="T121" s="14">
        <f t="shared" si="9"/>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1.4285714285714287E-2</v>
      </c>
      <c r="P122" s="5">
        <f t="shared" si="7"/>
        <v>10</v>
      </c>
      <c r="Q122" t="s">
        <v>8310</v>
      </c>
      <c r="R122" s="12" t="s">
        <v>8313</v>
      </c>
      <c r="S122" s="14">
        <f t="shared" si="8"/>
        <v>42615.841516203705</v>
      </c>
      <c r="T122" s="14">
        <f t="shared" si="9"/>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3.3333333333333333E-2</v>
      </c>
      <c r="P123" s="5">
        <f t="shared" si="7"/>
        <v>1</v>
      </c>
      <c r="Q123" t="s">
        <v>8310</v>
      </c>
      <c r="R123" s="12" t="s">
        <v>8313</v>
      </c>
      <c r="S123" s="14">
        <f t="shared" si="8"/>
        <v>42096.496643518512</v>
      </c>
      <c r="T123" s="14">
        <f t="shared" si="9"/>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5" t="e">
        <f t="shared" si="7"/>
        <v>#DIV/0!</v>
      </c>
      <c r="Q124" t="s">
        <v>8310</v>
      </c>
      <c r="R124" s="12" t="s">
        <v>8313</v>
      </c>
      <c r="S124" s="14">
        <f t="shared" si="8"/>
        <v>42593.223460648143</v>
      </c>
      <c r="T124" s="14">
        <f t="shared" si="9"/>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0.27454545454545454</v>
      </c>
      <c r="P125" s="5">
        <f t="shared" si="7"/>
        <v>25.166666666666668</v>
      </c>
      <c r="Q125" t="s">
        <v>8310</v>
      </c>
      <c r="R125" s="12" t="s">
        <v>8313</v>
      </c>
      <c r="S125" s="14">
        <f t="shared" si="8"/>
        <v>41904.573657407404</v>
      </c>
      <c r="T125" s="14">
        <f t="shared" si="9"/>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5" t="e">
        <f t="shared" si="7"/>
        <v>#DIV/0!</v>
      </c>
      <c r="Q126" t="s">
        <v>8310</v>
      </c>
      <c r="R126" s="12" t="s">
        <v>8313</v>
      </c>
      <c r="S126" s="14">
        <f t="shared" si="8"/>
        <v>42114.720393518517</v>
      </c>
      <c r="T126" s="14">
        <f t="shared" si="9"/>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14.000000000000002</v>
      </c>
      <c r="P127" s="5">
        <f t="shared" si="7"/>
        <v>11.666666666666666</v>
      </c>
      <c r="Q127" t="s">
        <v>8310</v>
      </c>
      <c r="R127" s="12" t="s">
        <v>8313</v>
      </c>
      <c r="S127" s="14">
        <f t="shared" si="8"/>
        <v>42709.78564814815</v>
      </c>
      <c r="T127" s="14">
        <f t="shared" si="9"/>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v>
      </c>
      <c r="P128" s="5">
        <f t="shared" si="7"/>
        <v>106.69230769230769</v>
      </c>
      <c r="Q128" t="s">
        <v>8310</v>
      </c>
      <c r="R128" s="12" t="s">
        <v>8313</v>
      </c>
      <c r="S128" s="14">
        <f t="shared" si="8"/>
        <v>42135.381215277775</v>
      </c>
      <c r="T128" s="14">
        <f t="shared" si="9"/>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v>
      </c>
      <c r="P129" s="5">
        <f t="shared" si="7"/>
        <v>47.5</v>
      </c>
      <c r="Q129" t="s">
        <v>8310</v>
      </c>
      <c r="R129" s="12" t="s">
        <v>8313</v>
      </c>
      <c r="S129" s="14">
        <f t="shared" si="8"/>
        <v>42067.415983796294</v>
      </c>
      <c r="T129" s="14">
        <f t="shared" si="9"/>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1.867</v>
      </c>
      <c r="P130" s="5">
        <f t="shared" si="7"/>
        <v>311.16666666666669</v>
      </c>
      <c r="Q130" t="s">
        <v>8310</v>
      </c>
      <c r="R130" s="12" t="s">
        <v>8313</v>
      </c>
      <c r="S130" s="14">
        <f t="shared" si="8"/>
        <v>42628.019594907404</v>
      </c>
      <c r="T130" s="14">
        <f t="shared" si="9"/>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0">E131/D131*100</f>
        <v>0</v>
      </c>
      <c r="P131" s="5" t="e">
        <f t="shared" ref="P131:P194" si="11">E131/L131</f>
        <v>#DIV/0!</v>
      </c>
      <c r="Q131" t="s">
        <v>8310</v>
      </c>
      <c r="R131" s="12" t="s">
        <v>8313</v>
      </c>
      <c r="S131" s="14">
        <f t="shared" si="8"/>
        <v>41882.728969907403</v>
      </c>
      <c r="T131" s="14">
        <f t="shared" si="9"/>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0"/>
        <v>0</v>
      </c>
      <c r="P132" s="5" t="e">
        <f t="shared" si="11"/>
        <v>#DIV/0!</v>
      </c>
      <c r="Q132" t="s">
        <v>8310</v>
      </c>
      <c r="R132" s="12" t="s">
        <v>8313</v>
      </c>
      <c r="S132" s="14">
        <f t="shared" si="8"/>
        <v>41778.707083333327</v>
      </c>
      <c r="T132" s="14">
        <f t="shared" si="9"/>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0"/>
        <v>0</v>
      </c>
      <c r="P133" s="5" t="e">
        <f t="shared" si="11"/>
        <v>#DIV/0!</v>
      </c>
      <c r="Q133" t="s">
        <v>8310</v>
      </c>
      <c r="R133" s="12" t="s">
        <v>8313</v>
      </c>
      <c r="S133" s="14">
        <f t="shared" si="8"/>
        <v>42541.629178240742</v>
      </c>
      <c r="T133" s="14">
        <f t="shared" si="9"/>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0"/>
        <v>9.5687499999999996</v>
      </c>
      <c r="P134" s="5">
        <f t="shared" si="11"/>
        <v>94.506172839506178</v>
      </c>
      <c r="Q134" t="s">
        <v>8310</v>
      </c>
      <c r="R134" s="12" t="s">
        <v>8313</v>
      </c>
      <c r="S134" s="14">
        <f t="shared" si="8"/>
        <v>41905.60424768518</v>
      </c>
      <c r="T134" s="14">
        <f t="shared" si="9"/>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0"/>
        <v>0</v>
      </c>
      <c r="P135" s="5" t="e">
        <f t="shared" si="11"/>
        <v>#DIV/0!</v>
      </c>
      <c r="Q135" t="s">
        <v>8310</v>
      </c>
      <c r="R135" s="12" t="s">
        <v>8313</v>
      </c>
      <c r="S135" s="14">
        <f t="shared" si="8"/>
        <v>42491.599351851844</v>
      </c>
      <c r="T135" s="14">
        <f t="shared" si="9"/>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0"/>
        <v>0</v>
      </c>
      <c r="P136" s="5" t="e">
        <f t="shared" si="11"/>
        <v>#DIV/0!</v>
      </c>
      <c r="Q136" t="s">
        <v>8310</v>
      </c>
      <c r="R136" s="12" t="s">
        <v>8313</v>
      </c>
      <c r="S136" s="14">
        <f t="shared" si="8"/>
        <v>42221.701597222222</v>
      </c>
      <c r="T136" s="14">
        <f t="shared" si="9"/>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0"/>
        <v>13.433333333333334</v>
      </c>
      <c r="P137" s="5">
        <f t="shared" si="11"/>
        <v>80.599999999999994</v>
      </c>
      <c r="Q137" t="s">
        <v>8310</v>
      </c>
      <c r="R137" s="12" t="s">
        <v>8313</v>
      </c>
      <c r="S137" s="14">
        <f t="shared" si="8"/>
        <v>41788.173576388886</v>
      </c>
      <c r="T137" s="14">
        <f t="shared" si="9"/>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0"/>
        <v>0</v>
      </c>
      <c r="P138" s="5" t="e">
        <f t="shared" si="11"/>
        <v>#DIV/0!</v>
      </c>
      <c r="Q138" t="s">
        <v>8310</v>
      </c>
      <c r="R138" s="12" t="s">
        <v>8313</v>
      </c>
      <c r="S138" s="14">
        <f t="shared" si="8"/>
        <v>42096.201782407406</v>
      </c>
      <c r="T138" s="14">
        <f t="shared" si="9"/>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0"/>
        <v>0</v>
      </c>
      <c r="P139" s="5" t="e">
        <f t="shared" si="11"/>
        <v>#DIV/0!</v>
      </c>
      <c r="Q139" t="s">
        <v>8310</v>
      </c>
      <c r="R139" s="12" t="s">
        <v>8313</v>
      </c>
      <c r="S139" s="14">
        <f t="shared" si="8"/>
        <v>42239.365659722222</v>
      </c>
      <c r="T139" s="14">
        <f t="shared" si="9"/>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0"/>
        <v>3.1413333333333333</v>
      </c>
      <c r="P140" s="5">
        <f t="shared" si="11"/>
        <v>81.241379310344826</v>
      </c>
      <c r="Q140" t="s">
        <v>8310</v>
      </c>
      <c r="R140" s="12" t="s">
        <v>8313</v>
      </c>
      <c r="S140" s="14">
        <f t="shared" si="8"/>
        <v>42186.049085648141</v>
      </c>
      <c r="T140" s="14">
        <f t="shared" si="9"/>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0"/>
        <v>100</v>
      </c>
      <c r="P141" s="5">
        <f t="shared" si="11"/>
        <v>500</v>
      </c>
      <c r="Q141" t="s">
        <v>8310</v>
      </c>
      <c r="R141" s="12" t="s">
        <v>8313</v>
      </c>
      <c r="S141" s="14">
        <f t="shared" si="8"/>
        <v>42187.712638888886</v>
      </c>
      <c r="T141" s="14">
        <f t="shared" si="9"/>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0"/>
        <v>0</v>
      </c>
      <c r="P142" s="5" t="e">
        <f t="shared" si="11"/>
        <v>#DIV/0!</v>
      </c>
      <c r="Q142" t="s">
        <v>8310</v>
      </c>
      <c r="R142" s="12" t="s">
        <v>8313</v>
      </c>
      <c r="S142" s="14">
        <f t="shared" si="8"/>
        <v>42052.989953703705</v>
      </c>
      <c r="T142" s="14">
        <f t="shared" si="9"/>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0"/>
        <v>10.775</v>
      </c>
      <c r="P143" s="5">
        <f t="shared" si="11"/>
        <v>46.178571428571431</v>
      </c>
      <c r="Q143" t="s">
        <v>8310</v>
      </c>
      <c r="R143" s="12" t="s">
        <v>8313</v>
      </c>
      <c r="S143" s="14">
        <f t="shared" si="8"/>
        <v>42109.944710648146</v>
      </c>
      <c r="T143" s="14">
        <f t="shared" si="9"/>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0"/>
        <v>0.33333333333333337</v>
      </c>
      <c r="P144" s="5">
        <f t="shared" si="11"/>
        <v>10</v>
      </c>
      <c r="Q144" t="s">
        <v>8310</v>
      </c>
      <c r="R144" s="12" t="s">
        <v>8313</v>
      </c>
      <c r="S144" s="14">
        <f t="shared" si="8"/>
        <v>41938.684930555552</v>
      </c>
      <c r="T144" s="14">
        <f t="shared" si="9"/>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0"/>
        <v>0</v>
      </c>
      <c r="P145" s="5" t="e">
        <f t="shared" si="11"/>
        <v>#DIV/0!</v>
      </c>
      <c r="Q145" t="s">
        <v>8310</v>
      </c>
      <c r="R145" s="12" t="s">
        <v>8313</v>
      </c>
      <c r="S145" s="14">
        <f t="shared" si="8"/>
        <v>42558.855810185189</v>
      </c>
      <c r="T145" s="14">
        <f t="shared" si="9"/>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0"/>
        <v>27.6</v>
      </c>
      <c r="P146" s="5">
        <f t="shared" si="11"/>
        <v>55.945945945945944</v>
      </c>
      <c r="Q146" t="s">
        <v>8310</v>
      </c>
      <c r="R146" s="12" t="s">
        <v>8313</v>
      </c>
      <c r="S146" s="14">
        <f t="shared" si="8"/>
        <v>42047.554074074076</v>
      </c>
      <c r="T146" s="14">
        <f t="shared" si="9"/>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0"/>
        <v>7.5111111111111111</v>
      </c>
      <c r="P147" s="5">
        <f t="shared" si="11"/>
        <v>37.555555555555557</v>
      </c>
      <c r="Q147" t="s">
        <v>8310</v>
      </c>
      <c r="R147" s="12" t="s">
        <v>8313</v>
      </c>
      <c r="S147" s="14">
        <f t="shared" ref="S147:S210" si="12">(((J147/60)/60)/24)+DATE(1970,1,1)+(-5/24)</f>
        <v>42200.333935185183</v>
      </c>
      <c r="T147" s="14">
        <f t="shared" ref="T147:T210" si="13">(((I147/60)/60)/24)+DATE(1970,1,1)+(-5/24)</f>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0"/>
        <v>0.57499999999999996</v>
      </c>
      <c r="P148" s="5">
        <f t="shared" si="11"/>
        <v>38.333333333333336</v>
      </c>
      <c r="Q148" t="s">
        <v>8310</v>
      </c>
      <c r="R148" s="12" t="s">
        <v>8313</v>
      </c>
      <c r="S148" s="14">
        <f t="shared" si="12"/>
        <v>42692.807847222219</v>
      </c>
      <c r="T148" s="14">
        <f t="shared" si="13"/>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0"/>
        <v>0</v>
      </c>
      <c r="P149" s="5" t="e">
        <f t="shared" si="11"/>
        <v>#DIV/0!</v>
      </c>
      <c r="Q149" t="s">
        <v>8310</v>
      </c>
      <c r="R149" s="12" t="s">
        <v>8313</v>
      </c>
      <c r="S149" s="14">
        <f t="shared" si="12"/>
        <v>41969.559490740743</v>
      </c>
      <c r="T149" s="14">
        <f t="shared" si="13"/>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0"/>
        <v>0.08</v>
      </c>
      <c r="P150" s="5">
        <f t="shared" si="11"/>
        <v>20</v>
      </c>
      <c r="Q150" t="s">
        <v>8310</v>
      </c>
      <c r="R150" s="12" t="s">
        <v>8313</v>
      </c>
      <c r="S150" s="14">
        <f t="shared" si="12"/>
        <v>42397.073333333326</v>
      </c>
      <c r="T150" s="14">
        <f t="shared" si="13"/>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0"/>
        <v>0.91999999999999993</v>
      </c>
      <c r="P151" s="5">
        <f t="shared" si="11"/>
        <v>15.333333333333334</v>
      </c>
      <c r="Q151" t="s">
        <v>8310</v>
      </c>
      <c r="R151" s="12" t="s">
        <v>8313</v>
      </c>
      <c r="S151" s="14">
        <f t="shared" si="12"/>
        <v>41967.963773148142</v>
      </c>
      <c r="T151" s="14">
        <f t="shared" si="13"/>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0"/>
        <v>23.163076923076922</v>
      </c>
      <c r="P152" s="5">
        <f t="shared" si="11"/>
        <v>449.43283582089555</v>
      </c>
      <c r="Q152" t="s">
        <v>8310</v>
      </c>
      <c r="R152" s="12" t="s">
        <v>8313</v>
      </c>
      <c r="S152" s="14">
        <f t="shared" si="12"/>
        <v>42089.95349537037</v>
      </c>
      <c r="T152" s="14">
        <f t="shared" si="13"/>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0"/>
        <v>5.5999999999999994E-2</v>
      </c>
      <c r="P153" s="5">
        <f t="shared" si="11"/>
        <v>28</v>
      </c>
      <c r="Q153" t="s">
        <v>8310</v>
      </c>
      <c r="R153" s="12" t="s">
        <v>8313</v>
      </c>
      <c r="S153" s="14">
        <f t="shared" si="12"/>
        <v>42113.342488425922</v>
      </c>
      <c r="T153" s="14">
        <f t="shared" si="13"/>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0"/>
        <v>7.8947368421052634E-3</v>
      </c>
      <c r="P154" s="5">
        <f t="shared" si="11"/>
        <v>15</v>
      </c>
      <c r="Q154" t="s">
        <v>8310</v>
      </c>
      <c r="R154" s="12" t="s">
        <v>8313</v>
      </c>
      <c r="S154" s="14">
        <f t="shared" si="12"/>
        <v>41874.869212962964</v>
      </c>
      <c r="T154" s="14">
        <f t="shared" si="13"/>
        <v>41904.869212962964</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0"/>
        <v>0.71799999999999997</v>
      </c>
      <c r="P155" s="5">
        <f t="shared" si="11"/>
        <v>35.9</v>
      </c>
      <c r="Q155" t="s">
        <v>8310</v>
      </c>
      <c r="R155" s="12" t="s">
        <v>8313</v>
      </c>
      <c r="S155" s="14">
        <f t="shared" si="12"/>
        <v>41933.377824074072</v>
      </c>
      <c r="T155" s="14">
        <f t="shared" si="13"/>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0"/>
        <v>2.666666666666667</v>
      </c>
      <c r="P156" s="5">
        <f t="shared" si="11"/>
        <v>13.333333333333334</v>
      </c>
      <c r="Q156" t="s">
        <v>8310</v>
      </c>
      <c r="R156" s="12" t="s">
        <v>8313</v>
      </c>
      <c r="S156" s="14">
        <f t="shared" si="12"/>
        <v>42115.339062499996</v>
      </c>
      <c r="T156" s="14">
        <f t="shared" si="13"/>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0"/>
        <v>6.0000000000000001E-3</v>
      </c>
      <c r="P157" s="5">
        <f t="shared" si="11"/>
        <v>20.25</v>
      </c>
      <c r="Q157" t="s">
        <v>8310</v>
      </c>
      <c r="R157" s="12" t="s">
        <v>8313</v>
      </c>
      <c r="S157" s="14">
        <f t="shared" si="12"/>
        <v>42168.351099537038</v>
      </c>
      <c r="T157" s="14">
        <f t="shared" si="13"/>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0"/>
        <v>5.0999999999999996</v>
      </c>
      <c r="P158" s="5">
        <f t="shared" si="11"/>
        <v>119</v>
      </c>
      <c r="Q158" t="s">
        <v>8310</v>
      </c>
      <c r="R158" s="12" t="s">
        <v>8313</v>
      </c>
      <c r="S158" s="14">
        <f t="shared" si="12"/>
        <v>41793.916620370372</v>
      </c>
      <c r="T158" s="14">
        <f t="shared" si="13"/>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0"/>
        <v>0.26711185308848079</v>
      </c>
      <c r="P159" s="5">
        <f t="shared" si="11"/>
        <v>4</v>
      </c>
      <c r="Q159" t="s">
        <v>8310</v>
      </c>
      <c r="R159" s="12" t="s">
        <v>8313</v>
      </c>
      <c r="S159" s="14">
        <f t="shared" si="12"/>
        <v>42396.703379629624</v>
      </c>
      <c r="T159" s="14">
        <f t="shared" si="13"/>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0"/>
        <v>0</v>
      </c>
      <c r="P160" s="5" t="e">
        <f t="shared" si="11"/>
        <v>#DIV/0!</v>
      </c>
      <c r="Q160" t="s">
        <v>8310</v>
      </c>
      <c r="R160" s="12" t="s">
        <v>8313</v>
      </c>
      <c r="S160" s="14">
        <f t="shared" si="12"/>
        <v>41903.868379629625</v>
      </c>
      <c r="T160" s="14">
        <f t="shared" si="13"/>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0"/>
        <v>2E-3</v>
      </c>
      <c r="P161" s="5">
        <f t="shared" si="11"/>
        <v>10</v>
      </c>
      <c r="Q161" t="s">
        <v>8310</v>
      </c>
      <c r="R161" s="12" t="s">
        <v>8314</v>
      </c>
      <c r="S161" s="14">
        <f t="shared" si="12"/>
        <v>42514.226215277777</v>
      </c>
      <c r="T161" s="14">
        <f t="shared" si="13"/>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0"/>
        <v>0</v>
      </c>
      <c r="P162" s="5" t="e">
        <f t="shared" si="11"/>
        <v>#DIV/0!</v>
      </c>
      <c r="Q162" t="s">
        <v>8310</v>
      </c>
      <c r="R162" s="12" t="s">
        <v>8314</v>
      </c>
      <c r="S162" s="14">
        <f t="shared" si="12"/>
        <v>42171.704756944448</v>
      </c>
      <c r="T162" s="14">
        <f t="shared" si="13"/>
        <v>42231.704756944448</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0"/>
        <v>0.01</v>
      </c>
      <c r="P163" s="5">
        <f t="shared" si="11"/>
        <v>5</v>
      </c>
      <c r="Q163" t="s">
        <v>8310</v>
      </c>
      <c r="R163" s="12" t="s">
        <v>8314</v>
      </c>
      <c r="S163" s="14">
        <f t="shared" si="12"/>
        <v>41792.479108796295</v>
      </c>
      <c r="T163" s="14">
        <f t="shared" si="13"/>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0"/>
        <v>15.535714285714286</v>
      </c>
      <c r="P164" s="5">
        <f t="shared" si="11"/>
        <v>43.5</v>
      </c>
      <c r="Q164" t="s">
        <v>8310</v>
      </c>
      <c r="R164" s="12" t="s">
        <v>8314</v>
      </c>
      <c r="S164" s="14">
        <f t="shared" si="12"/>
        <v>41834.91847222222</v>
      </c>
      <c r="T164" s="14">
        <f t="shared" si="13"/>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0"/>
        <v>0</v>
      </c>
      <c r="P165" s="5" t="e">
        <f t="shared" si="11"/>
        <v>#DIV/0!</v>
      </c>
      <c r="Q165" t="s">
        <v>8310</v>
      </c>
      <c r="R165" s="12" t="s">
        <v>8314</v>
      </c>
      <c r="S165" s="14">
        <f t="shared" si="12"/>
        <v>42243.752939814811</v>
      </c>
      <c r="T165" s="14">
        <f t="shared" si="13"/>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0"/>
        <v>0.53333333333333333</v>
      </c>
      <c r="P166" s="5">
        <f t="shared" si="11"/>
        <v>91.428571428571431</v>
      </c>
      <c r="Q166" t="s">
        <v>8310</v>
      </c>
      <c r="R166" s="12" t="s">
        <v>8314</v>
      </c>
      <c r="S166" s="14">
        <f t="shared" si="12"/>
        <v>41841.554409722223</v>
      </c>
      <c r="T166" s="14">
        <f t="shared" si="13"/>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0"/>
        <v>0</v>
      </c>
      <c r="P167" s="5" t="e">
        <f t="shared" si="11"/>
        <v>#DIV/0!</v>
      </c>
      <c r="Q167" t="s">
        <v>8310</v>
      </c>
      <c r="R167" s="12" t="s">
        <v>8314</v>
      </c>
      <c r="S167" s="14">
        <f t="shared" si="12"/>
        <v>42351.450509259252</v>
      </c>
      <c r="T167" s="14">
        <f t="shared" si="13"/>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0"/>
        <v>60</v>
      </c>
      <c r="P168" s="5">
        <f t="shared" si="11"/>
        <v>3000</v>
      </c>
      <c r="Q168" t="s">
        <v>8310</v>
      </c>
      <c r="R168" s="12" t="s">
        <v>8314</v>
      </c>
      <c r="S168" s="14">
        <f t="shared" si="12"/>
        <v>42720.867615740739</v>
      </c>
      <c r="T168" s="14">
        <f t="shared" si="13"/>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0"/>
        <v>0.01</v>
      </c>
      <c r="P169" s="5">
        <f t="shared" si="11"/>
        <v>5.5</v>
      </c>
      <c r="Q169" t="s">
        <v>8310</v>
      </c>
      <c r="R169" s="12" t="s">
        <v>8314</v>
      </c>
      <c r="S169" s="14">
        <f t="shared" si="12"/>
        <v>42160.719155092585</v>
      </c>
      <c r="T169" s="14">
        <f t="shared" si="13"/>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0"/>
        <v>4.0625</v>
      </c>
      <c r="P170" s="5">
        <f t="shared" si="11"/>
        <v>108.33333333333333</v>
      </c>
      <c r="Q170" t="s">
        <v>8310</v>
      </c>
      <c r="R170" s="12" t="s">
        <v>8314</v>
      </c>
      <c r="S170" s="14">
        <f t="shared" si="12"/>
        <v>42052.626967592594</v>
      </c>
      <c r="T170" s="14">
        <f t="shared" si="13"/>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0"/>
        <v>22.400000000000002</v>
      </c>
      <c r="P171" s="5">
        <f t="shared" si="11"/>
        <v>56</v>
      </c>
      <c r="Q171" t="s">
        <v>8310</v>
      </c>
      <c r="R171" s="12" t="s">
        <v>8314</v>
      </c>
      <c r="S171" s="14">
        <f t="shared" si="12"/>
        <v>41900.296979166662</v>
      </c>
      <c r="T171" s="14">
        <f t="shared" si="13"/>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0"/>
        <v>3.25</v>
      </c>
      <c r="P172" s="5">
        <f t="shared" si="11"/>
        <v>32.5</v>
      </c>
      <c r="Q172" t="s">
        <v>8310</v>
      </c>
      <c r="R172" s="12" t="s">
        <v>8314</v>
      </c>
      <c r="S172" s="14">
        <f t="shared" si="12"/>
        <v>42216.769479166665</v>
      </c>
      <c r="T172" s="14">
        <f t="shared" si="13"/>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0"/>
        <v>2E-3</v>
      </c>
      <c r="P173" s="5">
        <f t="shared" si="11"/>
        <v>1</v>
      </c>
      <c r="Q173" t="s">
        <v>8310</v>
      </c>
      <c r="R173" s="12" t="s">
        <v>8314</v>
      </c>
      <c r="S173" s="14">
        <f t="shared" si="12"/>
        <v>42533.972384259258</v>
      </c>
      <c r="T173" s="14">
        <f t="shared" si="13"/>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0"/>
        <v>0</v>
      </c>
      <c r="P174" s="5" t="e">
        <f t="shared" si="11"/>
        <v>#DIV/0!</v>
      </c>
      <c r="Q174" t="s">
        <v>8310</v>
      </c>
      <c r="R174" s="12" t="s">
        <v>8314</v>
      </c>
      <c r="S174" s="14">
        <f t="shared" si="12"/>
        <v>42047.186608796292</v>
      </c>
      <c r="T174" s="14">
        <f t="shared" si="13"/>
        <v>42082.14494212962</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0"/>
        <v>0</v>
      </c>
      <c r="P175" s="5" t="e">
        <f t="shared" si="11"/>
        <v>#DIV/0!</v>
      </c>
      <c r="Q175" t="s">
        <v>8310</v>
      </c>
      <c r="R175" s="12" t="s">
        <v>8314</v>
      </c>
      <c r="S175" s="14">
        <f t="shared" si="12"/>
        <v>42033.364675925921</v>
      </c>
      <c r="T175" s="14">
        <f t="shared" si="13"/>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0"/>
        <v>0</v>
      </c>
      <c r="P176" s="5" t="e">
        <f t="shared" si="11"/>
        <v>#DIV/0!</v>
      </c>
      <c r="Q176" t="s">
        <v>8310</v>
      </c>
      <c r="R176" s="12" t="s">
        <v>8314</v>
      </c>
      <c r="S176" s="14">
        <f t="shared" si="12"/>
        <v>42072.55064814815</v>
      </c>
      <c r="T176" s="14">
        <f t="shared" si="13"/>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0"/>
        <v>6.4850000000000003</v>
      </c>
      <c r="P177" s="5">
        <f t="shared" si="11"/>
        <v>49.884615384615387</v>
      </c>
      <c r="Q177" t="s">
        <v>8310</v>
      </c>
      <c r="R177" s="12" t="s">
        <v>8314</v>
      </c>
      <c r="S177" s="14">
        <f t="shared" si="12"/>
        <v>41855.569571759253</v>
      </c>
      <c r="T177" s="14">
        <f t="shared" si="13"/>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0"/>
        <v>0</v>
      </c>
      <c r="P178" s="5" t="e">
        <f t="shared" si="11"/>
        <v>#DIV/0!</v>
      </c>
      <c r="Q178" t="s">
        <v>8310</v>
      </c>
      <c r="R178" s="12" t="s">
        <v>8314</v>
      </c>
      <c r="S178" s="14">
        <f t="shared" si="12"/>
        <v>42191.615729166668</v>
      </c>
      <c r="T178" s="14">
        <f t="shared" si="13"/>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0"/>
        <v>40</v>
      </c>
      <c r="P179" s="5">
        <f t="shared" si="11"/>
        <v>25.714285714285715</v>
      </c>
      <c r="Q179" t="s">
        <v>8310</v>
      </c>
      <c r="R179" s="12" t="s">
        <v>8314</v>
      </c>
      <c r="S179" s="14">
        <f t="shared" si="12"/>
        <v>42069.839421296296</v>
      </c>
      <c r="T179" s="14">
        <f t="shared" si="13"/>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0"/>
        <v>0</v>
      </c>
      <c r="P180" s="5" t="e">
        <f t="shared" si="11"/>
        <v>#DIV/0!</v>
      </c>
      <c r="Q180" t="s">
        <v>8310</v>
      </c>
      <c r="R180" s="12" t="s">
        <v>8314</v>
      </c>
      <c r="S180" s="14">
        <f t="shared" si="12"/>
        <v>42304.747048611105</v>
      </c>
      <c r="T180" s="14">
        <f t="shared" si="13"/>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0"/>
        <v>20</v>
      </c>
      <c r="P181" s="5">
        <f t="shared" si="11"/>
        <v>100</v>
      </c>
      <c r="Q181" t="s">
        <v>8310</v>
      </c>
      <c r="R181" s="12" t="s">
        <v>8314</v>
      </c>
      <c r="S181" s="14">
        <f t="shared" si="12"/>
        <v>42402.872164351851</v>
      </c>
      <c r="T181" s="14">
        <f t="shared" si="13"/>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0"/>
        <v>33.416666666666664</v>
      </c>
      <c r="P182" s="5">
        <f t="shared" si="11"/>
        <v>30.846153846153847</v>
      </c>
      <c r="Q182" t="s">
        <v>8310</v>
      </c>
      <c r="R182" s="12" t="s">
        <v>8314</v>
      </c>
      <c r="S182" s="14">
        <f t="shared" si="12"/>
        <v>42067.782905092587</v>
      </c>
      <c r="T182" s="14">
        <f t="shared" si="13"/>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0"/>
        <v>21.092608822670172</v>
      </c>
      <c r="P183" s="5">
        <f t="shared" si="11"/>
        <v>180.5</v>
      </c>
      <c r="Q183" t="s">
        <v>8310</v>
      </c>
      <c r="R183" s="12" t="s">
        <v>8314</v>
      </c>
      <c r="S183" s="14">
        <f t="shared" si="12"/>
        <v>42147.533506944441</v>
      </c>
      <c r="T183" s="14">
        <f t="shared" si="13"/>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0"/>
        <v>0</v>
      </c>
      <c r="P184" s="5" t="e">
        <f t="shared" si="11"/>
        <v>#DIV/0!</v>
      </c>
      <c r="Q184" t="s">
        <v>8310</v>
      </c>
      <c r="R184" s="12" t="s">
        <v>8314</v>
      </c>
      <c r="S184" s="14">
        <f t="shared" si="12"/>
        <v>42711.803611111107</v>
      </c>
      <c r="T184" s="14">
        <f t="shared" si="13"/>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0"/>
        <v>35.856000000000002</v>
      </c>
      <c r="P185" s="5">
        <f t="shared" si="11"/>
        <v>373.5</v>
      </c>
      <c r="Q185" t="s">
        <v>8310</v>
      </c>
      <c r="R185" s="12" t="s">
        <v>8314</v>
      </c>
      <c r="S185" s="14">
        <f t="shared" si="12"/>
        <v>41939.601967592593</v>
      </c>
      <c r="T185" s="14">
        <f t="shared" si="13"/>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0"/>
        <v>3.4000000000000004</v>
      </c>
      <c r="P186" s="5">
        <f t="shared" si="11"/>
        <v>25.5</v>
      </c>
      <c r="Q186" t="s">
        <v>8310</v>
      </c>
      <c r="R186" s="12" t="s">
        <v>8314</v>
      </c>
      <c r="S186" s="14">
        <f t="shared" si="12"/>
        <v>41825.58289351852</v>
      </c>
      <c r="T186" s="14">
        <f t="shared" si="13"/>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0"/>
        <v>5.5</v>
      </c>
      <c r="P187" s="5">
        <f t="shared" si="11"/>
        <v>220</v>
      </c>
      <c r="Q187" t="s">
        <v>8310</v>
      </c>
      <c r="R187" s="12" t="s">
        <v>8314</v>
      </c>
      <c r="S187" s="14">
        <f t="shared" si="12"/>
        <v>42570.702997685185</v>
      </c>
      <c r="T187" s="14">
        <f t="shared" si="13"/>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0"/>
        <v>0</v>
      </c>
      <c r="P188" s="5" t="e">
        <f t="shared" si="11"/>
        <v>#DIV/0!</v>
      </c>
      <c r="Q188" t="s">
        <v>8310</v>
      </c>
      <c r="R188" s="12" t="s">
        <v>8314</v>
      </c>
      <c r="S188" s="14">
        <f t="shared" si="12"/>
        <v>42767.604560185187</v>
      </c>
      <c r="T188" s="14">
        <f t="shared" si="13"/>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0"/>
        <v>16</v>
      </c>
      <c r="P189" s="5">
        <f t="shared" si="11"/>
        <v>160</v>
      </c>
      <c r="Q189" t="s">
        <v>8310</v>
      </c>
      <c r="R189" s="12" t="s">
        <v>8314</v>
      </c>
      <c r="S189" s="14">
        <f t="shared" si="12"/>
        <v>42182.02612268518</v>
      </c>
      <c r="T189" s="14">
        <f t="shared" si="13"/>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0"/>
        <v>0</v>
      </c>
      <c r="P190" s="5" t="e">
        <f t="shared" si="11"/>
        <v>#DIV/0!</v>
      </c>
      <c r="Q190" t="s">
        <v>8310</v>
      </c>
      <c r="R190" s="12" t="s">
        <v>8314</v>
      </c>
      <c r="S190" s="14">
        <f t="shared" si="12"/>
        <v>41856.974710648145</v>
      </c>
      <c r="T190" s="14">
        <f t="shared" si="13"/>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0"/>
        <v>6.8999999999999992E-2</v>
      </c>
      <c r="P191" s="5">
        <f t="shared" si="11"/>
        <v>69</v>
      </c>
      <c r="Q191" t="s">
        <v>8310</v>
      </c>
      <c r="R191" s="12" t="s">
        <v>8314</v>
      </c>
      <c r="S191" s="14">
        <f t="shared" si="12"/>
        <v>42556.482372685183</v>
      </c>
      <c r="T191" s="14">
        <f t="shared" si="13"/>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0"/>
        <v>0.41666666666666669</v>
      </c>
      <c r="P192" s="5">
        <f t="shared" si="11"/>
        <v>50</v>
      </c>
      <c r="Q192" t="s">
        <v>8310</v>
      </c>
      <c r="R192" s="12" t="s">
        <v>8314</v>
      </c>
      <c r="S192" s="14">
        <f t="shared" si="12"/>
        <v>42527.442662037036</v>
      </c>
      <c r="T192" s="14">
        <f t="shared" si="13"/>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0"/>
        <v>5</v>
      </c>
      <c r="P193" s="5">
        <f t="shared" si="11"/>
        <v>83.333333333333329</v>
      </c>
      <c r="Q193" t="s">
        <v>8310</v>
      </c>
      <c r="R193" s="12" t="s">
        <v>8314</v>
      </c>
      <c r="S193" s="14">
        <f t="shared" si="12"/>
        <v>42239.233078703699</v>
      </c>
      <c r="T193" s="14">
        <f t="shared" si="13"/>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0"/>
        <v>1.6999999999999999E-3</v>
      </c>
      <c r="P194" s="5">
        <f t="shared" si="11"/>
        <v>5.666666666666667</v>
      </c>
      <c r="Q194" t="s">
        <v>8310</v>
      </c>
      <c r="R194" s="12" t="s">
        <v>8314</v>
      </c>
      <c r="S194" s="14">
        <f t="shared" si="12"/>
        <v>41899.583703703705</v>
      </c>
      <c r="T194" s="14">
        <f t="shared" si="13"/>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4">E195/D195*100</f>
        <v>0</v>
      </c>
      <c r="P195" s="5" t="e">
        <f t="shared" ref="P195:P258" si="15">E195/L195</f>
        <v>#DIV/0!</v>
      </c>
      <c r="Q195" t="s">
        <v>8310</v>
      </c>
      <c r="R195" s="12" t="s">
        <v>8314</v>
      </c>
      <c r="S195" s="14">
        <f t="shared" si="12"/>
        <v>41911.726458333331</v>
      </c>
      <c r="T195" s="14">
        <f t="shared" si="13"/>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4"/>
        <v>0.12</v>
      </c>
      <c r="P196" s="5">
        <f t="shared" si="15"/>
        <v>1</v>
      </c>
      <c r="Q196" t="s">
        <v>8310</v>
      </c>
      <c r="R196" s="12" t="s">
        <v>8314</v>
      </c>
      <c r="S196" s="14">
        <f t="shared" si="12"/>
        <v>42375.788553240738</v>
      </c>
      <c r="T196" s="14">
        <f t="shared" si="13"/>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4"/>
        <v>0</v>
      </c>
      <c r="P197" s="5" t="e">
        <f t="shared" si="15"/>
        <v>#DIV/0!</v>
      </c>
      <c r="Q197" t="s">
        <v>8310</v>
      </c>
      <c r="R197" s="12" t="s">
        <v>8314</v>
      </c>
      <c r="S197" s="14">
        <f t="shared" si="12"/>
        <v>42135.462175925924</v>
      </c>
      <c r="T197" s="14">
        <f t="shared" si="13"/>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4"/>
        <v>41.857142857142861</v>
      </c>
      <c r="P198" s="5">
        <f t="shared" si="15"/>
        <v>77.10526315789474</v>
      </c>
      <c r="Q198" t="s">
        <v>8310</v>
      </c>
      <c r="R198" s="12" t="s">
        <v>8314</v>
      </c>
      <c r="S198" s="14">
        <f t="shared" si="12"/>
        <v>42259.334467592591</v>
      </c>
      <c r="T198" s="14">
        <f t="shared" si="13"/>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4"/>
        <v>10.48</v>
      </c>
      <c r="P199" s="5">
        <f t="shared" si="15"/>
        <v>32.75</v>
      </c>
      <c r="Q199" t="s">
        <v>8310</v>
      </c>
      <c r="R199" s="12" t="s">
        <v>8314</v>
      </c>
      <c r="S199" s="14">
        <f t="shared" si="12"/>
        <v>42741.640046296299</v>
      </c>
      <c r="T199" s="14">
        <f t="shared" si="13"/>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4"/>
        <v>1.1159999999999999</v>
      </c>
      <c r="P200" s="5">
        <f t="shared" si="15"/>
        <v>46.5</v>
      </c>
      <c r="Q200" t="s">
        <v>8310</v>
      </c>
      <c r="R200" s="12" t="s">
        <v>8314</v>
      </c>
      <c r="S200" s="14">
        <f t="shared" si="12"/>
        <v>41887.175023148149</v>
      </c>
      <c r="T200" s="14">
        <f t="shared" si="13"/>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4"/>
        <v>0</v>
      </c>
      <c r="P201" s="5" t="e">
        <f t="shared" si="15"/>
        <v>#DIV/0!</v>
      </c>
      <c r="Q201" t="s">
        <v>8310</v>
      </c>
      <c r="R201" s="12" t="s">
        <v>8314</v>
      </c>
      <c r="S201" s="14">
        <f t="shared" si="12"/>
        <v>42583.915532407402</v>
      </c>
      <c r="T201" s="14">
        <f t="shared" si="13"/>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4"/>
        <v>26.192500000000003</v>
      </c>
      <c r="P202" s="5">
        <f t="shared" si="15"/>
        <v>87.308333333333337</v>
      </c>
      <c r="Q202" t="s">
        <v>8310</v>
      </c>
      <c r="R202" s="12" t="s">
        <v>8314</v>
      </c>
      <c r="S202" s="14">
        <f t="shared" si="12"/>
        <v>41866.875034722223</v>
      </c>
      <c r="T202" s="14">
        <f t="shared" si="13"/>
        <v>41896.875034722223</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4"/>
        <v>58.461538461538467</v>
      </c>
      <c r="P203" s="5">
        <f t="shared" si="15"/>
        <v>54.285714285714285</v>
      </c>
      <c r="Q203" t="s">
        <v>8310</v>
      </c>
      <c r="R203" s="12" t="s">
        <v>8314</v>
      </c>
      <c r="S203" s="14">
        <f t="shared" si="12"/>
        <v>42023.610289351847</v>
      </c>
      <c r="T203" s="14">
        <f t="shared" si="13"/>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4"/>
        <v>0</v>
      </c>
      <c r="P204" s="5" t="e">
        <f t="shared" si="15"/>
        <v>#DIV/0!</v>
      </c>
      <c r="Q204" t="s">
        <v>8310</v>
      </c>
      <c r="R204" s="12" t="s">
        <v>8314</v>
      </c>
      <c r="S204" s="14">
        <f t="shared" si="12"/>
        <v>42255.719490740739</v>
      </c>
      <c r="T204" s="14">
        <f t="shared" si="13"/>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4"/>
        <v>29.84</v>
      </c>
      <c r="P205" s="5">
        <f t="shared" si="15"/>
        <v>93.25</v>
      </c>
      <c r="Q205" t="s">
        <v>8310</v>
      </c>
      <c r="R205" s="12" t="s">
        <v>8314</v>
      </c>
      <c r="S205" s="14">
        <f t="shared" si="12"/>
        <v>41973.639629629623</v>
      </c>
      <c r="T205" s="14">
        <f t="shared" si="13"/>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4"/>
        <v>50.721666666666664</v>
      </c>
      <c r="P206" s="5">
        <f t="shared" si="15"/>
        <v>117.68368136117556</v>
      </c>
      <c r="Q206" t="s">
        <v>8310</v>
      </c>
      <c r="R206" s="12" t="s">
        <v>8314</v>
      </c>
      <c r="S206" s="14">
        <f t="shared" si="12"/>
        <v>42556.375034722216</v>
      </c>
      <c r="T206" s="14">
        <f t="shared" si="13"/>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4"/>
        <v>16.25</v>
      </c>
      <c r="P207" s="5">
        <f t="shared" si="15"/>
        <v>76.470588235294116</v>
      </c>
      <c r="Q207" t="s">
        <v>8310</v>
      </c>
      <c r="R207" s="12" t="s">
        <v>8314</v>
      </c>
      <c r="S207" s="14">
        <f t="shared" si="12"/>
        <v>42248.423865740733</v>
      </c>
      <c r="T207" s="14">
        <f t="shared" si="13"/>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4"/>
        <v>0</v>
      </c>
      <c r="P208" s="5" t="e">
        <f t="shared" si="15"/>
        <v>#DIV/0!</v>
      </c>
      <c r="Q208" t="s">
        <v>8310</v>
      </c>
      <c r="R208" s="12" t="s">
        <v>8314</v>
      </c>
      <c r="S208" s="14">
        <f t="shared" si="12"/>
        <v>42566.79609953703</v>
      </c>
      <c r="T208" s="14">
        <f t="shared" si="13"/>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4"/>
        <v>15.214285714285714</v>
      </c>
      <c r="P209" s="5">
        <f t="shared" si="15"/>
        <v>163.84615384615384</v>
      </c>
      <c r="Q209" t="s">
        <v>8310</v>
      </c>
      <c r="R209" s="12" t="s">
        <v>8314</v>
      </c>
      <c r="S209" s="14">
        <f t="shared" si="12"/>
        <v>41977.988865740735</v>
      </c>
      <c r="T209" s="14">
        <f t="shared" si="13"/>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4"/>
        <v>0</v>
      </c>
      <c r="P210" s="5" t="e">
        <f t="shared" si="15"/>
        <v>#DIV/0!</v>
      </c>
      <c r="Q210" t="s">
        <v>8310</v>
      </c>
      <c r="R210" s="12" t="s">
        <v>8314</v>
      </c>
      <c r="S210" s="14">
        <f t="shared" si="12"/>
        <v>41959.16165509259</v>
      </c>
      <c r="T210" s="14">
        <f t="shared" si="13"/>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4"/>
        <v>0</v>
      </c>
      <c r="P211" s="5" t="e">
        <f t="shared" si="15"/>
        <v>#DIV/0!</v>
      </c>
      <c r="Q211" t="s">
        <v>8310</v>
      </c>
      <c r="R211" s="12" t="s">
        <v>8314</v>
      </c>
      <c r="S211" s="14">
        <f t="shared" ref="S211:S274" si="16">(((J211/60)/60)/24)+DATE(1970,1,1)+(-5/24)</f>
        <v>42165.714525462965</v>
      </c>
      <c r="T211" s="14">
        <f t="shared" ref="T211:T274" si="17">(((I211/60)/60)/24)+DATE(1970,1,1)+(-5/24)</f>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4"/>
        <v>25.25</v>
      </c>
      <c r="P212" s="5">
        <f t="shared" si="15"/>
        <v>91.818181818181813</v>
      </c>
      <c r="Q212" t="s">
        <v>8310</v>
      </c>
      <c r="R212" s="12" t="s">
        <v>8314</v>
      </c>
      <c r="S212" s="14">
        <f t="shared" si="16"/>
        <v>42248.856388888882</v>
      </c>
      <c r="T212" s="14">
        <f t="shared" si="17"/>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4"/>
        <v>44.6</v>
      </c>
      <c r="P213" s="5">
        <f t="shared" si="15"/>
        <v>185.83333333333334</v>
      </c>
      <c r="Q213" t="s">
        <v>8310</v>
      </c>
      <c r="R213" s="12" t="s">
        <v>8314</v>
      </c>
      <c r="S213" s="14">
        <f t="shared" si="16"/>
        <v>42235.951585648152</v>
      </c>
      <c r="T213" s="14">
        <f t="shared" si="17"/>
        <v>42265.951585648152</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4"/>
        <v>1.5873015873015872E-2</v>
      </c>
      <c r="P214" s="5">
        <f t="shared" si="15"/>
        <v>1</v>
      </c>
      <c r="Q214" t="s">
        <v>8310</v>
      </c>
      <c r="R214" s="12" t="s">
        <v>8314</v>
      </c>
      <c r="S214" s="14">
        <f t="shared" si="16"/>
        <v>42416.672685185178</v>
      </c>
      <c r="T214" s="14">
        <f t="shared" si="17"/>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4"/>
        <v>0.04</v>
      </c>
      <c r="P215" s="5">
        <f t="shared" si="15"/>
        <v>20</v>
      </c>
      <c r="Q215" t="s">
        <v>8310</v>
      </c>
      <c r="R215" s="12" t="s">
        <v>8314</v>
      </c>
      <c r="S215" s="14">
        <f t="shared" si="16"/>
        <v>42202.385960648149</v>
      </c>
      <c r="T215" s="14">
        <f t="shared" si="17"/>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4"/>
        <v>8.0000000000000002E-3</v>
      </c>
      <c r="P216" s="5">
        <f t="shared" si="15"/>
        <v>1</v>
      </c>
      <c r="Q216" t="s">
        <v>8310</v>
      </c>
      <c r="R216" s="12" t="s">
        <v>8314</v>
      </c>
      <c r="S216" s="14">
        <f t="shared" si="16"/>
        <v>42009.432280092595</v>
      </c>
      <c r="T216" s="14">
        <f t="shared" si="17"/>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4"/>
        <v>0.22727272727272727</v>
      </c>
      <c r="P217" s="5">
        <f t="shared" si="15"/>
        <v>10</v>
      </c>
      <c r="Q217" t="s">
        <v>8310</v>
      </c>
      <c r="R217" s="12" t="s">
        <v>8314</v>
      </c>
      <c r="S217" s="14">
        <f t="shared" si="16"/>
        <v>42375.021782407406</v>
      </c>
      <c r="T217" s="14">
        <f t="shared" si="17"/>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4"/>
        <v>55.698440000000005</v>
      </c>
      <c r="P218" s="5">
        <f t="shared" si="15"/>
        <v>331.53833333333336</v>
      </c>
      <c r="Q218" t="s">
        <v>8310</v>
      </c>
      <c r="R218" s="12" t="s">
        <v>8314</v>
      </c>
      <c r="S218" s="14">
        <f t="shared" si="16"/>
        <v>42066.750428240739</v>
      </c>
      <c r="T218" s="14">
        <f t="shared" si="17"/>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4"/>
        <v>11.943</v>
      </c>
      <c r="P219" s="5">
        <f t="shared" si="15"/>
        <v>314.28947368421052</v>
      </c>
      <c r="Q219" t="s">
        <v>8310</v>
      </c>
      <c r="R219" s="12" t="s">
        <v>8314</v>
      </c>
      <c r="S219" s="14">
        <f t="shared" si="16"/>
        <v>41970.432280092595</v>
      </c>
      <c r="T219" s="14">
        <f t="shared" si="17"/>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4"/>
        <v>2</v>
      </c>
      <c r="P220" s="5">
        <f t="shared" si="15"/>
        <v>100</v>
      </c>
      <c r="Q220" t="s">
        <v>8310</v>
      </c>
      <c r="R220" s="12" t="s">
        <v>8314</v>
      </c>
      <c r="S220" s="14">
        <f t="shared" si="16"/>
        <v>42079.420011574075</v>
      </c>
      <c r="T220" s="14">
        <f t="shared" si="17"/>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4"/>
        <v>17.630000000000003</v>
      </c>
      <c r="P221" s="5">
        <f t="shared" si="15"/>
        <v>115.98684210526316</v>
      </c>
      <c r="Q221" t="s">
        <v>8310</v>
      </c>
      <c r="R221" s="12" t="s">
        <v>8314</v>
      </c>
      <c r="S221" s="14">
        <f t="shared" si="16"/>
        <v>42429.118344907409</v>
      </c>
      <c r="T221" s="14">
        <f t="shared" si="17"/>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4"/>
        <v>0.72</v>
      </c>
      <c r="P222" s="5">
        <f t="shared" si="15"/>
        <v>120</v>
      </c>
      <c r="Q222" t="s">
        <v>8310</v>
      </c>
      <c r="R222" s="12" t="s">
        <v>8314</v>
      </c>
      <c r="S222" s="14">
        <f t="shared" si="16"/>
        <v>42195.435532407406</v>
      </c>
      <c r="T222" s="14">
        <f t="shared" si="17"/>
        <v>42236.629166666658</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4"/>
        <v>0</v>
      </c>
      <c r="P223" s="5" t="e">
        <f t="shared" si="15"/>
        <v>#DIV/0!</v>
      </c>
      <c r="Q223" t="s">
        <v>8310</v>
      </c>
      <c r="R223" s="12" t="s">
        <v>8314</v>
      </c>
      <c r="S223" s="14">
        <f t="shared" si="16"/>
        <v>42031.629212962966</v>
      </c>
      <c r="T223" s="14">
        <f t="shared" si="17"/>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4"/>
        <v>13</v>
      </c>
      <c r="P224" s="5">
        <f t="shared" si="15"/>
        <v>65</v>
      </c>
      <c r="Q224" t="s">
        <v>8310</v>
      </c>
      <c r="R224" s="12" t="s">
        <v>8314</v>
      </c>
      <c r="S224" s="14">
        <f t="shared" si="16"/>
        <v>42031.561550925922</v>
      </c>
      <c r="T224" s="14">
        <f t="shared" si="17"/>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4"/>
        <v>0</v>
      </c>
      <c r="P225" s="5" t="e">
        <f t="shared" si="15"/>
        <v>#DIV/0!</v>
      </c>
      <c r="Q225" t="s">
        <v>8310</v>
      </c>
      <c r="R225" s="12" t="s">
        <v>8314</v>
      </c>
      <c r="S225" s="14">
        <f t="shared" si="16"/>
        <v>42481.839699074073</v>
      </c>
      <c r="T225" s="14">
        <f t="shared" si="17"/>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4"/>
        <v>0</v>
      </c>
      <c r="P226" s="5" t="e">
        <f t="shared" si="15"/>
        <v>#DIV/0!</v>
      </c>
      <c r="Q226" t="s">
        <v>8310</v>
      </c>
      <c r="R226" s="12" t="s">
        <v>8314</v>
      </c>
      <c r="S226" s="14">
        <f t="shared" si="16"/>
        <v>42135.026921296296</v>
      </c>
      <c r="T226" s="14">
        <f t="shared" si="17"/>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4"/>
        <v>0</v>
      </c>
      <c r="P227" s="5" t="e">
        <f t="shared" si="15"/>
        <v>#DIV/0!</v>
      </c>
      <c r="Q227" t="s">
        <v>8310</v>
      </c>
      <c r="R227" s="12" t="s">
        <v>8314</v>
      </c>
      <c r="S227" s="14">
        <f t="shared" si="16"/>
        <v>42438.752939814811</v>
      </c>
      <c r="T227" s="14">
        <f t="shared" si="17"/>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4"/>
        <v>0.86206896551724133</v>
      </c>
      <c r="P228" s="5">
        <f t="shared" si="15"/>
        <v>125</v>
      </c>
      <c r="Q228" t="s">
        <v>8310</v>
      </c>
      <c r="R228" s="12" t="s">
        <v>8314</v>
      </c>
      <c r="S228" s="14">
        <f t="shared" si="16"/>
        <v>42106.457685185182</v>
      </c>
      <c r="T228" s="14">
        <f t="shared" si="17"/>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4"/>
        <v>0</v>
      </c>
      <c r="P229" s="5" t="e">
        <f t="shared" si="15"/>
        <v>#DIV/0!</v>
      </c>
      <c r="Q229" t="s">
        <v>8310</v>
      </c>
      <c r="R229" s="12" t="s">
        <v>8314</v>
      </c>
      <c r="S229" s="14">
        <f t="shared" si="16"/>
        <v>42164.685659722221</v>
      </c>
      <c r="T229" s="14">
        <f t="shared" si="17"/>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4"/>
        <v>0</v>
      </c>
      <c r="P230" s="5" t="e">
        <f t="shared" si="15"/>
        <v>#DIV/0!</v>
      </c>
      <c r="Q230" t="s">
        <v>8310</v>
      </c>
      <c r="R230" s="12" t="s">
        <v>8314</v>
      </c>
      <c r="S230" s="14">
        <f t="shared" si="16"/>
        <v>42096.478067129625</v>
      </c>
      <c r="T230" s="14">
        <f t="shared" si="17"/>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4"/>
        <v>0</v>
      </c>
      <c r="P231" s="5" t="e">
        <f t="shared" si="15"/>
        <v>#DIV/0!</v>
      </c>
      <c r="Q231" t="s">
        <v>8310</v>
      </c>
      <c r="R231" s="12" t="s">
        <v>8314</v>
      </c>
      <c r="S231" s="14">
        <f t="shared" si="16"/>
        <v>42383.725659722222</v>
      </c>
      <c r="T231" s="14">
        <f t="shared" si="17"/>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4"/>
        <v>0.4</v>
      </c>
      <c r="P232" s="5">
        <f t="shared" si="15"/>
        <v>30</v>
      </c>
      <c r="Q232" t="s">
        <v>8310</v>
      </c>
      <c r="R232" s="12" t="s">
        <v>8314</v>
      </c>
      <c r="S232" s="14">
        <f t="shared" si="16"/>
        <v>42129.568877314807</v>
      </c>
      <c r="T232" s="14">
        <f t="shared" si="17"/>
        <v>42159.568877314807</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4"/>
        <v>0</v>
      </c>
      <c r="P233" s="5" t="e">
        <f t="shared" si="15"/>
        <v>#DIV/0!</v>
      </c>
      <c r="Q233" t="s">
        <v>8310</v>
      </c>
      <c r="R233" s="12" t="s">
        <v>8314</v>
      </c>
      <c r="S233" s="14">
        <f t="shared" si="16"/>
        <v>42341.750590277778</v>
      </c>
      <c r="T233" s="14">
        <f t="shared" si="17"/>
        <v>42371.750590277778</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4"/>
        <v>2.75</v>
      </c>
      <c r="P234" s="5">
        <f t="shared" si="15"/>
        <v>15.714285714285714</v>
      </c>
      <c r="Q234" t="s">
        <v>8310</v>
      </c>
      <c r="R234" s="12" t="s">
        <v>8314</v>
      </c>
      <c r="S234" s="14">
        <f t="shared" si="16"/>
        <v>42032.617430555554</v>
      </c>
      <c r="T234" s="14">
        <f t="shared" si="17"/>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4"/>
        <v>0</v>
      </c>
      <c r="P235" s="5" t="e">
        <f t="shared" si="15"/>
        <v>#DIV/0!</v>
      </c>
      <c r="Q235" t="s">
        <v>8310</v>
      </c>
      <c r="R235" s="12" t="s">
        <v>8314</v>
      </c>
      <c r="S235" s="14">
        <f t="shared" si="16"/>
        <v>42612.703379629624</v>
      </c>
      <c r="T235" s="14">
        <f t="shared" si="17"/>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4"/>
        <v>40.1</v>
      </c>
      <c r="P236" s="5">
        <f t="shared" si="15"/>
        <v>80.2</v>
      </c>
      <c r="Q236" t="s">
        <v>8310</v>
      </c>
      <c r="R236" s="12" t="s">
        <v>8314</v>
      </c>
      <c r="S236" s="14">
        <f t="shared" si="16"/>
        <v>42135.82707175926</v>
      </c>
      <c r="T236" s="14">
        <f t="shared" si="17"/>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4"/>
        <v>0</v>
      </c>
      <c r="P237" s="5" t="e">
        <f t="shared" si="15"/>
        <v>#DIV/0!</v>
      </c>
      <c r="Q237" t="s">
        <v>8310</v>
      </c>
      <c r="R237" s="12" t="s">
        <v>8314</v>
      </c>
      <c r="S237" s="14">
        <f t="shared" si="16"/>
        <v>42164.700196759259</v>
      </c>
      <c r="T237" s="14">
        <f t="shared" si="17"/>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4"/>
        <v>0</v>
      </c>
      <c r="P238" s="5" t="e">
        <f t="shared" si="15"/>
        <v>#DIV/0!</v>
      </c>
      <c r="Q238" t="s">
        <v>8310</v>
      </c>
      <c r="R238" s="12" t="s">
        <v>8314</v>
      </c>
      <c r="S238" s="14">
        <f t="shared" si="16"/>
        <v>42320.876145833325</v>
      </c>
      <c r="T238" s="14">
        <f t="shared" si="17"/>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4"/>
        <v>0.33333333333333337</v>
      </c>
      <c r="P239" s="5">
        <f t="shared" si="15"/>
        <v>50</v>
      </c>
      <c r="Q239" t="s">
        <v>8310</v>
      </c>
      <c r="R239" s="12" t="s">
        <v>8314</v>
      </c>
      <c r="S239" s="14">
        <f t="shared" si="16"/>
        <v>42377.368854166663</v>
      </c>
      <c r="T239" s="14">
        <f t="shared" si="17"/>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4"/>
        <v>0</v>
      </c>
      <c r="P240" s="5" t="e">
        <f t="shared" si="15"/>
        <v>#DIV/0!</v>
      </c>
      <c r="Q240" t="s">
        <v>8310</v>
      </c>
      <c r="R240" s="12" t="s">
        <v>8314</v>
      </c>
      <c r="S240" s="14">
        <f t="shared" si="16"/>
        <v>42713.754166666658</v>
      </c>
      <c r="T240" s="14">
        <f t="shared" si="17"/>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4"/>
        <v>25</v>
      </c>
      <c r="P241" s="5">
        <f t="shared" si="15"/>
        <v>50</v>
      </c>
      <c r="Q241" t="s">
        <v>8310</v>
      </c>
      <c r="R241" s="12" t="s">
        <v>8315</v>
      </c>
      <c r="S241" s="14">
        <f t="shared" si="16"/>
        <v>42296.901967592588</v>
      </c>
      <c r="T241" s="14">
        <f t="shared" si="17"/>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4"/>
        <v>107.63413333333334</v>
      </c>
      <c r="P242" s="5">
        <f t="shared" si="15"/>
        <v>117.84759124087591</v>
      </c>
      <c r="Q242" t="s">
        <v>8310</v>
      </c>
      <c r="R242" s="12" t="s">
        <v>8315</v>
      </c>
      <c r="S242" s="14">
        <f t="shared" si="16"/>
        <v>41354.500127314815</v>
      </c>
      <c r="T242" s="14">
        <f t="shared" si="17"/>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4"/>
        <v>112.63736263736264</v>
      </c>
      <c r="P243" s="5">
        <f t="shared" si="15"/>
        <v>109.04255319148936</v>
      </c>
      <c r="Q243" t="s">
        <v>8310</v>
      </c>
      <c r="R243" s="12" t="s">
        <v>8315</v>
      </c>
      <c r="S243" s="14">
        <f t="shared" si="16"/>
        <v>41949.489629629628</v>
      </c>
      <c r="T243" s="14">
        <f t="shared" si="17"/>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4"/>
        <v>113.46153846153845</v>
      </c>
      <c r="P244" s="5">
        <f t="shared" si="15"/>
        <v>73.019801980198025</v>
      </c>
      <c r="Q244" t="s">
        <v>8310</v>
      </c>
      <c r="R244" s="12" t="s">
        <v>8315</v>
      </c>
      <c r="S244" s="14">
        <f t="shared" si="16"/>
        <v>40862.28460648148</v>
      </c>
      <c r="T244" s="14">
        <f t="shared" si="17"/>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4"/>
        <v>102.592</v>
      </c>
      <c r="P245" s="5">
        <f t="shared" si="15"/>
        <v>78.195121951219505</v>
      </c>
      <c r="Q245" t="s">
        <v>8310</v>
      </c>
      <c r="R245" s="12" t="s">
        <v>8315</v>
      </c>
      <c r="S245" s="14">
        <f t="shared" si="16"/>
        <v>41661.839166666665</v>
      </c>
      <c r="T245" s="14">
        <f t="shared" si="17"/>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4"/>
        <v>113.75714285714287</v>
      </c>
      <c r="P246" s="5">
        <f t="shared" si="15"/>
        <v>47.398809523809526</v>
      </c>
      <c r="Q246" t="s">
        <v>8310</v>
      </c>
      <c r="R246" s="12" t="s">
        <v>8315</v>
      </c>
      <c r="S246" s="14">
        <f t="shared" si="16"/>
        <v>40213.115266203698</v>
      </c>
      <c r="T246" s="14">
        <f t="shared" si="17"/>
        <v>40253.087499999994</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4"/>
        <v>103.71999999999998</v>
      </c>
      <c r="P247" s="5">
        <f t="shared" si="15"/>
        <v>54.020833333333336</v>
      </c>
      <c r="Q247" t="s">
        <v>8310</v>
      </c>
      <c r="R247" s="12" t="s">
        <v>8315</v>
      </c>
      <c r="S247" s="14">
        <f t="shared" si="16"/>
        <v>41106.844733796293</v>
      </c>
      <c r="T247" s="14">
        <f t="shared" si="17"/>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4"/>
        <v>305.46000000000004</v>
      </c>
      <c r="P248" s="5">
        <f t="shared" si="15"/>
        <v>68.488789237668158</v>
      </c>
      <c r="Q248" t="s">
        <v>8310</v>
      </c>
      <c r="R248" s="12" t="s">
        <v>8315</v>
      </c>
      <c r="S248" s="14">
        <f t="shared" si="16"/>
        <v>40480.155150462961</v>
      </c>
      <c r="T248" s="14">
        <f t="shared" si="17"/>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4"/>
        <v>134.1</v>
      </c>
      <c r="P249" s="5">
        <f t="shared" si="15"/>
        <v>108.14516129032258</v>
      </c>
      <c r="Q249" t="s">
        <v>8310</v>
      </c>
      <c r="R249" s="12" t="s">
        <v>8315</v>
      </c>
      <c r="S249" s="14">
        <f t="shared" si="16"/>
        <v>40430.395995370367</v>
      </c>
      <c r="T249" s="14">
        <f t="shared" si="17"/>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4"/>
        <v>101.33294117647058</v>
      </c>
      <c r="P250" s="5">
        <f t="shared" si="15"/>
        <v>589.95205479452056</v>
      </c>
      <c r="Q250" t="s">
        <v>8310</v>
      </c>
      <c r="R250" s="12" t="s">
        <v>8315</v>
      </c>
      <c r="S250" s="14">
        <f t="shared" si="16"/>
        <v>40870.566076388888</v>
      </c>
      <c r="T250" s="14">
        <f t="shared" si="17"/>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4"/>
        <v>112.92</v>
      </c>
      <c r="P251" s="5">
        <f t="shared" si="15"/>
        <v>48.051063829787232</v>
      </c>
      <c r="Q251" t="s">
        <v>8310</v>
      </c>
      <c r="R251" s="12" t="s">
        <v>8315</v>
      </c>
      <c r="S251" s="14">
        <f t="shared" si="16"/>
        <v>40332.715509259258</v>
      </c>
      <c r="T251" s="14">
        <f t="shared" si="17"/>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4"/>
        <v>105.58333333333334</v>
      </c>
      <c r="P252" s="5">
        <f t="shared" si="15"/>
        <v>72.482837528604122</v>
      </c>
      <c r="Q252" t="s">
        <v>8310</v>
      </c>
      <c r="R252" s="12" t="s">
        <v>8315</v>
      </c>
      <c r="S252" s="14">
        <f t="shared" si="16"/>
        <v>41401.357534722221</v>
      </c>
      <c r="T252" s="14">
        <f t="shared" si="17"/>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4"/>
        <v>125.57142857142858</v>
      </c>
      <c r="P253" s="5">
        <f t="shared" si="15"/>
        <v>57.077922077922075</v>
      </c>
      <c r="Q253" t="s">
        <v>8310</v>
      </c>
      <c r="R253" s="12" t="s">
        <v>8315</v>
      </c>
      <c r="S253" s="14">
        <f t="shared" si="16"/>
        <v>41013.579236111109</v>
      </c>
      <c r="T253" s="14">
        <f t="shared" si="17"/>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4"/>
        <v>184.56</v>
      </c>
      <c r="P254" s="5">
        <f t="shared" si="15"/>
        <v>85.444444444444443</v>
      </c>
      <c r="Q254" t="s">
        <v>8310</v>
      </c>
      <c r="R254" s="12" t="s">
        <v>8315</v>
      </c>
      <c r="S254" s="14">
        <f t="shared" si="16"/>
        <v>40266.454375000001</v>
      </c>
      <c r="T254" s="14">
        <f t="shared" si="17"/>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4"/>
        <v>100.73333333333335</v>
      </c>
      <c r="P255" s="5">
        <f t="shared" si="15"/>
        <v>215.85714285714286</v>
      </c>
      <c r="Q255" t="s">
        <v>8310</v>
      </c>
      <c r="R255" s="12" t="s">
        <v>8315</v>
      </c>
      <c r="S255" s="14">
        <f t="shared" si="16"/>
        <v>40924.44253472222</v>
      </c>
      <c r="T255" s="14">
        <f t="shared" si="17"/>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4"/>
        <v>116.94725</v>
      </c>
      <c r="P256" s="5">
        <f t="shared" si="15"/>
        <v>89.38643312101911</v>
      </c>
      <c r="Q256" t="s">
        <v>8310</v>
      </c>
      <c r="R256" s="12" t="s">
        <v>8315</v>
      </c>
      <c r="S256" s="14">
        <f t="shared" si="16"/>
        <v>42263.744328703695</v>
      </c>
      <c r="T256" s="14">
        <f t="shared" si="17"/>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4"/>
        <v>106.73325</v>
      </c>
      <c r="P257" s="5">
        <f t="shared" si="15"/>
        <v>45.418404255319146</v>
      </c>
      <c r="Q257" t="s">
        <v>8310</v>
      </c>
      <c r="R257" s="12" t="s">
        <v>8315</v>
      </c>
      <c r="S257" s="14">
        <f t="shared" si="16"/>
        <v>40588.318078703705</v>
      </c>
      <c r="T257" s="14">
        <f t="shared" si="17"/>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4"/>
        <v>139.1</v>
      </c>
      <c r="P258" s="5">
        <f t="shared" si="15"/>
        <v>65.756363636363631</v>
      </c>
      <c r="Q258" t="s">
        <v>8310</v>
      </c>
      <c r="R258" s="12" t="s">
        <v>8315</v>
      </c>
      <c r="S258" s="14">
        <f t="shared" si="16"/>
        <v>41319.560960648145</v>
      </c>
      <c r="T258" s="14">
        <f t="shared" si="17"/>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8">E259/D259*100</f>
        <v>106.72648571428572</v>
      </c>
      <c r="P259" s="5">
        <f t="shared" ref="P259:P322" si="19">E259/L259</f>
        <v>66.70405357142856</v>
      </c>
      <c r="Q259" t="s">
        <v>8310</v>
      </c>
      <c r="R259" s="12" t="s">
        <v>8315</v>
      </c>
      <c r="S259" s="14">
        <f t="shared" si="16"/>
        <v>42479.418541666666</v>
      </c>
      <c r="T259" s="14">
        <f t="shared" si="17"/>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8"/>
        <v>191.14</v>
      </c>
      <c r="P260" s="5">
        <f t="shared" si="19"/>
        <v>83.345930232558146</v>
      </c>
      <c r="Q260" t="s">
        <v>8310</v>
      </c>
      <c r="R260" s="12" t="s">
        <v>8315</v>
      </c>
      <c r="S260" s="14">
        <f t="shared" si="16"/>
        <v>40681.843356481477</v>
      </c>
      <c r="T260" s="14">
        <f t="shared" si="17"/>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8"/>
        <v>131.93789333333334</v>
      </c>
      <c r="P261" s="5">
        <f t="shared" si="19"/>
        <v>105.04609341825902</v>
      </c>
      <c r="Q261" t="s">
        <v>8310</v>
      </c>
      <c r="R261" s="12" t="s">
        <v>8315</v>
      </c>
      <c r="S261" s="14">
        <f t="shared" si="16"/>
        <v>42072.529733796291</v>
      </c>
      <c r="T261" s="14">
        <f t="shared" si="17"/>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8"/>
        <v>106.4</v>
      </c>
      <c r="P262" s="5">
        <f t="shared" si="19"/>
        <v>120.90909090909091</v>
      </c>
      <c r="Q262" t="s">
        <v>8310</v>
      </c>
      <c r="R262" s="12" t="s">
        <v>8315</v>
      </c>
      <c r="S262" s="14">
        <f t="shared" si="16"/>
        <v>40330.547210648147</v>
      </c>
      <c r="T262" s="14">
        <f t="shared" si="17"/>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8"/>
        <v>107.4</v>
      </c>
      <c r="P263" s="5">
        <f t="shared" si="19"/>
        <v>97.63636363636364</v>
      </c>
      <c r="Q263" t="s">
        <v>8310</v>
      </c>
      <c r="R263" s="12" t="s">
        <v>8315</v>
      </c>
      <c r="S263" s="14">
        <f t="shared" si="16"/>
        <v>41017.677129629628</v>
      </c>
      <c r="T263" s="14">
        <f t="shared" si="17"/>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8"/>
        <v>240</v>
      </c>
      <c r="P264" s="5">
        <f t="shared" si="19"/>
        <v>41.379310344827587</v>
      </c>
      <c r="Q264" t="s">
        <v>8310</v>
      </c>
      <c r="R264" s="12" t="s">
        <v>8315</v>
      </c>
      <c r="S264" s="14">
        <f t="shared" si="16"/>
        <v>40555.039675925924</v>
      </c>
      <c r="T264" s="14">
        <f t="shared" si="17"/>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8"/>
        <v>118.08108</v>
      </c>
      <c r="P265" s="5">
        <f t="shared" si="19"/>
        <v>30.654485981308412</v>
      </c>
      <c r="Q265" t="s">
        <v>8310</v>
      </c>
      <c r="R265" s="12" t="s">
        <v>8315</v>
      </c>
      <c r="S265" s="14">
        <f t="shared" si="16"/>
        <v>41149.746458333328</v>
      </c>
      <c r="T265" s="14">
        <f t="shared" si="17"/>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8"/>
        <v>118.19999999999999</v>
      </c>
      <c r="P266" s="5">
        <f t="shared" si="19"/>
        <v>64.945054945054949</v>
      </c>
      <c r="Q266" t="s">
        <v>8310</v>
      </c>
      <c r="R266" s="12" t="s">
        <v>8315</v>
      </c>
      <c r="S266" s="14">
        <f t="shared" si="16"/>
        <v>41010.411979166667</v>
      </c>
      <c r="T266" s="14">
        <f t="shared" si="17"/>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8"/>
        <v>111.1</v>
      </c>
      <c r="P267" s="5">
        <f t="shared" si="19"/>
        <v>95.775862068965523</v>
      </c>
      <c r="Q267" t="s">
        <v>8310</v>
      </c>
      <c r="R267" s="12" t="s">
        <v>8315</v>
      </c>
      <c r="S267" s="14">
        <f t="shared" si="16"/>
        <v>40267.037384259253</v>
      </c>
      <c r="T267" s="14">
        <f t="shared" si="17"/>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8"/>
        <v>145.5</v>
      </c>
      <c r="P268" s="5">
        <f t="shared" si="19"/>
        <v>40.416666666666664</v>
      </c>
      <c r="Q268" t="s">
        <v>8310</v>
      </c>
      <c r="R268" s="12" t="s">
        <v>8315</v>
      </c>
      <c r="S268" s="14">
        <f t="shared" si="16"/>
        <v>40204.966516203705</v>
      </c>
      <c r="T268" s="14">
        <f t="shared" si="17"/>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8"/>
        <v>131.62883248730967</v>
      </c>
      <c r="P269" s="5">
        <f t="shared" si="19"/>
        <v>78.578424242424248</v>
      </c>
      <c r="Q269" t="s">
        <v>8310</v>
      </c>
      <c r="R269" s="12" t="s">
        <v>8315</v>
      </c>
      <c r="S269" s="14">
        <f t="shared" si="16"/>
        <v>41785.244201388887</v>
      </c>
      <c r="T269" s="14">
        <f t="shared" si="17"/>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8"/>
        <v>111.4</v>
      </c>
      <c r="P270" s="5">
        <f t="shared" si="19"/>
        <v>50.18018018018018</v>
      </c>
      <c r="Q270" t="s">
        <v>8310</v>
      </c>
      <c r="R270" s="12" t="s">
        <v>8315</v>
      </c>
      <c r="S270" s="14">
        <f t="shared" si="16"/>
        <v>40808.944189814814</v>
      </c>
      <c r="T270" s="14">
        <f t="shared" si="17"/>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8"/>
        <v>147.23376999999999</v>
      </c>
      <c r="P271" s="5">
        <f t="shared" si="19"/>
        <v>92.251735588972423</v>
      </c>
      <c r="Q271" t="s">
        <v>8310</v>
      </c>
      <c r="R271" s="12" t="s">
        <v>8315</v>
      </c>
      <c r="S271" s="14">
        <f t="shared" si="16"/>
        <v>42757.988680555551</v>
      </c>
      <c r="T271" s="14">
        <f t="shared" si="17"/>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8"/>
        <v>152.60869565217391</v>
      </c>
      <c r="P272" s="5">
        <f t="shared" si="19"/>
        <v>57.540983606557376</v>
      </c>
      <c r="Q272" t="s">
        <v>8310</v>
      </c>
      <c r="R272" s="12" t="s">
        <v>8315</v>
      </c>
      <c r="S272" s="14">
        <f t="shared" si="16"/>
        <v>40637.658217592587</v>
      </c>
      <c r="T272" s="14">
        <f t="shared" si="17"/>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8"/>
        <v>104.67999999999999</v>
      </c>
      <c r="P273" s="5">
        <f t="shared" si="19"/>
        <v>109.42160278745645</v>
      </c>
      <c r="Q273" t="s">
        <v>8310</v>
      </c>
      <c r="R273" s="12" t="s">
        <v>8315</v>
      </c>
      <c r="S273" s="14">
        <f t="shared" si="16"/>
        <v>41611.891909722224</v>
      </c>
      <c r="T273" s="14">
        <f t="shared" si="17"/>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8"/>
        <v>177.43366666666668</v>
      </c>
      <c r="P274" s="5">
        <f t="shared" si="19"/>
        <v>81.892461538461546</v>
      </c>
      <c r="Q274" t="s">
        <v>8310</v>
      </c>
      <c r="R274" s="12" t="s">
        <v>8315</v>
      </c>
      <c r="S274" s="14">
        <f t="shared" si="16"/>
        <v>40235.692025462959</v>
      </c>
      <c r="T274" s="14">
        <f t="shared" si="17"/>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8"/>
        <v>107.7758</v>
      </c>
      <c r="P275" s="5">
        <f t="shared" si="19"/>
        <v>45.667711864406776</v>
      </c>
      <c r="Q275" t="s">
        <v>8310</v>
      </c>
      <c r="R275" s="12" t="s">
        <v>8315</v>
      </c>
      <c r="S275" s="14">
        <f t="shared" ref="S275:S338" si="20">(((J275/60)/60)/24)+DATE(1970,1,1)+(-5/24)</f>
        <v>40697.29011574074</v>
      </c>
      <c r="T275" s="14">
        <f t="shared" ref="T275:T338" si="21">(((I275/60)/60)/24)+DATE(1970,1,1)+(-5/24)</f>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8"/>
        <v>156</v>
      </c>
      <c r="P276" s="5">
        <f t="shared" si="19"/>
        <v>55.221238938053098</v>
      </c>
      <c r="Q276" t="s">
        <v>8310</v>
      </c>
      <c r="R276" s="12" t="s">
        <v>8315</v>
      </c>
      <c r="S276" s="14">
        <f t="shared" si="20"/>
        <v>40969.704039351847</v>
      </c>
      <c r="T276" s="14">
        <f t="shared" si="21"/>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8"/>
        <v>108.395</v>
      </c>
      <c r="P277" s="5">
        <f t="shared" si="19"/>
        <v>65.298192771084331</v>
      </c>
      <c r="Q277" t="s">
        <v>8310</v>
      </c>
      <c r="R277" s="12" t="s">
        <v>8315</v>
      </c>
      <c r="S277" s="14">
        <f t="shared" si="20"/>
        <v>41192.823680555557</v>
      </c>
      <c r="T277" s="14">
        <f t="shared" si="21"/>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8"/>
        <v>147.6</v>
      </c>
      <c r="P278" s="5">
        <f t="shared" si="19"/>
        <v>95.225806451612897</v>
      </c>
      <c r="Q278" t="s">
        <v>8310</v>
      </c>
      <c r="R278" s="12" t="s">
        <v>8315</v>
      </c>
      <c r="S278" s="14">
        <f t="shared" si="20"/>
        <v>40966.87354166666</v>
      </c>
      <c r="T278" s="14">
        <f t="shared" si="21"/>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8"/>
        <v>110.38153846153847</v>
      </c>
      <c r="P279" s="5">
        <f t="shared" si="19"/>
        <v>75.444794952681391</v>
      </c>
      <c r="Q279" t="s">
        <v>8310</v>
      </c>
      <c r="R279" s="12" t="s">
        <v>8315</v>
      </c>
      <c r="S279" s="14">
        <f t="shared" si="20"/>
        <v>42117.68309027778</v>
      </c>
      <c r="T279" s="14">
        <f t="shared" si="21"/>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8"/>
        <v>150.34814814814814</v>
      </c>
      <c r="P280" s="5">
        <f t="shared" si="19"/>
        <v>97.816867469879512</v>
      </c>
      <c r="Q280" t="s">
        <v>8310</v>
      </c>
      <c r="R280" s="12" t="s">
        <v>8315</v>
      </c>
      <c r="S280" s="14">
        <f t="shared" si="20"/>
        <v>41163.832627314812</v>
      </c>
      <c r="T280" s="14">
        <f t="shared" si="21"/>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8"/>
        <v>157.31829411764707</v>
      </c>
      <c r="P281" s="5">
        <f t="shared" si="19"/>
        <v>87.685606557377056</v>
      </c>
      <c r="Q281" t="s">
        <v>8310</v>
      </c>
      <c r="R281" s="12" t="s">
        <v>8315</v>
      </c>
      <c r="S281" s="14">
        <f t="shared" si="20"/>
        <v>42759.035833333335</v>
      </c>
      <c r="T281" s="14">
        <f t="shared" si="21"/>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8"/>
        <v>156.14400000000001</v>
      </c>
      <c r="P282" s="5">
        <f t="shared" si="19"/>
        <v>54.748948106591868</v>
      </c>
      <c r="Q282" t="s">
        <v>8310</v>
      </c>
      <c r="R282" s="12" t="s">
        <v>8315</v>
      </c>
      <c r="S282" s="14">
        <f t="shared" si="20"/>
        <v>41744.382349537031</v>
      </c>
      <c r="T282" s="14">
        <f t="shared" si="21"/>
        <v>41789.382349537031</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8"/>
        <v>120.58763636363636</v>
      </c>
      <c r="P283" s="5">
        <f t="shared" si="19"/>
        <v>83.953417721518989</v>
      </c>
      <c r="Q283" t="s">
        <v>8310</v>
      </c>
      <c r="R283" s="12" t="s">
        <v>8315</v>
      </c>
      <c r="S283" s="14">
        <f t="shared" si="20"/>
        <v>39949.955011574071</v>
      </c>
      <c r="T283" s="14">
        <f t="shared" si="21"/>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8"/>
        <v>101.18888888888888</v>
      </c>
      <c r="P284" s="5">
        <f t="shared" si="19"/>
        <v>254.38547486033519</v>
      </c>
      <c r="Q284" t="s">
        <v>8310</v>
      </c>
      <c r="R284" s="12" t="s">
        <v>8315</v>
      </c>
      <c r="S284" s="14">
        <f t="shared" si="20"/>
        <v>40194.711712962962</v>
      </c>
      <c r="T284" s="14">
        <f t="shared" si="21"/>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8"/>
        <v>114.27249999999999</v>
      </c>
      <c r="P285" s="5">
        <f t="shared" si="19"/>
        <v>101.8269801980198</v>
      </c>
      <c r="Q285" t="s">
        <v>8310</v>
      </c>
      <c r="R285" s="12" t="s">
        <v>8315</v>
      </c>
      <c r="S285" s="14">
        <f t="shared" si="20"/>
        <v>40675.501666666663</v>
      </c>
      <c r="T285" s="14">
        <f t="shared" si="21"/>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8"/>
        <v>104.62615</v>
      </c>
      <c r="P286" s="5">
        <f t="shared" si="19"/>
        <v>55.066394736842106</v>
      </c>
      <c r="Q286" t="s">
        <v>8310</v>
      </c>
      <c r="R286" s="12" t="s">
        <v>8315</v>
      </c>
      <c r="S286" s="14">
        <f t="shared" si="20"/>
        <v>40904.529861111107</v>
      </c>
      <c r="T286" s="14">
        <f t="shared" si="21"/>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8"/>
        <v>228.82507142857142</v>
      </c>
      <c r="P287" s="5">
        <f t="shared" si="19"/>
        <v>56.901438721136763</v>
      </c>
      <c r="Q287" t="s">
        <v>8310</v>
      </c>
      <c r="R287" s="12" t="s">
        <v>8315</v>
      </c>
      <c r="S287" s="14">
        <f t="shared" si="20"/>
        <v>41506.547777777778</v>
      </c>
      <c r="T287" s="14">
        <f t="shared" si="21"/>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8"/>
        <v>109.15333333333332</v>
      </c>
      <c r="P288" s="5">
        <f t="shared" si="19"/>
        <v>121.28148148148148</v>
      </c>
      <c r="Q288" t="s">
        <v>8310</v>
      </c>
      <c r="R288" s="12" t="s">
        <v>8315</v>
      </c>
      <c r="S288" s="14">
        <f t="shared" si="20"/>
        <v>41313.60791666666</v>
      </c>
      <c r="T288" s="14">
        <f t="shared" si="21"/>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8"/>
        <v>176.29999999999998</v>
      </c>
      <c r="P289" s="5">
        <f t="shared" si="19"/>
        <v>91.189655172413794</v>
      </c>
      <c r="Q289" t="s">
        <v>8310</v>
      </c>
      <c r="R289" s="12" t="s">
        <v>8315</v>
      </c>
      <c r="S289" s="14">
        <f t="shared" si="20"/>
        <v>41184.069652777776</v>
      </c>
      <c r="T289" s="14">
        <f t="shared" si="21"/>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8"/>
        <v>103.21061999999999</v>
      </c>
      <c r="P290" s="5">
        <f t="shared" si="19"/>
        <v>115.44812080536913</v>
      </c>
      <c r="Q290" t="s">
        <v>8310</v>
      </c>
      <c r="R290" s="12" t="s">
        <v>8315</v>
      </c>
      <c r="S290" s="14">
        <f t="shared" si="20"/>
        <v>41050.960567129623</v>
      </c>
      <c r="T290" s="14">
        <f t="shared" si="21"/>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8"/>
        <v>104.82000000000001</v>
      </c>
      <c r="P291" s="5">
        <f t="shared" si="19"/>
        <v>67.771551724137936</v>
      </c>
      <c r="Q291" t="s">
        <v>8310</v>
      </c>
      <c r="R291" s="12" t="s">
        <v>8315</v>
      </c>
      <c r="S291" s="14">
        <f t="shared" si="20"/>
        <v>41550.248078703698</v>
      </c>
      <c r="T291" s="14">
        <f t="shared" si="21"/>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8"/>
        <v>106.68444444444445</v>
      </c>
      <c r="P292" s="5">
        <f t="shared" si="19"/>
        <v>28.576190476190476</v>
      </c>
      <c r="Q292" t="s">
        <v>8310</v>
      </c>
      <c r="R292" s="12" t="s">
        <v>8315</v>
      </c>
      <c r="S292" s="14">
        <f t="shared" si="20"/>
        <v>40526.160844907405</v>
      </c>
      <c r="T292" s="14">
        <f t="shared" si="21"/>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8"/>
        <v>120.02</v>
      </c>
      <c r="P293" s="5">
        <f t="shared" si="19"/>
        <v>46.8828125</v>
      </c>
      <c r="Q293" t="s">
        <v>8310</v>
      </c>
      <c r="R293" s="12" t="s">
        <v>8315</v>
      </c>
      <c r="S293" s="14">
        <f t="shared" si="20"/>
        <v>41376.560717592591</v>
      </c>
      <c r="T293" s="14">
        <f t="shared" si="21"/>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8"/>
        <v>101.50693333333334</v>
      </c>
      <c r="P294" s="5">
        <f t="shared" si="19"/>
        <v>154.42231237322514</v>
      </c>
      <c r="Q294" t="s">
        <v>8310</v>
      </c>
      <c r="R294" s="12" t="s">
        <v>8315</v>
      </c>
      <c r="S294" s="14">
        <f t="shared" si="20"/>
        <v>40812.594895833332</v>
      </c>
      <c r="T294" s="14">
        <f t="shared" si="21"/>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8"/>
        <v>101.38461538461539</v>
      </c>
      <c r="P295" s="5">
        <f t="shared" si="19"/>
        <v>201.22137404580153</v>
      </c>
      <c r="Q295" t="s">
        <v>8310</v>
      </c>
      <c r="R295" s="12" t="s">
        <v>8315</v>
      </c>
      <c r="S295" s="14">
        <f t="shared" si="20"/>
        <v>41719.459652777776</v>
      </c>
      <c r="T295" s="14">
        <f t="shared" si="21"/>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8"/>
        <v>100</v>
      </c>
      <c r="P296" s="5">
        <f t="shared" si="19"/>
        <v>100</v>
      </c>
      <c r="Q296" t="s">
        <v>8310</v>
      </c>
      <c r="R296" s="12" t="s">
        <v>8315</v>
      </c>
      <c r="S296" s="14">
        <f t="shared" si="20"/>
        <v>40342.876087962963</v>
      </c>
      <c r="T296" s="14">
        <f t="shared" si="21"/>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8"/>
        <v>133.10911999999999</v>
      </c>
      <c r="P297" s="5">
        <f t="shared" si="19"/>
        <v>100.08204511278196</v>
      </c>
      <c r="Q297" t="s">
        <v>8310</v>
      </c>
      <c r="R297" s="12" t="s">
        <v>8315</v>
      </c>
      <c r="S297" s="14">
        <f t="shared" si="20"/>
        <v>41518.796400462961</v>
      </c>
      <c r="T297" s="14">
        <f t="shared" si="21"/>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8"/>
        <v>118.72620000000001</v>
      </c>
      <c r="P298" s="5">
        <f t="shared" si="19"/>
        <v>230.08953488372092</v>
      </c>
      <c r="Q298" t="s">
        <v>8310</v>
      </c>
      <c r="R298" s="12" t="s">
        <v>8315</v>
      </c>
      <c r="S298" s="14">
        <f t="shared" si="20"/>
        <v>41134.267164351848</v>
      </c>
      <c r="T298" s="14">
        <f t="shared" si="21"/>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8"/>
        <v>100.64</v>
      </c>
      <c r="P299" s="5">
        <f t="shared" si="19"/>
        <v>141.74647887323943</v>
      </c>
      <c r="Q299" t="s">
        <v>8310</v>
      </c>
      <c r="R299" s="12" t="s">
        <v>8315</v>
      </c>
      <c r="S299" s="14">
        <f t="shared" si="20"/>
        <v>42089.519687500004</v>
      </c>
      <c r="T299" s="14">
        <f t="shared" si="21"/>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8"/>
        <v>108.93241269841269</v>
      </c>
      <c r="P300" s="5">
        <f t="shared" si="19"/>
        <v>56.344351395730705</v>
      </c>
      <c r="Q300" t="s">
        <v>8310</v>
      </c>
      <c r="R300" s="12" t="s">
        <v>8315</v>
      </c>
      <c r="S300" s="14">
        <f t="shared" si="20"/>
        <v>41709.255185185182</v>
      </c>
      <c r="T300" s="14">
        <f t="shared" si="21"/>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8"/>
        <v>178.95250000000001</v>
      </c>
      <c r="P301" s="5">
        <f t="shared" si="19"/>
        <v>73.341188524590166</v>
      </c>
      <c r="Q301" t="s">
        <v>8310</v>
      </c>
      <c r="R301" s="12" t="s">
        <v>8315</v>
      </c>
      <c r="S301" s="14">
        <f t="shared" si="20"/>
        <v>40469.016898148147</v>
      </c>
      <c r="T301" s="14">
        <f t="shared" si="21"/>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8"/>
        <v>101.72264</v>
      </c>
      <c r="P302" s="5">
        <f t="shared" si="19"/>
        <v>85.337785234899329</v>
      </c>
      <c r="Q302" t="s">
        <v>8310</v>
      </c>
      <c r="R302" s="12" t="s">
        <v>8315</v>
      </c>
      <c r="S302" s="14">
        <f t="shared" si="20"/>
        <v>40626.751597222217</v>
      </c>
      <c r="T302" s="14">
        <f t="shared" si="21"/>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8"/>
        <v>118.73499999999999</v>
      </c>
      <c r="P303" s="5">
        <f t="shared" si="19"/>
        <v>61.496215139442228</v>
      </c>
      <c r="Q303" t="s">
        <v>8310</v>
      </c>
      <c r="R303" s="12" t="s">
        <v>8315</v>
      </c>
      <c r="S303" s="14">
        <f t="shared" si="20"/>
        <v>41312.529340277775</v>
      </c>
      <c r="T303" s="14">
        <f t="shared" si="21"/>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8"/>
        <v>100.46</v>
      </c>
      <c r="P304" s="5">
        <f t="shared" si="19"/>
        <v>93.018518518518519</v>
      </c>
      <c r="Q304" t="s">
        <v>8310</v>
      </c>
      <c r="R304" s="12" t="s">
        <v>8315</v>
      </c>
      <c r="S304" s="14">
        <f t="shared" si="20"/>
        <v>40933.648587962962</v>
      </c>
      <c r="T304" s="14">
        <f t="shared" si="21"/>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8"/>
        <v>137.46666666666667</v>
      </c>
      <c r="P305" s="5">
        <f t="shared" si="19"/>
        <v>50.292682926829265</v>
      </c>
      <c r="Q305" t="s">
        <v>8310</v>
      </c>
      <c r="R305" s="12" t="s">
        <v>8315</v>
      </c>
      <c r="S305" s="14">
        <f t="shared" si="20"/>
        <v>41031.862800925926</v>
      </c>
      <c r="T305" s="14">
        <f t="shared" si="21"/>
        <v>41061.862800925926</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8"/>
        <v>231.64705882352939</v>
      </c>
      <c r="P306" s="5">
        <f t="shared" si="19"/>
        <v>106.43243243243244</v>
      </c>
      <c r="Q306" t="s">
        <v>8310</v>
      </c>
      <c r="R306" s="12" t="s">
        <v>8315</v>
      </c>
      <c r="S306" s="14">
        <f t="shared" si="20"/>
        <v>41113.88653935185</v>
      </c>
      <c r="T306" s="14">
        <f t="shared" si="21"/>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8"/>
        <v>130.33333333333331</v>
      </c>
      <c r="P307" s="5">
        <f t="shared" si="19"/>
        <v>51.719576719576722</v>
      </c>
      <c r="Q307" t="s">
        <v>8310</v>
      </c>
      <c r="R307" s="12" t="s">
        <v>8315</v>
      </c>
      <c r="S307" s="14">
        <f t="shared" si="20"/>
        <v>40948.421863425923</v>
      </c>
      <c r="T307" s="14">
        <f t="shared" si="21"/>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8"/>
        <v>292.89999999999998</v>
      </c>
      <c r="P308" s="5">
        <f t="shared" si="19"/>
        <v>36.612499999999997</v>
      </c>
      <c r="Q308" t="s">
        <v>8310</v>
      </c>
      <c r="R308" s="12" t="s">
        <v>8315</v>
      </c>
      <c r="S308" s="14">
        <f t="shared" si="20"/>
        <v>41333.628854166665</v>
      </c>
      <c r="T308" s="14">
        <f t="shared" si="21"/>
        <v>41353.587187500001</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8"/>
        <v>111.31818181818183</v>
      </c>
      <c r="P309" s="5">
        <f t="shared" si="19"/>
        <v>42.517361111111114</v>
      </c>
      <c r="Q309" t="s">
        <v>8310</v>
      </c>
      <c r="R309" s="12" t="s">
        <v>8315</v>
      </c>
      <c r="S309" s="14">
        <f t="shared" si="20"/>
        <v>41282.736122685179</v>
      </c>
      <c r="T309" s="14">
        <f t="shared" si="21"/>
        <v>41312.736122685179</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8"/>
        <v>105.56666666666668</v>
      </c>
      <c r="P310" s="5">
        <f t="shared" si="19"/>
        <v>62.712871287128714</v>
      </c>
      <c r="Q310" t="s">
        <v>8310</v>
      </c>
      <c r="R310" s="12" t="s">
        <v>8315</v>
      </c>
      <c r="S310" s="14">
        <f t="shared" si="20"/>
        <v>40567.486226851848</v>
      </c>
      <c r="T310" s="14">
        <f t="shared" si="21"/>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8"/>
        <v>118.94444444444446</v>
      </c>
      <c r="P311" s="5">
        <f t="shared" si="19"/>
        <v>89.957983193277315</v>
      </c>
      <c r="Q311" t="s">
        <v>8310</v>
      </c>
      <c r="R311" s="12" t="s">
        <v>8315</v>
      </c>
      <c r="S311" s="14">
        <f t="shared" si="20"/>
        <v>41134.543217592589</v>
      </c>
      <c r="T311" s="14">
        <f t="shared" si="21"/>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8"/>
        <v>104.129</v>
      </c>
      <c r="P312" s="5">
        <f t="shared" si="19"/>
        <v>28.924722222222222</v>
      </c>
      <c r="Q312" t="s">
        <v>8310</v>
      </c>
      <c r="R312" s="12" t="s">
        <v>8315</v>
      </c>
      <c r="S312" s="14">
        <f t="shared" si="20"/>
        <v>40820.974803240737</v>
      </c>
      <c r="T312" s="14">
        <f t="shared" si="21"/>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8"/>
        <v>104.10165000000001</v>
      </c>
      <c r="P313" s="5">
        <f t="shared" si="19"/>
        <v>138.8022</v>
      </c>
      <c r="Q313" t="s">
        <v>8310</v>
      </c>
      <c r="R313" s="12" t="s">
        <v>8315</v>
      </c>
      <c r="S313" s="14">
        <f t="shared" si="20"/>
        <v>40868.011481481481</v>
      </c>
      <c r="T313" s="14">
        <f t="shared" si="21"/>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8"/>
        <v>111.87499999999999</v>
      </c>
      <c r="P314" s="5">
        <f t="shared" si="19"/>
        <v>61.301369863013697</v>
      </c>
      <c r="Q314" t="s">
        <v>8310</v>
      </c>
      <c r="R314" s="12" t="s">
        <v>8315</v>
      </c>
      <c r="S314" s="14">
        <f t="shared" si="20"/>
        <v>41348.669351851851</v>
      </c>
      <c r="T314" s="14">
        <f t="shared" si="21"/>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8"/>
        <v>104.73529411764706</v>
      </c>
      <c r="P315" s="5">
        <f t="shared" si="19"/>
        <v>80.202702702702709</v>
      </c>
      <c r="Q315" t="s">
        <v>8310</v>
      </c>
      <c r="R315" s="12" t="s">
        <v>8315</v>
      </c>
      <c r="S315" s="14">
        <f t="shared" si="20"/>
        <v>40357.019606481481</v>
      </c>
      <c r="T315" s="14">
        <f t="shared" si="21"/>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8"/>
        <v>385.15000000000003</v>
      </c>
      <c r="P316" s="5">
        <f t="shared" si="19"/>
        <v>32.095833333333331</v>
      </c>
      <c r="Q316" t="s">
        <v>8310</v>
      </c>
      <c r="R316" s="12" t="s">
        <v>8315</v>
      </c>
      <c r="S316" s="14">
        <f t="shared" si="20"/>
        <v>41304.624861111108</v>
      </c>
      <c r="T316" s="14">
        <f t="shared" si="21"/>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8"/>
        <v>101.248</v>
      </c>
      <c r="P317" s="5">
        <f t="shared" si="19"/>
        <v>200.88888888888889</v>
      </c>
      <c r="Q317" t="s">
        <v>8310</v>
      </c>
      <c r="R317" s="12" t="s">
        <v>8315</v>
      </c>
      <c r="S317" s="14">
        <f t="shared" si="20"/>
        <v>41113.564050925925</v>
      </c>
      <c r="T317" s="14">
        <f t="shared" si="21"/>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8"/>
        <v>113.77333333333333</v>
      </c>
      <c r="P318" s="5">
        <f t="shared" si="19"/>
        <v>108.01265822784811</v>
      </c>
      <c r="Q318" t="s">
        <v>8310</v>
      </c>
      <c r="R318" s="12" t="s">
        <v>8315</v>
      </c>
      <c r="S318" s="14">
        <f t="shared" si="20"/>
        <v>41950.715243055551</v>
      </c>
      <c r="T318" s="14">
        <f t="shared" si="21"/>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8"/>
        <v>100.80333333333333</v>
      </c>
      <c r="P319" s="5">
        <f t="shared" si="19"/>
        <v>95.699367088607602</v>
      </c>
      <c r="Q319" t="s">
        <v>8310</v>
      </c>
      <c r="R319" s="12" t="s">
        <v>8315</v>
      </c>
      <c r="S319" s="14">
        <f t="shared" si="20"/>
        <v>41589.468553240738</v>
      </c>
      <c r="T319" s="14">
        <f t="shared" si="21"/>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8"/>
        <v>283.32</v>
      </c>
      <c r="P320" s="5">
        <f t="shared" si="19"/>
        <v>49.880281690140848</v>
      </c>
      <c r="Q320" t="s">
        <v>8310</v>
      </c>
      <c r="R320" s="12" t="s">
        <v>8315</v>
      </c>
      <c r="S320" s="14">
        <f t="shared" si="20"/>
        <v>41329.830451388887</v>
      </c>
      <c r="T320" s="14">
        <f t="shared" si="21"/>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8"/>
        <v>112.68</v>
      </c>
      <c r="P321" s="5">
        <f t="shared" si="19"/>
        <v>110.47058823529412</v>
      </c>
      <c r="Q321" t="s">
        <v>8310</v>
      </c>
      <c r="R321" s="12" t="s">
        <v>8315</v>
      </c>
      <c r="S321" s="14">
        <f t="shared" si="20"/>
        <v>40123.629965277774</v>
      </c>
      <c r="T321" s="14">
        <f t="shared" si="21"/>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8"/>
        <v>106.58000000000001</v>
      </c>
      <c r="P322" s="5">
        <f t="shared" si="19"/>
        <v>134.91139240506328</v>
      </c>
      <c r="Q322" t="s">
        <v>8310</v>
      </c>
      <c r="R322" s="12" t="s">
        <v>8315</v>
      </c>
      <c r="S322" s="14">
        <f t="shared" si="20"/>
        <v>42331.34297453703</v>
      </c>
      <c r="T322" s="14">
        <f t="shared" si="21"/>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2">E323/D323*100</f>
        <v>102.66285714285715</v>
      </c>
      <c r="P323" s="5">
        <f t="shared" ref="P323:P386" si="23">E323/L323</f>
        <v>106.62314540059347</v>
      </c>
      <c r="Q323" t="s">
        <v>8310</v>
      </c>
      <c r="R323" s="12" t="s">
        <v>8315</v>
      </c>
      <c r="S323" s="14">
        <f t="shared" si="20"/>
        <v>42647.238263888888</v>
      </c>
      <c r="T323" s="14">
        <f t="shared" si="21"/>
        <v>42682.27993055556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2"/>
        <v>107.91200000000001</v>
      </c>
      <c r="P324" s="5">
        <f t="shared" si="23"/>
        <v>145.04301075268816</v>
      </c>
      <c r="Q324" t="s">
        <v>8310</v>
      </c>
      <c r="R324" s="12" t="s">
        <v>8315</v>
      </c>
      <c r="S324" s="14">
        <f t="shared" si="20"/>
        <v>42473.361666666664</v>
      </c>
      <c r="T324" s="14">
        <f t="shared" si="21"/>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2"/>
        <v>123.07407407407408</v>
      </c>
      <c r="P325" s="5">
        <f t="shared" si="23"/>
        <v>114.58620689655173</v>
      </c>
      <c r="Q325" t="s">
        <v>8310</v>
      </c>
      <c r="R325" s="12" t="s">
        <v>8315</v>
      </c>
      <c r="S325" s="14">
        <f t="shared" si="20"/>
        <v>42697.113032407404</v>
      </c>
      <c r="T325" s="14">
        <f t="shared" si="21"/>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2"/>
        <v>101.6</v>
      </c>
      <c r="P326" s="5">
        <f t="shared" si="23"/>
        <v>105.3170731707317</v>
      </c>
      <c r="Q326" t="s">
        <v>8310</v>
      </c>
      <c r="R326" s="12" t="s">
        <v>8315</v>
      </c>
      <c r="S326" s="14">
        <f t="shared" si="20"/>
        <v>42184.417916666665</v>
      </c>
      <c r="T326" s="14">
        <f t="shared" si="21"/>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2"/>
        <v>104.396</v>
      </c>
      <c r="P327" s="5">
        <f t="shared" si="23"/>
        <v>70.921195652173907</v>
      </c>
      <c r="Q327" t="s">
        <v>8310</v>
      </c>
      <c r="R327" s="12" t="s">
        <v>8315</v>
      </c>
      <c r="S327" s="14">
        <f t="shared" si="20"/>
        <v>42688.979548611103</v>
      </c>
      <c r="T327" s="14">
        <f t="shared" si="21"/>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2"/>
        <v>112.92973333333333</v>
      </c>
      <c r="P328" s="5">
        <f t="shared" si="23"/>
        <v>147.17167680278018</v>
      </c>
      <c r="Q328" t="s">
        <v>8310</v>
      </c>
      <c r="R328" s="12" t="s">
        <v>8315</v>
      </c>
      <c r="S328" s="14">
        <f t="shared" si="20"/>
        <v>42775.106550925928</v>
      </c>
      <c r="T328" s="14">
        <f t="shared" si="21"/>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2"/>
        <v>136.4</v>
      </c>
      <c r="P329" s="5">
        <f t="shared" si="23"/>
        <v>160.47058823529412</v>
      </c>
      <c r="Q329" t="s">
        <v>8310</v>
      </c>
      <c r="R329" s="12" t="s">
        <v>8315</v>
      </c>
      <c r="S329" s="14">
        <f t="shared" si="20"/>
        <v>42058.026956018519</v>
      </c>
      <c r="T329" s="14">
        <f t="shared" si="21"/>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2"/>
        <v>103.61439999999999</v>
      </c>
      <c r="P330" s="5">
        <f t="shared" si="23"/>
        <v>156.04578313253012</v>
      </c>
      <c r="Q330" t="s">
        <v>8310</v>
      </c>
      <c r="R330" s="12" t="s">
        <v>8315</v>
      </c>
      <c r="S330" s="14">
        <f t="shared" si="20"/>
        <v>42278.738287037035</v>
      </c>
      <c r="T330" s="14">
        <f t="shared" si="21"/>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2"/>
        <v>105.5</v>
      </c>
      <c r="P331" s="5">
        <f t="shared" si="23"/>
        <v>63.17365269461078</v>
      </c>
      <c r="Q331" t="s">
        <v>8310</v>
      </c>
      <c r="R331" s="12" t="s">
        <v>8315</v>
      </c>
      <c r="S331" s="14">
        <f t="shared" si="20"/>
        <v>42291.258414351854</v>
      </c>
      <c r="T331" s="14">
        <f t="shared" si="21"/>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2"/>
        <v>101.82857142857142</v>
      </c>
      <c r="P332" s="5">
        <f t="shared" si="23"/>
        <v>104.82352941176471</v>
      </c>
      <c r="Q332" t="s">
        <v>8310</v>
      </c>
      <c r="R332" s="12" t="s">
        <v>8315</v>
      </c>
      <c r="S332" s="14">
        <f t="shared" si="20"/>
        <v>41379.307442129626</v>
      </c>
      <c r="T332" s="14">
        <f t="shared" si="21"/>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2"/>
        <v>106.60499999999999</v>
      </c>
      <c r="P333" s="5">
        <f t="shared" si="23"/>
        <v>97.356164383561648</v>
      </c>
      <c r="Q333" t="s">
        <v>8310</v>
      </c>
      <c r="R333" s="12" t="s">
        <v>8315</v>
      </c>
      <c r="S333" s="14">
        <f t="shared" si="20"/>
        <v>42507.373078703698</v>
      </c>
      <c r="T333" s="14">
        <f t="shared" si="21"/>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2"/>
        <v>113.015</v>
      </c>
      <c r="P334" s="5">
        <f t="shared" si="23"/>
        <v>203.63063063063063</v>
      </c>
      <c r="Q334" t="s">
        <v>8310</v>
      </c>
      <c r="R334" s="12" t="s">
        <v>8315</v>
      </c>
      <c r="S334" s="14">
        <f t="shared" si="20"/>
        <v>42263.471956018511</v>
      </c>
      <c r="T334" s="14">
        <f t="shared" si="21"/>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2"/>
        <v>125.22750000000001</v>
      </c>
      <c r="P335" s="5">
        <f t="shared" si="23"/>
        <v>188.31203007518798</v>
      </c>
      <c r="Q335" t="s">
        <v>8310</v>
      </c>
      <c r="R335" s="12" t="s">
        <v>8315</v>
      </c>
      <c r="S335" s="14">
        <f t="shared" si="20"/>
        <v>42437.428136574068</v>
      </c>
      <c r="T335" s="14">
        <f t="shared" si="21"/>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2"/>
        <v>101.19</v>
      </c>
      <c r="P336" s="5">
        <f t="shared" si="23"/>
        <v>146.65217391304347</v>
      </c>
      <c r="Q336" t="s">
        <v>8310</v>
      </c>
      <c r="R336" s="12" t="s">
        <v>8315</v>
      </c>
      <c r="S336" s="14">
        <f t="shared" si="20"/>
        <v>42101.474039351851</v>
      </c>
      <c r="T336" s="14">
        <f t="shared" si="21"/>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2"/>
        <v>102.76470588235294</v>
      </c>
      <c r="P337" s="5">
        <f t="shared" si="23"/>
        <v>109.1875</v>
      </c>
      <c r="Q337" t="s">
        <v>8310</v>
      </c>
      <c r="R337" s="12" t="s">
        <v>8315</v>
      </c>
      <c r="S337" s="14">
        <f t="shared" si="20"/>
        <v>42101.529108796291</v>
      </c>
      <c r="T337" s="14">
        <f t="shared" si="21"/>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2"/>
        <v>116.83911999999998</v>
      </c>
      <c r="P338" s="5">
        <f t="shared" si="23"/>
        <v>59.249046653144013</v>
      </c>
      <c r="Q338" t="s">
        <v>8310</v>
      </c>
      <c r="R338" s="12" t="s">
        <v>8315</v>
      </c>
      <c r="S338" s="14">
        <f t="shared" si="20"/>
        <v>42291.387939814813</v>
      </c>
      <c r="T338" s="14">
        <f t="shared" si="21"/>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2"/>
        <v>101.16833333333335</v>
      </c>
      <c r="P339" s="5">
        <f t="shared" si="23"/>
        <v>97.904838709677421</v>
      </c>
      <c r="Q339" t="s">
        <v>8310</v>
      </c>
      <c r="R339" s="12" t="s">
        <v>8315</v>
      </c>
      <c r="S339" s="14">
        <f t="shared" ref="S339:S402" si="24">(((J339/60)/60)/24)+DATE(1970,1,1)+(-5/24)</f>
        <v>42046.920231481483</v>
      </c>
      <c r="T339" s="14">
        <f t="shared" ref="T339:T402" si="25">(((I339/60)/60)/24)+DATE(1970,1,1)+(-5/24)</f>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2"/>
        <v>110.13360000000002</v>
      </c>
      <c r="P340" s="5">
        <f t="shared" si="23"/>
        <v>70.000169491525426</v>
      </c>
      <c r="Q340" t="s">
        <v>8310</v>
      </c>
      <c r="R340" s="12" t="s">
        <v>8315</v>
      </c>
      <c r="S340" s="14">
        <f t="shared" si="24"/>
        <v>42559.547337962962</v>
      </c>
      <c r="T340" s="14">
        <f t="shared" si="25"/>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2"/>
        <v>108.08333333333333</v>
      </c>
      <c r="P341" s="5">
        <f t="shared" si="23"/>
        <v>72.865168539325836</v>
      </c>
      <c r="Q341" t="s">
        <v>8310</v>
      </c>
      <c r="R341" s="12" t="s">
        <v>8315</v>
      </c>
      <c r="S341" s="14">
        <f t="shared" si="24"/>
        <v>42093.551712962959</v>
      </c>
      <c r="T341" s="14">
        <f t="shared" si="25"/>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2"/>
        <v>125.02285714285715</v>
      </c>
      <c r="P342" s="5">
        <f t="shared" si="23"/>
        <v>146.34782608695653</v>
      </c>
      <c r="Q342" t="s">
        <v>8310</v>
      </c>
      <c r="R342" s="12" t="s">
        <v>8315</v>
      </c>
      <c r="S342" s="14">
        <f t="shared" si="24"/>
        <v>42772.460729166669</v>
      </c>
      <c r="T342" s="14">
        <f t="shared" si="25"/>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2"/>
        <v>106.71428571428572</v>
      </c>
      <c r="P343" s="5">
        <f t="shared" si="23"/>
        <v>67.909090909090907</v>
      </c>
      <c r="Q343" t="s">
        <v>8310</v>
      </c>
      <c r="R343" s="12" t="s">
        <v>8315</v>
      </c>
      <c r="S343" s="14">
        <f t="shared" si="24"/>
        <v>41894.671273148146</v>
      </c>
      <c r="T343" s="14">
        <f t="shared" si="25"/>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2"/>
        <v>100.36639999999998</v>
      </c>
      <c r="P344" s="5">
        <f t="shared" si="23"/>
        <v>169.85083076923075</v>
      </c>
      <c r="Q344" t="s">
        <v>8310</v>
      </c>
      <c r="R344" s="12" t="s">
        <v>8315</v>
      </c>
      <c r="S344" s="14">
        <f t="shared" si="24"/>
        <v>42459.572511574072</v>
      </c>
      <c r="T344" s="14">
        <f t="shared" si="25"/>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2"/>
        <v>102.02863333333335</v>
      </c>
      <c r="P345" s="5">
        <f t="shared" si="23"/>
        <v>58.413339694656486</v>
      </c>
      <c r="Q345" t="s">
        <v>8310</v>
      </c>
      <c r="R345" s="12" t="s">
        <v>8315</v>
      </c>
      <c r="S345" s="14">
        <f t="shared" si="24"/>
        <v>41926.529456018514</v>
      </c>
      <c r="T345" s="14">
        <f t="shared" si="25"/>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2"/>
        <v>102.08358208955224</v>
      </c>
      <c r="P346" s="5">
        <f t="shared" si="23"/>
        <v>119.99298245614035</v>
      </c>
      <c r="Q346" t="s">
        <v>8310</v>
      </c>
      <c r="R346" s="12" t="s">
        <v>8315</v>
      </c>
      <c r="S346" s="14">
        <f t="shared" si="24"/>
        <v>42111.762662037036</v>
      </c>
      <c r="T346" s="14">
        <f t="shared" si="25"/>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2"/>
        <v>123.27586206896552</v>
      </c>
      <c r="P347" s="5">
        <f t="shared" si="23"/>
        <v>99.860335195530723</v>
      </c>
      <c r="Q347" t="s">
        <v>8310</v>
      </c>
      <c r="R347" s="12" t="s">
        <v>8315</v>
      </c>
      <c r="S347" s="14">
        <f t="shared" si="24"/>
        <v>42114.735995370364</v>
      </c>
      <c r="T347" s="14">
        <f t="shared" si="25"/>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2"/>
        <v>170.28880000000001</v>
      </c>
      <c r="P348" s="5">
        <f t="shared" si="23"/>
        <v>90.579148936170213</v>
      </c>
      <c r="Q348" t="s">
        <v>8310</v>
      </c>
      <c r="R348" s="12" t="s">
        <v>8315</v>
      </c>
      <c r="S348" s="14">
        <f t="shared" si="24"/>
        <v>42261.291909722226</v>
      </c>
      <c r="T348" s="14">
        <f t="shared" si="25"/>
        <v>42291.291909722226</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2"/>
        <v>111.59049999999999</v>
      </c>
      <c r="P349" s="5">
        <f t="shared" si="23"/>
        <v>117.77361477572559</v>
      </c>
      <c r="Q349" t="s">
        <v>8310</v>
      </c>
      <c r="R349" s="12" t="s">
        <v>8315</v>
      </c>
      <c r="S349" s="14">
        <f t="shared" si="24"/>
        <v>42292.287141203698</v>
      </c>
      <c r="T349" s="14">
        <f t="shared" si="25"/>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2"/>
        <v>103</v>
      </c>
      <c r="P350" s="5">
        <f t="shared" si="23"/>
        <v>86.554621848739501</v>
      </c>
      <c r="Q350" t="s">
        <v>8310</v>
      </c>
      <c r="R350" s="12" t="s">
        <v>8315</v>
      </c>
      <c r="S350" s="14">
        <f t="shared" si="24"/>
        <v>42207.378657407404</v>
      </c>
      <c r="T350" s="14">
        <f t="shared" si="25"/>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2"/>
        <v>106.63570159857905</v>
      </c>
      <c r="P351" s="5">
        <f t="shared" si="23"/>
        <v>71.899281437125751</v>
      </c>
      <c r="Q351" t="s">
        <v>8310</v>
      </c>
      <c r="R351" s="12" t="s">
        <v>8315</v>
      </c>
      <c r="S351" s="14">
        <f t="shared" si="24"/>
        <v>42760.290601851848</v>
      </c>
      <c r="T351" s="14">
        <f t="shared" si="25"/>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2"/>
        <v>114.75999999999999</v>
      </c>
      <c r="P352" s="5">
        <f t="shared" si="23"/>
        <v>129.81900452488688</v>
      </c>
      <c r="Q352" t="s">
        <v>8310</v>
      </c>
      <c r="R352" s="12" t="s">
        <v>8315</v>
      </c>
      <c r="S352" s="14">
        <f t="shared" si="24"/>
        <v>42585.857743055552</v>
      </c>
      <c r="T352" s="14">
        <f t="shared" si="25"/>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2"/>
        <v>127.34117647058822</v>
      </c>
      <c r="P353" s="5">
        <f t="shared" si="23"/>
        <v>44.912863070539416</v>
      </c>
      <c r="Q353" t="s">
        <v>8310</v>
      </c>
      <c r="R353" s="12" t="s">
        <v>8315</v>
      </c>
      <c r="S353" s="14">
        <f t="shared" si="24"/>
        <v>42427.75641203703</v>
      </c>
      <c r="T353" s="14">
        <f t="shared" si="25"/>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2"/>
        <v>116.56</v>
      </c>
      <c r="P354" s="5">
        <f t="shared" si="23"/>
        <v>40.755244755244753</v>
      </c>
      <c r="Q354" t="s">
        <v>8310</v>
      </c>
      <c r="R354" s="12" t="s">
        <v>8315</v>
      </c>
      <c r="S354" s="14">
        <f t="shared" si="24"/>
        <v>41889.959120370368</v>
      </c>
      <c r="T354" s="14">
        <f t="shared" si="25"/>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2"/>
        <v>108.61819426615318</v>
      </c>
      <c r="P355" s="5">
        <f t="shared" si="23"/>
        <v>103.52394779771615</v>
      </c>
      <c r="Q355" t="s">
        <v>8310</v>
      </c>
      <c r="R355" s="12" t="s">
        <v>8315</v>
      </c>
      <c r="S355" s="14">
        <f t="shared" si="24"/>
        <v>42297.583553240744</v>
      </c>
      <c r="T355" s="14">
        <f t="shared" si="25"/>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2"/>
        <v>103.94285714285714</v>
      </c>
      <c r="P356" s="5">
        <f t="shared" si="23"/>
        <v>125.44827586206897</v>
      </c>
      <c r="Q356" t="s">
        <v>8310</v>
      </c>
      <c r="R356" s="12" t="s">
        <v>8315</v>
      </c>
      <c r="S356" s="14">
        <f t="shared" si="24"/>
        <v>42438.619456018518</v>
      </c>
      <c r="T356" s="14">
        <f t="shared" si="25"/>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2"/>
        <v>116.25714285714285</v>
      </c>
      <c r="P357" s="5">
        <f t="shared" si="23"/>
        <v>246.60606060606059</v>
      </c>
      <c r="Q357" t="s">
        <v>8310</v>
      </c>
      <c r="R357" s="12" t="s">
        <v>8315</v>
      </c>
      <c r="S357" s="14">
        <f t="shared" si="24"/>
        <v>41943.0855787037</v>
      </c>
      <c r="T357" s="14">
        <f t="shared" si="25"/>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2"/>
        <v>102.69239999999999</v>
      </c>
      <c r="P358" s="5">
        <f t="shared" si="23"/>
        <v>79.401340206185566</v>
      </c>
      <c r="Q358" t="s">
        <v>8310</v>
      </c>
      <c r="R358" s="12" t="s">
        <v>8315</v>
      </c>
      <c r="S358" s="14">
        <f t="shared" si="24"/>
        <v>42415.594826388886</v>
      </c>
      <c r="T358" s="14">
        <f t="shared" si="25"/>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2"/>
        <v>174</v>
      </c>
      <c r="P359" s="5">
        <f t="shared" si="23"/>
        <v>86.138613861386133</v>
      </c>
      <c r="Q359" t="s">
        <v>8310</v>
      </c>
      <c r="R359" s="12" t="s">
        <v>8315</v>
      </c>
      <c r="S359" s="14">
        <f t="shared" si="24"/>
        <v>42078.01385416666</v>
      </c>
      <c r="T359" s="14">
        <f t="shared" si="25"/>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2"/>
        <v>103.08800000000001</v>
      </c>
      <c r="P360" s="5">
        <f t="shared" si="23"/>
        <v>193.04868913857678</v>
      </c>
      <c r="Q360" t="s">
        <v>8310</v>
      </c>
      <c r="R360" s="12" t="s">
        <v>8315</v>
      </c>
      <c r="S360" s="14">
        <f t="shared" si="24"/>
        <v>42507.651863425919</v>
      </c>
      <c r="T360" s="14">
        <f t="shared" si="25"/>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2"/>
        <v>104.85537190082646</v>
      </c>
      <c r="P361" s="5">
        <f t="shared" si="23"/>
        <v>84.023178807947019</v>
      </c>
      <c r="Q361" t="s">
        <v>8310</v>
      </c>
      <c r="R361" s="12" t="s">
        <v>8315</v>
      </c>
      <c r="S361" s="14">
        <f t="shared" si="24"/>
        <v>41934.862152777772</v>
      </c>
      <c r="T361" s="14">
        <f t="shared" si="25"/>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2"/>
        <v>101.375</v>
      </c>
      <c r="P362" s="5">
        <f t="shared" si="23"/>
        <v>139.82758620689654</v>
      </c>
      <c r="Q362" t="s">
        <v>8310</v>
      </c>
      <c r="R362" s="12" t="s">
        <v>8315</v>
      </c>
      <c r="S362" s="14">
        <f t="shared" si="24"/>
        <v>42163.689583333333</v>
      </c>
      <c r="T362" s="14">
        <f t="shared" si="25"/>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2"/>
        <v>111.07699999999998</v>
      </c>
      <c r="P363" s="5">
        <f t="shared" si="23"/>
        <v>109.82189265536722</v>
      </c>
      <c r="Q363" t="s">
        <v>8310</v>
      </c>
      <c r="R363" s="12" t="s">
        <v>8315</v>
      </c>
      <c r="S363" s="14">
        <f t="shared" si="24"/>
        <v>41935.792893518512</v>
      </c>
      <c r="T363" s="14">
        <f t="shared" si="25"/>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2"/>
        <v>124.15933781686496</v>
      </c>
      <c r="P364" s="5">
        <f t="shared" si="23"/>
        <v>139.53488372093022</v>
      </c>
      <c r="Q364" t="s">
        <v>8310</v>
      </c>
      <c r="R364" s="12" t="s">
        <v>8315</v>
      </c>
      <c r="S364" s="14">
        <f t="shared" si="24"/>
        <v>41837.002210648148</v>
      </c>
      <c r="T364" s="14">
        <f t="shared" si="25"/>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2"/>
        <v>101.33333333333334</v>
      </c>
      <c r="P365" s="5">
        <f t="shared" si="23"/>
        <v>347.84615384615387</v>
      </c>
      <c r="Q365" t="s">
        <v>8310</v>
      </c>
      <c r="R365" s="12" t="s">
        <v>8315</v>
      </c>
      <c r="S365" s="14">
        <f t="shared" si="24"/>
        <v>40255.53629629629</v>
      </c>
      <c r="T365" s="14">
        <f t="shared" si="25"/>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2"/>
        <v>110.16142857142856</v>
      </c>
      <c r="P366" s="5">
        <f t="shared" si="23"/>
        <v>68.24159292035398</v>
      </c>
      <c r="Q366" t="s">
        <v>8310</v>
      </c>
      <c r="R366" s="12" t="s">
        <v>8315</v>
      </c>
      <c r="S366" s="14">
        <f t="shared" si="24"/>
        <v>41780.651296296295</v>
      </c>
      <c r="T366" s="14">
        <f t="shared" si="25"/>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2"/>
        <v>103.97333333333334</v>
      </c>
      <c r="P367" s="5">
        <f t="shared" si="23"/>
        <v>239.93846153846152</v>
      </c>
      <c r="Q367" t="s">
        <v>8310</v>
      </c>
      <c r="R367" s="12" t="s">
        <v>8315</v>
      </c>
      <c r="S367" s="14">
        <f t="shared" si="24"/>
        <v>41668.398136574069</v>
      </c>
      <c r="T367" s="14">
        <f t="shared" si="25"/>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2"/>
        <v>101.31578947368421</v>
      </c>
      <c r="P368" s="5">
        <f t="shared" si="23"/>
        <v>287.31343283582089</v>
      </c>
      <c r="Q368" t="s">
        <v>8310</v>
      </c>
      <c r="R368" s="12" t="s">
        <v>8315</v>
      </c>
      <c r="S368" s="14">
        <f t="shared" si="24"/>
        <v>41019.584699074068</v>
      </c>
      <c r="T368" s="14">
        <f t="shared" si="25"/>
        <v>41049.584699074068</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2"/>
        <v>103.3501</v>
      </c>
      <c r="P369" s="5">
        <f t="shared" si="23"/>
        <v>86.84882352941176</v>
      </c>
      <c r="Q369" t="s">
        <v>8310</v>
      </c>
      <c r="R369" s="12" t="s">
        <v>8315</v>
      </c>
      <c r="S369" s="14">
        <f t="shared" si="24"/>
        <v>41355.368958333333</v>
      </c>
      <c r="T369" s="14">
        <f t="shared" si="25"/>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2"/>
        <v>104.11200000000001</v>
      </c>
      <c r="P370" s="5">
        <f t="shared" si="23"/>
        <v>81.84905660377359</v>
      </c>
      <c r="Q370" t="s">
        <v>8310</v>
      </c>
      <c r="R370" s="12" t="s">
        <v>8315</v>
      </c>
      <c r="S370" s="14">
        <f t="shared" si="24"/>
        <v>42043.397245370368</v>
      </c>
      <c r="T370" s="14">
        <f t="shared" si="25"/>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2"/>
        <v>110.15569230769231</v>
      </c>
      <c r="P371" s="5">
        <f t="shared" si="23"/>
        <v>42.874970059880241</v>
      </c>
      <c r="Q371" t="s">
        <v>8310</v>
      </c>
      <c r="R371" s="12" t="s">
        <v>8315</v>
      </c>
      <c r="S371" s="14">
        <f t="shared" si="24"/>
        <v>40893.3433912037</v>
      </c>
      <c r="T371" s="14">
        <f t="shared" si="25"/>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2"/>
        <v>122.02</v>
      </c>
      <c r="P372" s="5">
        <f t="shared" si="23"/>
        <v>709.41860465116281</v>
      </c>
      <c r="Q372" t="s">
        <v>8310</v>
      </c>
      <c r="R372" s="12" t="s">
        <v>8315</v>
      </c>
      <c r="S372" s="14">
        <f t="shared" si="24"/>
        <v>42711.586805555555</v>
      </c>
      <c r="T372" s="14">
        <f t="shared" si="25"/>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2"/>
        <v>114.16866666666667</v>
      </c>
      <c r="P373" s="5">
        <f t="shared" si="23"/>
        <v>161.25517890772127</v>
      </c>
      <c r="Q373" t="s">
        <v>8310</v>
      </c>
      <c r="R373" s="12" t="s">
        <v>8315</v>
      </c>
      <c r="S373" s="14">
        <f t="shared" si="24"/>
        <v>41261.559479166666</v>
      </c>
      <c r="T373" s="14">
        <f t="shared" si="25"/>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2"/>
        <v>125.33333333333334</v>
      </c>
      <c r="P374" s="5">
        <f t="shared" si="23"/>
        <v>41.777777777777779</v>
      </c>
      <c r="Q374" t="s">
        <v>8310</v>
      </c>
      <c r="R374" s="12" t="s">
        <v>8315</v>
      </c>
      <c r="S374" s="14">
        <f t="shared" si="24"/>
        <v>42425.368564814817</v>
      </c>
      <c r="T374" s="14">
        <f t="shared" si="25"/>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2"/>
        <v>106.66666666666667</v>
      </c>
      <c r="P375" s="5">
        <f t="shared" si="23"/>
        <v>89.887640449438209</v>
      </c>
      <c r="Q375" t="s">
        <v>8310</v>
      </c>
      <c r="R375" s="12" t="s">
        <v>8315</v>
      </c>
      <c r="S375" s="14">
        <f t="shared" si="24"/>
        <v>41078.703680555554</v>
      </c>
      <c r="T375" s="14">
        <f t="shared" si="25"/>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2"/>
        <v>130.65</v>
      </c>
      <c r="P376" s="5">
        <f t="shared" si="23"/>
        <v>45.051724137931032</v>
      </c>
      <c r="Q376" t="s">
        <v>8310</v>
      </c>
      <c r="R376" s="12" t="s">
        <v>8315</v>
      </c>
      <c r="S376" s="14">
        <f t="shared" si="24"/>
        <v>40757.680914351848</v>
      </c>
      <c r="T376" s="14">
        <f t="shared" si="25"/>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2"/>
        <v>120</v>
      </c>
      <c r="P377" s="5">
        <f t="shared" si="23"/>
        <v>42.857142857142854</v>
      </c>
      <c r="Q377" t="s">
        <v>8310</v>
      </c>
      <c r="R377" s="12" t="s">
        <v>8315</v>
      </c>
      <c r="S377" s="14">
        <f t="shared" si="24"/>
        <v>41657.77674768518</v>
      </c>
      <c r="T377" s="14">
        <f t="shared" si="25"/>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2"/>
        <v>105.9591836734694</v>
      </c>
      <c r="P378" s="5">
        <f t="shared" si="23"/>
        <v>54.083333333333336</v>
      </c>
      <c r="Q378" t="s">
        <v>8310</v>
      </c>
      <c r="R378" s="12" t="s">
        <v>8315</v>
      </c>
      <c r="S378" s="14">
        <f t="shared" si="24"/>
        <v>42576.244398148141</v>
      </c>
      <c r="T378" s="14">
        <f t="shared" si="25"/>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2"/>
        <v>114.39999999999999</v>
      </c>
      <c r="P379" s="5">
        <f t="shared" si="23"/>
        <v>103.21804511278195</v>
      </c>
      <c r="Q379" t="s">
        <v>8310</v>
      </c>
      <c r="R379" s="12" t="s">
        <v>8315</v>
      </c>
      <c r="S379" s="14">
        <f t="shared" si="24"/>
        <v>42292.042453703696</v>
      </c>
      <c r="T379" s="14">
        <f t="shared" si="25"/>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2"/>
        <v>111.76666666666665</v>
      </c>
      <c r="P380" s="5">
        <f t="shared" si="23"/>
        <v>40.397590361445786</v>
      </c>
      <c r="Q380" t="s">
        <v>8310</v>
      </c>
      <c r="R380" s="12" t="s">
        <v>8315</v>
      </c>
      <c r="S380" s="14">
        <f t="shared" si="24"/>
        <v>42370.363518518519</v>
      </c>
      <c r="T380" s="14">
        <f t="shared" si="25"/>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2"/>
        <v>116.08000000000001</v>
      </c>
      <c r="P381" s="5">
        <f t="shared" si="23"/>
        <v>116.85906040268456</v>
      </c>
      <c r="Q381" t="s">
        <v>8310</v>
      </c>
      <c r="R381" s="12" t="s">
        <v>8315</v>
      </c>
      <c r="S381" s="14">
        <f t="shared" si="24"/>
        <v>40987.479999999996</v>
      </c>
      <c r="T381" s="14">
        <f t="shared" si="25"/>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2"/>
        <v>141.5</v>
      </c>
      <c r="P382" s="5">
        <f t="shared" si="23"/>
        <v>115.51020408163265</v>
      </c>
      <c r="Q382" t="s">
        <v>8310</v>
      </c>
      <c r="R382" s="12" t="s">
        <v>8315</v>
      </c>
      <c r="S382" s="14">
        <f t="shared" si="24"/>
        <v>42367.511481481481</v>
      </c>
      <c r="T382" s="14">
        <f t="shared" si="25"/>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2"/>
        <v>104.72999999999999</v>
      </c>
      <c r="P383" s="5">
        <f t="shared" si="23"/>
        <v>104.31274900398407</v>
      </c>
      <c r="Q383" t="s">
        <v>8310</v>
      </c>
      <c r="R383" s="12" t="s">
        <v>8315</v>
      </c>
      <c r="S383" s="14">
        <f t="shared" si="24"/>
        <v>41085.48978009259</v>
      </c>
      <c r="T383" s="14">
        <f t="shared" si="25"/>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2"/>
        <v>255.83333333333331</v>
      </c>
      <c r="P384" s="5">
        <f t="shared" si="23"/>
        <v>69.772727272727266</v>
      </c>
      <c r="Q384" t="s">
        <v>8310</v>
      </c>
      <c r="R384" s="12" t="s">
        <v>8315</v>
      </c>
      <c r="S384" s="14">
        <f t="shared" si="24"/>
        <v>41144.501157407409</v>
      </c>
      <c r="T384" s="14">
        <f t="shared" si="25"/>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2"/>
        <v>206.70670670670671</v>
      </c>
      <c r="P385" s="5">
        <f t="shared" si="23"/>
        <v>43.020833333333336</v>
      </c>
      <c r="Q385" t="s">
        <v>8310</v>
      </c>
      <c r="R385" s="12" t="s">
        <v>8315</v>
      </c>
      <c r="S385" s="14">
        <f t="shared" si="24"/>
        <v>41754.90924768518</v>
      </c>
      <c r="T385" s="14">
        <f t="shared" si="25"/>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2"/>
        <v>112.105</v>
      </c>
      <c r="P386" s="5">
        <f t="shared" si="23"/>
        <v>58.540469973890339</v>
      </c>
      <c r="Q386" t="s">
        <v>8310</v>
      </c>
      <c r="R386" s="12" t="s">
        <v>8315</v>
      </c>
      <c r="S386" s="14">
        <f t="shared" si="24"/>
        <v>41980.573460648149</v>
      </c>
      <c r="T386" s="14">
        <f t="shared" si="25"/>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6">E387/D387*100</f>
        <v>105.982</v>
      </c>
      <c r="P387" s="5">
        <f t="shared" ref="P387:P450" si="27">E387/L387</f>
        <v>111.79535864978902</v>
      </c>
      <c r="Q387" t="s">
        <v>8310</v>
      </c>
      <c r="R387" s="12" t="s">
        <v>8315</v>
      </c>
      <c r="S387" s="14">
        <f t="shared" si="24"/>
        <v>41934.376168981478</v>
      </c>
      <c r="T387" s="14">
        <f t="shared" si="25"/>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6"/>
        <v>100.16666666666667</v>
      </c>
      <c r="P388" s="5">
        <f t="shared" si="27"/>
        <v>46.230769230769234</v>
      </c>
      <c r="Q388" t="s">
        <v>8310</v>
      </c>
      <c r="R388" s="12" t="s">
        <v>8315</v>
      </c>
      <c r="S388" s="14">
        <f t="shared" si="24"/>
        <v>42211.742951388886</v>
      </c>
      <c r="T388" s="14">
        <f t="shared" si="25"/>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6"/>
        <v>213.98947368421051</v>
      </c>
      <c r="P389" s="5">
        <f t="shared" si="27"/>
        <v>144.69039145907473</v>
      </c>
      <c r="Q389" t="s">
        <v>8310</v>
      </c>
      <c r="R389" s="12" t="s">
        <v>8315</v>
      </c>
      <c r="S389" s="14">
        <f t="shared" si="24"/>
        <v>42200.468263888884</v>
      </c>
      <c r="T389" s="14">
        <f t="shared" si="25"/>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6"/>
        <v>126.16000000000001</v>
      </c>
      <c r="P390" s="5">
        <f t="shared" si="27"/>
        <v>88.845070422535215</v>
      </c>
      <c r="Q390" t="s">
        <v>8310</v>
      </c>
      <c r="R390" s="12" t="s">
        <v>8315</v>
      </c>
      <c r="S390" s="14">
        <f t="shared" si="24"/>
        <v>42548.867824074077</v>
      </c>
      <c r="T390" s="14">
        <f t="shared" si="25"/>
        <v>42578.867824074077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6"/>
        <v>181.53547058823528</v>
      </c>
      <c r="P391" s="5">
        <f t="shared" si="27"/>
        <v>81.75107284768211</v>
      </c>
      <c r="Q391" t="s">
        <v>8310</v>
      </c>
      <c r="R391" s="12" t="s">
        <v>8315</v>
      </c>
      <c r="S391" s="14">
        <f t="shared" si="24"/>
        <v>41673.854745370365</v>
      </c>
      <c r="T391" s="14">
        <f t="shared" si="25"/>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6"/>
        <v>100</v>
      </c>
      <c r="P392" s="5">
        <f t="shared" si="27"/>
        <v>71.428571428571431</v>
      </c>
      <c r="Q392" t="s">
        <v>8310</v>
      </c>
      <c r="R392" s="12" t="s">
        <v>8315</v>
      </c>
      <c r="S392" s="14">
        <f t="shared" si="24"/>
        <v>42111.828379629624</v>
      </c>
      <c r="T392" s="14">
        <f t="shared" si="25"/>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6"/>
        <v>100.61</v>
      </c>
      <c r="P393" s="5">
        <f t="shared" si="27"/>
        <v>104.25906735751295</v>
      </c>
      <c r="Q393" t="s">
        <v>8310</v>
      </c>
      <c r="R393" s="12" t="s">
        <v>8315</v>
      </c>
      <c r="S393" s="14">
        <f t="shared" si="24"/>
        <v>40864.833923611113</v>
      </c>
      <c r="T393" s="14">
        <f t="shared" si="25"/>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6"/>
        <v>100.9027027027027</v>
      </c>
      <c r="P394" s="5">
        <f t="shared" si="27"/>
        <v>90.616504854368927</v>
      </c>
      <c r="Q394" t="s">
        <v>8310</v>
      </c>
      <c r="R394" s="12" t="s">
        <v>8315</v>
      </c>
      <c r="S394" s="14">
        <f t="shared" si="24"/>
        <v>40763.508923611109</v>
      </c>
      <c r="T394" s="14">
        <f t="shared" si="25"/>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6"/>
        <v>110.446</v>
      </c>
      <c r="P395" s="5">
        <f t="shared" si="27"/>
        <v>157.33048433048432</v>
      </c>
      <c r="Q395" t="s">
        <v>8310</v>
      </c>
      <c r="R395" s="12" t="s">
        <v>8315</v>
      </c>
      <c r="S395" s="14">
        <f t="shared" si="24"/>
        <v>41526.500601851847</v>
      </c>
      <c r="T395" s="14">
        <f t="shared" si="25"/>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6"/>
        <v>111.8936170212766</v>
      </c>
      <c r="P396" s="5">
        <f t="shared" si="27"/>
        <v>105.18</v>
      </c>
      <c r="Q396" t="s">
        <v>8310</v>
      </c>
      <c r="R396" s="12" t="s">
        <v>8315</v>
      </c>
      <c r="S396" s="14">
        <f t="shared" si="24"/>
        <v>42417.60974537037</v>
      </c>
      <c r="T396" s="14">
        <f t="shared" si="25"/>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6"/>
        <v>108.04450000000001</v>
      </c>
      <c r="P397" s="5">
        <f t="shared" si="27"/>
        <v>58.719836956521746</v>
      </c>
      <c r="Q397" t="s">
        <v>8310</v>
      </c>
      <c r="R397" s="12" t="s">
        <v>8315</v>
      </c>
      <c r="S397" s="14">
        <f t="shared" si="24"/>
        <v>40990.700925925921</v>
      </c>
      <c r="T397" s="14">
        <f t="shared" si="25"/>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6"/>
        <v>106.66666666666667</v>
      </c>
      <c r="P398" s="5">
        <f t="shared" si="27"/>
        <v>81.632653061224488</v>
      </c>
      <c r="Q398" t="s">
        <v>8310</v>
      </c>
      <c r="R398" s="12" t="s">
        <v>8315</v>
      </c>
      <c r="S398" s="14">
        <f t="shared" si="24"/>
        <v>41082.356550925921</v>
      </c>
      <c r="T398" s="14">
        <f t="shared" si="25"/>
        <v>41097.356550925921</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6"/>
        <v>103.90027322404372</v>
      </c>
      <c r="P399" s="5">
        <f t="shared" si="27"/>
        <v>56.460043668122275</v>
      </c>
      <c r="Q399" t="s">
        <v>8310</v>
      </c>
      <c r="R399" s="12" t="s">
        <v>8315</v>
      </c>
      <c r="S399" s="14">
        <f t="shared" si="24"/>
        <v>40379.568101851852</v>
      </c>
      <c r="T399" s="14">
        <f t="shared" si="25"/>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6"/>
        <v>125.16000000000001</v>
      </c>
      <c r="P400" s="5">
        <f t="shared" si="27"/>
        <v>140.1044776119403</v>
      </c>
      <c r="Q400" t="s">
        <v>8310</v>
      </c>
      <c r="R400" s="12" t="s">
        <v>8315</v>
      </c>
      <c r="S400" s="14">
        <f t="shared" si="24"/>
        <v>42078.584791666661</v>
      </c>
      <c r="T400" s="14">
        <f t="shared" si="25"/>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6"/>
        <v>106.80499999999999</v>
      </c>
      <c r="P401" s="5">
        <f t="shared" si="27"/>
        <v>224.85263157894738</v>
      </c>
      <c r="Q401" t="s">
        <v>8310</v>
      </c>
      <c r="R401" s="12" t="s">
        <v>8315</v>
      </c>
      <c r="S401" s="14">
        <f t="shared" si="24"/>
        <v>42687.667442129627</v>
      </c>
      <c r="T401" s="14">
        <f t="shared" si="25"/>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6"/>
        <v>112.30249999999999</v>
      </c>
      <c r="P402" s="5">
        <f t="shared" si="27"/>
        <v>181.13306451612902</v>
      </c>
      <c r="Q402" t="s">
        <v>8310</v>
      </c>
      <c r="R402" s="12" t="s">
        <v>8315</v>
      </c>
      <c r="S402" s="14">
        <f t="shared" si="24"/>
        <v>41745.427627314813</v>
      </c>
      <c r="T402" s="14">
        <f t="shared" si="25"/>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6"/>
        <v>103.812</v>
      </c>
      <c r="P403" s="5">
        <f t="shared" si="27"/>
        <v>711.04109589041093</v>
      </c>
      <c r="Q403" t="s">
        <v>8310</v>
      </c>
      <c r="R403" s="12" t="s">
        <v>8315</v>
      </c>
      <c r="S403" s="14">
        <f t="shared" ref="S403:S466" si="28">(((J403/60)/60)/24)+DATE(1970,1,1)+(-5/24)</f>
        <v>40732.633912037032</v>
      </c>
      <c r="T403" s="14">
        <f t="shared" ref="T403:T466" si="29">(((I403/60)/60)/24)+DATE(1970,1,1)+(-5/24)</f>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6"/>
        <v>141.65</v>
      </c>
      <c r="P404" s="5">
        <f t="shared" si="27"/>
        <v>65.883720930232556</v>
      </c>
      <c r="Q404" t="s">
        <v>8310</v>
      </c>
      <c r="R404" s="12" t="s">
        <v>8315</v>
      </c>
      <c r="S404" s="14">
        <f t="shared" si="28"/>
        <v>42292.331215277773</v>
      </c>
      <c r="T404" s="14">
        <f t="shared" si="29"/>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6"/>
        <v>105.25999999999999</v>
      </c>
      <c r="P405" s="5">
        <f t="shared" si="27"/>
        <v>75.185714285714283</v>
      </c>
      <c r="Q405" t="s">
        <v>8310</v>
      </c>
      <c r="R405" s="12" t="s">
        <v>8315</v>
      </c>
      <c r="S405" s="14">
        <f t="shared" si="28"/>
        <v>40718.102326388886</v>
      </c>
      <c r="T405" s="14">
        <f t="shared" si="29"/>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6"/>
        <v>103.09142857142857</v>
      </c>
      <c r="P406" s="5">
        <f t="shared" si="27"/>
        <v>133.14391143911439</v>
      </c>
      <c r="Q406" t="s">
        <v>8310</v>
      </c>
      <c r="R406" s="12" t="s">
        <v>8315</v>
      </c>
      <c r="S406" s="14">
        <f t="shared" si="28"/>
        <v>41646.419699074075</v>
      </c>
      <c r="T406" s="14">
        <f t="shared" si="29"/>
        <v>41675.752777777772</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6"/>
        <v>107.65957446808511</v>
      </c>
      <c r="P407" s="5">
        <f t="shared" si="27"/>
        <v>55.2</v>
      </c>
      <c r="Q407" t="s">
        <v>8310</v>
      </c>
      <c r="R407" s="12" t="s">
        <v>8315</v>
      </c>
      <c r="S407" s="14">
        <f t="shared" si="28"/>
        <v>41673.876608796294</v>
      </c>
      <c r="T407" s="14">
        <f t="shared" si="29"/>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6"/>
        <v>107.70464285714286</v>
      </c>
      <c r="P408" s="5">
        <f t="shared" si="27"/>
        <v>86.163714285714292</v>
      </c>
      <c r="Q408" t="s">
        <v>8310</v>
      </c>
      <c r="R408" s="12" t="s">
        <v>8315</v>
      </c>
      <c r="S408" s="14">
        <f t="shared" si="28"/>
        <v>40637.95413194444</v>
      </c>
      <c r="T408" s="14">
        <f t="shared" si="29"/>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6"/>
        <v>101.55000000000001</v>
      </c>
      <c r="P409" s="5">
        <f t="shared" si="27"/>
        <v>92.318181818181813</v>
      </c>
      <c r="Q409" t="s">
        <v>8310</v>
      </c>
      <c r="R409" s="12" t="s">
        <v>8315</v>
      </c>
      <c r="S409" s="14">
        <f t="shared" si="28"/>
        <v>40806.662615740737</v>
      </c>
      <c r="T409" s="14">
        <f t="shared" si="29"/>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6"/>
        <v>101.43766666666667</v>
      </c>
      <c r="P410" s="5">
        <f t="shared" si="27"/>
        <v>160.16473684210527</v>
      </c>
      <c r="Q410" t="s">
        <v>8310</v>
      </c>
      <c r="R410" s="12" t="s">
        <v>8315</v>
      </c>
      <c r="S410" s="14">
        <f t="shared" si="28"/>
        <v>41543.527662037035</v>
      </c>
      <c r="T410" s="14">
        <f t="shared" si="29"/>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6"/>
        <v>136.80000000000001</v>
      </c>
      <c r="P411" s="5">
        <f t="shared" si="27"/>
        <v>45.6</v>
      </c>
      <c r="Q411" t="s">
        <v>8310</v>
      </c>
      <c r="R411" s="12" t="s">
        <v>8315</v>
      </c>
      <c r="S411" s="14">
        <f t="shared" si="28"/>
        <v>42543.654444444437</v>
      </c>
      <c r="T411" s="14">
        <f t="shared" si="29"/>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6"/>
        <v>128.29999999999998</v>
      </c>
      <c r="P412" s="5">
        <f t="shared" si="27"/>
        <v>183.28571428571428</v>
      </c>
      <c r="Q412" t="s">
        <v>8310</v>
      </c>
      <c r="R412" s="12" t="s">
        <v>8315</v>
      </c>
      <c r="S412" s="14">
        <f t="shared" si="28"/>
        <v>42113.77311342593</v>
      </c>
      <c r="T412" s="14">
        <f t="shared" si="29"/>
        <v>42173.77311342593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6"/>
        <v>101.05</v>
      </c>
      <c r="P413" s="5">
        <f t="shared" si="27"/>
        <v>125.78838174273859</v>
      </c>
      <c r="Q413" t="s">
        <v>8310</v>
      </c>
      <c r="R413" s="12" t="s">
        <v>8315</v>
      </c>
      <c r="S413" s="14">
        <f t="shared" si="28"/>
        <v>41597.967638888884</v>
      </c>
      <c r="T413" s="14">
        <f t="shared" si="29"/>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6"/>
        <v>126.84</v>
      </c>
      <c r="P414" s="5">
        <f t="shared" si="27"/>
        <v>57.654545454545456</v>
      </c>
      <c r="Q414" t="s">
        <v>8310</v>
      </c>
      <c r="R414" s="12" t="s">
        <v>8315</v>
      </c>
      <c r="S414" s="14">
        <f t="shared" si="28"/>
        <v>41099.534467592588</v>
      </c>
      <c r="T414" s="14">
        <f t="shared" si="29"/>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6"/>
        <v>105.0859375</v>
      </c>
      <c r="P415" s="5">
        <f t="shared" si="27"/>
        <v>78.660818713450297</v>
      </c>
      <c r="Q415" t="s">
        <v>8310</v>
      </c>
      <c r="R415" s="12" t="s">
        <v>8315</v>
      </c>
      <c r="S415" s="14">
        <f t="shared" si="28"/>
        <v>41079.66910879629</v>
      </c>
      <c r="T415" s="14">
        <f t="shared" si="29"/>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6"/>
        <v>102.85405405405406</v>
      </c>
      <c r="P416" s="5">
        <f t="shared" si="27"/>
        <v>91.480769230769226</v>
      </c>
      <c r="Q416" t="s">
        <v>8310</v>
      </c>
      <c r="R416" s="12" t="s">
        <v>8315</v>
      </c>
      <c r="S416" s="14">
        <f t="shared" si="28"/>
        <v>41528.85491898148</v>
      </c>
      <c r="T416" s="14">
        <f t="shared" si="29"/>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6"/>
        <v>102.14714285714285</v>
      </c>
      <c r="P417" s="5">
        <f t="shared" si="27"/>
        <v>68.09809523809524</v>
      </c>
      <c r="Q417" t="s">
        <v>8310</v>
      </c>
      <c r="R417" s="12" t="s">
        <v>8315</v>
      </c>
      <c r="S417" s="14">
        <f t="shared" si="28"/>
        <v>41904.643541666665</v>
      </c>
      <c r="T417" s="14">
        <f t="shared" si="29"/>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6"/>
        <v>120.21700000000001</v>
      </c>
      <c r="P418" s="5">
        <f t="shared" si="27"/>
        <v>48.086800000000004</v>
      </c>
      <c r="Q418" t="s">
        <v>8310</v>
      </c>
      <c r="R418" s="12" t="s">
        <v>8315</v>
      </c>
      <c r="S418" s="14">
        <f t="shared" si="28"/>
        <v>41648.187858796293</v>
      </c>
      <c r="T418" s="14">
        <f t="shared" si="29"/>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6"/>
        <v>100.24761904761905</v>
      </c>
      <c r="P419" s="5">
        <f t="shared" si="27"/>
        <v>202.42307692307693</v>
      </c>
      <c r="Q419" t="s">
        <v>8310</v>
      </c>
      <c r="R419" s="12" t="s">
        <v>8315</v>
      </c>
      <c r="S419" s="14">
        <f t="shared" si="28"/>
        <v>41360.76226851852</v>
      </c>
      <c r="T419" s="14">
        <f t="shared" si="29"/>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6"/>
        <v>100.63392857142857</v>
      </c>
      <c r="P420" s="5">
        <f t="shared" si="27"/>
        <v>216.75</v>
      </c>
      <c r="Q420" t="s">
        <v>8310</v>
      </c>
      <c r="R420" s="12" t="s">
        <v>8315</v>
      </c>
      <c r="S420" s="14">
        <f t="shared" si="28"/>
        <v>42178.07403935185</v>
      </c>
      <c r="T420" s="14">
        <f t="shared" si="29"/>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6"/>
        <v>100.4375</v>
      </c>
      <c r="P421" s="5">
        <f t="shared" si="27"/>
        <v>110.06849315068493</v>
      </c>
      <c r="Q421" t="s">
        <v>8310</v>
      </c>
      <c r="R421" s="12" t="s">
        <v>8316</v>
      </c>
      <c r="S421" s="14">
        <f t="shared" si="28"/>
        <v>41394.634108796294</v>
      </c>
      <c r="T421" s="14">
        <f t="shared" si="29"/>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6"/>
        <v>0.43939393939393934</v>
      </c>
      <c r="P422" s="5">
        <f t="shared" si="27"/>
        <v>4.833333333333333</v>
      </c>
      <c r="Q422" t="s">
        <v>8310</v>
      </c>
      <c r="R422" s="12" t="s">
        <v>8316</v>
      </c>
      <c r="S422" s="14">
        <f t="shared" si="28"/>
        <v>41682.028136574074</v>
      </c>
      <c r="T422" s="14">
        <f t="shared" si="29"/>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6"/>
        <v>2.0066666666666668</v>
      </c>
      <c r="P423" s="5">
        <f t="shared" si="27"/>
        <v>50.166666666666664</v>
      </c>
      <c r="Q423" t="s">
        <v>8310</v>
      </c>
      <c r="R423" s="12" t="s">
        <v>8316</v>
      </c>
      <c r="S423" s="14">
        <f t="shared" si="28"/>
        <v>42177.283055555548</v>
      </c>
      <c r="T423" s="14">
        <f t="shared" si="29"/>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6"/>
        <v>1.075</v>
      </c>
      <c r="P424" s="5">
        <f t="shared" si="27"/>
        <v>35.833333333333336</v>
      </c>
      <c r="Q424" t="s">
        <v>8310</v>
      </c>
      <c r="R424" s="12" t="s">
        <v>8316</v>
      </c>
      <c r="S424" s="14">
        <f t="shared" si="28"/>
        <v>41863.052048611105</v>
      </c>
      <c r="T424" s="14">
        <f t="shared" si="29"/>
        <v>41893.052048611105</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6"/>
        <v>0.76500000000000001</v>
      </c>
      <c r="P425" s="5">
        <f t="shared" si="27"/>
        <v>11.76923076923077</v>
      </c>
      <c r="Q425" t="s">
        <v>8310</v>
      </c>
      <c r="R425" s="12" t="s">
        <v>8316</v>
      </c>
      <c r="S425" s="14">
        <f t="shared" si="28"/>
        <v>41400.717939814815</v>
      </c>
      <c r="T425" s="14">
        <f t="shared" si="29"/>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6"/>
        <v>6.7966666666666677</v>
      </c>
      <c r="P426" s="5">
        <f t="shared" si="27"/>
        <v>40.78</v>
      </c>
      <c r="Q426" t="s">
        <v>8310</v>
      </c>
      <c r="R426" s="12" t="s">
        <v>8316</v>
      </c>
      <c r="S426" s="14">
        <f t="shared" si="28"/>
        <v>40934.167812499996</v>
      </c>
      <c r="T426" s="14">
        <f t="shared" si="29"/>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6"/>
        <v>1.2E-2</v>
      </c>
      <c r="P427" s="5">
        <f t="shared" si="27"/>
        <v>3</v>
      </c>
      <c r="Q427" t="s">
        <v>8310</v>
      </c>
      <c r="R427" s="12" t="s">
        <v>8316</v>
      </c>
      <c r="S427" s="14">
        <f t="shared" si="28"/>
        <v>42275.652824074066</v>
      </c>
      <c r="T427" s="14">
        <f t="shared" si="29"/>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6"/>
        <v>1.3299999999999998</v>
      </c>
      <c r="P428" s="5">
        <f t="shared" si="27"/>
        <v>16.625</v>
      </c>
      <c r="Q428" t="s">
        <v>8310</v>
      </c>
      <c r="R428" s="12" t="s">
        <v>8316</v>
      </c>
      <c r="S428" s="14">
        <f t="shared" si="28"/>
        <v>42400.503634259258</v>
      </c>
      <c r="T428" s="14">
        <f t="shared" si="29"/>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6"/>
        <v>0</v>
      </c>
      <c r="P429" s="5" t="e">
        <f t="shared" si="27"/>
        <v>#DIV/0!</v>
      </c>
      <c r="Q429" t="s">
        <v>8310</v>
      </c>
      <c r="R429" s="12" t="s">
        <v>8316</v>
      </c>
      <c r="S429" s="14">
        <f t="shared" si="28"/>
        <v>42285.700694444437</v>
      </c>
      <c r="T429" s="14">
        <f t="shared" si="29"/>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6"/>
        <v>5.6333333333333329</v>
      </c>
      <c r="P430" s="5">
        <f t="shared" si="27"/>
        <v>52</v>
      </c>
      <c r="Q430" t="s">
        <v>8310</v>
      </c>
      <c r="R430" s="12" t="s">
        <v>8316</v>
      </c>
      <c r="S430" s="14">
        <f t="shared" si="28"/>
        <v>41778.558391203704</v>
      </c>
      <c r="T430" s="14">
        <f t="shared" si="29"/>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6"/>
        <v>0</v>
      </c>
      <c r="P431" s="5" t="e">
        <f t="shared" si="27"/>
        <v>#DIV/0!</v>
      </c>
      <c r="Q431" t="s">
        <v>8310</v>
      </c>
      <c r="R431" s="12" t="s">
        <v>8316</v>
      </c>
      <c r="S431" s="14">
        <f t="shared" si="28"/>
        <v>40070.693078703705</v>
      </c>
      <c r="T431" s="14">
        <f t="shared" si="29"/>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6"/>
        <v>2.4</v>
      </c>
      <c r="P432" s="5">
        <f t="shared" si="27"/>
        <v>4.8</v>
      </c>
      <c r="Q432" t="s">
        <v>8310</v>
      </c>
      <c r="R432" s="12" t="s">
        <v>8316</v>
      </c>
      <c r="S432" s="14">
        <f t="shared" si="28"/>
        <v>41512.898923611108</v>
      </c>
      <c r="T432" s="14">
        <f t="shared" si="29"/>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6"/>
        <v>13.833333333333334</v>
      </c>
      <c r="P433" s="5">
        <f t="shared" si="27"/>
        <v>51.875</v>
      </c>
      <c r="Q433" t="s">
        <v>8310</v>
      </c>
      <c r="R433" s="12" t="s">
        <v>8316</v>
      </c>
      <c r="S433" s="14">
        <f t="shared" si="28"/>
        <v>42526.662997685176</v>
      </c>
      <c r="T433" s="14">
        <f t="shared" si="29"/>
        <v>42556.662997685176</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6"/>
        <v>9.5</v>
      </c>
      <c r="P434" s="5">
        <f t="shared" si="27"/>
        <v>71.25</v>
      </c>
      <c r="Q434" t="s">
        <v>8310</v>
      </c>
      <c r="R434" s="12" t="s">
        <v>8316</v>
      </c>
      <c r="S434" s="14">
        <f t="shared" si="28"/>
        <v>42238.51829861111</v>
      </c>
      <c r="T434" s="14">
        <f t="shared" si="29"/>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6"/>
        <v>0</v>
      </c>
      <c r="P435" s="5" t="e">
        <f t="shared" si="27"/>
        <v>#DIV/0!</v>
      </c>
      <c r="Q435" t="s">
        <v>8310</v>
      </c>
      <c r="R435" s="12" t="s">
        <v>8316</v>
      </c>
      <c r="S435" s="14">
        <f t="shared" si="28"/>
        <v>42228.42155092593</v>
      </c>
      <c r="T435" s="14">
        <f t="shared" si="29"/>
        <v>42288.42155092593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6"/>
        <v>5</v>
      </c>
      <c r="P436" s="5">
        <f t="shared" si="27"/>
        <v>62.5</v>
      </c>
      <c r="Q436" t="s">
        <v>8310</v>
      </c>
      <c r="R436" s="12" t="s">
        <v>8316</v>
      </c>
      <c r="S436" s="14">
        <f t="shared" si="28"/>
        <v>41576.626180555555</v>
      </c>
      <c r="T436" s="14">
        <f t="shared" si="29"/>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6"/>
        <v>2.7272727272727275E-3</v>
      </c>
      <c r="P437" s="5">
        <f t="shared" si="27"/>
        <v>1</v>
      </c>
      <c r="Q437" t="s">
        <v>8310</v>
      </c>
      <c r="R437" s="12" t="s">
        <v>8316</v>
      </c>
      <c r="S437" s="14">
        <f t="shared" si="28"/>
        <v>41500.539120370369</v>
      </c>
      <c r="T437" s="14">
        <f t="shared" si="29"/>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6"/>
        <v>0</v>
      </c>
      <c r="P438" s="5" t="e">
        <f t="shared" si="27"/>
        <v>#DIV/0!</v>
      </c>
      <c r="Q438" t="s">
        <v>8310</v>
      </c>
      <c r="R438" s="12" t="s">
        <v>8316</v>
      </c>
      <c r="S438" s="14">
        <f t="shared" si="28"/>
        <v>41456.154085648144</v>
      </c>
      <c r="T438" s="14">
        <f t="shared" si="29"/>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6"/>
        <v>0</v>
      </c>
      <c r="P439" s="5" t="e">
        <f t="shared" si="27"/>
        <v>#DIV/0!</v>
      </c>
      <c r="Q439" t="s">
        <v>8310</v>
      </c>
      <c r="R439" s="12" t="s">
        <v>8316</v>
      </c>
      <c r="S439" s="14">
        <f t="shared" si="28"/>
        <v>42591.110254629624</v>
      </c>
      <c r="T439" s="14">
        <f t="shared" si="29"/>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6"/>
        <v>9.379999999999999</v>
      </c>
      <c r="P440" s="5">
        <f t="shared" si="27"/>
        <v>170.54545454545453</v>
      </c>
      <c r="Q440" t="s">
        <v>8310</v>
      </c>
      <c r="R440" s="12" t="s">
        <v>8316</v>
      </c>
      <c r="S440" s="14">
        <f t="shared" si="28"/>
        <v>42296.052754629629</v>
      </c>
      <c r="T440" s="14">
        <f t="shared" si="29"/>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6"/>
        <v>0</v>
      </c>
      <c r="P441" s="5" t="e">
        <f t="shared" si="27"/>
        <v>#DIV/0!</v>
      </c>
      <c r="Q441" t="s">
        <v>8310</v>
      </c>
      <c r="R441" s="12" t="s">
        <v>8316</v>
      </c>
      <c r="S441" s="14">
        <f t="shared" si="28"/>
        <v>41919.553449074068</v>
      </c>
      <c r="T441" s="14">
        <f t="shared" si="29"/>
        <v>41929.553449074068</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6"/>
        <v>0.1</v>
      </c>
      <c r="P442" s="5">
        <f t="shared" si="27"/>
        <v>5</v>
      </c>
      <c r="Q442" t="s">
        <v>8310</v>
      </c>
      <c r="R442" s="12" t="s">
        <v>8316</v>
      </c>
      <c r="S442" s="14">
        <f t="shared" si="28"/>
        <v>42423.777233796289</v>
      </c>
      <c r="T442" s="14">
        <f t="shared" si="29"/>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6"/>
        <v>0</v>
      </c>
      <c r="P443" s="5" t="e">
        <f t="shared" si="27"/>
        <v>#DIV/0!</v>
      </c>
      <c r="Q443" t="s">
        <v>8310</v>
      </c>
      <c r="R443" s="12" t="s">
        <v>8316</v>
      </c>
      <c r="S443" s="14">
        <f t="shared" si="28"/>
        <v>41550.585601851846</v>
      </c>
      <c r="T443" s="14">
        <f t="shared" si="29"/>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6"/>
        <v>39.358823529411765</v>
      </c>
      <c r="P444" s="5">
        <f t="shared" si="27"/>
        <v>393.58823529411762</v>
      </c>
      <c r="Q444" t="s">
        <v>8310</v>
      </c>
      <c r="R444" s="12" t="s">
        <v>8316</v>
      </c>
      <c r="S444" s="14">
        <f t="shared" si="28"/>
        <v>42024.680358796293</v>
      </c>
      <c r="T444" s="14">
        <f t="shared" si="29"/>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6"/>
        <v>0.1</v>
      </c>
      <c r="P445" s="5">
        <f t="shared" si="27"/>
        <v>5</v>
      </c>
      <c r="Q445" t="s">
        <v>8310</v>
      </c>
      <c r="R445" s="12" t="s">
        <v>8316</v>
      </c>
      <c r="S445" s="14">
        <f t="shared" si="28"/>
        <v>41649.806724537033</v>
      </c>
      <c r="T445" s="14">
        <f t="shared" si="29"/>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6"/>
        <v>5</v>
      </c>
      <c r="P446" s="5">
        <f t="shared" si="27"/>
        <v>50</v>
      </c>
      <c r="Q446" t="s">
        <v>8310</v>
      </c>
      <c r="R446" s="12" t="s">
        <v>8316</v>
      </c>
      <c r="S446" s="14">
        <f t="shared" si="28"/>
        <v>40894.69862268518</v>
      </c>
      <c r="T446" s="14">
        <f t="shared" si="29"/>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6"/>
        <v>3.3333333333333335E-3</v>
      </c>
      <c r="P447" s="5">
        <f t="shared" si="27"/>
        <v>1</v>
      </c>
      <c r="Q447" t="s">
        <v>8310</v>
      </c>
      <c r="R447" s="12" t="s">
        <v>8316</v>
      </c>
      <c r="S447" s="14">
        <f t="shared" si="28"/>
        <v>42130.127025462956</v>
      </c>
      <c r="T447" s="14">
        <f t="shared" si="29"/>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6"/>
        <v>7.2952380952380951</v>
      </c>
      <c r="P448" s="5">
        <f t="shared" si="27"/>
        <v>47.875</v>
      </c>
      <c r="Q448" t="s">
        <v>8310</v>
      </c>
      <c r="R448" s="12" t="s">
        <v>8316</v>
      </c>
      <c r="S448" s="14">
        <f t="shared" si="28"/>
        <v>42036.875231481477</v>
      </c>
      <c r="T448" s="14">
        <f t="shared" si="29"/>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6"/>
        <v>1.6666666666666666E-2</v>
      </c>
      <c r="P449" s="5">
        <f t="shared" si="27"/>
        <v>5</v>
      </c>
      <c r="Q449" t="s">
        <v>8310</v>
      </c>
      <c r="R449" s="12" t="s">
        <v>8316</v>
      </c>
      <c r="S449" s="14">
        <f t="shared" si="28"/>
        <v>41331.34679398148</v>
      </c>
      <c r="T449" s="14">
        <f t="shared" si="29"/>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6"/>
        <v>3.2804000000000002</v>
      </c>
      <c r="P450" s="5">
        <f t="shared" si="27"/>
        <v>20.502500000000001</v>
      </c>
      <c r="Q450" t="s">
        <v>8310</v>
      </c>
      <c r="R450" s="12" t="s">
        <v>8316</v>
      </c>
      <c r="S450" s="14">
        <f t="shared" si="28"/>
        <v>41753.549710648142</v>
      </c>
      <c r="T450" s="14">
        <f t="shared" si="29"/>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30">E451/D451*100</f>
        <v>2.25</v>
      </c>
      <c r="P451" s="5">
        <f t="shared" ref="P451:P514" si="31">E451/L451</f>
        <v>9</v>
      </c>
      <c r="Q451" t="s">
        <v>8310</v>
      </c>
      <c r="R451" s="12" t="s">
        <v>8316</v>
      </c>
      <c r="S451" s="14">
        <f t="shared" si="28"/>
        <v>41534.359780092593</v>
      </c>
      <c r="T451" s="14">
        <f t="shared" si="29"/>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30"/>
        <v>0.79200000000000004</v>
      </c>
      <c r="P452" s="5">
        <f t="shared" si="31"/>
        <v>56.571428571428569</v>
      </c>
      <c r="Q452" t="s">
        <v>8310</v>
      </c>
      <c r="R452" s="12" t="s">
        <v>8316</v>
      </c>
      <c r="S452" s="14">
        <f t="shared" si="28"/>
        <v>41654.73842592592</v>
      </c>
      <c r="T452" s="14">
        <f t="shared" si="29"/>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30"/>
        <v>0</v>
      </c>
      <c r="P453" s="5" t="e">
        <f t="shared" si="31"/>
        <v>#DIV/0!</v>
      </c>
      <c r="Q453" t="s">
        <v>8310</v>
      </c>
      <c r="R453" s="12" t="s">
        <v>8316</v>
      </c>
      <c r="S453" s="14">
        <f t="shared" si="28"/>
        <v>41634.506840277776</v>
      </c>
      <c r="T453" s="14">
        <f t="shared" si="29"/>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30"/>
        <v>64</v>
      </c>
      <c r="P454" s="5">
        <f t="shared" si="31"/>
        <v>40</v>
      </c>
      <c r="Q454" t="s">
        <v>8310</v>
      </c>
      <c r="R454" s="12" t="s">
        <v>8316</v>
      </c>
      <c r="S454" s="14">
        <f t="shared" si="28"/>
        <v>42107.495543981473</v>
      </c>
      <c r="T454" s="14">
        <f t="shared" si="29"/>
        <v>42137.495543981473</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30"/>
        <v>2.7404479578392621E-2</v>
      </c>
      <c r="P455" s="5">
        <f t="shared" si="31"/>
        <v>13</v>
      </c>
      <c r="Q455" t="s">
        <v>8310</v>
      </c>
      <c r="R455" s="12" t="s">
        <v>8316</v>
      </c>
      <c r="S455" s="14">
        <f t="shared" si="28"/>
        <v>42038.616655092592</v>
      </c>
      <c r="T455" s="14">
        <f t="shared" si="29"/>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30"/>
        <v>0.82000000000000006</v>
      </c>
      <c r="P456" s="5">
        <f t="shared" si="31"/>
        <v>16.399999999999999</v>
      </c>
      <c r="Q456" t="s">
        <v>8310</v>
      </c>
      <c r="R456" s="12" t="s">
        <v>8316</v>
      </c>
      <c r="S456" s="14">
        <f t="shared" si="28"/>
        <v>41938.508923611109</v>
      </c>
      <c r="T456" s="14">
        <f t="shared" si="29"/>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30"/>
        <v>6.9230769230769221E-2</v>
      </c>
      <c r="P457" s="5">
        <f t="shared" si="31"/>
        <v>22.5</v>
      </c>
      <c r="Q457" t="s">
        <v>8310</v>
      </c>
      <c r="R457" s="12" t="s">
        <v>8316</v>
      </c>
      <c r="S457" s="14">
        <f t="shared" si="28"/>
        <v>40970.794236111105</v>
      </c>
      <c r="T457" s="14">
        <f t="shared" si="29"/>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30"/>
        <v>0.68631863186318631</v>
      </c>
      <c r="P458" s="5">
        <f t="shared" si="31"/>
        <v>20.333333333333332</v>
      </c>
      <c r="Q458" t="s">
        <v>8310</v>
      </c>
      <c r="R458" s="12" t="s">
        <v>8316</v>
      </c>
      <c r="S458" s="14">
        <f t="shared" si="28"/>
        <v>41547.486122685179</v>
      </c>
      <c r="T458" s="14">
        <f t="shared" si="29"/>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30"/>
        <v>0</v>
      </c>
      <c r="P459" s="5" t="e">
        <f t="shared" si="31"/>
        <v>#DIV/0!</v>
      </c>
      <c r="Q459" t="s">
        <v>8310</v>
      </c>
      <c r="R459" s="12" t="s">
        <v>8316</v>
      </c>
      <c r="S459" s="14">
        <f t="shared" si="28"/>
        <v>41837.559166666666</v>
      </c>
      <c r="T459" s="14">
        <f t="shared" si="29"/>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30"/>
        <v>8.2100000000000009</v>
      </c>
      <c r="P460" s="5">
        <f t="shared" si="31"/>
        <v>16.755102040816325</v>
      </c>
      <c r="Q460" t="s">
        <v>8310</v>
      </c>
      <c r="R460" s="12" t="s">
        <v>8316</v>
      </c>
      <c r="S460" s="14">
        <f t="shared" si="28"/>
        <v>41378.491435185184</v>
      </c>
      <c r="T460" s="14">
        <f t="shared" si="29"/>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30"/>
        <v>6.4102564102564097E-2</v>
      </c>
      <c r="P461" s="5">
        <f t="shared" si="31"/>
        <v>25</v>
      </c>
      <c r="Q461" t="s">
        <v>8310</v>
      </c>
      <c r="R461" s="12" t="s">
        <v>8316</v>
      </c>
      <c r="S461" s="14">
        <f t="shared" si="28"/>
        <v>40800.432025462964</v>
      </c>
      <c r="T461" s="14">
        <f t="shared" si="29"/>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30"/>
        <v>0.29411764705882354</v>
      </c>
      <c r="P462" s="5">
        <f t="shared" si="31"/>
        <v>12.5</v>
      </c>
      <c r="Q462" t="s">
        <v>8310</v>
      </c>
      <c r="R462" s="12" t="s">
        <v>8316</v>
      </c>
      <c r="S462" s="14">
        <f t="shared" si="28"/>
        <v>41759.334201388883</v>
      </c>
      <c r="T462" s="14">
        <f t="shared" si="29"/>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30"/>
        <v>0</v>
      </c>
      <c r="P463" s="5" t="e">
        <f t="shared" si="31"/>
        <v>#DIV/0!</v>
      </c>
      <c r="Q463" t="s">
        <v>8310</v>
      </c>
      <c r="R463" s="12" t="s">
        <v>8316</v>
      </c>
      <c r="S463" s="14">
        <f t="shared" si="28"/>
        <v>41407.638506944444</v>
      </c>
      <c r="T463" s="14">
        <f t="shared" si="29"/>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30"/>
        <v>0</v>
      </c>
      <c r="P464" s="5" t="e">
        <f t="shared" si="31"/>
        <v>#DIV/0!</v>
      </c>
      <c r="Q464" t="s">
        <v>8310</v>
      </c>
      <c r="R464" s="12" t="s">
        <v>8316</v>
      </c>
      <c r="S464" s="14">
        <f t="shared" si="28"/>
        <v>40704.918298611112</v>
      </c>
      <c r="T464" s="14">
        <f t="shared" si="29"/>
        <v>40764.918298611112</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30"/>
        <v>2.2727272727272729</v>
      </c>
      <c r="P465" s="5">
        <f t="shared" si="31"/>
        <v>113.63636363636364</v>
      </c>
      <c r="Q465" t="s">
        <v>8310</v>
      </c>
      <c r="R465" s="12" t="s">
        <v>8316</v>
      </c>
      <c r="S465" s="14">
        <f t="shared" si="28"/>
        <v>40750.501770833333</v>
      </c>
      <c r="T465" s="14">
        <f t="shared" si="29"/>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30"/>
        <v>9.9009900990099015E-2</v>
      </c>
      <c r="P466" s="5">
        <f t="shared" si="31"/>
        <v>1</v>
      </c>
      <c r="Q466" t="s">
        <v>8310</v>
      </c>
      <c r="R466" s="12" t="s">
        <v>8316</v>
      </c>
      <c r="S466" s="14">
        <f t="shared" si="28"/>
        <v>42488.640451388892</v>
      </c>
      <c r="T466" s="14">
        <f t="shared" si="29"/>
        <v>42508.640451388892</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30"/>
        <v>26.953125</v>
      </c>
      <c r="P467" s="5">
        <f t="shared" si="31"/>
        <v>17.25</v>
      </c>
      <c r="Q467" t="s">
        <v>8310</v>
      </c>
      <c r="R467" s="12" t="s">
        <v>8316</v>
      </c>
      <c r="S467" s="14">
        <f t="shared" ref="S467:S530" si="32">(((J467/60)/60)/24)+DATE(1970,1,1)+(-5/24)</f>
        <v>41800.911736111106</v>
      </c>
      <c r="T467" s="14">
        <f t="shared" ref="T467:T530" si="33">(((I467/60)/60)/24)+DATE(1970,1,1)+(-5/24)</f>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30"/>
        <v>0.76</v>
      </c>
      <c r="P468" s="5">
        <f t="shared" si="31"/>
        <v>15.2</v>
      </c>
      <c r="Q468" t="s">
        <v>8310</v>
      </c>
      <c r="R468" s="12" t="s">
        <v>8316</v>
      </c>
      <c r="S468" s="14">
        <f t="shared" si="32"/>
        <v>41129.734537037039</v>
      </c>
      <c r="T468" s="14">
        <f t="shared" si="33"/>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30"/>
        <v>21.574999999999999</v>
      </c>
      <c r="P469" s="5">
        <f t="shared" si="31"/>
        <v>110.64102564102564</v>
      </c>
      <c r="Q469" t="s">
        <v>8310</v>
      </c>
      <c r="R469" s="12" t="s">
        <v>8316</v>
      </c>
      <c r="S469" s="14">
        <f t="shared" si="32"/>
        <v>41135.471458333333</v>
      </c>
      <c r="T469" s="14">
        <f t="shared" si="33"/>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30"/>
        <v>0</v>
      </c>
      <c r="P470" s="5" t="e">
        <f t="shared" si="31"/>
        <v>#DIV/0!</v>
      </c>
      <c r="Q470" t="s">
        <v>8310</v>
      </c>
      <c r="R470" s="12" t="s">
        <v>8316</v>
      </c>
      <c r="S470" s="14">
        <f t="shared" si="32"/>
        <v>41040.959293981476</v>
      </c>
      <c r="T470" s="14">
        <f t="shared" si="33"/>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30"/>
        <v>0</v>
      </c>
      <c r="P471" s="5" t="e">
        <f t="shared" si="31"/>
        <v>#DIV/0!</v>
      </c>
      <c r="Q471" t="s">
        <v>8310</v>
      </c>
      <c r="R471" s="12" t="s">
        <v>8316</v>
      </c>
      <c r="S471" s="14">
        <f t="shared" si="32"/>
        <v>41827.781527777777</v>
      </c>
      <c r="T471" s="14">
        <f t="shared" si="33"/>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30"/>
        <v>1.02</v>
      </c>
      <c r="P472" s="5">
        <f t="shared" si="31"/>
        <v>25.5</v>
      </c>
      <c r="Q472" t="s">
        <v>8310</v>
      </c>
      <c r="R472" s="12" t="s">
        <v>8316</v>
      </c>
      <c r="S472" s="14">
        <f t="shared" si="32"/>
        <v>41604.959363425922</v>
      </c>
      <c r="T472" s="14">
        <f t="shared" si="33"/>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30"/>
        <v>11.892727272727273</v>
      </c>
      <c r="P473" s="5">
        <f t="shared" si="31"/>
        <v>38.476470588235294</v>
      </c>
      <c r="Q473" t="s">
        <v>8310</v>
      </c>
      <c r="R473" s="12" t="s">
        <v>8316</v>
      </c>
      <c r="S473" s="14">
        <f t="shared" si="32"/>
        <v>41703.513645833329</v>
      </c>
      <c r="T473" s="14">
        <f t="shared" si="33"/>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30"/>
        <v>17.625</v>
      </c>
      <c r="P474" s="5">
        <f t="shared" si="31"/>
        <v>28.2</v>
      </c>
      <c r="Q474" t="s">
        <v>8310</v>
      </c>
      <c r="R474" s="12" t="s">
        <v>8316</v>
      </c>
      <c r="S474" s="14">
        <f t="shared" si="32"/>
        <v>41844.714328703703</v>
      </c>
      <c r="T474" s="14">
        <f t="shared" si="33"/>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30"/>
        <v>2.87</v>
      </c>
      <c r="P475" s="5">
        <f t="shared" si="31"/>
        <v>61.5</v>
      </c>
      <c r="Q475" t="s">
        <v>8310</v>
      </c>
      <c r="R475" s="12" t="s">
        <v>8316</v>
      </c>
      <c r="S475" s="14">
        <f t="shared" si="32"/>
        <v>41869.489803240736</v>
      </c>
      <c r="T475" s="14">
        <f t="shared" si="33"/>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30"/>
        <v>3.0303030303030304E-2</v>
      </c>
      <c r="P476" s="5">
        <f t="shared" si="31"/>
        <v>1</v>
      </c>
      <c r="Q476" t="s">
        <v>8310</v>
      </c>
      <c r="R476" s="12" t="s">
        <v>8316</v>
      </c>
      <c r="S476" s="14">
        <f t="shared" si="32"/>
        <v>42753.120706018519</v>
      </c>
      <c r="T476" s="14">
        <f t="shared" si="33"/>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30"/>
        <v>0</v>
      </c>
      <c r="P477" s="5" t="e">
        <f t="shared" si="31"/>
        <v>#DIV/0!</v>
      </c>
      <c r="Q477" t="s">
        <v>8310</v>
      </c>
      <c r="R477" s="12" t="s">
        <v>8316</v>
      </c>
      <c r="S477" s="14">
        <f t="shared" si="32"/>
        <v>42099.877812500003</v>
      </c>
      <c r="T477" s="14">
        <f t="shared" si="33"/>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30"/>
        <v>2.230268181818182</v>
      </c>
      <c r="P478" s="5">
        <f t="shared" si="31"/>
        <v>39.569274193548388</v>
      </c>
      <c r="Q478" t="s">
        <v>8310</v>
      </c>
      <c r="R478" s="12" t="s">
        <v>8316</v>
      </c>
      <c r="S478" s="14">
        <f t="shared" si="32"/>
        <v>41757.76667824074</v>
      </c>
      <c r="T478" s="14">
        <f t="shared" si="33"/>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30"/>
        <v>0</v>
      </c>
      <c r="P479" s="5" t="e">
        <f t="shared" si="31"/>
        <v>#DIV/0!</v>
      </c>
      <c r="Q479" t="s">
        <v>8310</v>
      </c>
      <c r="R479" s="12" t="s">
        <v>8316</v>
      </c>
      <c r="S479" s="14">
        <f t="shared" si="32"/>
        <v>40987.626550925925</v>
      </c>
      <c r="T479" s="14">
        <f t="shared" si="33"/>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30"/>
        <v>0</v>
      </c>
      <c r="P480" s="5" t="e">
        <f t="shared" si="31"/>
        <v>#DIV/0!</v>
      </c>
      <c r="Q480" t="s">
        <v>8310</v>
      </c>
      <c r="R480" s="12" t="s">
        <v>8316</v>
      </c>
      <c r="S480" s="14">
        <f t="shared" si="32"/>
        <v>42065.702650462961</v>
      </c>
      <c r="T480" s="14">
        <f t="shared" si="33"/>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30"/>
        <v>32.56</v>
      </c>
      <c r="P481" s="5">
        <f t="shared" si="31"/>
        <v>88.8</v>
      </c>
      <c r="Q481" t="s">
        <v>8310</v>
      </c>
      <c r="R481" s="12" t="s">
        <v>8316</v>
      </c>
      <c r="S481" s="14">
        <f t="shared" si="32"/>
        <v>41904.199479166666</v>
      </c>
      <c r="T481" s="14">
        <f t="shared" si="33"/>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30"/>
        <v>19.41</v>
      </c>
      <c r="P482" s="5">
        <f t="shared" si="31"/>
        <v>55.457142857142856</v>
      </c>
      <c r="Q482" t="s">
        <v>8310</v>
      </c>
      <c r="R482" s="12" t="s">
        <v>8316</v>
      </c>
      <c r="S482" s="14">
        <f t="shared" si="32"/>
        <v>41465.291840277772</v>
      </c>
      <c r="T482" s="14">
        <f t="shared" si="33"/>
        <v>41495.291840277772</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30"/>
        <v>6.1</v>
      </c>
      <c r="P483" s="5">
        <f t="shared" si="31"/>
        <v>87.142857142857139</v>
      </c>
      <c r="Q483" t="s">
        <v>8310</v>
      </c>
      <c r="R483" s="12" t="s">
        <v>8316</v>
      </c>
      <c r="S483" s="14">
        <f t="shared" si="32"/>
        <v>41162.46399305555</v>
      </c>
      <c r="T483" s="14">
        <f t="shared" si="33"/>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30"/>
        <v>0.1</v>
      </c>
      <c r="P484" s="5">
        <f t="shared" si="31"/>
        <v>10</v>
      </c>
      <c r="Q484" t="s">
        <v>8310</v>
      </c>
      <c r="R484" s="12" t="s">
        <v>8316</v>
      </c>
      <c r="S484" s="14">
        <f t="shared" si="32"/>
        <v>42447.68854166667</v>
      </c>
      <c r="T484" s="14">
        <f t="shared" si="33"/>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30"/>
        <v>50.2</v>
      </c>
      <c r="P485" s="5">
        <f t="shared" si="31"/>
        <v>51.224489795918366</v>
      </c>
      <c r="Q485" t="s">
        <v>8310</v>
      </c>
      <c r="R485" s="12" t="s">
        <v>8316</v>
      </c>
      <c r="S485" s="14">
        <f t="shared" si="32"/>
        <v>41242.989259259259</v>
      </c>
      <c r="T485" s="14">
        <f t="shared" si="33"/>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30"/>
        <v>0.18625</v>
      </c>
      <c r="P486" s="5">
        <f t="shared" si="31"/>
        <v>13.545454545454545</v>
      </c>
      <c r="Q486" t="s">
        <v>8310</v>
      </c>
      <c r="R486" s="12" t="s">
        <v>8316</v>
      </c>
      <c r="S486" s="14">
        <f t="shared" si="32"/>
        <v>42272.731157407405</v>
      </c>
      <c r="T486" s="14">
        <f t="shared" si="33"/>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30"/>
        <v>21.906971229845084</v>
      </c>
      <c r="P487" s="5">
        <f t="shared" si="31"/>
        <v>66.520080000000007</v>
      </c>
      <c r="Q487" t="s">
        <v>8310</v>
      </c>
      <c r="R487" s="12" t="s">
        <v>8316</v>
      </c>
      <c r="S487" s="14">
        <f t="shared" si="32"/>
        <v>41381.297442129624</v>
      </c>
      <c r="T487" s="14">
        <f t="shared" si="33"/>
        <v>41411.297442129624</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30"/>
        <v>9.0909090909090905E-3</v>
      </c>
      <c r="P488" s="5">
        <f t="shared" si="31"/>
        <v>50</v>
      </c>
      <c r="Q488" t="s">
        <v>8310</v>
      </c>
      <c r="R488" s="12" t="s">
        <v>8316</v>
      </c>
      <c r="S488" s="14">
        <f t="shared" si="32"/>
        <v>41761.734247685185</v>
      </c>
      <c r="T488" s="14">
        <f t="shared" si="33"/>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30"/>
        <v>0</v>
      </c>
      <c r="P489" s="5" t="e">
        <f t="shared" si="31"/>
        <v>#DIV/0!</v>
      </c>
      <c r="Q489" t="s">
        <v>8310</v>
      </c>
      <c r="R489" s="12" t="s">
        <v>8316</v>
      </c>
      <c r="S489" s="14">
        <f t="shared" si="32"/>
        <v>42669.386504629627</v>
      </c>
      <c r="T489" s="14">
        <f t="shared" si="33"/>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30"/>
        <v>0</v>
      </c>
      <c r="P490" s="5" t="e">
        <f t="shared" si="31"/>
        <v>#DIV/0!</v>
      </c>
      <c r="Q490" t="s">
        <v>8310</v>
      </c>
      <c r="R490" s="12" t="s">
        <v>8316</v>
      </c>
      <c r="S490" s="14">
        <f t="shared" si="32"/>
        <v>42713.84606481481</v>
      </c>
      <c r="T490" s="14">
        <f t="shared" si="33"/>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30"/>
        <v>0.28667813379201834</v>
      </c>
      <c r="P491" s="5">
        <f t="shared" si="31"/>
        <v>71.666666666666671</v>
      </c>
      <c r="Q491" t="s">
        <v>8310</v>
      </c>
      <c r="R491" s="12" t="s">
        <v>8316</v>
      </c>
      <c r="S491" s="14">
        <f t="shared" si="32"/>
        <v>40882.273333333331</v>
      </c>
      <c r="T491" s="14">
        <f t="shared" si="33"/>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30"/>
        <v>0</v>
      </c>
      <c r="P492" s="5" t="e">
        <f t="shared" si="31"/>
        <v>#DIV/0!</v>
      </c>
      <c r="Q492" t="s">
        <v>8310</v>
      </c>
      <c r="R492" s="12" t="s">
        <v>8316</v>
      </c>
      <c r="S492" s="14">
        <f t="shared" si="32"/>
        <v>41113.760243055556</v>
      </c>
      <c r="T492" s="14">
        <f t="shared" si="33"/>
        <v>41143.760243055556</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30"/>
        <v>0</v>
      </c>
      <c r="P493" s="5" t="e">
        <f t="shared" si="31"/>
        <v>#DIV/0!</v>
      </c>
      <c r="Q493" t="s">
        <v>8310</v>
      </c>
      <c r="R493" s="12" t="s">
        <v>8316</v>
      </c>
      <c r="S493" s="14">
        <f t="shared" si="32"/>
        <v>42366.774293981485</v>
      </c>
      <c r="T493" s="14">
        <f t="shared" si="33"/>
        <v>42396.774293981485</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30"/>
        <v>0</v>
      </c>
      <c r="P494" s="5" t="e">
        <f t="shared" si="31"/>
        <v>#DIV/0!</v>
      </c>
      <c r="Q494" t="s">
        <v>8310</v>
      </c>
      <c r="R494" s="12" t="s">
        <v>8316</v>
      </c>
      <c r="S494" s="14">
        <f t="shared" si="32"/>
        <v>42595.826736111114</v>
      </c>
      <c r="T494" s="14">
        <f t="shared" si="33"/>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30"/>
        <v>0</v>
      </c>
      <c r="P495" s="5" t="e">
        <f t="shared" si="31"/>
        <v>#DIV/0!</v>
      </c>
      <c r="Q495" t="s">
        <v>8310</v>
      </c>
      <c r="R495" s="12" t="s">
        <v>8316</v>
      </c>
      <c r="S495" s="14">
        <f t="shared" si="32"/>
        <v>42114.517800925918</v>
      </c>
      <c r="T495" s="14">
        <f t="shared" si="33"/>
        <v>42144.517800925918</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30"/>
        <v>0.155</v>
      </c>
      <c r="P496" s="5">
        <f t="shared" si="31"/>
        <v>10.333333333333334</v>
      </c>
      <c r="Q496" t="s">
        <v>8310</v>
      </c>
      <c r="R496" s="12" t="s">
        <v>8316</v>
      </c>
      <c r="S496" s="14">
        <f t="shared" si="32"/>
        <v>41799.62228009259</v>
      </c>
      <c r="T496" s="14">
        <f t="shared" si="33"/>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30"/>
        <v>0</v>
      </c>
      <c r="P497" s="5" t="e">
        <f t="shared" si="31"/>
        <v>#DIV/0!</v>
      </c>
      <c r="Q497" t="s">
        <v>8310</v>
      </c>
      <c r="R497" s="12" t="s">
        <v>8316</v>
      </c>
      <c r="S497" s="14">
        <f t="shared" si="32"/>
        <v>42171.619270833333</v>
      </c>
      <c r="T497" s="14">
        <f t="shared" si="33"/>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30"/>
        <v>1.6666666666666668E-3</v>
      </c>
      <c r="P498" s="5">
        <f t="shared" si="31"/>
        <v>1</v>
      </c>
      <c r="Q498" t="s">
        <v>8310</v>
      </c>
      <c r="R498" s="12" t="s">
        <v>8316</v>
      </c>
      <c r="S498" s="14">
        <f t="shared" si="32"/>
        <v>41620.723078703704</v>
      </c>
      <c r="T498" s="14">
        <f t="shared" si="33"/>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30"/>
        <v>0.6696428571428571</v>
      </c>
      <c r="P499" s="5">
        <f t="shared" si="31"/>
        <v>10</v>
      </c>
      <c r="Q499" t="s">
        <v>8310</v>
      </c>
      <c r="R499" s="12" t="s">
        <v>8316</v>
      </c>
      <c r="S499" s="14">
        <f t="shared" si="32"/>
        <v>41944.829456018517</v>
      </c>
      <c r="T499" s="14">
        <f t="shared" si="33"/>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30"/>
        <v>4.5985132395404564</v>
      </c>
      <c r="P500" s="5">
        <f t="shared" si="31"/>
        <v>136.09090909090909</v>
      </c>
      <c r="Q500" t="s">
        <v>8310</v>
      </c>
      <c r="R500" s="12" t="s">
        <v>8316</v>
      </c>
      <c r="S500" s="14">
        <f t="shared" si="32"/>
        <v>40858.553807870368</v>
      </c>
      <c r="T500" s="14">
        <f t="shared" si="33"/>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30"/>
        <v>9.5500000000000007</v>
      </c>
      <c r="P501" s="5">
        <f t="shared" si="31"/>
        <v>73.461538461538467</v>
      </c>
      <c r="Q501" t="s">
        <v>8310</v>
      </c>
      <c r="R501" s="12" t="s">
        <v>8316</v>
      </c>
      <c r="S501" s="14">
        <f t="shared" si="32"/>
        <v>40043.687129629623</v>
      </c>
      <c r="T501" s="14">
        <f t="shared" si="33"/>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30"/>
        <v>3.3076923076923079</v>
      </c>
      <c r="P502" s="5">
        <f t="shared" si="31"/>
        <v>53.75</v>
      </c>
      <c r="Q502" t="s">
        <v>8310</v>
      </c>
      <c r="R502" s="12" t="s">
        <v>8316</v>
      </c>
      <c r="S502" s="14">
        <f t="shared" si="32"/>
        <v>40247.677673611113</v>
      </c>
      <c r="T502" s="14">
        <f t="shared" si="33"/>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30"/>
        <v>0</v>
      </c>
      <c r="P503" s="5" t="e">
        <f t="shared" si="31"/>
        <v>#DIV/0!</v>
      </c>
      <c r="Q503" t="s">
        <v>8310</v>
      </c>
      <c r="R503" s="12" t="s">
        <v>8316</v>
      </c>
      <c r="S503" s="14">
        <f t="shared" si="32"/>
        <v>40703.026053240741</v>
      </c>
      <c r="T503" s="14">
        <f t="shared" si="33"/>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30"/>
        <v>1.1499999999999999</v>
      </c>
      <c r="P504" s="5">
        <f t="shared" si="31"/>
        <v>57.5</v>
      </c>
      <c r="Q504" t="s">
        <v>8310</v>
      </c>
      <c r="R504" s="12" t="s">
        <v>8316</v>
      </c>
      <c r="S504" s="14">
        <f t="shared" si="32"/>
        <v>40956.345196759255</v>
      </c>
      <c r="T504" s="14">
        <f t="shared" si="33"/>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30"/>
        <v>1.7538461538461538</v>
      </c>
      <c r="P505" s="5">
        <f t="shared" si="31"/>
        <v>12.666666666666666</v>
      </c>
      <c r="Q505" t="s">
        <v>8310</v>
      </c>
      <c r="R505" s="12" t="s">
        <v>8316</v>
      </c>
      <c r="S505" s="14">
        <f t="shared" si="32"/>
        <v>41991.318321759252</v>
      </c>
      <c r="T505" s="14">
        <f t="shared" si="33"/>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30"/>
        <v>1.3673469387755102</v>
      </c>
      <c r="P506" s="5">
        <f t="shared" si="31"/>
        <v>67</v>
      </c>
      <c r="Q506" t="s">
        <v>8310</v>
      </c>
      <c r="R506" s="12" t="s">
        <v>8316</v>
      </c>
      <c r="S506" s="14">
        <f t="shared" si="32"/>
        <v>40949.775312499994</v>
      </c>
      <c r="T506" s="14">
        <f t="shared" si="33"/>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30"/>
        <v>0.43333333333333329</v>
      </c>
      <c r="P507" s="5">
        <f t="shared" si="31"/>
        <v>3.7142857142857144</v>
      </c>
      <c r="Q507" t="s">
        <v>8310</v>
      </c>
      <c r="R507" s="12" t="s">
        <v>8316</v>
      </c>
      <c r="S507" s="14">
        <f t="shared" si="32"/>
        <v>42317.889884259253</v>
      </c>
      <c r="T507" s="14">
        <f t="shared" si="33"/>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30"/>
        <v>0.125</v>
      </c>
      <c r="P508" s="5">
        <f t="shared" si="31"/>
        <v>250</v>
      </c>
      <c r="Q508" t="s">
        <v>8310</v>
      </c>
      <c r="R508" s="12" t="s">
        <v>8316</v>
      </c>
      <c r="S508" s="14">
        <f t="shared" si="32"/>
        <v>41466.343981481477</v>
      </c>
      <c r="T508" s="14">
        <f t="shared" si="33"/>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30"/>
        <v>3.2</v>
      </c>
      <c r="P509" s="5">
        <f t="shared" si="31"/>
        <v>64</v>
      </c>
      <c r="Q509" t="s">
        <v>8310</v>
      </c>
      <c r="R509" s="12" t="s">
        <v>8316</v>
      </c>
      <c r="S509" s="14">
        <f t="shared" si="32"/>
        <v>41156.750659722216</v>
      </c>
      <c r="T509" s="14">
        <f t="shared" si="33"/>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30"/>
        <v>0.8</v>
      </c>
      <c r="P510" s="5">
        <f t="shared" si="31"/>
        <v>133.33333333333334</v>
      </c>
      <c r="Q510" t="s">
        <v>8310</v>
      </c>
      <c r="R510" s="12" t="s">
        <v>8316</v>
      </c>
      <c r="S510" s="14">
        <f t="shared" si="32"/>
        <v>40994.815983796296</v>
      </c>
      <c r="T510" s="14">
        <f t="shared" si="33"/>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30"/>
        <v>0.2</v>
      </c>
      <c r="P511" s="5">
        <f t="shared" si="31"/>
        <v>10</v>
      </c>
      <c r="Q511" t="s">
        <v>8310</v>
      </c>
      <c r="R511" s="12" t="s">
        <v>8316</v>
      </c>
      <c r="S511" s="14">
        <f t="shared" si="32"/>
        <v>42153.423263888886</v>
      </c>
      <c r="T511" s="14">
        <f t="shared" si="33"/>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30"/>
        <v>0</v>
      </c>
      <c r="P512" s="5" t="e">
        <f t="shared" si="31"/>
        <v>#DIV/0!</v>
      </c>
      <c r="Q512" t="s">
        <v>8310</v>
      </c>
      <c r="R512" s="12" t="s">
        <v>8316</v>
      </c>
      <c r="S512" s="14">
        <f t="shared" si="32"/>
        <v>42399.968043981477</v>
      </c>
      <c r="T512" s="14">
        <f t="shared" si="33"/>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30"/>
        <v>3</v>
      </c>
      <c r="P513" s="5">
        <f t="shared" si="31"/>
        <v>30</v>
      </c>
      <c r="Q513" t="s">
        <v>8310</v>
      </c>
      <c r="R513" s="12" t="s">
        <v>8316</v>
      </c>
      <c r="S513" s="14">
        <f t="shared" si="32"/>
        <v>41340.09469907407</v>
      </c>
      <c r="T513" s="14">
        <f t="shared" si="33"/>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30"/>
        <v>0.13749999999999998</v>
      </c>
      <c r="P514" s="5">
        <f t="shared" si="31"/>
        <v>5.5</v>
      </c>
      <c r="Q514" t="s">
        <v>8310</v>
      </c>
      <c r="R514" s="12" t="s">
        <v>8316</v>
      </c>
      <c r="S514" s="14">
        <f t="shared" si="32"/>
        <v>42649.533877314818</v>
      </c>
      <c r="T514" s="14">
        <f t="shared" si="33"/>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4">E515/D515*100</f>
        <v>13.923999999999999</v>
      </c>
      <c r="P515" s="5">
        <f t="shared" ref="P515:P578" si="35">E515/L515</f>
        <v>102.38235294117646</v>
      </c>
      <c r="Q515" t="s">
        <v>8310</v>
      </c>
      <c r="R515" s="12" t="s">
        <v>8316</v>
      </c>
      <c r="S515" s="14">
        <f t="shared" si="32"/>
        <v>42552.445659722223</v>
      </c>
      <c r="T515" s="14">
        <f t="shared" si="33"/>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4"/>
        <v>3.3333333333333335</v>
      </c>
      <c r="P516" s="5">
        <f t="shared" si="35"/>
        <v>16.666666666666668</v>
      </c>
      <c r="Q516" t="s">
        <v>8310</v>
      </c>
      <c r="R516" s="12" t="s">
        <v>8316</v>
      </c>
      <c r="S516" s="14">
        <f t="shared" si="32"/>
        <v>41830.405636574069</v>
      </c>
      <c r="T516" s="14">
        <f t="shared" si="33"/>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4"/>
        <v>25.41340206185567</v>
      </c>
      <c r="P517" s="5">
        <f t="shared" si="35"/>
        <v>725.02941176470586</v>
      </c>
      <c r="Q517" t="s">
        <v>8310</v>
      </c>
      <c r="R517" s="12" t="s">
        <v>8316</v>
      </c>
      <c r="S517" s="14">
        <f t="shared" si="32"/>
        <v>42327.282418981478</v>
      </c>
      <c r="T517" s="14">
        <f t="shared" si="33"/>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4"/>
        <v>0</v>
      </c>
      <c r="P518" s="5" t="e">
        <f t="shared" si="35"/>
        <v>#DIV/0!</v>
      </c>
      <c r="Q518" t="s">
        <v>8310</v>
      </c>
      <c r="R518" s="12" t="s">
        <v>8316</v>
      </c>
      <c r="S518" s="14">
        <f t="shared" si="32"/>
        <v>42091.570370370369</v>
      </c>
      <c r="T518" s="14">
        <f t="shared" si="33"/>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4"/>
        <v>1.3666666666666667</v>
      </c>
      <c r="P519" s="5">
        <f t="shared" si="35"/>
        <v>68.333333333333329</v>
      </c>
      <c r="Q519" t="s">
        <v>8310</v>
      </c>
      <c r="R519" s="12" t="s">
        <v>8316</v>
      </c>
      <c r="S519" s="14">
        <f t="shared" si="32"/>
        <v>42738.406956018516</v>
      </c>
      <c r="T519" s="14">
        <f t="shared" si="33"/>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4"/>
        <v>0</v>
      </c>
      <c r="P520" s="5" t="e">
        <f t="shared" si="35"/>
        <v>#DIV/0!</v>
      </c>
      <c r="Q520" t="s">
        <v>8310</v>
      </c>
      <c r="R520" s="12" t="s">
        <v>8316</v>
      </c>
      <c r="S520" s="14">
        <f t="shared" si="32"/>
        <v>42223.407685185179</v>
      </c>
      <c r="T520" s="14">
        <f t="shared" si="33"/>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4"/>
        <v>22.881426547787683</v>
      </c>
      <c r="P521" s="5">
        <f t="shared" si="35"/>
        <v>39.228571428571428</v>
      </c>
      <c r="Q521" t="s">
        <v>8317</v>
      </c>
      <c r="R521" s="12" t="s">
        <v>8318</v>
      </c>
      <c r="S521" s="14">
        <f t="shared" si="32"/>
        <v>41218.183113425926</v>
      </c>
      <c r="T521" s="14">
        <f t="shared" si="33"/>
        <v>41248.183113425926</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4"/>
        <v>102.1</v>
      </c>
      <c r="P522" s="5">
        <f t="shared" si="35"/>
        <v>150.14705882352942</v>
      </c>
      <c r="Q522" t="s">
        <v>8317</v>
      </c>
      <c r="R522" s="12" t="s">
        <v>8318</v>
      </c>
      <c r="S522" s="14">
        <f t="shared" si="32"/>
        <v>42318.493761574071</v>
      </c>
      <c r="T522" s="14">
        <f t="shared" si="33"/>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4"/>
        <v>104.64</v>
      </c>
      <c r="P523" s="5">
        <f t="shared" si="35"/>
        <v>93.428571428571431</v>
      </c>
      <c r="Q523" t="s">
        <v>8317</v>
      </c>
      <c r="R523" s="12" t="s">
        <v>8318</v>
      </c>
      <c r="S523" s="14">
        <f t="shared" si="32"/>
        <v>42645.884479166663</v>
      </c>
      <c r="T523" s="14">
        <f t="shared" si="33"/>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4"/>
        <v>114.66666666666667</v>
      </c>
      <c r="P524" s="5">
        <f t="shared" si="35"/>
        <v>110.96774193548387</v>
      </c>
      <c r="Q524" t="s">
        <v>8317</v>
      </c>
      <c r="R524" s="12" t="s">
        <v>8318</v>
      </c>
      <c r="S524" s="14">
        <f t="shared" si="32"/>
        <v>42429.832465277774</v>
      </c>
      <c r="T524" s="14">
        <f t="shared" si="33"/>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4"/>
        <v>120.6</v>
      </c>
      <c r="P525" s="5">
        <f t="shared" si="35"/>
        <v>71.785714285714292</v>
      </c>
      <c r="Q525" t="s">
        <v>8317</v>
      </c>
      <c r="R525" s="12" t="s">
        <v>8318</v>
      </c>
      <c r="S525" s="14">
        <f t="shared" si="32"/>
        <v>42237.924490740734</v>
      </c>
      <c r="T525" s="14">
        <f t="shared" si="33"/>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4"/>
        <v>108.67285714285715</v>
      </c>
      <c r="P526" s="5">
        <f t="shared" si="35"/>
        <v>29.258076923076924</v>
      </c>
      <c r="Q526" t="s">
        <v>8317</v>
      </c>
      <c r="R526" s="12" t="s">
        <v>8318</v>
      </c>
      <c r="S526" s="14">
        <f t="shared" si="32"/>
        <v>42492.508900462963</v>
      </c>
      <c r="T526" s="14">
        <f t="shared" si="33"/>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4"/>
        <v>100</v>
      </c>
      <c r="P527" s="5">
        <f t="shared" si="35"/>
        <v>1000</v>
      </c>
      <c r="Q527" t="s">
        <v>8317</v>
      </c>
      <c r="R527" s="12" t="s">
        <v>8318</v>
      </c>
      <c r="S527" s="14">
        <f t="shared" si="32"/>
        <v>41850.192604166667</v>
      </c>
      <c r="T527" s="14">
        <f t="shared" si="33"/>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4"/>
        <v>113.99999999999999</v>
      </c>
      <c r="P528" s="5">
        <f t="shared" si="35"/>
        <v>74.347826086956516</v>
      </c>
      <c r="Q528" t="s">
        <v>8317</v>
      </c>
      <c r="R528" s="12" t="s">
        <v>8318</v>
      </c>
      <c r="S528" s="14">
        <f t="shared" si="32"/>
        <v>42192.383611111109</v>
      </c>
      <c r="T528" s="14">
        <f t="shared" si="33"/>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4"/>
        <v>100.85</v>
      </c>
      <c r="P529" s="5">
        <f t="shared" si="35"/>
        <v>63.829113924050631</v>
      </c>
      <c r="Q529" t="s">
        <v>8317</v>
      </c>
      <c r="R529" s="12" t="s">
        <v>8318</v>
      </c>
      <c r="S529" s="14">
        <f t="shared" si="32"/>
        <v>42752.997291666667</v>
      </c>
      <c r="T529" s="14">
        <f t="shared" si="33"/>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4"/>
        <v>115.65217391304347</v>
      </c>
      <c r="P530" s="5">
        <f t="shared" si="35"/>
        <v>44.333333333333336</v>
      </c>
      <c r="Q530" t="s">
        <v>8317</v>
      </c>
      <c r="R530" s="12" t="s">
        <v>8318</v>
      </c>
      <c r="S530" s="14">
        <f t="shared" si="32"/>
        <v>42155.71188657407</v>
      </c>
      <c r="T530" s="14">
        <f t="shared" si="33"/>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4"/>
        <v>130.41666666666666</v>
      </c>
      <c r="P531" s="5">
        <f t="shared" si="35"/>
        <v>86.944444444444443</v>
      </c>
      <c r="Q531" t="s">
        <v>8317</v>
      </c>
      <c r="R531" s="12" t="s">
        <v>8318</v>
      </c>
      <c r="S531" s="14">
        <f t="shared" ref="S531:S594" si="36">(((J531/60)/60)/24)+DATE(1970,1,1)+(-5/24)</f>
        <v>42724.822847222218</v>
      </c>
      <c r="T531" s="14">
        <f t="shared" ref="T531:T594" si="37">(((I531/60)/60)/24)+DATE(1970,1,1)+(-5/24)</f>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4"/>
        <v>107.78267254038178</v>
      </c>
      <c r="P532" s="5">
        <f t="shared" si="35"/>
        <v>126.55172413793103</v>
      </c>
      <c r="Q532" t="s">
        <v>8317</v>
      </c>
      <c r="R532" s="12" t="s">
        <v>8318</v>
      </c>
      <c r="S532" s="14">
        <f t="shared" si="36"/>
        <v>42157.382731481477</v>
      </c>
      <c r="T532" s="14">
        <f t="shared" si="37"/>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4"/>
        <v>100</v>
      </c>
      <c r="P533" s="5">
        <f t="shared" si="35"/>
        <v>129.03225806451613</v>
      </c>
      <c r="Q533" t="s">
        <v>8317</v>
      </c>
      <c r="R533" s="12" t="s">
        <v>8318</v>
      </c>
      <c r="S533" s="14">
        <f t="shared" si="36"/>
        <v>42675.856817129628</v>
      </c>
      <c r="T533" s="14">
        <f t="shared" si="37"/>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4"/>
        <v>123.25</v>
      </c>
      <c r="P534" s="5">
        <f t="shared" si="35"/>
        <v>71.242774566473983</v>
      </c>
      <c r="Q534" t="s">
        <v>8317</v>
      </c>
      <c r="R534" s="12" t="s">
        <v>8318</v>
      </c>
      <c r="S534" s="14">
        <f t="shared" si="36"/>
        <v>42472.798703703702</v>
      </c>
      <c r="T534" s="14">
        <f t="shared" si="37"/>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4"/>
        <v>100.2</v>
      </c>
      <c r="P535" s="5">
        <f t="shared" si="35"/>
        <v>117.88235294117646</v>
      </c>
      <c r="Q535" t="s">
        <v>8317</v>
      </c>
      <c r="R535" s="12" t="s">
        <v>8318</v>
      </c>
      <c r="S535" s="14">
        <f t="shared" si="36"/>
        <v>42482.226446759254</v>
      </c>
      <c r="T535" s="14">
        <f t="shared" si="37"/>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4"/>
        <v>104.66666666666666</v>
      </c>
      <c r="P536" s="5">
        <f t="shared" si="35"/>
        <v>327.08333333333331</v>
      </c>
      <c r="Q536" t="s">
        <v>8317</v>
      </c>
      <c r="R536" s="12" t="s">
        <v>8318</v>
      </c>
      <c r="S536" s="14">
        <f t="shared" si="36"/>
        <v>42270.602662037032</v>
      </c>
      <c r="T536" s="14">
        <f t="shared" si="37"/>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4"/>
        <v>102.49999999999999</v>
      </c>
      <c r="P537" s="5">
        <f t="shared" si="35"/>
        <v>34.745762711864408</v>
      </c>
      <c r="Q537" t="s">
        <v>8317</v>
      </c>
      <c r="R537" s="12" t="s">
        <v>8318</v>
      </c>
      <c r="S537" s="14">
        <f t="shared" si="36"/>
        <v>42711.336863425917</v>
      </c>
      <c r="T537" s="14">
        <f t="shared" si="37"/>
        <v>42741.336863425917</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4"/>
        <v>118.25757575757576</v>
      </c>
      <c r="P538" s="5">
        <f t="shared" si="35"/>
        <v>100.06410256410257</v>
      </c>
      <c r="Q538" t="s">
        <v>8317</v>
      </c>
      <c r="R538" s="12" t="s">
        <v>8318</v>
      </c>
      <c r="S538" s="14">
        <f t="shared" si="36"/>
        <v>42179.136655092596</v>
      </c>
      <c r="T538" s="14">
        <f t="shared" si="37"/>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4"/>
        <v>120.5</v>
      </c>
      <c r="P539" s="5">
        <f t="shared" si="35"/>
        <v>40.847457627118644</v>
      </c>
      <c r="Q539" t="s">
        <v>8317</v>
      </c>
      <c r="R539" s="12" t="s">
        <v>8318</v>
      </c>
      <c r="S539" s="14">
        <f t="shared" si="36"/>
        <v>42282.560081018521</v>
      </c>
      <c r="T539" s="14">
        <f t="shared" si="37"/>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4"/>
        <v>302.42</v>
      </c>
      <c r="P540" s="5">
        <f t="shared" si="35"/>
        <v>252.01666666666668</v>
      </c>
      <c r="Q540" t="s">
        <v>8317</v>
      </c>
      <c r="R540" s="12" t="s">
        <v>8318</v>
      </c>
      <c r="S540" s="14">
        <f t="shared" si="36"/>
        <v>42473.586377314808</v>
      </c>
      <c r="T540" s="14">
        <f t="shared" si="37"/>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4"/>
        <v>100.64400000000001</v>
      </c>
      <c r="P541" s="5">
        <f t="shared" si="35"/>
        <v>25.161000000000001</v>
      </c>
      <c r="Q541" t="s">
        <v>8319</v>
      </c>
      <c r="R541" s="12" t="s">
        <v>8320</v>
      </c>
      <c r="S541" s="14">
        <f t="shared" si="36"/>
        <v>42534.841516203705</v>
      </c>
      <c r="T541" s="14">
        <f t="shared" si="37"/>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4"/>
        <v>6.6666666666666671E-3</v>
      </c>
      <c r="P542" s="5">
        <f t="shared" si="35"/>
        <v>1</v>
      </c>
      <c r="Q542" t="s">
        <v>8319</v>
      </c>
      <c r="R542" s="12" t="s">
        <v>8320</v>
      </c>
      <c r="S542" s="14">
        <f t="shared" si="36"/>
        <v>42009.608865740738</v>
      </c>
      <c r="T542" s="14">
        <f t="shared" si="37"/>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4"/>
        <v>0.55555555555555558</v>
      </c>
      <c r="P543" s="5">
        <f t="shared" si="35"/>
        <v>25</v>
      </c>
      <c r="Q543" t="s">
        <v>8319</v>
      </c>
      <c r="R543" s="12" t="s">
        <v>8320</v>
      </c>
      <c r="S543" s="14">
        <f t="shared" si="36"/>
        <v>42275.838356481479</v>
      </c>
      <c r="T543" s="14">
        <f t="shared" si="37"/>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4"/>
        <v>3.9999999999999996E-4</v>
      </c>
      <c r="P544" s="5">
        <f t="shared" si="35"/>
        <v>1</v>
      </c>
      <c r="Q544" t="s">
        <v>8319</v>
      </c>
      <c r="R544" s="12" t="s">
        <v>8320</v>
      </c>
      <c r="S544" s="14">
        <f t="shared" si="36"/>
        <v>42433.529120370367</v>
      </c>
      <c r="T544" s="14">
        <f t="shared" si="37"/>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4"/>
        <v>0.31818181818181818</v>
      </c>
      <c r="P545" s="5">
        <f t="shared" si="35"/>
        <v>35</v>
      </c>
      <c r="Q545" t="s">
        <v>8319</v>
      </c>
      <c r="R545" s="12" t="s">
        <v>8320</v>
      </c>
      <c r="S545" s="14">
        <f t="shared" si="36"/>
        <v>41913.88381944444</v>
      </c>
      <c r="T545" s="14">
        <f t="shared" si="37"/>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4"/>
        <v>1.2</v>
      </c>
      <c r="P546" s="5">
        <f t="shared" si="35"/>
        <v>3</v>
      </c>
      <c r="Q546" t="s">
        <v>8319</v>
      </c>
      <c r="R546" s="12" t="s">
        <v>8320</v>
      </c>
      <c r="S546" s="14">
        <f t="shared" si="36"/>
        <v>42525.448611111111</v>
      </c>
      <c r="T546" s="14">
        <f t="shared" si="37"/>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4"/>
        <v>27.383999999999997</v>
      </c>
      <c r="P547" s="5">
        <f t="shared" si="35"/>
        <v>402.70588235294116</v>
      </c>
      <c r="Q547" t="s">
        <v>8319</v>
      </c>
      <c r="R547" s="12" t="s">
        <v>8320</v>
      </c>
      <c r="S547" s="14">
        <f t="shared" si="36"/>
        <v>42283.38413194444</v>
      </c>
      <c r="T547" s="14">
        <f t="shared" si="37"/>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4"/>
        <v>8.666666666666667E-2</v>
      </c>
      <c r="P548" s="5">
        <f t="shared" si="35"/>
        <v>26</v>
      </c>
      <c r="Q548" t="s">
        <v>8319</v>
      </c>
      <c r="R548" s="12" t="s">
        <v>8320</v>
      </c>
      <c r="S548" s="14">
        <f t="shared" si="36"/>
        <v>42249.459664351853</v>
      </c>
      <c r="T548" s="14">
        <f t="shared" si="37"/>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4"/>
        <v>0</v>
      </c>
      <c r="P549" s="5" t="e">
        <f t="shared" si="35"/>
        <v>#DIV/0!</v>
      </c>
      <c r="Q549" t="s">
        <v>8319</v>
      </c>
      <c r="R549" s="12" t="s">
        <v>8320</v>
      </c>
      <c r="S549" s="14">
        <f t="shared" si="36"/>
        <v>42380.488009259258</v>
      </c>
      <c r="T549" s="14">
        <f t="shared" si="37"/>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4"/>
        <v>0.09</v>
      </c>
      <c r="P550" s="5">
        <f t="shared" si="35"/>
        <v>9</v>
      </c>
      <c r="Q550" t="s">
        <v>8319</v>
      </c>
      <c r="R550" s="12" t="s">
        <v>8320</v>
      </c>
      <c r="S550" s="14">
        <f t="shared" si="36"/>
        <v>42276.695</v>
      </c>
      <c r="T550" s="14">
        <f t="shared" si="37"/>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4"/>
        <v>2.7199999999999998</v>
      </c>
      <c r="P551" s="5">
        <f t="shared" si="35"/>
        <v>8.5</v>
      </c>
      <c r="Q551" t="s">
        <v>8319</v>
      </c>
      <c r="R551" s="12" t="s">
        <v>8320</v>
      </c>
      <c r="S551" s="14">
        <f t="shared" si="36"/>
        <v>42163.428495370368</v>
      </c>
      <c r="T551" s="14">
        <f t="shared" si="37"/>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4"/>
        <v>0.70000000000000007</v>
      </c>
      <c r="P552" s="5">
        <f t="shared" si="35"/>
        <v>8.75</v>
      </c>
      <c r="Q552" t="s">
        <v>8319</v>
      </c>
      <c r="R552" s="12" t="s">
        <v>8320</v>
      </c>
      <c r="S552" s="14">
        <f t="shared" si="36"/>
        <v>42753.47042824074</v>
      </c>
      <c r="T552" s="14">
        <f t="shared" si="37"/>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4"/>
        <v>5.0413333333333332</v>
      </c>
      <c r="P553" s="5">
        <f t="shared" si="35"/>
        <v>135.03571428571428</v>
      </c>
      <c r="Q553" t="s">
        <v>8319</v>
      </c>
      <c r="R553" s="12" t="s">
        <v>8320</v>
      </c>
      <c r="S553" s="14">
        <f t="shared" si="36"/>
        <v>42173.067407407405</v>
      </c>
      <c r="T553" s="14">
        <f t="shared" si="37"/>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4"/>
        <v>0</v>
      </c>
      <c r="P554" s="5" t="e">
        <f t="shared" si="35"/>
        <v>#DIV/0!</v>
      </c>
      <c r="Q554" t="s">
        <v>8319</v>
      </c>
      <c r="R554" s="12" t="s">
        <v>8320</v>
      </c>
      <c r="S554" s="14">
        <f t="shared" si="36"/>
        <v>42318.408518518518</v>
      </c>
      <c r="T554" s="14">
        <f t="shared" si="37"/>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4"/>
        <v>0.49199999999999999</v>
      </c>
      <c r="P555" s="5">
        <f t="shared" si="35"/>
        <v>20.5</v>
      </c>
      <c r="Q555" t="s">
        <v>8319</v>
      </c>
      <c r="R555" s="12" t="s">
        <v>8320</v>
      </c>
      <c r="S555" s="14">
        <f t="shared" si="36"/>
        <v>41927.511469907404</v>
      </c>
      <c r="T555" s="14">
        <f t="shared" si="37"/>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4"/>
        <v>36.589147286821706</v>
      </c>
      <c r="P556" s="5">
        <f t="shared" si="35"/>
        <v>64.36363636363636</v>
      </c>
      <c r="Q556" t="s">
        <v>8319</v>
      </c>
      <c r="R556" s="12" t="s">
        <v>8320</v>
      </c>
      <c r="S556" s="14">
        <f t="shared" si="36"/>
        <v>41901.476527777777</v>
      </c>
      <c r="T556" s="14">
        <f t="shared" si="37"/>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4"/>
        <v>0</v>
      </c>
      <c r="P557" s="5" t="e">
        <f t="shared" si="35"/>
        <v>#DIV/0!</v>
      </c>
      <c r="Q557" t="s">
        <v>8319</v>
      </c>
      <c r="R557" s="12" t="s">
        <v>8320</v>
      </c>
      <c r="S557" s="14">
        <f t="shared" si="36"/>
        <v>42503.145173611112</v>
      </c>
      <c r="T557" s="14">
        <f t="shared" si="37"/>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4"/>
        <v>2.5</v>
      </c>
      <c r="P558" s="5">
        <f t="shared" si="35"/>
        <v>200</v>
      </c>
      <c r="Q558" t="s">
        <v>8319</v>
      </c>
      <c r="R558" s="12" t="s">
        <v>8320</v>
      </c>
      <c r="S558" s="14">
        <f t="shared" si="36"/>
        <v>42345.651817129627</v>
      </c>
      <c r="T558" s="14">
        <f t="shared" si="37"/>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4"/>
        <v>0.91066666666666674</v>
      </c>
      <c r="P559" s="5">
        <f t="shared" si="35"/>
        <v>68.3</v>
      </c>
      <c r="Q559" t="s">
        <v>8319</v>
      </c>
      <c r="R559" s="12" t="s">
        <v>8320</v>
      </c>
      <c r="S559" s="14">
        <f t="shared" si="36"/>
        <v>42676.733831018515</v>
      </c>
      <c r="T559" s="14">
        <f t="shared" si="37"/>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4"/>
        <v>0</v>
      </c>
      <c r="P560" s="5" t="e">
        <f t="shared" si="35"/>
        <v>#DIV/0!</v>
      </c>
      <c r="Q560" t="s">
        <v>8319</v>
      </c>
      <c r="R560" s="12" t="s">
        <v>8320</v>
      </c>
      <c r="S560" s="14">
        <f t="shared" si="36"/>
        <v>42057.674826388888</v>
      </c>
      <c r="T560" s="14">
        <f t="shared" si="37"/>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4"/>
        <v>2.0833333333333336E-2</v>
      </c>
      <c r="P561" s="5">
        <f t="shared" si="35"/>
        <v>50</v>
      </c>
      <c r="Q561" t="s">
        <v>8319</v>
      </c>
      <c r="R561" s="12" t="s">
        <v>8320</v>
      </c>
      <c r="S561" s="14">
        <f t="shared" si="36"/>
        <v>42321.074768518512</v>
      </c>
      <c r="T561" s="14">
        <f t="shared" si="37"/>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4"/>
        <v>1.2E-2</v>
      </c>
      <c r="P562" s="5">
        <f t="shared" si="35"/>
        <v>4</v>
      </c>
      <c r="Q562" t="s">
        <v>8319</v>
      </c>
      <c r="R562" s="12" t="s">
        <v>8320</v>
      </c>
      <c r="S562" s="14">
        <f t="shared" si="36"/>
        <v>41960.563020833331</v>
      </c>
      <c r="T562" s="14">
        <f t="shared" si="37"/>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4"/>
        <v>0.36666666666666664</v>
      </c>
      <c r="P563" s="5">
        <f t="shared" si="35"/>
        <v>27.5</v>
      </c>
      <c r="Q563" t="s">
        <v>8319</v>
      </c>
      <c r="R563" s="12" t="s">
        <v>8320</v>
      </c>
      <c r="S563" s="14">
        <f t="shared" si="36"/>
        <v>42268.450381944444</v>
      </c>
      <c r="T563" s="14">
        <f t="shared" si="37"/>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4"/>
        <v>0</v>
      </c>
      <c r="P564" s="5" t="e">
        <f t="shared" si="35"/>
        <v>#DIV/0!</v>
      </c>
      <c r="Q564" t="s">
        <v>8319</v>
      </c>
      <c r="R564" s="12" t="s">
        <v>8320</v>
      </c>
      <c r="S564" s="14">
        <f t="shared" si="36"/>
        <v>42692.18072916667</v>
      </c>
      <c r="T564" s="14">
        <f t="shared" si="37"/>
        <v>42722.18072916667</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4"/>
        <v>9.0666666666666659E-2</v>
      </c>
      <c r="P565" s="5">
        <f t="shared" si="35"/>
        <v>34</v>
      </c>
      <c r="Q565" t="s">
        <v>8319</v>
      </c>
      <c r="R565" s="12" t="s">
        <v>8320</v>
      </c>
      <c r="S565" s="14">
        <f t="shared" si="36"/>
        <v>42021.861655092587</v>
      </c>
      <c r="T565" s="14">
        <f t="shared" si="37"/>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4"/>
        <v>5.5555555555555558E-3</v>
      </c>
      <c r="P566" s="5">
        <f t="shared" si="35"/>
        <v>1</v>
      </c>
      <c r="Q566" t="s">
        <v>8319</v>
      </c>
      <c r="R566" s="12" t="s">
        <v>8320</v>
      </c>
      <c r="S566" s="14">
        <f t="shared" si="36"/>
        <v>42411.734664351847</v>
      </c>
      <c r="T566" s="14">
        <f t="shared" si="37"/>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4"/>
        <v>0</v>
      </c>
      <c r="P567" s="5" t="e">
        <f t="shared" si="35"/>
        <v>#DIV/0!</v>
      </c>
      <c r="Q567" t="s">
        <v>8319</v>
      </c>
      <c r="R567" s="12" t="s">
        <v>8320</v>
      </c>
      <c r="S567" s="14">
        <f t="shared" si="36"/>
        <v>42165.576956018522</v>
      </c>
      <c r="T567" s="14">
        <f t="shared" si="37"/>
        <v>42195.576956018522</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4"/>
        <v>0.02</v>
      </c>
      <c r="P568" s="5">
        <f t="shared" si="35"/>
        <v>1</v>
      </c>
      <c r="Q568" t="s">
        <v>8319</v>
      </c>
      <c r="R568" s="12" t="s">
        <v>8320</v>
      </c>
      <c r="S568" s="14">
        <f t="shared" si="36"/>
        <v>42535.476076388884</v>
      </c>
      <c r="T568" s="14">
        <f t="shared" si="37"/>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4"/>
        <v>0</v>
      </c>
      <c r="P569" s="5" t="e">
        <f t="shared" si="35"/>
        <v>#DIV/0!</v>
      </c>
      <c r="Q569" t="s">
        <v>8319</v>
      </c>
      <c r="R569" s="12" t="s">
        <v>8320</v>
      </c>
      <c r="S569" s="14">
        <f t="shared" si="36"/>
        <v>41975.634189814817</v>
      </c>
      <c r="T569" s="14">
        <f t="shared" si="37"/>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4"/>
        <v>1</v>
      </c>
      <c r="P570" s="5">
        <f t="shared" si="35"/>
        <v>49</v>
      </c>
      <c r="Q570" t="s">
        <v>8319</v>
      </c>
      <c r="R570" s="12" t="s">
        <v>8320</v>
      </c>
      <c r="S570" s="14">
        <f t="shared" si="36"/>
        <v>42348.713229166664</v>
      </c>
      <c r="T570" s="14">
        <f t="shared" si="37"/>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4"/>
        <v>0.8</v>
      </c>
      <c r="P571" s="5">
        <f t="shared" si="35"/>
        <v>20</v>
      </c>
      <c r="Q571" t="s">
        <v>8319</v>
      </c>
      <c r="R571" s="12" t="s">
        <v>8320</v>
      </c>
      <c r="S571" s="14">
        <f t="shared" si="36"/>
        <v>42340.639027777775</v>
      </c>
      <c r="T571" s="14">
        <f t="shared" si="37"/>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4"/>
        <v>0.16705882352941176</v>
      </c>
      <c r="P572" s="5">
        <f t="shared" si="35"/>
        <v>142</v>
      </c>
      <c r="Q572" t="s">
        <v>8319</v>
      </c>
      <c r="R572" s="12" t="s">
        <v>8320</v>
      </c>
      <c r="S572" s="14">
        <f t="shared" si="36"/>
        <v>42388.589918981481</v>
      </c>
      <c r="T572" s="14">
        <f t="shared" si="37"/>
        <v>42418.589918981481</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4"/>
        <v>0.42399999999999999</v>
      </c>
      <c r="P573" s="5">
        <f t="shared" si="35"/>
        <v>53</v>
      </c>
      <c r="Q573" t="s">
        <v>8319</v>
      </c>
      <c r="R573" s="12" t="s">
        <v>8320</v>
      </c>
      <c r="S573" s="14">
        <f t="shared" si="36"/>
        <v>42192.607905092591</v>
      </c>
      <c r="T573" s="14">
        <f t="shared" si="37"/>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4"/>
        <v>0</v>
      </c>
      <c r="P574" s="5" t="e">
        <f t="shared" si="35"/>
        <v>#DIV/0!</v>
      </c>
      <c r="Q574" t="s">
        <v>8319</v>
      </c>
      <c r="R574" s="12" t="s">
        <v>8320</v>
      </c>
      <c r="S574" s="14">
        <f t="shared" si="36"/>
        <v>42282.507962962954</v>
      </c>
      <c r="T574" s="14">
        <f t="shared" si="37"/>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4"/>
        <v>0.38925389253892539</v>
      </c>
      <c r="P575" s="5">
        <f t="shared" si="35"/>
        <v>38.444444444444443</v>
      </c>
      <c r="Q575" t="s">
        <v>8319</v>
      </c>
      <c r="R575" s="12" t="s">
        <v>8320</v>
      </c>
      <c r="S575" s="14">
        <f t="shared" si="36"/>
        <v>41962.841793981475</v>
      </c>
      <c r="T575" s="14">
        <f t="shared" si="37"/>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4"/>
        <v>0.7155635062611807</v>
      </c>
      <c r="P576" s="5">
        <f t="shared" si="35"/>
        <v>20</v>
      </c>
      <c r="Q576" t="s">
        <v>8319</v>
      </c>
      <c r="R576" s="12" t="s">
        <v>8320</v>
      </c>
      <c r="S576" s="14">
        <f t="shared" si="36"/>
        <v>42632.235034722216</v>
      </c>
      <c r="T576" s="14">
        <f t="shared" si="37"/>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4"/>
        <v>0.43166666666666664</v>
      </c>
      <c r="P577" s="5">
        <f t="shared" si="35"/>
        <v>64.75</v>
      </c>
      <c r="Q577" t="s">
        <v>8319</v>
      </c>
      <c r="R577" s="12" t="s">
        <v>8320</v>
      </c>
      <c r="S577" s="14">
        <f t="shared" si="36"/>
        <v>42138.484293981477</v>
      </c>
      <c r="T577" s="14">
        <f t="shared" si="37"/>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4"/>
        <v>1.25E-3</v>
      </c>
      <c r="P578" s="5">
        <f t="shared" si="35"/>
        <v>1</v>
      </c>
      <c r="Q578" t="s">
        <v>8319</v>
      </c>
      <c r="R578" s="12" t="s">
        <v>8320</v>
      </c>
      <c r="S578" s="14">
        <f t="shared" si="36"/>
        <v>42031.263333333329</v>
      </c>
      <c r="T578" s="14">
        <f t="shared" si="37"/>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8">E579/D579*100</f>
        <v>0.2</v>
      </c>
      <c r="P579" s="5">
        <f t="shared" ref="P579:P642" si="39">E579/L579</f>
        <v>10</v>
      </c>
      <c r="Q579" t="s">
        <v>8319</v>
      </c>
      <c r="R579" s="12" t="s">
        <v>8320</v>
      </c>
      <c r="S579" s="14">
        <f t="shared" si="36"/>
        <v>42450.380810185183</v>
      </c>
      <c r="T579" s="14">
        <f t="shared" si="37"/>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8"/>
        <v>1.12E-2</v>
      </c>
      <c r="P580" s="5">
        <f t="shared" si="39"/>
        <v>2</v>
      </c>
      <c r="Q580" t="s">
        <v>8319</v>
      </c>
      <c r="R580" s="12" t="s">
        <v>8320</v>
      </c>
      <c r="S580" s="14">
        <f t="shared" si="36"/>
        <v>42230.370289351849</v>
      </c>
      <c r="T580" s="14">
        <f t="shared" si="37"/>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8"/>
        <v>1.4583333333333333</v>
      </c>
      <c r="P581" s="5">
        <f t="shared" si="39"/>
        <v>35</v>
      </c>
      <c r="Q581" t="s">
        <v>8319</v>
      </c>
      <c r="R581" s="12" t="s">
        <v>8320</v>
      </c>
      <c r="S581" s="14">
        <f t="shared" si="36"/>
        <v>41968.643784722219</v>
      </c>
      <c r="T581" s="14">
        <f t="shared" si="37"/>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8"/>
        <v>3.3333333333333333E-2</v>
      </c>
      <c r="P582" s="5">
        <f t="shared" si="39"/>
        <v>1</v>
      </c>
      <c r="Q582" t="s">
        <v>8319</v>
      </c>
      <c r="R582" s="12" t="s">
        <v>8320</v>
      </c>
      <c r="S582" s="14">
        <f t="shared" si="36"/>
        <v>42605.699849537035</v>
      </c>
      <c r="T582" s="14">
        <f t="shared" si="37"/>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8"/>
        <v>0</v>
      </c>
      <c r="P583" s="5" t="e">
        <f t="shared" si="39"/>
        <v>#DIV/0!</v>
      </c>
      <c r="Q583" t="s">
        <v>8319</v>
      </c>
      <c r="R583" s="12" t="s">
        <v>8320</v>
      </c>
      <c r="S583" s="14">
        <f t="shared" si="36"/>
        <v>42187.804444444446</v>
      </c>
      <c r="T583" s="14">
        <f t="shared" si="37"/>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8"/>
        <v>0</v>
      </c>
      <c r="P584" s="5" t="e">
        <f t="shared" si="39"/>
        <v>#DIV/0!</v>
      </c>
      <c r="Q584" t="s">
        <v>8319</v>
      </c>
      <c r="R584" s="12" t="s">
        <v>8320</v>
      </c>
      <c r="S584" s="14">
        <f t="shared" si="36"/>
        <v>42055.531469907401</v>
      </c>
      <c r="T584" s="14">
        <f t="shared" si="37"/>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8"/>
        <v>1.1111111111111112E-2</v>
      </c>
      <c r="P585" s="5">
        <f t="shared" si="39"/>
        <v>1</v>
      </c>
      <c r="Q585" t="s">
        <v>8319</v>
      </c>
      <c r="R585" s="12" t="s">
        <v>8320</v>
      </c>
      <c r="S585" s="14">
        <f t="shared" si="36"/>
        <v>42052.730173611104</v>
      </c>
      <c r="T585" s="14">
        <f t="shared" si="37"/>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8"/>
        <v>1</v>
      </c>
      <c r="P586" s="5">
        <f t="shared" si="39"/>
        <v>5</v>
      </c>
      <c r="Q586" t="s">
        <v>8319</v>
      </c>
      <c r="R586" s="12" t="s">
        <v>8320</v>
      </c>
      <c r="S586" s="14">
        <f t="shared" si="36"/>
        <v>42049.508287037032</v>
      </c>
      <c r="T586" s="14">
        <f t="shared" si="37"/>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8"/>
        <v>0</v>
      </c>
      <c r="P587" s="5" t="e">
        <f t="shared" si="39"/>
        <v>#DIV/0!</v>
      </c>
      <c r="Q587" t="s">
        <v>8319</v>
      </c>
      <c r="R587" s="12" t="s">
        <v>8320</v>
      </c>
      <c r="S587" s="14">
        <f t="shared" si="36"/>
        <v>42283.182604166665</v>
      </c>
      <c r="T587" s="14">
        <f t="shared" si="37"/>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8"/>
        <v>0.55999999999999994</v>
      </c>
      <c r="P588" s="5">
        <f t="shared" si="39"/>
        <v>14</v>
      </c>
      <c r="Q588" t="s">
        <v>8319</v>
      </c>
      <c r="R588" s="12" t="s">
        <v>8320</v>
      </c>
      <c r="S588" s="14">
        <f t="shared" si="36"/>
        <v>42020.645914351851</v>
      </c>
      <c r="T588" s="14">
        <f t="shared" si="37"/>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8"/>
        <v>9.0833333333333339</v>
      </c>
      <c r="P589" s="5">
        <f t="shared" si="39"/>
        <v>389.28571428571428</v>
      </c>
      <c r="Q589" t="s">
        <v>8319</v>
      </c>
      <c r="R589" s="12" t="s">
        <v>8320</v>
      </c>
      <c r="S589" s="14">
        <f t="shared" si="36"/>
        <v>42080.548993055556</v>
      </c>
      <c r="T589" s="14">
        <f t="shared" si="37"/>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8"/>
        <v>3.3444444444444441</v>
      </c>
      <c r="P590" s="5">
        <f t="shared" si="39"/>
        <v>150.5</v>
      </c>
      <c r="Q590" t="s">
        <v>8319</v>
      </c>
      <c r="R590" s="12" t="s">
        <v>8320</v>
      </c>
      <c r="S590" s="14">
        <f t="shared" si="36"/>
        <v>42631.56118055556</v>
      </c>
      <c r="T590" s="14">
        <f t="shared" si="37"/>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8"/>
        <v>1.3333333333333334E-2</v>
      </c>
      <c r="P591" s="5">
        <f t="shared" si="39"/>
        <v>1</v>
      </c>
      <c r="Q591" t="s">
        <v>8319</v>
      </c>
      <c r="R591" s="12" t="s">
        <v>8320</v>
      </c>
      <c r="S591" s="14">
        <f t="shared" si="36"/>
        <v>42178.406238425923</v>
      </c>
      <c r="T591" s="14">
        <f t="shared" si="37"/>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8"/>
        <v>4.46</v>
      </c>
      <c r="P592" s="5">
        <f t="shared" si="39"/>
        <v>24.777777777777779</v>
      </c>
      <c r="Q592" t="s">
        <v>8319</v>
      </c>
      <c r="R592" s="12" t="s">
        <v>8320</v>
      </c>
      <c r="S592" s="14">
        <f t="shared" si="36"/>
        <v>42377.34642361111</v>
      </c>
      <c r="T592" s="14">
        <f t="shared" si="37"/>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8"/>
        <v>6.0999999999999999E-2</v>
      </c>
      <c r="P593" s="5">
        <f t="shared" si="39"/>
        <v>30.5</v>
      </c>
      <c r="Q593" t="s">
        <v>8319</v>
      </c>
      <c r="R593" s="12" t="s">
        <v>8320</v>
      </c>
      <c r="S593" s="14">
        <f t="shared" si="36"/>
        <v>42177.334837962961</v>
      </c>
      <c r="T593" s="14">
        <f t="shared" si="37"/>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8"/>
        <v>3.3333333333333335</v>
      </c>
      <c r="P594" s="5">
        <f t="shared" si="39"/>
        <v>250</v>
      </c>
      <c r="Q594" t="s">
        <v>8319</v>
      </c>
      <c r="R594" s="12" t="s">
        <v>8320</v>
      </c>
      <c r="S594" s="14">
        <f t="shared" si="36"/>
        <v>41946.023842592593</v>
      </c>
      <c r="T594" s="14">
        <f t="shared" si="37"/>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8"/>
        <v>23</v>
      </c>
      <c r="P595" s="5">
        <f t="shared" si="39"/>
        <v>16.428571428571427</v>
      </c>
      <c r="Q595" t="s">
        <v>8319</v>
      </c>
      <c r="R595" s="12" t="s">
        <v>8320</v>
      </c>
      <c r="S595" s="14">
        <f t="shared" ref="S595:S658" si="40">(((J595/60)/60)/24)+DATE(1970,1,1)+(-5/24)</f>
        <v>42070.469270833331</v>
      </c>
      <c r="T595" s="14">
        <f t="shared" ref="T595:T658" si="41">(((I595/60)/60)/24)+DATE(1970,1,1)+(-5/24)</f>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8"/>
        <v>0.104</v>
      </c>
      <c r="P596" s="5">
        <f t="shared" si="39"/>
        <v>13</v>
      </c>
      <c r="Q596" t="s">
        <v>8319</v>
      </c>
      <c r="R596" s="12" t="s">
        <v>8320</v>
      </c>
      <c r="S596" s="14">
        <f t="shared" si="40"/>
        <v>42446.571828703702</v>
      </c>
      <c r="T596" s="14">
        <f t="shared" si="41"/>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8"/>
        <v>0.42599999999999999</v>
      </c>
      <c r="P597" s="5">
        <f t="shared" si="39"/>
        <v>53.25</v>
      </c>
      <c r="Q597" t="s">
        <v>8319</v>
      </c>
      <c r="R597" s="12" t="s">
        <v>8320</v>
      </c>
      <c r="S597" s="14">
        <f t="shared" si="40"/>
        <v>42082.861550925918</v>
      </c>
      <c r="T597" s="14">
        <f t="shared" si="41"/>
        <v>42127.861550925918</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8"/>
        <v>0.03</v>
      </c>
      <c r="P598" s="5">
        <f t="shared" si="39"/>
        <v>3</v>
      </c>
      <c r="Q598" t="s">
        <v>8319</v>
      </c>
      <c r="R598" s="12" t="s">
        <v>8320</v>
      </c>
      <c r="S598" s="14">
        <f t="shared" si="40"/>
        <v>42646.688564814809</v>
      </c>
      <c r="T598" s="14">
        <f t="shared" si="41"/>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8"/>
        <v>0.26666666666666666</v>
      </c>
      <c r="P599" s="5">
        <f t="shared" si="39"/>
        <v>10</v>
      </c>
      <c r="Q599" t="s">
        <v>8319</v>
      </c>
      <c r="R599" s="12" t="s">
        <v>8320</v>
      </c>
      <c r="S599" s="14">
        <f t="shared" si="40"/>
        <v>42545.496932870366</v>
      </c>
      <c r="T599" s="14">
        <f t="shared" si="41"/>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8"/>
        <v>34</v>
      </c>
      <c r="P600" s="5">
        <f t="shared" si="39"/>
        <v>121.42857142857143</v>
      </c>
      <c r="Q600" t="s">
        <v>8319</v>
      </c>
      <c r="R600" s="12" t="s">
        <v>8320</v>
      </c>
      <c r="S600" s="14">
        <f t="shared" si="40"/>
        <v>41947.793761574074</v>
      </c>
      <c r="T600" s="14">
        <f t="shared" si="41"/>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8"/>
        <v>6.2E-2</v>
      </c>
      <c r="P601" s="5">
        <f t="shared" si="39"/>
        <v>15.5</v>
      </c>
      <c r="Q601" t="s">
        <v>8319</v>
      </c>
      <c r="R601" s="12" t="s">
        <v>8320</v>
      </c>
      <c r="S601" s="14">
        <f t="shared" si="40"/>
        <v>42047.604189814818</v>
      </c>
      <c r="T601" s="14">
        <f t="shared" si="41"/>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8"/>
        <v>2</v>
      </c>
      <c r="P602" s="5">
        <f t="shared" si="39"/>
        <v>100</v>
      </c>
      <c r="Q602" t="s">
        <v>8319</v>
      </c>
      <c r="R602" s="12" t="s">
        <v>8320</v>
      </c>
      <c r="S602" s="14">
        <f t="shared" si="40"/>
        <v>42073.589837962958</v>
      </c>
      <c r="T602" s="14">
        <f t="shared" si="41"/>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8"/>
        <v>1.4000000000000001</v>
      </c>
      <c r="P603" s="5">
        <f t="shared" si="39"/>
        <v>23.333333333333332</v>
      </c>
      <c r="Q603" t="s">
        <v>8319</v>
      </c>
      <c r="R603" s="12" t="s">
        <v>8320</v>
      </c>
      <c r="S603" s="14">
        <f t="shared" si="40"/>
        <v>41969.64975694444</v>
      </c>
      <c r="T603" s="14">
        <f t="shared" si="41"/>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8"/>
        <v>0</v>
      </c>
      <c r="P604" s="5" t="e">
        <f t="shared" si="39"/>
        <v>#DIV/0!</v>
      </c>
      <c r="Q604" t="s">
        <v>8319</v>
      </c>
      <c r="R604" s="12" t="s">
        <v>8320</v>
      </c>
      <c r="S604" s="14">
        <f t="shared" si="40"/>
        <v>42143.585821759254</v>
      </c>
      <c r="T604" s="14">
        <f t="shared" si="41"/>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8"/>
        <v>3.9334666666666664</v>
      </c>
      <c r="P605" s="5">
        <f t="shared" si="39"/>
        <v>45.386153846153846</v>
      </c>
      <c r="Q605" t="s">
        <v>8319</v>
      </c>
      <c r="R605" s="12" t="s">
        <v>8320</v>
      </c>
      <c r="S605" s="14">
        <f t="shared" si="40"/>
        <v>41835.430821759255</v>
      </c>
      <c r="T605" s="14">
        <f t="shared" si="41"/>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8"/>
        <v>0</v>
      </c>
      <c r="P606" s="5" t="e">
        <f t="shared" si="39"/>
        <v>#DIV/0!</v>
      </c>
      <c r="Q606" t="s">
        <v>8319</v>
      </c>
      <c r="R606" s="12" t="s">
        <v>8320</v>
      </c>
      <c r="S606" s="14">
        <f t="shared" si="40"/>
        <v>41848.827037037037</v>
      </c>
      <c r="T606" s="14">
        <f t="shared" si="41"/>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8"/>
        <v>2.62</v>
      </c>
      <c r="P607" s="5">
        <f t="shared" si="39"/>
        <v>16.375</v>
      </c>
      <c r="Q607" t="s">
        <v>8319</v>
      </c>
      <c r="R607" s="12" t="s">
        <v>8320</v>
      </c>
      <c r="S607" s="14">
        <f t="shared" si="40"/>
        <v>42194.14939814814</v>
      </c>
      <c r="T607" s="14">
        <f t="shared" si="41"/>
        <v>42239.14939814814</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8"/>
        <v>0.2</v>
      </c>
      <c r="P608" s="5">
        <f t="shared" si="39"/>
        <v>10</v>
      </c>
      <c r="Q608" t="s">
        <v>8319</v>
      </c>
      <c r="R608" s="12" t="s">
        <v>8320</v>
      </c>
      <c r="S608" s="14">
        <f t="shared" si="40"/>
        <v>42102.442233796297</v>
      </c>
      <c r="T608" s="14">
        <f t="shared" si="41"/>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8"/>
        <v>0</v>
      </c>
      <c r="P609" s="5" t="e">
        <f t="shared" si="39"/>
        <v>#DIV/0!</v>
      </c>
      <c r="Q609" t="s">
        <v>8319</v>
      </c>
      <c r="R609" s="12" t="s">
        <v>8320</v>
      </c>
      <c r="S609" s="14">
        <f t="shared" si="40"/>
        <v>42300.617314814815</v>
      </c>
      <c r="T609" s="14">
        <f t="shared" si="41"/>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8"/>
        <v>0.97400000000000009</v>
      </c>
      <c r="P610" s="5">
        <f t="shared" si="39"/>
        <v>292.2</v>
      </c>
      <c r="Q610" t="s">
        <v>8319</v>
      </c>
      <c r="R610" s="12" t="s">
        <v>8320</v>
      </c>
      <c r="S610" s="14">
        <f t="shared" si="40"/>
        <v>42140.712731481479</v>
      </c>
      <c r="T610" s="14">
        <f t="shared" si="41"/>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8"/>
        <v>0.64102564102564097</v>
      </c>
      <c r="P611" s="5">
        <f t="shared" si="39"/>
        <v>5</v>
      </c>
      <c r="Q611" t="s">
        <v>8319</v>
      </c>
      <c r="R611" s="12" t="s">
        <v>8320</v>
      </c>
      <c r="S611" s="14">
        <f t="shared" si="40"/>
        <v>42306.825740740744</v>
      </c>
      <c r="T611" s="14">
        <f t="shared" si="41"/>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8"/>
        <v>0</v>
      </c>
      <c r="P612" s="5" t="e">
        <f t="shared" si="39"/>
        <v>#DIV/0!</v>
      </c>
      <c r="Q612" t="s">
        <v>8319</v>
      </c>
      <c r="R612" s="12" t="s">
        <v>8320</v>
      </c>
      <c r="S612" s="14">
        <f t="shared" si="40"/>
        <v>42086.622523148144</v>
      </c>
      <c r="T612" s="14">
        <f t="shared" si="41"/>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8"/>
        <v>0</v>
      </c>
      <c r="P613" s="5" t="e">
        <f t="shared" si="39"/>
        <v>#DIV/0!</v>
      </c>
      <c r="Q613" t="s">
        <v>8319</v>
      </c>
      <c r="R613" s="12" t="s">
        <v>8320</v>
      </c>
      <c r="S613" s="14">
        <f t="shared" si="40"/>
        <v>42328.352280092593</v>
      </c>
      <c r="T613" s="14">
        <f t="shared" si="41"/>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8"/>
        <v>0</v>
      </c>
      <c r="P614" s="5" t="e">
        <f t="shared" si="39"/>
        <v>#DIV/0!</v>
      </c>
      <c r="Q614" t="s">
        <v>8319</v>
      </c>
      <c r="R614" s="12" t="s">
        <v>8320</v>
      </c>
      <c r="S614" s="14">
        <f t="shared" si="40"/>
        <v>42584.823449074065</v>
      </c>
      <c r="T614" s="14">
        <f t="shared" si="41"/>
        <v>42614.823449074065</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8"/>
        <v>21.363333333333333</v>
      </c>
      <c r="P615" s="5">
        <f t="shared" si="39"/>
        <v>105.93388429752066</v>
      </c>
      <c r="Q615" t="s">
        <v>8319</v>
      </c>
      <c r="R615" s="12" t="s">
        <v>8320</v>
      </c>
      <c r="S615" s="14">
        <f t="shared" si="40"/>
        <v>42247.288425925923</v>
      </c>
      <c r="T615" s="14">
        <f t="shared" si="41"/>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8"/>
        <v>0</v>
      </c>
      <c r="P616" s="5" t="e">
        <f t="shared" si="39"/>
        <v>#DIV/0!</v>
      </c>
      <c r="Q616" t="s">
        <v>8319</v>
      </c>
      <c r="R616" s="12" t="s">
        <v>8320</v>
      </c>
      <c r="S616" s="14">
        <f t="shared" si="40"/>
        <v>42514.853472222218</v>
      </c>
      <c r="T616" s="14">
        <f t="shared" si="41"/>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8"/>
        <v>0</v>
      </c>
      <c r="P617" s="5" t="e">
        <f t="shared" si="39"/>
        <v>#DIV/0!</v>
      </c>
      <c r="Q617" t="s">
        <v>8319</v>
      </c>
      <c r="R617" s="12" t="s">
        <v>8320</v>
      </c>
      <c r="S617" s="14">
        <f t="shared" si="40"/>
        <v>42241.913877314808</v>
      </c>
      <c r="T617" s="14">
        <f t="shared" si="41"/>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8"/>
        <v>0</v>
      </c>
      <c r="P618" s="5" t="e">
        <f t="shared" si="39"/>
        <v>#DIV/0!</v>
      </c>
      <c r="Q618" t="s">
        <v>8319</v>
      </c>
      <c r="R618" s="12" t="s">
        <v>8320</v>
      </c>
      <c r="S618" s="14">
        <f t="shared" si="40"/>
        <v>42761.167905092596</v>
      </c>
      <c r="T618" s="14">
        <f t="shared" si="41"/>
        <v>42791.167905092596</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8"/>
        <v>3</v>
      </c>
      <c r="P619" s="5">
        <f t="shared" si="39"/>
        <v>20</v>
      </c>
      <c r="Q619" t="s">
        <v>8319</v>
      </c>
      <c r="R619" s="12" t="s">
        <v>8320</v>
      </c>
      <c r="S619" s="14">
        <f t="shared" si="40"/>
        <v>42087.134756944441</v>
      </c>
      <c r="T619" s="14">
        <f t="shared" si="41"/>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8"/>
        <v>0</v>
      </c>
      <c r="P620" s="5" t="e">
        <f t="shared" si="39"/>
        <v>#DIV/0!</v>
      </c>
      <c r="Q620" t="s">
        <v>8319</v>
      </c>
      <c r="R620" s="12" t="s">
        <v>8320</v>
      </c>
      <c r="S620" s="14">
        <f t="shared" si="40"/>
        <v>42317.60188657407</v>
      </c>
      <c r="T620" s="14">
        <f t="shared" si="41"/>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8"/>
        <v>3.9999999999999996E-5</v>
      </c>
      <c r="P621" s="5">
        <f t="shared" si="39"/>
        <v>1</v>
      </c>
      <c r="Q621" t="s">
        <v>8319</v>
      </c>
      <c r="R621" s="12" t="s">
        <v>8320</v>
      </c>
      <c r="S621" s="14">
        <f t="shared" si="40"/>
        <v>41908.442013888889</v>
      </c>
      <c r="T621" s="14">
        <f t="shared" si="41"/>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8"/>
        <v>1</v>
      </c>
      <c r="P622" s="5">
        <f t="shared" si="39"/>
        <v>300</v>
      </c>
      <c r="Q622" t="s">
        <v>8319</v>
      </c>
      <c r="R622" s="12" t="s">
        <v>8320</v>
      </c>
      <c r="S622" s="14">
        <f t="shared" si="40"/>
        <v>41831.508541666662</v>
      </c>
      <c r="T622" s="14">
        <f t="shared" si="41"/>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8"/>
        <v>1.044</v>
      </c>
      <c r="P623" s="5">
        <f t="shared" si="39"/>
        <v>87</v>
      </c>
      <c r="Q623" t="s">
        <v>8319</v>
      </c>
      <c r="R623" s="12" t="s">
        <v>8320</v>
      </c>
      <c r="S623" s="14">
        <f t="shared" si="40"/>
        <v>42528.779363425921</v>
      </c>
      <c r="T623" s="14">
        <f t="shared" si="41"/>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8"/>
        <v>5.6833333333333336</v>
      </c>
      <c r="P624" s="5">
        <f t="shared" si="39"/>
        <v>37.888888888888886</v>
      </c>
      <c r="Q624" t="s">
        <v>8319</v>
      </c>
      <c r="R624" s="12" t="s">
        <v>8320</v>
      </c>
      <c r="S624" s="14">
        <f t="shared" si="40"/>
        <v>42532.566412037035</v>
      </c>
      <c r="T624" s="14">
        <f t="shared" si="41"/>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8"/>
        <v>0</v>
      </c>
      <c r="P625" s="5" t="e">
        <f t="shared" si="39"/>
        <v>#DIV/0!</v>
      </c>
      <c r="Q625" t="s">
        <v>8319</v>
      </c>
      <c r="R625" s="12" t="s">
        <v>8320</v>
      </c>
      <c r="S625" s="14">
        <f t="shared" si="40"/>
        <v>42121.800891203697</v>
      </c>
      <c r="T625" s="14">
        <f t="shared" si="41"/>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8"/>
        <v>0</v>
      </c>
      <c r="P626" s="5" t="e">
        <f t="shared" si="39"/>
        <v>#DIV/0!</v>
      </c>
      <c r="Q626" t="s">
        <v>8319</v>
      </c>
      <c r="R626" s="12" t="s">
        <v>8320</v>
      </c>
      <c r="S626" s="14">
        <f t="shared" si="40"/>
        <v>42108.78056712963</v>
      </c>
      <c r="T626" s="14">
        <f t="shared" si="41"/>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8"/>
        <v>0</v>
      </c>
      <c r="P627" s="5" t="e">
        <f t="shared" si="39"/>
        <v>#DIV/0!</v>
      </c>
      <c r="Q627" t="s">
        <v>8319</v>
      </c>
      <c r="R627" s="12" t="s">
        <v>8320</v>
      </c>
      <c r="S627" s="14">
        <f t="shared" si="40"/>
        <v>42790.687233796292</v>
      </c>
      <c r="T627" s="14">
        <f t="shared" si="41"/>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8"/>
        <v>17.380000000000003</v>
      </c>
      <c r="P628" s="5">
        <f t="shared" si="39"/>
        <v>111.41025641025641</v>
      </c>
      <c r="Q628" t="s">
        <v>8319</v>
      </c>
      <c r="R628" s="12" t="s">
        <v>8320</v>
      </c>
      <c r="S628" s="14">
        <f t="shared" si="40"/>
        <v>42198.351145833331</v>
      </c>
      <c r="T628" s="14">
        <f t="shared" si="41"/>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8"/>
        <v>0.02</v>
      </c>
      <c r="P629" s="5">
        <f t="shared" si="39"/>
        <v>90</v>
      </c>
      <c r="Q629" t="s">
        <v>8319</v>
      </c>
      <c r="R629" s="12" t="s">
        <v>8320</v>
      </c>
      <c r="S629" s="14">
        <f t="shared" si="40"/>
        <v>42384.098506944443</v>
      </c>
      <c r="T629" s="14">
        <f t="shared" si="41"/>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8"/>
        <v>0</v>
      </c>
      <c r="P630" s="5" t="e">
        <f t="shared" si="39"/>
        <v>#DIV/0!</v>
      </c>
      <c r="Q630" t="s">
        <v>8319</v>
      </c>
      <c r="R630" s="12" t="s">
        <v>8320</v>
      </c>
      <c r="S630" s="14">
        <f t="shared" si="40"/>
        <v>41803.484456018516</v>
      </c>
      <c r="T630" s="14">
        <f t="shared" si="41"/>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8"/>
        <v>0.17500000000000002</v>
      </c>
      <c r="P631" s="5">
        <f t="shared" si="39"/>
        <v>116.66666666666667</v>
      </c>
      <c r="Q631" t="s">
        <v>8319</v>
      </c>
      <c r="R631" s="12" t="s">
        <v>8320</v>
      </c>
      <c r="S631" s="14">
        <f t="shared" si="40"/>
        <v>42474.429490740738</v>
      </c>
      <c r="T631" s="14">
        <f t="shared" si="41"/>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8"/>
        <v>8.3340278356529712E-2</v>
      </c>
      <c r="P632" s="5">
        <f t="shared" si="39"/>
        <v>10</v>
      </c>
      <c r="Q632" t="s">
        <v>8319</v>
      </c>
      <c r="R632" s="12" t="s">
        <v>8320</v>
      </c>
      <c r="S632" s="14">
        <f t="shared" si="40"/>
        <v>42223.411122685182</v>
      </c>
      <c r="T632" s="14">
        <f t="shared" si="41"/>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8"/>
        <v>1.38</v>
      </c>
      <c r="P633" s="5">
        <f t="shared" si="39"/>
        <v>76.666666666666671</v>
      </c>
      <c r="Q633" t="s">
        <v>8319</v>
      </c>
      <c r="R633" s="12" t="s">
        <v>8320</v>
      </c>
      <c r="S633" s="14">
        <f t="shared" si="40"/>
        <v>42489.563993055555</v>
      </c>
      <c r="T633" s="14">
        <f t="shared" si="41"/>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8"/>
        <v>0</v>
      </c>
      <c r="P634" s="5" t="e">
        <f t="shared" si="39"/>
        <v>#DIV/0!</v>
      </c>
      <c r="Q634" t="s">
        <v>8319</v>
      </c>
      <c r="R634" s="12" t="s">
        <v>8320</v>
      </c>
      <c r="S634" s="14">
        <f t="shared" si="40"/>
        <v>42303.450983796291</v>
      </c>
      <c r="T634" s="14">
        <f t="shared" si="41"/>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8"/>
        <v>12.45</v>
      </c>
      <c r="P635" s="5">
        <f t="shared" si="39"/>
        <v>49.8</v>
      </c>
      <c r="Q635" t="s">
        <v>8319</v>
      </c>
      <c r="R635" s="12" t="s">
        <v>8320</v>
      </c>
      <c r="S635" s="14">
        <f t="shared" si="40"/>
        <v>42507.090995370374</v>
      </c>
      <c r="T635" s="14">
        <f t="shared" si="41"/>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8"/>
        <v>0.02</v>
      </c>
      <c r="P636" s="5">
        <f t="shared" si="39"/>
        <v>1</v>
      </c>
      <c r="Q636" t="s">
        <v>8319</v>
      </c>
      <c r="R636" s="12" t="s">
        <v>8320</v>
      </c>
      <c r="S636" s="14">
        <f t="shared" si="40"/>
        <v>42031.720243055555</v>
      </c>
      <c r="T636" s="14">
        <f t="shared" si="41"/>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8"/>
        <v>8.0000000000000002E-3</v>
      </c>
      <c r="P637" s="5">
        <f t="shared" si="39"/>
        <v>2</v>
      </c>
      <c r="Q637" t="s">
        <v>8319</v>
      </c>
      <c r="R637" s="12" t="s">
        <v>8320</v>
      </c>
      <c r="S637" s="14">
        <f t="shared" si="40"/>
        <v>42075.883819444447</v>
      </c>
      <c r="T637" s="14">
        <f t="shared" si="41"/>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8"/>
        <v>0.2</v>
      </c>
      <c r="P638" s="5">
        <f t="shared" si="39"/>
        <v>4</v>
      </c>
      <c r="Q638" t="s">
        <v>8319</v>
      </c>
      <c r="R638" s="12" t="s">
        <v>8320</v>
      </c>
      <c r="S638" s="14">
        <f t="shared" si="40"/>
        <v>42131.247106481482</v>
      </c>
      <c r="T638" s="14">
        <f t="shared" si="41"/>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8"/>
        <v>0</v>
      </c>
      <c r="P639" s="5" t="e">
        <f t="shared" si="39"/>
        <v>#DIV/0!</v>
      </c>
      <c r="Q639" t="s">
        <v>8319</v>
      </c>
      <c r="R639" s="12" t="s">
        <v>8320</v>
      </c>
      <c r="S639" s="14">
        <f t="shared" si="40"/>
        <v>42762.75368055555</v>
      </c>
      <c r="T639" s="14">
        <f t="shared" si="41"/>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8"/>
        <v>9.0000000000000011E-3</v>
      </c>
      <c r="P640" s="5">
        <f t="shared" si="39"/>
        <v>3</v>
      </c>
      <c r="Q640" t="s">
        <v>8319</v>
      </c>
      <c r="R640" s="12" t="s">
        <v>8320</v>
      </c>
      <c r="S640" s="14">
        <f t="shared" si="40"/>
        <v>42759.384976851848</v>
      </c>
      <c r="T640" s="14">
        <f t="shared" si="41"/>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8"/>
        <v>9.9999999999999991E-5</v>
      </c>
      <c r="P641" s="5">
        <f t="shared" si="39"/>
        <v>1</v>
      </c>
      <c r="Q641" t="s">
        <v>8319</v>
      </c>
      <c r="R641" s="12" t="s">
        <v>8321</v>
      </c>
      <c r="S641" s="14">
        <f t="shared" si="40"/>
        <v>41865.374942129631</v>
      </c>
      <c r="T641" s="14">
        <f t="shared" si="41"/>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8"/>
        <v>144.28571428571428</v>
      </c>
      <c r="P642" s="5">
        <f t="shared" si="39"/>
        <v>50.5</v>
      </c>
      <c r="Q642" t="s">
        <v>8319</v>
      </c>
      <c r="R642" s="12" t="s">
        <v>8321</v>
      </c>
      <c r="S642" s="14">
        <f t="shared" si="40"/>
        <v>42683.21197916667</v>
      </c>
      <c r="T642" s="14">
        <f t="shared" si="41"/>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2">E643/D643*100</f>
        <v>119.16249999999999</v>
      </c>
      <c r="P643" s="5">
        <f t="shared" ref="P643:P706" si="43">E643/L643</f>
        <v>151.31746031746033</v>
      </c>
      <c r="Q643" t="s">
        <v>8319</v>
      </c>
      <c r="R643" s="12" t="s">
        <v>8321</v>
      </c>
      <c r="S643" s="14">
        <f t="shared" si="40"/>
        <v>42199.361666666664</v>
      </c>
      <c r="T643" s="14">
        <f t="shared" si="41"/>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2"/>
        <v>1460.4850000000001</v>
      </c>
      <c r="P644" s="5">
        <f t="shared" si="43"/>
        <v>134.3592456301748</v>
      </c>
      <c r="Q644" t="s">
        <v>8319</v>
      </c>
      <c r="R644" s="12" t="s">
        <v>8321</v>
      </c>
      <c r="S644" s="14">
        <f t="shared" si="40"/>
        <v>42199.442986111106</v>
      </c>
      <c r="T644" s="14">
        <f t="shared" si="41"/>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2"/>
        <v>105.80799999999999</v>
      </c>
      <c r="P645" s="5">
        <f t="shared" si="43"/>
        <v>174.02631578947367</v>
      </c>
      <c r="Q645" t="s">
        <v>8319</v>
      </c>
      <c r="R645" s="12" t="s">
        <v>8321</v>
      </c>
      <c r="S645" s="14">
        <f t="shared" si="40"/>
        <v>42100.43373842592</v>
      </c>
      <c r="T645" s="14">
        <f t="shared" si="41"/>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2"/>
        <v>300.11791999999997</v>
      </c>
      <c r="P646" s="5">
        <f t="shared" si="43"/>
        <v>73.486268364348675</v>
      </c>
      <c r="Q646" t="s">
        <v>8319</v>
      </c>
      <c r="R646" s="12" t="s">
        <v>8321</v>
      </c>
      <c r="S646" s="14">
        <f t="shared" si="40"/>
        <v>41898.457627314812</v>
      </c>
      <c r="T646" s="14">
        <f t="shared" si="41"/>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2"/>
        <v>278.7</v>
      </c>
      <c r="P647" s="5">
        <f t="shared" si="43"/>
        <v>23.518987341772153</v>
      </c>
      <c r="Q647" t="s">
        <v>8319</v>
      </c>
      <c r="R647" s="12" t="s">
        <v>8321</v>
      </c>
      <c r="S647" s="14">
        <f t="shared" si="40"/>
        <v>42563.817986111106</v>
      </c>
      <c r="T647" s="14">
        <f t="shared" si="41"/>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2"/>
        <v>131.87625</v>
      </c>
      <c r="P648" s="5">
        <f t="shared" si="43"/>
        <v>39.074444444444445</v>
      </c>
      <c r="Q648" t="s">
        <v>8319</v>
      </c>
      <c r="R648" s="12" t="s">
        <v>8321</v>
      </c>
      <c r="S648" s="14">
        <f t="shared" si="40"/>
        <v>41832.644293981481</v>
      </c>
      <c r="T648" s="14">
        <f t="shared" si="41"/>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2"/>
        <v>107.05</v>
      </c>
      <c r="P649" s="5">
        <f t="shared" si="43"/>
        <v>125.94117647058823</v>
      </c>
      <c r="Q649" t="s">
        <v>8319</v>
      </c>
      <c r="R649" s="12" t="s">
        <v>8321</v>
      </c>
      <c r="S649" s="14">
        <f t="shared" si="40"/>
        <v>42416.559594907405</v>
      </c>
      <c r="T649" s="14">
        <f t="shared" si="41"/>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2"/>
        <v>126.82285714285715</v>
      </c>
      <c r="P650" s="5">
        <f t="shared" si="43"/>
        <v>1644</v>
      </c>
      <c r="Q650" t="s">
        <v>8319</v>
      </c>
      <c r="R650" s="12" t="s">
        <v>8321</v>
      </c>
      <c r="S650" s="14">
        <f t="shared" si="40"/>
        <v>41891.485046296293</v>
      </c>
      <c r="T650" s="14">
        <f t="shared" si="41"/>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2"/>
        <v>139.96</v>
      </c>
      <c r="P651" s="5">
        <f t="shared" si="43"/>
        <v>42.670731707317074</v>
      </c>
      <c r="Q651" t="s">
        <v>8319</v>
      </c>
      <c r="R651" s="12" t="s">
        <v>8321</v>
      </c>
      <c r="S651" s="14">
        <f t="shared" si="40"/>
        <v>41877.703854166662</v>
      </c>
      <c r="T651" s="14">
        <f t="shared" si="41"/>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2"/>
        <v>112.4</v>
      </c>
      <c r="P652" s="5">
        <f t="shared" si="43"/>
        <v>35.125</v>
      </c>
      <c r="Q652" t="s">
        <v>8319</v>
      </c>
      <c r="R652" s="12" t="s">
        <v>8321</v>
      </c>
      <c r="S652" s="14">
        <f t="shared" si="40"/>
        <v>41931.828518518516</v>
      </c>
      <c r="T652" s="14">
        <f t="shared" si="41"/>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2"/>
        <v>100.52799999999999</v>
      </c>
      <c r="P653" s="5">
        <f t="shared" si="43"/>
        <v>239.35238095238094</v>
      </c>
      <c r="Q653" t="s">
        <v>8319</v>
      </c>
      <c r="R653" s="12" t="s">
        <v>8321</v>
      </c>
      <c r="S653" s="14">
        <f t="shared" si="40"/>
        <v>41955.809155092589</v>
      </c>
      <c r="T653" s="14">
        <f t="shared" si="41"/>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2"/>
        <v>100.46666666666665</v>
      </c>
      <c r="P654" s="5">
        <f t="shared" si="43"/>
        <v>107.64285714285714</v>
      </c>
      <c r="Q654" t="s">
        <v>8319</v>
      </c>
      <c r="R654" s="12" t="s">
        <v>8321</v>
      </c>
      <c r="S654" s="14">
        <f t="shared" si="40"/>
        <v>42675.482060185182</v>
      </c>
      <c r="T654" s="14">
        <f t="shared" si="41"/>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2"/>
        <v>141.446</v>
      </c>
      <c r="P655" s="5">
        <f t="shared" si="43"/>
        <v>95.830623306233065</v>
      </c>
      <c r="Q655" t="s">
        <v>8319</v>
      </c>
      <c r="R655" s="12" t="s">
        <v>8321</v>
      </c>
      <c r="S655" s="14">
        <f t="shared" si="40"/>
        <v>42199.410185185181</v>
      </c>
      <c r="T655" s="14">
        <f t="shared" si="41"/>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2"/>
        <v>267.29166666666669</v>
      </c>
      <c r="P656" s="5">
        <f t="shared" si="43"/>
        <v>31.663376110562684</v>
      </c>
      <c r="Q656" t="s">
        <v>8319</v>
      </c>
      <c r="R656" s="12" t="s">
        <v>8321</v>
      </c>
      <c r="S656" s="14">
        <f t="shared" si="40"/>
        <v>42163.748993055553</v>
      </c>
      <c r="T656" s="14">
        <f t="shared" si="41"/>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2"/>
        <v>146.88749999999999</v>
      </c>
      <c r="P657" s="5">
        <f t="shared" si="43"/>
        <v>42.886861313868614</v>
      </c>
      <c r="Q657" t="s">
        <v>8319</v>
      </c>
      <c r="R657" s="12" t="s">
        <v>8321</v>
      </c>
      <c r="S657" s="14">
        <f t="shared" si="40"/>
        <v>42045.748981481483</v>
      </c>
      <c r="T657" s="14">
        <f t="shared" si="41"/>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2"/>
        <v>213.56</v>
      </c>
      <c r="P658" s="5">
        <f t="shared" si="43"/>
        <v>122.73563218390805</v>
      </c>
      <c r="Q658" t="s">
        <v>8319</v>
      </c>
      <c r="R658" s="12" t="s">
        <v>8321</v>
      </c>
      <c r="S658" s="14">
        <f t="shared" si="40"/>
        <v>42417.596284722218</v>
      </c>
      <c r="T658" s="14">
        <f t="shared" si="41"/>
        <v>42477.554618055547</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2"/>
        <v>125.69999999999999</v>
      </c>
      <c r="P659" s="5">
        <f t="shared" si="43"/>
        <v>190.45454545454547</v>
      </c>
      <c r="Q659" t="s">
        <v>8319</v>
      </c>
      <c r="R659" s="12" t="s">
        <v>8321</v>
      </c>
      <c r="S659" s="14">
        <f t="shared" ref="S659:S722" si="44">(((J659/60)/60)/24)+DATE(1970,1,1)+(-5/24)</f>
        <v>42331.637407407405</v>
      </c>
      <c r="T659" s="14">
        <f t="shared" ref="T659:T722" si="45">(((I659/60)/60)/24)+DATE(1970,1,1)+(-5/24)</f>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2"/>
        <v>104.46206037108834</v>
      </c>
      <c r="P660" s="5">
        <f t="shared" si="43"/>
        <v>109.33695652173913</v>
      </c>
      <c r="Q660" t="s">
        <v>8319</v>
      </c>
      <c r="R660" s="12" t="s">
        <v>8321</v>
      </c>
      <c r="S660" s="14">
        <f t="shared" si="44"/>
        <v>42178.952418981477</v>
      </c>
      <c r="T660" s="14">
        <f t="shared" si="45"/>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2"/>
        <v>100.56666666666668</v>
      </c>
      <c r="P661" s="5">
        <f t="shared" si="43"/>
        <v>143.66666666666666</v>
      </c>
      <c r="Q661" t="s">
        <v>8319</v>
      </c>
      <c r="R661" s="12" t="s">
        <v>8321</v>
      </c>
      <c r="S661" s="14">
        <f t="shared" si="44"/>
        <v>42209.385358796295</v>
      </c>
      <c r="T661" s="14">
        <f t="shared" si="45"/>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2"/>
        <v>3.0579999999999998</v>
      </c>
      <c r="P662" s="5">
        <f t="shared" si="43"/>
        <v>84.944444444444443</v>
      </c>
      <c r="Q662" t="s">
        <v>8319</v>
      </c>
      <c r="R662" s="12" t="s">
        <v>8321</v>
      </c>
      <c r="S662" s="14">
        <f t="shared" si="44"/>
        <v>41922.533321759256</v>
      </c>
      <c r="T662" s="14">
        <f t="shared" si="45"/>
        <v>41952.574988425928</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2"/>
        <v>0.95</v>
      </c>
      <c r="P663" s="5">
        <f t="shared" si="43"/>
        <v>10.555555555555555</v>
      </c>
      <c r="Q663" t="s">
        <v>8319</v>
      </c>
      <c r="R663" s="12" t="s">
        <v>8321</v>
      </c>
      <c r="S663" s="14">
        <f t="shared" si="44"/>
        <v>42636.437025462961</v>
      </c>
      <c r="T663" s="14">
        <f t="shared" si="45"/>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2"/>
        <v>0.4</v>
      </c>
      <c r="P664" s="5">
        <f t="shared" si="43"/>
        <v>39</v>
      </c>
      <c r="Q664" t="s">
        <v>8319</v>
      </c>
      <c r="R664" s="12" t="s">
        <v>8321</v>
      </c>
      <c r="S664" s="14">
        <f t="shared" si="44"/>
        <v>41990.229710648149</v>
      </c>
      <c r="T664" s="14">
        <f t="shared" si="45"/>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2"/>
        <v>0.35000000000000003</v>
      </c>
      <c r="P665" s="5">
        <f t="shared" si="43"/>
        <v>100</v>
      </c>
      <c r="Q665" t="s">
        <v>8319</v>
      </c>
      <c r="R665" s="12" t="s">
        <v>8321</v>
      </c>
      <c r="S665" s="14">
        <f t="shared" si="44"/>
        <v>42173.634907407402</v>
      </c>
      <c r="T665" s="14">
        <f t="shared" si="45"/>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2"/>
        <v>7.5333333333333332</v>
      </c>
      <c r="P666" s="5">
        <f t="shared" si="43"/>
        <v>31.172413793103448</v>
      </c>
      <c r="Q666" t="s">
        <v>8319</v>
      </c>
      <c r="R666" s="12" t="s">
        <v>8321</v>
      </c>
      <c r="S666" s="14">
        <f t="shared" si="44"/>
        <v>42077.458043981482</v>
      </c>
      <c r="T666" s="14">
        <f t="shared" si="45"/>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2"/>
        <v>18.64</v>
      </c>
      <c r="P667" s="5">
        <f t="shared" si="43"/>
        <v>155.33333333333334</v>
      </c>
      <c r="Q667" t="s">
        <v>8319</v>
      </c>
      <c r="R667" s="12" t="s">
        <v>8321</v>
      </c>
      <c r="S667" s="14">
        <f t="shared" si="44"/>
        <v>42688.503020833326</v>
      </c>
      <c r="T667" s="14">
        <f t="shared" si="45"/>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2"/>
        <v>4.0000000000000001E-3</v>
      </c>
      <c r="P668" s="5">
        <f t="shared" si="43"/>
        <v>2</v>
      </c>
      <c r="Q668" t="s">
        <v>8319</v>
      </c>
      <c r="R668" s="12" t="s">
        <v>8321</v>
      </c>
      <c r="S668" s="14">
        <f t="shared" si="44"/>
        <v>41838.623819444445</v>
      </c>
      <c r="T668" s="14">
        <f t="shared" si="45"/>
        <v>41868.623819444445</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2"/>
        <v>10.02</v>
      </c>
      <c r="P669" s="5">
        <f t="shared" si="43"/>
        <v>178.92857142857142</v>
      </c>
      <c r="Q669" t="s">
        <v>8319</v>
      </c>
      <c r="R669" s="12" t="s">
        <v>8321</v>
      </c>
      <c r="S669" s="14">
        <f t="shared" si="44"/>
        <v>42632.165081018517</v>
      </c>
      <c r="T669" s="14">
        <f t="shared" si="45"/>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2"/>
        <v>4.5600000000000005</v>
      </c>
      <c r="P670" s="5">
        <f t="shared" si="43"/>
        <v>27.36</v>
      </c>
      <c r="Q670" t="s">
        <v>8319</v>
      </c>
      <c r="R670" s="12" t="s">
        <v>8321</v>
      </c>
      <c r="S670" s="14">
        <f t="shared" si="44"/>
        <v>42090.622939814813</v>
      </c>
      <c r="T670" s="14">
        <f t="shared" si="45"/>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2"/>
        <v>21.5075</v>
      </c>
      <c r="P671" s="5">
        <f t="shared" si="43"/>
        <v>1536.25</v>
      </c>
      <c r="Q671" t="s">
        <v>8319</v>
      </c>
      <c r="R671" s="12" t="s">
        <v>8321</v>
      </c>
      <c r="S671" s="14">
        <f t="shared" si="44"/>
        <v>42527.417337962957</v>
      </c>
      <c r="T671" s="14">
        <f t="shared" si="45"/>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2"/>
        <v>29.276666666666667</v>
      </c>
      <c r="P672" s="5">
        <f t="shared" si="43"/>
        <v>84.99677419354839</v>
      </c>
      <c r="Q672" t="s">
        <v>8319</v>
      </c>
      <c r="R672" s="12" t="s">
        <v>8321</v>
      </c>
      <c r="S672" s="14">
        <f t="shared" si="44"/>
        <v>42506.501388888886</v>
      </c>
      <c r="T672" s="14">
        <f t="shared" si="45"/>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2"/>
        <v>39.426666666666662</v>
      </c>
      <c r="P673" s="5">
        <f t="shared" si="43"/>
        <v>788.5333333333333</v>
      </c>
      <c r="Q673" t="s">
        <v>8319</v>
      </c>
      <c r="R673" s="12" t="s">
        <v>8321</v>
      </c>
      <c r="S673" s="14">
        <f t="shared" si="44"/>
        <v>41984.484398148146</v>
      </c>
      <c r="T673" s="14">
        <f t="shared" si="45"/>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2"/>
        <v>21.628</v>
      </c>
      <c r="P674" s="5">
        <f t="shared" si="43"/>
        <v>50.29767441860465</v>
      </c>
      <c r="Q674" t="s">
        <v>8319</v>
      </c>
      <c r="R674" s="12" t="s">
        <v>8321</v>
      </c>
      <c r="S674" s="14">
        <f t="shared" si="44"/>
        <v>41974.011157407404</v>
      </c>
      <c r="T674" s="14">
        <f t="shared" si="45"/>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2"/>
        <v>0.20500000000000002</v>
      </c>
      <c r="P675" s="5">
        <f t="shared" si="43"/>
        <v>68.333333333333329</v>
      </c>
      <c r="Q675" t="s">
        <v>8319</v>
      </c>
      <c r="R675" s="12" t="s">
        <v>8321</v>
      </c>
      <c r="S675" s="14">
        <f t="shared" si="44"/>
        <v>41838.6321412037</v>
      </c>
      <c r="T675" s="14">
        <f t="shared" si="45"/>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2"/>
        <v>0.03</v>
      </c>
      <c r="P676" s="5">
        <f t="shared" si="43"/>
        <v>7.5</v>
      </c>
      <c r="Q676" t="s">
        <v>8319</v>
      </c>
      <c r="R676" s="12" t="s">
        <v>8321</v>
      </c>
      <c r="S676" s="14">
        <f t="shared" si="44"/>
        <v>41802.907719907402</v>
      </c>
      <c r="T676" s="14">
        <f t="shared" si="45"/>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2"/>
        <v>14.85</v>
      </c>
      <c r="P677" s="5">
        <f t="shared" si="43"/>
        <v>34.269230769230766</v>
      </c>
      <c r="Q677" t="s">
        <v>8319</v>
      </c>
      <c r="R677" s="12" t="s">
        <v>8321</v>
      </c>
      <c r="S677" s="14">
        <f t="shared" si="44"/>
        <v>41975.722268518519</v>
      </c>
      <c r="T677" s="14">
        <f t="shared" si="45"/>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2"/>
        <v>1.4710000000000001</v>
      </c>
      <c r="P678" s="5">
        <f t="shared" si="43"/>
        <v>61.291666666666664</v>
      </c>
      <c r="Q678" t="s">
        <v>8319</v>
      </c>
      <c r="R678" s="12" t="s">
        <v>8321</v>
      </c>
      <c r="S678" s="14">
        <f t="shared" si="44"/>
        <v>42012.559965277782</v>
      </c>
      <c r="T678" s="14">
        <f t="shared" si="45"/>
        <v>42042.559965277782</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2"/>
        <v>25.584</v>
      </c>
      <c r="P679" s="5">
        <f t="shared" si="43"/>
        <v>133.25</v>
      </c>
      <c r="Q679" t="s">
        <v>8319</v>
      </c>
      <c r="R679" s="12" t="s">
        <v>8321</v>
      </c>
      <c r="S679" s="14">
        <f t="shared" si="44"/>
        <v>42504.195543981477</v>
      </c>
      <c r="T679" s="14">
        <f t="shared" si="45"/>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2"/>
        <v>3.8206896551724134</v>
      </c>
      <c r="P680" s="5">
        <f t="shared" si="43"/>
        <v>65.17647058823529</v>
      </c>
      <c r="Q680" t="s">
        <v>8319</v>
      </c>
      <c r="R680" s="12" t="s">
        <v>8321</v>
      </c>
      <c r="S680" s="14">
        <f t="shared" si="44"/>
        <v>42481.168263888881</v>
      </c>
      <c r="T680" s="14">
        <f t="shared" si="45"/>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2"/>
        <v>15.485964912280703</v>
      </c>
      <c r="P681" s="5">
        <f t="shared" si="43"/>
        <v>93.90425531914893</v>
      </c>
      <c r="Q681" t="s">
        <v>8319</v>
      </c>
      <c r="R681" s="12" t="s">
        <v>8321</v>
      </c>
      <c r="S681" s="14">
        <f t="shared" si="44"/>
        <v>42556.487372685187</v>
      </c>
      <c r="T681" s="14">
        <f t="shared" si="45"/>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2"/>
        <v>25.912000000000003</v>
      </c>
      <c r="P682" s="5">
        <f t="shared" si="43"/>
        <v>150.65116279069767</v>
      </c>
      <c r="Q682" t="s">
        <v>8319</v>
      </c>
      <c r="R682" s="12" t="s">
        <v>8321</v>
      </c>
      <c r="S682" s="14">
        <f t="shared" si="44"/>
        <v>41864.293182870366</v>
      </c>
      <c r="T682" s="14">
        <f t="shared" si="45"/>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2"/>
        <v>0.04</v>
      </c>
      <c r="P683" s="5">
        <f t="shared" si="43"/>
        <v>1</v>
      </c>
      <c r="Q683" t="s">
        <v>8319</v>
      </c>
      <c r="R683" s="12" t="s">
        <v>8321</v>
      </c>
      <c r="S683" s="14">
        <f t="shared" si="44"/>
        <v>42639.597268518519</v>
      </c>
      <c r="T683" s="14">
        <f t="shared" si="45"/>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2"/>
        <v>0.106</v>
      </c>
      <c r="P684" s="5">
        <f t="shared" si="43"/>
        <v>13.25</v>
      </c>
      <c r="Q684" t="s">
        <v>8319</v>
      </c>
      <c r="R684" s="12" t="s">
        <v>8321</v>
      </c>
      <c r="S684" s="14">
        <f t="shared" si="44"/>
        <v>42778.556967592587</v>
      </c>
      <c r="T684" s="14">
        <f t="shared" si="45"/>
        <v>42808.51530092593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2"/>
        <v>0.85142857142857142</v>
      </c>
      <c r="P685" s="5">
        <f t="shared" si="43"/>
        <v>99.333333333333329</v>
      </c>
      <c r="Q685" t="s">
        <v>8319</v>
      </c>
      <c r="R685" s="12" t="s">
        <v>8321</v>
      </c>
      <c r="S685" s="14">
        <f t="shared" si="44"/>
        <v>42634.691712962966</v>
      </c>
      <c r="T685" s="14">
        <f t="shared" si="45"/>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2"/>
        <v>7.4837500000000006</v>
      </c>
      <c r="P686" s="5">
        <f t="shared" si="43"/>
        <v>177.39259259259259</v>
      </c>
      <c r="Q686" t="s">
        <v>8319</v>
      </c>
      <c r="R686" s="12" t="s">
        <v>8321</v>
      </c>
      <c r="S686" s="14">
        <f t="shared" si="44"/>
        <v>41809.26494212963</v>
      </c>
      <c r="T686" s="14">
        <f t="shared" si="45"/>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2"/>
        <v>27.650000000000002</v>
      </c>
      <c r="P687" s="5">
        <f t="shared" si="43"/>
        <v>55.3</v>
      </c>
      <c r="Q687" t="s">
        <v>8319</v>
      </c>
      <c r="R687" s="12" t="s">
        <v>8321</v>
      </c>
      <c r="S687" s="14">
        <f t="shared" si="44"/>
        <v>41971.658240740733</v>
      </c>
      <c r="T687" s="14">
        <f t="shared" si="45"/>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2"/>
        <v>0</v>
      </c>
      <c r="P688" s="5" t="e">
        <f t="shared" si="43"/>
        <v>#DIV/0!</v>
      </c>
      <c r="Q688" t="s">
        <v>8319</v>
      </c>
      <c r="R688" s="12" t="s">
        <v>8321</v>
      </c>
      <c r="S688" s="14">
        <f t="shared" si="44"/>
        <v>42189.464930555558</v>
      </c>
      <c r="T688" s="14">
        <f t="shared" si="45"/>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2"/>
        <v>3.55</v>
      </c>
      <c r="P689" s="5">
        <f t="shared" si="43"/>
        <v>591.66666666666663</v>
      </c>
      <c r="Q689" t="s">
        <v>8319</v>
      </c>
      <c r="R689" s="12" t="s">
        <v>8321</v>
      </c>
      <c r="S689" s="14">
        <f t="shared" si="44"/>
        <v>42711.542280092595</v>
      </c>
      <c r="T689" s="14">
        <f t="shared" si="45"/>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2"/>
        <v>72.989999999999995</v>
      </c>
      <c r="P690" s="5">
        <f t="shared" si="43"/>
        <v>405.5</v>
      </c>
      <c r="Q690" t="s">
        <v>8319</v>
      </c>
      <c r="R690" s="12" t="s">
        <v>8321</v>
      </c>
      <c r="S690" s="14">
        <f t="shared" si="44"/>
        <v>42261.896446759252</v>
      </c>
      <c r="T690" s="14">
        <f t="shared" si="45"/>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2"/>
        <v>57.648750000000007</v>
      </c>
      <c r="P691" s="5">
        <f t="shared" si="43"/>
        <v>343.14732142857144</v>
      </c>
      <c r="Q691" t="s">
        <v>8319</v>
      </c>
      <c r="R691" s="12" t="s">
        <v>8321</v>
      </c>
      <c r="S691" s="14">
        <f t="shared" si="44"/>
        <v>42675.459456018514</v>
      </c>
      <c r="T691" s="14">
        <f t="shared" si="45"/>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2"/>
        <v>12.34</v>
      </c>
      <c r="P692" s="5">
        <f t="shared" si="43"/>
        <v>72.588235294117652</v>
      </c>
      <c r="Q692" t="s">
        <v>8319</v>
      </c>
      <c r="R692" s="12" t="s">
        <v>8321</v>
      </c>
      <c r="S692" s="14">
        <f t="shared" si="44"/>
        <v>42579.426400462959</v>
      </c>
      <c r="T692" s="14">
        <f t="shared" si="45"/>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2"/>
        <v>0.52</v>
      </c>
      <c r="P693" s="5">
        <f t="shared" si="43"/>
        <v>26</v>
      </c>
      <c r="Q693" t="s">
        <v>8319</v>
      </c>
      <c r="R693" s="12" t="s">
        <v>8321</v>
      </c>
      <c r="S693" s="14">
        <f t="shared" si="44"/>
        <v>42157.819976851846</v>
      </c>
      <c r="T693" s="14">
        <f t="shared" si="45"/>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2"/>
        <v>6.5299999999999994</v>
      </c>
      <c r="P694" s="5">
        <f t="shared" si="43"/>
        <v>6.4975124378109452</v>
      </c>
      <c r="Q694" t="s">
        <v>8319</v>
      </c>
      <c r="R694" s="12" t="s">
        <v>8321</v>
      </c>
      <c r="S694" s="14">
        <f t="shared" si="44"/>
        <v>42696.167395833334</v>
      </c>
      <c r="T694" s="14">
        <f t="shared" si="45"/>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2"/>
        <v>35.338000000000001</v>
      </c>
      <c r="P695" s="5">
        <f t="shared" si="43"/>
        <v>119.38513513513513</v>
      </c>
      <c r="Q695" t="s">
        <v>8319</v>
      </c>
      <c r="R695" s="12" t="s">
        <v>8321</v>
      </c>
      <c r="S695" s="14">
        <f t="shared" si="44"/>
        <v>42094.599849537037</v>
      </c>
      <c r="T695" s="14">
        <f t="shared" si="45"/>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2"/>
        <v>0.39333333333333331</v>
      </c>
      <c r="P696" s="5">
        <f t="shared" si="43"/>
        <v>84.285714285714292</v>
      </c>
      <c r="Q696" t="s">
        <v>8319</v>
      </c>
      <c r="R696" s="12" t="s">
        <v>8321</v>
      </c>
      <c r="S696" s="14">
        <f t="shared" si="44"/>
        <v>42737.455543981479</v>
      </c>
      <c r="T696" s="14">
        <f t="shared" si="45"/>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2"/>
        <v>1.06</v>
      </c>
      <c r="P697" s="5">
        <f t="shared" si="43"/>
        <v>90.857142857142861</v>
      </c>
      <c r="Q697" t="s">
        <v>8319</v>
      </c>
      <c r="R697" s="12" t="s">
        <v>8321</v>
      </c>
      <c r="S697" s="14">
        <f t="shared" si="44"/>
        <v>41913.312731481477</v>
      </c>
      <c r="T697" s="14">
        <f t="shared" si="45"/>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2"/>
        <v>5.7142857142857147E-4</v>
      </c>
      <c r="P698" s="5">
        <f t="shared" si="43"/>
        <v>1</v>
      </c>
      <c r="Q698" t="s">
        <v>8319</v>
      </c>
      <c r="R698" s="12" t="s">
        <v>8321</v>
      </c>
      <c r="S698" s="14">
        <f t="shared" si="44"/>
        <v>41815.718773148146</v>
      </c>
      <c r="T698" s="14">
        <f t="shared" si="45"/>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2"/>
        <v>46.379999999999995</v>
      </c>
      <c r="P699" s="5">
        <f t="shared" si="43"/>
        <v>20.342105263157894</v>
      </c>
      <c r="Q699" t="s">
        <v>8319</v>
      </c>
      <c r="R699" s="12" t="s">
        <v>8321</v>
      </c>
      <c r="S699" s="14">
        <f t="shared" si="44"/>
        <v>42388.314687500002</v>
      </c>
      <c r="T699" s="14">
        <f t="shared" si="45"/>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2"/>
        <v>15.39</v>
      </c>
      <c r="P700" s="5">
        <f t="shared" si="43"/>
        <v>530.68965517241384</v>
      </c>
      <c r="Q700" t="s">
        <v>8319</v>
      </c>
      <c r="R700" s="12" t="s">
        <v>8321</v>
      </c>
      <c r="S700" s="14">
        <f t="shared" si="44"/>
        <v>41866.72274305555</v>
      </c>
      <c r="T700" s="14">
        <f t="shared" si="45"/>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2"/>
        <v>82.422107692307705</v>
      </c>
      <c r="P701" s="5">
        <f t="shared" si="43"/>
        <v>120.39184269662923</v>
      </c>
      <c r="Q701" t="s">
        <v>8319</v>
      </c>
      <c r="R701" s="12" t="s">
        <v>8321</v>
      </c>
      <c r="S701" s="14">
        <f t="shared" si="44"/>
        <v>41563.277175925927</v>
      </c>
      <c r="T701" s="14">
        <f t="shared" si="45"/>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2"/>
        <v>2.6866666666666665</v>
      </c>
      <c r="P702" s="5">
        <f t="shared" si="43"/>
        <v>13</v>
      </c>
      <c r="Q702" t="s">
        <v>8319</v>
      </c>
      <c r="R702" s="12" t="s">
        <v>8321</v>
      </c>
      <c r="S702" s="14">
        <f t="shared" si="44"/>
        <v>42715.480104166665</v>
      </c>
      <c r="T702" s="14">
        <f t="shared" si="45"/>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2"/>
        <v>26.6</v>
      </c>
      <c r="P703" s="5">
        <f t="shared" si="43"/>
        <v>291.33333333333331</v>
      </c>
      <c r="Q703" t="s">
        <v>8319</v>
      </c>
      <c r="R703" s="12" t="s">
        <v>8321</v>
      </c>
      <c r="S703" s="14">
        <f t="shared" si="44"/>
        <v>41813.454629629625</v>
      </c>
      <c r="T703" s="14">
        <f t="shared" si="45"/>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2"/>
        <v>30.813400000000001</v>
      </c>
      <c r="P704" s="5">
        <f t="shared" si="43"/>
        <v>124.9191891891892</v>
      </c>
      <c r="Q704" t="s">
        <v>8319</v>
      </c>
      <c r="R704" s="12" t="s">
        <v>8321</v>
      </c>
      <c r="S704" s="14">
        <f t="shared" si="44"/>
        <v>42668.518368055556</v>
      </c>
      <c r="T704" s="14">
        <f t="shared" si="45"/>
        <v>42698.560034722213</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2"/>
        <v>5.58</v>
      </c>
      <c r="P705" s="5">
        <f t="shared" si="43"/>
        <v>119.57142857142857</v>
      </c>
      <c r="Q705" t="s">
        <v>8319</v>
      </c>
      <c r="R705" s="12" t="s">
        <v>8321</v>
      </c>
      <c r="S705" s="14">
        <f t="shared" si="44"/>
        <v>42711.742465277777</v>
      </c>
      <c r="T705" s="14">
        <f t="shared" si="45"/>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2"/>
        <v>0.87454545454545463</v>
      </c>
      <c r="P706" s="5">
        <f t="shared" si="43"/>
        <v>120.25</v>
      </c>
      <c r="Q706" t="s">
        <v>8319</v>
      </c>
      <c r="R706" s="12" t="s">
        <v>8321</v>
      </c>
      <c r="S706" s="14">
        <f t="shared" si="44"/>
        <v>42725.984583333331</v>
      </c>
      <c r="T706" s="14">
        <f t="shared" si="45"/>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6">E707/D707*100</f>
        <v>0.97699999999999987</v>
      </c>
      <c r="P707" s="5">
        <f t="shared" ref="P707:P770" si="47">E707/L707</f>
        <v>195.4</v>
      </c>
      <c r="Q707" t="s">
        <v>8319</v>
      </c>
      <c r="R707" s="12" t="s">
        <v>8321</v>
      </c>
      <c r="S707" s="14">
        <f t="shared" si="44"/>
        <v>42726.283310185179</v>
      </c>
      <c r="T707" s="14">
        <f t="shared" si="45"/>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6"/>
        <v>0</v>
      </c>
      <c r="P708" s="5" t="e">
        <f t="shared" si="47"/>
        <v>#DIV/0!</v>
      </c>
      <c r="Q708" t="s">
        <v>8319</v>
      </c>
      <c r="R708" s="12" t="s">
        <v>8321</v>
      </c>
      <c r="S708" s="14">
        <f t="shared" si="44"/>
        <v>42676.786840277775</v>
      </c>
      <c r="T708" s="14">
        <f t="shared" si="45"/>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6"/>
        <v>78.927352941176466</v>
      </c>
      <c r="P709" s="5">
        <f t="shared" si="47"/>
        <v>117.69868421052631</v>
      </c>
      <c r="Q709" t="s">
        <v>8319</v>
      </c>
      <c r="R709" s="12" t="s">
        <v>8321</v>
      </c>
      <c r="S709" s="14">
        <f t="shared" si="44"/>
        <v>42696.45517361111</v>
      </c>
      <c r="T709" s="14">
        <f t="shared" si="45"/>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6"/>
        <v>22.092500000000001</v>
      </c>
      <c r="P710" s="5">
        <f t="shared" si="47"/>
        <v>23.948509485094849</v>
      </c>
      <c r="Q710" t="s">
        <v>8319</v>
      </c>
      <c r="R710" s="12" t="s">
        <v>8321</v>
      </c>
      <c r="S710" s="14">
        <f t="shared" si="44"/>
        <v>41835.372685185182</v>
      </c>
      <c r="T710" s="14">
        <f t="shared" si="45"/>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6"/>
        <v>0.40666666666666662</v>
      </c>
      <c r="P711" s="5">
        <f t="shared" si="47"/>
        <v>30.5</v>
      </c>
      <c r="Q711" t="s">
        <v>8319</v>
      </c>
      <c r="R711" s="12" t="s">
        <v>8321</v>
      </c>
      <c r="S711" s="14">
        <f t="shared" si="44"/>
        <v>41947.832858796297</v>
      </c>
      <c r="T711" s="14">
        <f t="shared" si="45"/>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6"/>
        <v>0</v>
      </c>
      <c r="P712" s="5" t="e">
        <f t="shared" si="47"/>
        <v>#DIV/0!</v>
      </c>
      <c r="Q712" t="s">
        <v>8319</v>
      </c>
      <c r="R712" s="12" t="s">
        <v>8321</v>
      </c>
      <c r="S712" s="14">
        <f t="shared" si="44"/>
        <v>41837.776643518519</v>
      </c>
      <c r="T712" s="14">
        <f t="shared" si="45"/>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6"/>
        <v>33.790999999999997</v>
      </c>
      <c r="P713" s="5">
        <f t="shared" si="47"/>
        <v>99.973372781065095</v>
      </c>
      <c r="Q713" t="s">
        <v>8319</v>
      </c>
      <c r="R713" s="12" t="s">
        <v>8321</v>
      </c>
      <c r="S713" s="14">
        <f t="shared" si="44"/>
        <v>42678.250787037039</v>
      </c>
      <c r="T713" s="14">
        <f t="shared" si="45"/>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6"/>
        <v>0.21649484536082475</v>
      </c>
      <c r="P714" s="5">
        <f t="shared" si="47"/>
        <v>26.25</v>
      </c>
      <c r="Q714" t="s">
        <v>8319</v>
      </c>
      <c r="R714" s="12" t="s">
        <v>8321</v>
      </c>
      <c r="S714" s="14">
        <f t="shared" si="44"/>
        <v>42384.472592592596</v>
      </c>
      <c r="T714" s="14">
        <f t="shared" si="45"/>
        <v>42414.472592592596</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6"/>
        <v>0.79600000000000004</v>
      </c>
      <c r="P715" s="5">
        <f t="shared" si="47"/>
        <v>199</v>
      </c>
      <c r="Q715" t="s">
        <v>8319</v>
      </c>
      <c r="R715" s="12" t="s">
        <v>8321</v>
      </c>
      <c r="S715" s="14">
        <f t="shared" si="44"/>
        <v>42496.320972222216</v>
      </c>
      <c r="T715" s="14">
        <f t="shared" si="45"/>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6"/>
        <v>14.993333333333334</v>
      </c>
      <c r="P716" s="5">
        <f t="shared" si="47"/>
        <v>80.321428571428569</v>
      </c>
      <c r="Q716" t="s">
        <v>8319</v>
      </c>
      <c r="R716" s="12" t="s">
        <v>8321</v>
      </c>
      <c r="S716" s="14">
        <f t="shared" si="44"/>
        <v>42734.579652777778</v>
      </c>
      <c r="T716" s="14">
        <f t="shared" si="45"/>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6"/>
        <v>5.0509090909090908</v>
      </c>
      <c r="P717" s="5">
        <f t="shared" si="47"/>
        <v>115.75</v>
      </c>
      <c r="Q717" t="s">
        <v>8319</v>
      </c>
      <c r="R717" s="12" t="s">
        <v>8321</v>
      </c>
      <c r="S717" s="14">
        <f t="shared" si="44"/>
        <v>42272.8824074074</v>
      </c>
      <c r="T717" s="14">
        <f t="shared" si="45"/>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6"/>
        <v>10.214285714285715</v>
      </c>
      <c r="P718" s="5">
        <f t="shared" si="47"/>
        <v>44.6875</v>
      </c>
      <c r="Q718" t="s">
        <v>8319</v>
      </c>
      <c r="R718" s="12" t="s">
        <v>8321</v>
      </c>
      <c r="S718" s="14">
        <f t="shared" si="44"/>
        <v>41940.450312499997</v>
      </c>
      <c r="T718" s="14">
        <f t="shared" si="45"/>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6"/>
        <v>0.30499999999999999</v>
      </c>
      <c r="P719" s="5">
        <f t="shared" si="47"/>
        <v>76.25</v>
      </c>
      <c r="Q719" t="s">
        <v>8319</v>
      </c>
      <c r="R719" s="12" t="s">
        <v>8321</v>
      </c>
      <c r="S719" s="14">
        <f t="shared" si="44"/>
        <v>41857.645856481482</v>
      </c>
      <c r="T719" s="14">
        <f t="shared" si="45"/>
        <v>41887.645856481482</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6"/>
        <v>0.75</v>
      </c>
      <c r="P720" s="5">
        <f t="shared" si="47"/>
        <v>22.5</v>
      </c>
      <c r="Q720" t="s">
        <v>8319</v>
      </c>
      <c r="R720" s="12" t="s">
        <v>8321</v>
      </c>
      <c r="S720" s="14">
        <f t="shared" si="44"/>
        <v>42752.637118055551</v>
      </c>
      <c r="T720" s="14">
        <f t="shared" si="45"/>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6"/>
        <v>1.2933333333333332</v>
      </c>
      <c r="P721" s="5">
        <f t="shared" si="47"/>
        <v>19.399999999999999</v>
      </c>
      <c r="Q721" t="s">
        <v>8322</v>
      </c>
      <c r="R721" s="12" t="s">
        <v>8323</v>
      </c>
      <c r="S721" s="14">
        <f t="shared" si="44"/>
        <v>42408.83189814815</v>
      </c>
      <c r="T721" s="14">
        <f t="shared" si="45"/>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6"/>
        <v>143.94736842105263</v>
      </c>
      <c r="P722" s="5">
        <f t="shared" si="47"/>
        <v>66.707317073170728</v>
      </c>
      <c r="Q722" t="s">
        <v>8322</v>
      </c>
      <c r="R722" s="12" t="s">
        <v>8323</v>
      </c>
      <c r="S722" s="14">
        <f t="shared" si="44"/>
        <v>40909.440868055557</v>
      </c>
      <c r="T722" s="14">
        <f t="shared" si="45"/>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6"/>
        <v>122.10975609756099</v>
      </c>
      <c r="P723" s="5">
        <f t="shared" si="47"/>
        <v>84.142857142857139</v>
      </c>
      <c r="Q723" t="s">
        <v>8322</v>
      </c>
      <c r="R723" s="12" t="s">
        <v>8323</v>
      </c>
      <c r="S723" s="14">
        <f t="shared" ref="S723:S786" si="48">(((J723/60)/60)/24)+DATE(1970,1,1)+(-5/24)</f>
        <v>41807.363506944443</v>
      </c>
      <c r="T723" s="14">
        <f t="shared" ref="T723:T786" si="49">(((I723/60)/60)/24)+DATE(1970,1,1)+(-5/24)</f>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6"/>
        <v>132.024</v>
      </c>
      <c r="P724" s="5">
        <f t="shared" si="47"/>
        <v>215.72549019607843</v>
      </c>
      <c r="Q724" t="s">
        <v>8322</v>
      </c>
      <c r="R724" s="12" t="s">
        <v>8323</v>
      </c>
      <c r="S724" s="14">
        <f t="shared" si="48"/>
        <v>40977.596967592588</v>
      </c>
      <c r="T724" s="14">
        <f t="shared" si="49"/>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6"/>
        <v>109.38000000000001</v>
      </c>
      <c r="P725" s="5">
        <f t="shared" si="47"/>
        <v>54.69</v>
      </c>
      <c r="Q725" t="s">
        <v>8322</v>
      </c>
      <c r="R725" s="12" t="s">
        <v>8323</v>
      </c>
      <c r="S725" s="14">
        <f t="shared" si="48"/>
        <v>42184.608206018522</v>
      </c>
      <c r="T725" s="14">
        <f t="shared" si="49"/>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6"/>
        <v>105.47157142857144</v>
      </c>
      <c r="P726" s="5">
        <f t="shared" si="47"/>
        <v>51.62944055944056</v>
      </c>
      <c r="Q726" t="s">
        <v>8322</v>
      </c>
      <c r="R726" s="12" t="s">
        <v>8323</v>
      </c>
      <c r="S726" s="14">
        <f t="shared" si="48"/>
        <v>40694.430127314808</v>
      </c>
      <c r="T726" s="14">
        <f t="shared" si="49"/>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6"/>
        <v>100.35000000000001</v>
      </c>
      <c r="P727" s="5">
        <f t="shared" si="47"/>
        <v>143.35714285714286</v>
      </c>
      <c r="Q727" t="s">
        <v>8322</v>
      </c>
      <c r="R727" s="12" t="s">
        <v>8323</v>
      </c>
      <c r="S727" s="14">
        <f t="shared" si="48"/>
        <v>42321.417962962958</v>
      </c>
      <c r="T727" s="14">
        <f t="shared" si="49"/>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6"/>
        <v>101.4</v>
      </c>
      <c r="P728" s="5">
        <f t="shared" si="47"/>
        <v>72.428571428571431</v>
      </c>
      <c r="Q728" t="s">
        <v>8322</v>
      </c>
      <c r="R728" s="12" t="s">
        <v>8323</v>
      </c>
      <c r="S728" s="14">
        <f t="shared" si="48"/>
        <v>41345.834340277775</v>
      </c>
      <c r="T728" s="14">
        <f t="shared" si="49"/>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6"/>
        <v>155.51428571428571</v>
      </c>
      <c r="P729" s="5">
        <f t="shared" si="47"/>
        <v>36.530201342281877</v>
      </c>
      <c r="Q729" t="s">
        <v>8322</v>
      </c>
      <c r="R729" s="12" t="s">
        <v>8323</v>
      </c>
      <c r="S729" s="14">
        <f t="shared" si="48"/>
        <v>41246.811909722215</v>
      </c>
      <c r="T729" s="14">
        <f t="shared" si="49"/>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6"/>
        <v>105.566</v>
      </c>
      <c r="P730" s="5">
        <f t="shared" si="47"/>
        <v>60.903461538461535</v>
      </c>
      <c r="Q730" t="s">
        <v>8322</v>
      </c>
      <c r="R730" s="12" t="s">
        <v>8323</v>
      </c>
      <c r="S730" s="14">
        <f t="shared" si="48"/>
        <v>40731.629131944443</v>
      </c>
      <c r="T730" s="14">
        <f t="shared" si="49"/>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6"/>
        <v>130.65</v>
      </c>
      <c r="P731" s="5">
        <f t="shared" si="47"/>
        <v>43.55</v>
      </c>
      <c r="Q731" t="s">
        <v>8322</v>
      </c>
      <c r="R731" s="12" t="s">
        <v>8323</v>
      </c>
      <c r="S731" s="14">
        <f t="shared" si="48"/>
        <v>41110.97755787037</v>
      </c>
      <c r="T731" s="14">
        <f t="shared" si="49"/>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6"/>
        <v>132.19</v>
      </c>
      <c r="P732" s="5">
        <f t="shared" si="47"/>
        <v>99.766037735849054</v>
      </c>
      <c r="Q732" t="s">
        <v>8322</v>
      </c>
      <c r="R732" s="12" t="s">
        <v>8323</v>
      </c>
      <c r="S732" s="14">
        <f t="shared" si="48"/>
        <v>40854.536932870367</v>
      </c>
      <c r="T732" s="14">
        <f t="shared" si="49"/>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6"/>
        <v>126</v>
      </c>
      <c r="P733" s="5">
        <f t="shared" si="47"/>
        <v>88.732394366197184</v>
      </c>
      <c r="Q733" t="s">
        <v>8322</v>
      </c>
      <c r="R733" s="12" t="s">
        <v>8323</v>
      </c>
      <c r="S733" s="14">
        <f t="shared" si="48"/>
        <v>40879.587349537032</v>
      </c>
      <c r="T733" s="14">
        <f t="shared" si="49"/>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6"/>
        <v>160</v>
      </c>
      <c r="P734" s="5">
        <f t="shared" si="47"/>
        <v>4.9230769230769234</v>
      </c>
      <c r="Q734" t="s">
        <v>8322</v>
      </c>
      <c r="R734" s="12" t="s">
        <v>8323</v>
      </c>
      <c r="S734" s="14">
        <f t="shared" si="48"/>
        <v>41486.21598379629</v>
      </c>
      <c r="T734" s="14">
        <f t="shared" si="49"/>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6"/>
        <v>120.48</v>
      </c>
      <c r="P735" s="5">
        <f t="shared" si="47"/>
        <v>17.822485207100591</v>
      </c>
      <c r="Q735" t="s">
        <v>8322</v>
      </c>
      <c r="R735" s="12" t="s">
        <v>8323</v>
      </c>
      <c r="S735" s="14">
        <f t="shared" si="48"/>
        <v>41598.211712962962</v>
      </c>
      <c r="T735" s="14">
        <f t="shared" si="49"/>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6"/>
        <v>125.52941176470588</v>
      </c>
      <c r="P736" s="5">
        <f t="shared" si="47"/>
        <v>187.19298245614036</v>
      </c>
      <c r="Q736" t="s">
        <v>8322</v>
      </c>
      <c r="R736" s="12" t="s">
        <v>8323</v>
      </c>
      <c r="S736" s="14">
        <f t="shared" si="48"/>
        <v>42101.956249999996</v>
      </c>
      <c r="T736" s="14">
        <f t="shared" si="49"/>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6"/>
        <v>114.40638297872341</v>
      </c>
      <c r="P737" s="5">
        <f t="shared" si="47"/>
        <v>234.80786026200875</v>
      </c>
      <c r="Q737" t="s">
        <v>8322</v>
      </c>
      <c r="R737" s="12" t="s">
        <v>8323</v>
      </c>
      <c r="S737" s="14">
        <f t="shared" si="48"/>
        <v>41945.821134259255</v>
      </c>
      <c r="T737" s="14">
        <f t="shared" si="49"/>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6"/>
        <v>315.13888888888891</v>
      </c>
      <c r="P738" s="5">
        <f t="shared" si="47"/>
        <v>105.04629629629629</v>
      </c>
      <c r="Q738" t="s">
        <v>8322</v>
      </c>
      <c r="R738" s="12" t="s">
        <v>8323</v>
      </c>
      <c r="S738" s="14">
        <f t="shared" si="48"/>
        <v>41579.525925925926</v>
      </c>
      <c r="T738" s="14">
        <f t="shared" si="49"/>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6"/>
        <v>122.39999999999999</v>
      </c>
      <c r="P739" s="5">
        <f t="shared" si="47"/>
        <v>56.666666666666664</v>
      </c>
      <c r="Q739" t="s">
        <v>8322</v>
      </c>
      <c r="R739" s="12" t="s">
        <v>8323</v>
      </c>
      <c r="S739" s="14">
        <f t="shared" si="48"/>
        <v>41667.066979166666</v>
      </c>
      <c r="T739" s="14">
        <f t="shared" si="49"/>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6"/>
        <v>106.73333333333332</v>
      </c>
      <c r="P740" s="5">
        <f t="shared" si="47"/>
        <v>39.048780487804876</v>
      </c>
      <c r="Q740" t="s">
        <v>8322</v>
      </c>
      <c r="R740" s="12" t="s">
        <v>8323</v>
      </c>
      <c r="S740" s="14">
        <f t="shared" si="48"/>
        <v>41943.395763888882</v>
      </c>
      <c r="T740" s="14">
        <f t="shared" si="49"/>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6"/>
        <v>158.33333333333331</v>
      </c>
      <c r="P741" s="5">
        <f t="shared" si="47"/>
        <v>68.345323741007192</v>
      </c>
      <c r="Q741" t="s">
        <v>8322</v>
      </c>
      <c r="R741" s="12" t="s">
        <v>8323</v>
      </c>
      <c r="S741" s="14">
        <f t="shared" si="48"/>
        <v>41829.294317129628</v>
      </c>
      <c r="T741" s="14">
        <f t="shared" si="49"/>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6"/>
        <v>107.4</v>
      </c>
      <c r="P742" s="5">
        <f t="shared" si="47"/>
        <v>169.57894736842104</v>
      </c>
      <c r="Q742" t="s">
        <v>8322</v>
      </c>
      <c r="R742" s="12" t="s">
        <v>8323</v>
      </c>
      <c r="S742" s="14">
        <f t="shared" si="48"/>
        <v>42161.93844907407</v>
      </c>
      <c r="T742" s="14">
        <f t="shared" si="49"/>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6"/>
        <v>102.25999999999999</v>
      </c>
      <c r="P743" s="5">
        <f t="shared" si="47"/>
        <v>141.42340425531913</v>
      </c>
      <c r="Q743" t="s">
        <v>8322</v>
      </c>
      <c r="R743" s="12" t="s">
        <v>8323</v>
      </c>
      <c r="S743" s="14">
        <f t="shared" si="48"/>
        <v>41401.439884259256</v>
      </c>
      <c r="T743" s="14">
        <f t="shared" si="49"/>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6"/>
        <v>110.71428571428572</v>
      </c>
      <c r="P744" s="5">
        <f t="shared" si="47"/>
        <v>67.391304347826093</v>
      </c>
      <c r="Q744" t="s">
        <v>8322</v>
      </c>
      <c r="R744" s="12" t="s">
        <v>8323</v>
      </c>
      <c r="S744" s="14">
        <f t="shared" si="48"/>
        <v>41689.709629629629</v>
      </c>
      <c r="T744" s="14">
        <f t="shared" si="49"/>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6"/>
        <v>148</v>
      </c>
      <c r="P745" s="5">
        <f t="shared" si="47"/>
        <v>54.266666666666666</v>
      </c>
      <c r="Q745" t="s">
        <v>8322</v>
      </c>
      <c r="R745" s="12" t="s">
        <v>8323</v>
      </c>
      <c r="S745" s="14">
        <f t="shared" si="48"/>
        <v>40990.500983796293</v>
      </c>
      <c r="T745" s="14">
        <f t="shared" si="49"/>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6"/>
        <v>102.32000000000001</v>
      </c>
      <c r="P746" s="5">
        <f t="shared" si="47"/>
        <v>82.516129032258064</v>
      </c>
      <c r="Q746" t="s">
        <v>8322</v>
      </c>
      <c r="R746" s="12" t="s">
        <v>8323</v>
      </c>
      <c r="S746" s="14">
        <f t="shared" si="48"/>
        <v>41226.748877314814</v>
      </c>
      <c r="T746" s="14">
        <f t="shared" si="49"/>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6"/>
        <v>179.09909909909908</v>
      </c>
      <c r="P747" s="5">
        <f t="shared" si="47"/>
        <v>53.729729729729726</v>
      </c>
      <c r="Q747" t="s">
        <v>8322</v>
      </c>
      <c r="R747" s="12" t="s">
        <v>8323</v>
      </c>
      <c r="S747" s="14">
        <f t="shared" si="48"/>
        <v>41367.363946759258</v>
      </c>
      <c r="T747" s="14">
        <f t="shared" si="49"/>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6"/>
        <v>111.08135252761969</v>
      </c>
      <c r="P748" s="5">
        <f t="shared" si="47"/>
        <v>34.206185567010309</v>
      </c>
      <c r="Q748" t="s">
        <v>8322</v>
      </c>
      <c r="R748" s="12" t="s">
        <v>8323</v>
      </c>
      <c r="S748" s="14">
        <f t="shared" si="48"/>
        <v>41156.834594907406</v>
      </c>
      <c r="T748" s="14">
        <f t="shared" si="49"/>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6"/>
        <v>100.04285714285714</v>
      </c>
      <c r="P749" s="5">
        <f t="shared" si="47"/>
        <v>127.32727272727273</v>
      </c>
      <c r="Q749" t="s">
        <v>8322</v>
      </c>
      <c r="R749" s="12" t="s">
        <v>8323</v>
      </c>
      <c r="S749" s="14">
        <f t="shared" si="48"/>
        <v>41988.340497685182</v>
      </c>
      <c r="T749" s="14">
        <f t="shared" si="49"/>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6"/>
        <v>100.25</v>
      </c>
      <c r="P750" s="5">
        <f t="shared" si="47"/>
        <v>45.56818181818182</v>
      </c>
      <c r="Q750" t="s">
        <v>8322</v>
      </c>
      <c r="R750" s="12" t="s">
        <v>8323</v>
      </c>
      <c r="S750" s="14">
        <f t="shared" si="48"/>
        <v>41831.638495370367</v>
      </c>
      <c r="T750" s="14">
        <f t="shared" si="49"/>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6"/>
        <v>105.56</v>
      </c>
      <c r="P751" s="5">
        <f t="shared" si="47"/>
        <v>95.963636363636368</v>
      </c>
      <c r="Q751" t="s">
        <v>8322</v>
      </c>
      <c r="R751" s="12" t="s">
        <v>8323</v>
      </c>
      <c r="S751" s="14">
        <f t="shared" si="48"/>
        <v>42733.732986111114</v>
      </c>
      <c r="T751" s="14">
        <f t="shared" si="49"/>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6"/>
        <v>102.58775877587757</v>
      </c>
      <c r="P752" s="5">
        <f t="shared" si="47"/>
        <v>77.271186440677965</v>
      </c>
      <c r="Q752" t="s">
        <v>8322</v>
      </c>
      <c r="R752" s="12" t="s">
        <v>8323</v>
      </c>
      <c r="S752" s="14">
        <f t="shared" si="48"/>
        <v>41299.669814814813</v>
      </c>
      <c r="T752" s="14">
        <f t="shared" si="49"/>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6"/>
        <v>118.5</v>
      </c>
      <c r="P753" s="5">
        <f t="shared" si="47"/>
        <v>57.338709677419352</v>
      </c>
      <c r="Q753" t="s">
        <v>8322</v>
      </c>
      <c r="R753" s="12" t="s">
        <v>8323</v>
      </c>
      <c r="S753" s="14">
        <f t="shared" si="48"/>
        <v>40713.422164351847</v>
      </c>
      <c r="T753" s="14">
        <f t="shared" si="49"/>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6"/>
        <v>111.7</v>
      </c>
      <c r="P754" s="5">
        <f t="shared" si="47"/>
        <v>53.19047619047619</v>
      </c>
      <c r="Q754" t="s">
        <v>8322</v>
      </c>
      <c r="R754" s="12" t="s">
        <v>8323</v>
      </c>
      <c r="S754" s="14">
        <f t="shared" si="48"/>
        <v>42639.213159722225</v>
      </c>
      <c r="T754" s="14">
        <f t="shared" si="49"/>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6"/>
        <v>128</v>
      </c>
      <c r="P755" s="5">
        <f t="shared" si="47"/>
        <v>492.30769230769232</v>
      </c>
      <c r="Q755" t="s">
        <v>8322</v>
      </c>
      <c r="R755" s="12" t="s">
        <v>8323</v>
      </c>
      <c r="S755" s="14">
        <f t="shared" si="48"/>
        <v>42019.381840277776</v>
      </c>
      <c r="T755" s="14">
        <f t="shared" si="49"/>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6"/>
        <v>103.75000000000001</v>
      </c>
      <c r="P756" s="5">
        <f t="shared" si="47"/>
        <v>42.346938775510203</v>
      </c>
      <c r="Q756" t="s">
        <v>8322</v>
      </c>
      <c r="R756" s="12" t="s">
        <v>8323</v>
      </c>
      <c r="S756" s="14">
        <f t="shared" si="48"/>
        <v>41249.54075231481</v>
      </c>
      <c r="T756" s="14">
        <f t="shared" si="49"/>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6"/>
        <v>101.9076</v>
      </c>
      <c r="P757" s="5">
        <f t="shared" si="47"/>
        <v>37.466029411764708</v>
      </c>
      <c r="Q757" t="s">
        <v>8322</v>
      </c>
      <c r="R757" s="12" t="s">
        <v>8323</v>
      </c>
      <c r="S757" s="14">
        <f t="shared" si="48"/>
        <v>41383.396724537037</v>
      </c>
      <c r="T757" s="14">
        <f t="shared" si="49"/>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6"/>
        <v>117.71428571428571</v>
      </c>
      <c r="P758" s="5">
        <f t="shared" si="47"/>
        <v>37.454545454545453</v>
      </c>
      <c r="Q758" t="s">
        <v>8322</v>
      </c>
      <c r="R758" s="12" t="s">
        <v>8323</v>
      </c>
      <c r="S758" s="14">
        <f t="shared" si="48"/>
        <v>40590.558553240735</v>
      </c>
      <c r="T758" s="14">
        <f t="shared" si="49"/>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6"/>
        <v>238</v>
      </c>
      <c r="P759" s="5">
        <f t="shared" si="47"/>
        <v>33.055555555555557</v>
      </c>
      <c r="Q759" t="s">
        <v>8322</v>
      </c>
      <c r="R759" s="12" t="s">
        <v>8323</v>
      </c>
      <c r="S759" s="14">
        <f t="shared" si="48"/>
        <v>41234.846226851849</v>
      </c>
      <c r="T759" s="14">
        <f t="shared" si="49"/>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6"/>
        <v>102</v>
      </c>
      <c r="P760" s="5">
        <f t="shared" si="47"/>
        <v>134.21052631578948</v>
      </c>
      <c r="Q760" t="s">
        <v>8322</v>
      </c>
      <c r="R760" s="12" t="s">
        <v>8323</v>
      </c>
      <c r="S760" s="14">
        <f t="shared" si="48"/>
        <v>40429.628101851849</v>
      </c>
      <c r="T760" s="14">
        <f t="shared" si="49"/>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6"/>
        <v>101.92000000000002</v>
      </c>
      <c r="P761" s="5">
        <f t="shared" si="47"/>
        <v>51.474747474747474</v>
      </c>
      <c r="Q761" t="s">
        <v>8322</v>
      </c>
      <c r="R761" s="12" t="s">
        <v>8324</v>
      </c>
      <c r="S761" s="14">
        <f t="shared" si="48"/>
        <v>41789.121979166666</v>
      </c>
      <c r="T761" s="14">
        <f t="shared" si="49"/>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6"/>
        <v>0</v>
      </c>
      <c r="P762" s="5" t="e">
        <f t="shared" si="47"/>
        <v>#DIV/0!</v>
      </c>
      <c r="Q762" t="s">
        <v>8322</v>
      </c>
      <c r="R762" s="12" t="s">
        <v>8324</v>
      </c>
      <c r="S762" s="14">
        <f t="shared" si="48"/>
        <v>42670.555706018517</v>
      </c>
      <c r="T762" s="14">
        <f t="shared" si="49"/>
        <v>42700.597372685181</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6"/>
        <v>4.7</v>
      </c>
      <c r="P763" s="5">
        <f t="shared" si="47"/>
        <v>39.166666666666664</v>
      </c>
      <c r="Q763" t="s">
        <v>8322</v>
      </c>
      <c r="R763" s="12" t="s">
        <v>8324</v>
      </c>
      <c r="S763" s="14">
        <f t="shared" si="48"/>
        <v>41642.543124999997</v>
      </c>
      <c r="T763" s="14">
        <f t="shared" si="49"/>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6"/>
        <v>0</v>
      </c>
      <c r="P764" s="5" t="e">
        <f t="shared" si="47"/>
        <v>#DIV/0!</v>
      </c>
      <c r="Q764" t="s">
        <v>8322</v>
      </c>
      <c r="R764" s="12" t="s">
        <v>8324</v>
      </c>
      <c r="S764" s="14">
        <f t="shared" si="48"/>
        <v>42690.65011574074</v>
      </c>
      <c r="T764" s="14">
        <f t="shared" si="49"/>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6"/>
        <v>0.11655011655011654</v>
      </c>
      <c r="P765" s="5">
        <f t="shared" si="47"/>
        <v>5</v>
      </c>
      <c r="Q765" t="s">
        <v>8322</v>
      </c>
      <c r="R765" s="12" t="s">
        <v>8324</v>
      </c>
      <c r="S765" s="14">
        <f t="shared" si="48"/>
        <v>41471.238518518512</v>
      </c>
      <c r="T765" s="14">
        <f t="shared" si="49"/>
        <v>41501.238518518512</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6"/>
        <v>0</v>
      </c>
      <c r="P766" s="5" t="e">
        <f t="shared" si="47"/>
        <v>#DIV/0!</v>
      </c>
      <c r="Q766" t="s">
        <v>8322</v>
      </c>
      <c r="R766" s="12" t="s">
        <v>8324</v>
      </c>
      <c r="S766" s="14">
        <f t="shared" si="48"/>
        <v>42226.964826388888</v>
      </c>
      <c r="T766" s="14">
        <f t="shared" si="49"/>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6"/>
        <v>36.014285714285712</v>
      </c>
      <c r="P767" s="5">
        <f t="shared" si="47"/>
        <v>57.295454545454547</v>
      </c>
      <c r="Q767" t="s">
        <v>8322</v>
      </c>
      <c r="R767" s="12" t="s">
        <v>8324</v>
      </c>
      <c r="S767" s="14">
        <f t="shared" si="48"/>
        <v>41901.334305555552</v>
      </c>
      <c r="T767" s="14">
        <f t="shared" si="49"/>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6"/>
        <v>0</v>
      </c>
      <c r="P768" s="5" t="e">
        <f t="shared" si="47"/>
        <v>#DIV/0!</v>
      </c>
      <c r="Q768" t="s">
        <v>8322</v>
      </c>
      <c r="R768" s="12" t="s">
        <v>8324</v>
      </c>
      <c r="S768" s="14">
        <f t="shared" si="48"/>
        <v>42021.57503472222</v>
      </c>
      <c r="T768" s="14">
        <f t="shared" si="49"/>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6"/>
        <v>3.54</v>
      </c>
      <c r="P769" s="5">
        <f t="shared" si="47"/>
        <v>59</v>
      </c>
      <c r="Q769" t="s">
        <v>8322</v>
      </c>
      <c r="R769" s="12" t="s">
        <v>8324</v>
      </c>
      <c r="S769" s="14">
        <f t="shared" si="48"/>
        <v>42114.935300925928</v>
      </c>
      <c r="T769" s="14">
        <f t="shared" si="49"/>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6"/>
        <v>0</v>
      </c>
      <c r="P770" s="5" t="e">
        <f t="shared" si="47"/>
        <v>#DIV/0!</v>
      </c>
      <c r="Q770" t="s">
        <v>8322</v>
      </c>
      <c r="R770" s="12" t="s">
        <v>8324</v>
      </c>
      <c r="S770" s="14">
        <f t="shared" si="48"/>
        <v>41593.998726851853</v>
      </c>
      <c r="T770" s="14">
        <f t="shared" si="49"/>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50">E771/D771*100</f>
        <v>41.4</v>
      </c>
      <c r="P771" s="5">
        <f t="shared" ref="P771:P834" si="51">E771/L771</f>
        <v>31.846153846153847</v>
      </c>
      <c r="Q771" t="s">
        <v>8322</v>
      </c>
      <c r="R771" s="12" t="s">
        <v>8324</v>
      </c>
      <c r="S771" s="14">
        <f t="shared" si="48"/>
        <v>41604.788124999999</v>
      </c>
      <c r="T771" s="14">
        <f t="shared" si="49"/>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50"/>
        <v>0</v>
      </c>
      <c r="P772" s="5" t="e">
        <f t="shared" si="51"/>
        <v>#DIV/0!</v>
      </c>
      <c r="Q772" t="s">
        <v>8322</v>
      </c>
      <c r="R772" s="12" t="s">
        <v>8324</v>
      </c>
      <c r="S772" s="14">
        <f t="shared" si="48"/>
        <v>41289.791307870371</v>
      </c>
      <c r="T772" s="14">
        <f t="shared" si="49"/>
        <v>41329.791307870371</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50"/>
        <v>2.6315789473684209E-2</v>
      </c>
      <c r="P773" s="5">
        <f t="shared" si="51"/>
        <v>10</v>
      </c>
      <c r="Q773" t="s">
        <v>8322</v>
      </c>
      <c r="R773" s="12" t="s">
        <v>8324</v>
      </c>
      <c r="S773" s="14">
        <f t="shared" si="48"/>
        <v>42349.615763888891</v>
      </c>
      <c r="T773" s="14">
        <f t="shared" si="49"/>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50"/>
        <v>3.3333333333333335</v>
      </c>
      <c r="P774" s="5">
        <f t="shared" si="51"/>
        <v>50</v>
      </c>
      <c r="Q774" t="s">
        <v>8322</v>
      </c>
      <c r="R774" s="12" t="s">
        <v>8324</v>
      </c>
      <c r="S774" s="14">
        <f t="shared" si="48"/>
        <v>40067.848599537036</v>
      </c>
      <c r="T774" s="14">
        <f t="shared" si="49"/>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50"/>
        <v>0.85129023676509719</v>
      </c>
      <c r="P775" s="5">
        <f t="shared" si="51"/>
        <v>16</v>
      </c>
      <c r="Q775" t="s">
        <v>8322</v>
      </c>
      <c r="R775" s="12" t="s">
        <v>8324</v>
      </c>
      <c r="S775" s="14">
        <f t="shared" si="48"/>
        <v>42100.527604166658</v>
      </c>
      <c r="T775" s="14">
        <f t="shared" si="49"/>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50"/>
        <v>70.199999999999989</v>
      </c>
      <c r="P776" s="5">
        <f t="shared" si="51"/>
        <v>39</v>
      </c>
      <c r="Q776" t="s">
        <v>8322</v>
      </c>
      <c r="R776" s="12" t="s">
        <v>8324</v>
      </c>
      <c r="S776" s="14">
        <f t="shared" si="48"/>
        <v>41663.571967592587</v>
      </c>
      <c r="T776" s="14">
        <f t="shared" si="49"/>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50"/>
        <v>1.7000000000000002</v>
      </c>
      <c r="P777" s="5">
        <f t="shared" si="51"/>
        <v>34</v>
      </c>
      <c r="Q777" t="s">
        <v>8322</v>
      </c>
      <c r="R777" s="12" t="s">
        <v>8324</v>
      </c>
      <c r="S777" s="14">
        <f t="shared" si="48"/>
        <v>40862.851793981477</v>
      </c>
      <c r="T777" s="14">
        <f t="shared" si="49"/>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50"/>
        <v>51.4</v>
      </c>
      <c r="P778" s="5">
        <f t="shared" si="51"/>
        <v>63.122807017543863</v>
      </c>
      <c r="Q778" t="s">
        <v>8322</v>
      </c>
      <c r="R778" s="12" t="s">
        <v>8324</v>
      </c>
      <c r="S778" s="14">
        <f t="shared" si="48"/>
        <v>42250.477372685178</v>
      </c>
      <c r="T778" s="14">
        <f t="shared" si="49"/>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50"/>
        <v>0.70000000000000007</v>
      </c>
      <c r="P779" s="5">
        <f t="shared" si="51"/>
        <v>7</v>
      </c>
      <c r="Q779" t="s">
        <v>8322</v>
      </c>
      <c r="R779" s="12" t="s">
        <v>8324</v>
      </c>
      <c r="S779" s="14">
        <f t="shared" si="48"/>
        <v>41456.772881944438</v>
      </c>
      <c r="T779" s="14">
        <f t="shared" si="49"/>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50"/>
        <v>0.4</v>
      </c>
      <c r="P780" s="5">
        <f t="shared" si="51"/>
        <v>2</v>
      </c>
      <c r="Q780" t="s">
        <v>8322</v>
      </c>
      <c r="R780" s="12" t="s">
        <v>8324</v>
      </c>
      <c r="S780" s="14">
        <f t="shared" si="48"/>
        <v>41729.493981481479</v>
      </c>
      <c r="T780" s="14">
        <f t="shared" si="49"/>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50"/>
        <v>2.666666666666667</v>
      </c>
      <c r="P781" s="5">
        <f t="shared" si="51"/>
        <v>66.666666666666671</v>
      </c>
      <c r="Q781" t="s">
        <v>8325</v>
      </c>
      <c r="R781" s="12" t="s">
        <v>8326</v>
      </c>
      <c r="S781" s="14">
        <f t="shared" si="48"/>
        <v>40436.475752314815</v>
      </c>
      <c r="T781" s="14">
        <f t="shared" si="49"/>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50"/>
        <v>104</v>
      </c>
      <c r="P782" s="5">
        <f t="shared" si="51"/>
        <v>38.518518518518519</v>
      </c>
      <c r="Q782" t="s">
        <v>8325</v>
      </c>
      <c r="R782" s="12" t="s">
        <v>8326</v>
      </c>
      <c r="S782" s="14">
        <f t="shared" si="48"/>
        <v>40636.465567129628</v>
      </c>
      <c r="T782" s="14">
        <f t="shared" si="49"/>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50"/>
        <v>133.15375</v>
      </c>
      <c r="P783" s="5">
        <f t="shared" si="51"/>
        <v>42.609200000000001</v>
      </c>
      <c r="Q783" t="s">
        <v>8325</v>
      </c>
      <c r="R783" s="12" t="s">
        <v>8326</v>
      </c>
      <c r="S783" s="14">
        <f t="shared" si="48"/>
        <v>41402.792523148149</v>
      </c>
      <c r="T783" s="14">
        <f t="shared" si="49"/>
        <v>41432.792523148149</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50"/>
        <v>100</v>
      </c>
      <c r="P784" s="5">
        <f t="shared" si="51"/>
        <v>50</v>
      </c>
      <c r="Q784" t="s">
        <v>8325</v>
      </c>
      <c r="R784" s="12" t="s">
        <v>8326</v>
      </c>
      <c r="S784" s="14">
        <f t="shared" si="48"/>
        <v>41116.549791666665</v>
      </c>
      <c r="T784" s="14">
        <f t="shared" si="49"/>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50"/>
        <v>148.13333333333333</v>
      </c>
      <c r="P785" s="5">
        <f t="shared" si="51"/>
        <v>63.485714285714288</v>
      </c>
      <c r="Q785" t="s">
        <v>8325</v>
      </c>
      <c r="R785" s="12" t="s">
        <v>8326</v>
      </c>
      <c r="S785" s="14">
        <f t="shared" si="48"/>
        <v>40987.565381944441</v>
      </c>
      <c r="T785" s="14">
        <f t="shared" si="49"/>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50"/>
        <v>102.49999999999999</v>
      </c>
      <c r="P786" s="5">
        <f t="shared" si="51"/>
        <v>102.5</v>
      </c>
      <c r="Q786" t="s">
        <v>8325</v>
      </c>
      <c r="R786" s="12" t="s">
        <v>8326</v>
      </c>
      <c r="S786" s="14">
        <f t="shared" si="48"/>
        <v>41674.941192129627</v>
      </c>
      <c r="T786" s="14">
        <f t="shared" si="49"/>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50"/>
        <v>180.62799999999999</v>
      </c>
      <c r="P787" s="5">
        <f t="shared" si="51"/>
        <v>31.142758620689655</v>
      </c>
      <c r="Q787" t="s">
        <v>8325</v>
      </c>
      <c r="R787" s="12" t="s">
        <v>8326</v>
      </c>
      <c r="S787" s="14">
        <f t="shared" ref="S787:S850" si="52">(((J787/60)/60)/24)+DATE(1970,1,1)+(-5/24)</f>
        <v>41303.385590277772</v>
      </c>
      <c r="T787" s="14">
        <f t="shared" ref="T787:T850" si="53">(((I787/60)/60)/24)+DATE(1970,1,1)+(-5/24)</f>
        <v>41333.385590277772</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50"/>
        <v>142.79999999999998</v>
      </c>
      <c r="P788" s="5">
        <f t="shared" si="51"/>
        <v>162.27272727272728</v>
      </c>
      <c r="Q788" t="s">
        <v>8325</v>
      </c>
      <c r="R788" s="12" t="s">
        <v>8326</v>
      </c>
      <c r="S788" s="14">
        <f t="shared" si="52"/>
        <v>40982.847615740735</v>
      </c>
      <c r="T788" s="14">
        <f t="shared" si="53"/>
        <v>41040.44930555555</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50"/>
        <v>114.16666666666666</v>
      </c>
      <c r="P789" s="5">
        <f t="shared" si="51"/>
        <v>80.588235294117652</v>
      </c>
      <c r="Q789" t="s">
        <v>8325</v>
      </c>
      <c r="R789" s="12" t="s">
        <v>8326</v>
      </c>
      <c r="S789" s="14">
        <f t="shared" si="52"/>
        <v>41549.419282407405</v>
      </c>
      <c r="T789" s="14">
        <f t="shared" si="53"/>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50"/>
        <v>203.505</v>
      </c>
      <c r="P790" s="5">
        <f t="shared" si="51"/>
        <v>59.85441176470588</v>
      </c>
      <c r="Q790" t="s">
        <v>8325</v>
      </c>
      <c r="R790" s="12" t="s">
        <v>8326</v>
      </c>
      <c r="S790" s="14">
        <f t="shared" si="52"/>
        <v>41058.798472222217</v>
      </c>
      <c r="T790" s="14">
        <f t="shared" si="53"/>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50"/>
        <v>109.41176470588236</v>
      </c>
      <c r="P791" s="5">
        <f t="shared" si="51"/>
        <v>132.85714285714286</v>
      </c>
      <c r="Q791" t="s">
        <v>8325</v>
      </c>
      <c r="R791" s="12" t="s">
        <v>8326</v>
      </c>
      <c r="S791" s="14">
        <f t="shared" si="52"/>
        <v>41276.977777777778</v>
      </c>
      <c r="T791" s="14">
        <f t="shared" si="53"/>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50"/>
        <v>144.37459999999999</v>
      </c>
      <c r="P792" s="5">
        <f t="shared" si="51"/>
        <v>92.547820512820508</v>
      </c>
      <c r="Q792" t="s">
        <v>8325</v>
      </c>
      <c r="R792" s="12" t="s">
        <v>8326</v>
      </c>
      <c r="S792" s="14">
        <f t="shared" si="52"/>
        <v>41275.839571759258</v>
      </c>
      <c r="T792" s="14">
        <f t="shared" si="53"/>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50"/>
        <v>103.86666666666666</v>
      </c>
      <c r="P793" s="5">
        <f t="shared" si="51"/>
        <v>60.859375</v>
      </c>
      <c r="Q793" t="s">
        <v>8325</v>
      </c>
      <c r="R793" s="12" t="s">
        <v>8326</v>
      </c>
      <c r="S793" s="14">
        <f t="shared" si="52"/>
        <v>41557.572291666664</v>
      </c>
      <c r="T793" s="14">
        <f t="shared" si="53"/>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50"/>
        <v>100.44440000000002</v>
      </c>
      <c r="P794" s="5">
        <f t="shared" si="51"/>
        <v>41.851833333333339</v>
      </c>
      <c r="Q794" t="s">
        <v>8325</v>
      </c>
      <c r="R794" s="12" t="s">
        <v>8326</v>
      </c>
      <c r="S794" s="14">
        <f t="shared" si="52"/>
        <v>41555.665312500001</v>
      </c>
      <c r="T794" s="14">
        <f t="shared" si="53"/>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50"/>
        <v>102.77927272727271</v>
      </c>
      <c r="P795" s="5">
        <f t="shared" si="51"/>
        <v>88.325937499999995</v>
      </c>
      <c r="Q795" t="s">
        <v>8325</v>
      </c>
      <c r="R795" s="12" t="s">
        <v>8326</v>
      </c>
      <c r="S795" s="14">
        <f t="shared" si="52"/>
        <v>41442.532916666663</v>
      </c>
      <c r="T795" s="14">
        <f t="shared" si="53"/>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50"/>
        <v>105.31250000000001</v>
      </c>
      <c r="P796" s="5">
        <f t="shared" si="51"/>
        <v>158.96226415094338</v>
      </c>
      <c r="Q796" t="s">
        <v>8325</v>
      </c>
      <c r="R796" s="12" t="s">
        <v>8326</v>
      </c>
      <c r="S796" s="14">
        <f t="shared" si="52"/>
        <v>40735.906678240739</v>
      </c>
      <c r="T796" s="14">
        <f t="shared" si="53"/>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50"/>
        <v>111.78571428571429</v>
      </c>
      <c r="P797" s="5">
        <f t="shared" si="51"/>
        <v>85.054347826086953</v>
      </c>
      <c r="Q797" t="s">
        <v>8325</v>
      </c>
      <c r="R797" s="12" t="s">
        <v>8326</v>
      </c>
      <c r="S797" s="14">
        <f t="shared" si="52"/>
        <v>40963.404699074068</v>
      </c>
      <c r="T797" s="14">
        <f t="shared" si="53"/>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50"/>
        <v>101.35000000000001</v>
      </c>
      <c r="P798" s="5">
        <f t="shared" si="51"/>
        <v>112.61111111111111</v>
      </c>
      <c r="Q798" t="s">
        <v>8325</v>
      </c>
      <c r="R798" s="12" t="s">
        <v>8326</v>
      </c>
      <c r="S798" s="14">
        <f t="shared" si="52"/>
        <v>41502.674594907403</v>
      </c>
      <c r="T798" s="14">
        <f t="shared" si="53"/>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50"/>
        <v>107.53333333333333</v>
      </c>
      <c r="P799" s="5">
        <f t="shared" si="51"/>
        <v>45.436619718309856</v>
      </c>
      <c r="Q799" t="s">
        <v>8325</v>
      </c>
      <c r="R799" s="12" t="s">
        <v>8326</v>
      </c>
      <c r="S799" s="14">
        <f t="shared" si="52"/>
        <v>40996.785740740735</v>
      </c>
      <c r="T799" s="14">
        <f t="shared" si="53"/>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50"/>
        <v>114.88571428571429</v>
      </c>
      <c r="P800" s="5">
        <f t="shared" si="51"/>
        <v>46.218390804597703</v>
      </c>
      <c r="Q800" t="s">
        <v>8325</v>
      </c>
      <c r="R800" s="12" t="s">
        <v>8326</v>
      </c>
      <c r="S800" s="14">
        <f t="shared" si="52"/>
        <v>41882.381793981483</v>
      </c>
      <c r="T800" s="14">
        <f t="shared" si="53"/>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50"/>
        <v>100.02</v>
      </c>
      <c r="P801" s="5">
        <f t="shared" si="51"/>
        <v>178.60714285714286</v>
      </c>
      <c r="Q801" t="s">
        <v>8325</v>
      </c>
      <c r="R801" s="12" t="s">
        <v>8326</v>
      </c>
      <c r="S801" s="14">
        <f t="shared" si="52"/>
        <v>40996.458865740737</v>
      </c>
      <c r="T801" s="14">
        <f t="shared" si="53"/>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50"/>
        <v>152.13333333333335</v>
      </c>
      <c r="P802" s="5">
        <f t="shared" si="51"/>
        <v>40.75</v>
      </c>
      <c r="Q802" t="s">
        <v>8325</v>
      </c>
      <c r="R802" s="12" t="s">
        <v>8326</v>
      </c>
      <c r="S802" s="14">
        <f t="shared" si="52"/>
        <v>41863.225162037037</v>
      </c>
      <c r="T802" s="14">
        <f t="shared" si="53"/>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50"/>
        <v>111.52149999999999</v>
      </c>
      <c r="P803" s="5">
        <f t="shared" si="51"/>
        <v>43.733921568627444</v>
      </c>
      <c r="Q803" t="s">
        <v>8325</v>
      </c>
      <c r="R803" s="12" t="s">
        <v>8326</v>
      </c>
      <c r="S803" s="14">
        <f t="shared" si="52"/>
        <v>40695.587037037032</v>
      </c>
      <c r="T803" s="14">
        <f t="shared" si="53"/>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50"/>
        <v>101.33333333333334</v>
      </c>
      <c r="P804" s="5">
        <f t="shared" si="51"/>
        <v>81.066666666666663</v>
      </c>
      <c r="Q804" t="s">
        <v>8325</v>
      </c>
      <c r="R804" s="12" t="s">
        <v>8326</v>
      </c>
      <c r="S804" s="14">
        <f t="shared" si="52"/>
        <v>41122.813935185186</v>
      </c>
      <c r="T804" s="14">
        <f t="shared" si="53"/>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50"/>
        <v>123.2608695652174</v>
      </c>
      <c r="P805" s="5">
        <f t="shared" si="51"/>
        <v>74.60526315789474</v>
      </c>
      <c r="Q805" t="s">
        <v>8325</v>
      </c>
      <c r="R805" s="12" t="s">
        <v>8326</v>
      </c>
      <c r="S805" s="14">
        <f t="shared" si="52"/>
        <v>40665.741643518515</v>
      </c>
      <c r="T805" s="14">
        <f t="shared" si="53"/>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50"/>
        <v>100</v>
      </c>
      <c r="P806" s="5">
        <f t="shared" si="51"/>
        <v>305.55555555555554</v>
      </c>
      <c r="Q806" t="s">
        <v>8325</v>
      </c>
      <c r="R806" s="12" t="s">
        <v>8326</v>
      </c>
      <c r="S806" s="14">
        <f t="shared" si="52"/>
        <v>40729.897291666668</v>
      </c>
      <c r="T806" s="14">
        <f t="shared" si="53"/>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50"/>
        <v>105</v>
      </c>
      <c r="P807" s="5">
        <f t="shared" si="51"/>
        <v>58.333333333333336</v>
      </c>
      <c r="Q807" t="s">
        <v>8325</v>
      </c>
      <c r="R807" s="12" t="s">
        <v>8326</v>
      </c>
      <c r="S807" s="14">
        <f t="shared" si="52"/>
        <v>40690.614722222221</v>
      </c>
      <c r="T807" s="14">
        <f t="shared" si="53"/>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50"/>
        <v>104.4375</v>
      </c>
      <c r="P808" s="5">
        <f t="shared" si="51"/>
        <v>117.67605633802818</v>
      </c>
      <c r="Q808" t="s">
        <v>8325</v>
      </c>
      <c r="R808" s="12" t="s">
        <v>8326</v>
      </c>
      <c r="S808" s="14">
        <f t="shared" si="52"/>
        <v>40763.483090277776</v>
      </c>
      <c r="T808" s="14">
        <f t="shared" si="53"/>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50"/>
        <v>105.125</v>
      </c>
      <c r="P809" s="5">
        <f t="shared" si="51"/>
        <v>73.771929824561397</v>
      </c>
      <c r="Q809" t="s">
        <v>8325</v>
      </c>
      <c r="R809" s="12" t="s">
        <v>8326</v>
      </c>
      <c r="S809" s="14">
        <f t="shared" si="52"/>
        <v>42759.420266203706</v>
      </c>
      <c r="T809" s="14">
        <f t="shared" si="53"/>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50"/>
        <v>100</v>
      </c>
      <c r="P810" s="5">
        <f t="shared" si="51"/>
        <v>104.65116279069767</v>
      </c>
      <c r="Q810" t="s">
        <v>8325</v>
      </c>
      <c r="R810" s="12" t="s">
        <v>8326</v>
      </c>
      <c r="S810" s="14">
        <f t="shared" si="52"/>
        <v>41961.892199074071</v>
      </c>
      <c r="T810" s="14">
        <f t="shared" si="53"/>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50"/>
        <v>103.77499999999999</v>
      </c>
      <c r="P811" s="5">
        <f t="shared" si="51"/>
        <v>79.82692307692308</v>
      </c>
      <c r="Q811" t="s">
        <v>8325</v>
      </c>
      <c r="R811" s="12" t="s">
        <v>8326</v>
      </c>
      <c r="S811" s="14">
        <f t="shared" si="52"/>
        <v>41628.625347222223</v>
      </c>
      <c r="T811" s="14">
        <f t="shared" si="53"/>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50"/>
        <v>105</v>
      </c>
      <c r="P812" s="5">
        <f t="shared" si="51"/>
        <v>58.333333333333336</v>
      </c>
      <c r="Q812" t="s">
        <v>8325</v>
      </c>
      <c r="R812" s="12" t="s">
        <v>8326</v>
      </c>
      <c r="S812" s="14">
        <f t="shared" si="52"/>
        <v>41122.847939814812</v>
      </c>
      <c r="T812" s="14">
        <f t="shared" si="53"/>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50"/>
        <v>104</v>
      </c>
      <c r="P813" s="5">
        <f t="shared" si="51"/>
        <v>86.666666666666671</v>
      </c>
      <c r="Q813" t="s">
        <v>8325</v>
      </c>
      <c r="R813" s="12" t="s">
        <v>8326</v>
      </c>
      <c r="S813" s="14">
        <f t="shared" si="52"/>
        <v>41443.435208333329</v>
      </c>
      <c r="T813" s="14">
        <f t="shared" si="53"/>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50"/>
        <v>151.83333333333334</v>
      </c>
      <c r="P814" s="5">
        <f t="shared" si="51"/>
        <v>27.606060606060606</v>
      </c>
      <c r="Q814" t="s">
        <v>8325</v>
      </c>
      <c r="R814" s="12" t="s">
        <v>8326</v>
      </c>
      <c r="S814" s="14">
        <f t="shared" si="52"/>
        <v>41281.809629629628</v>
      </c>
      <c r="T814" s="14">
        <f t="shared" si="53"/>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50"/>
        <v>159.99600000000001</v>
      </c>
      <c r="P815" s="5">
        <f t="shared" si="51"/>
        <v>24.999375000000001</v>
      </c>
      <c r="Q815" t="s">
        <v>8325</v>
      </c>
      <c r="R815" s="12" t="s">
        <v>8326</v>
      </c>
      <c r="S815" s="14">
        <f t="shared" si="52"/>
        <v>41080.751909722218</v>
      </c>
      <c r="T815" s="14">
        <f t="shared" si="53"/>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50"/>
        <v>127.3</v>
      </c>
      <c r="P816" s="5">
        <f t="shared" si="51"/>
        <v>45.464285714285715</v>
      </c>
      <c r="Q816" t="s">
        <v>8325</v>
      </c>
      <c r="R816" s="12" t="s">
        <v>8326</v>
      </c>
      <c r="S816" s="14">
        <f t="shared" si="52"/>
        <v>40679.534733796296</v>
      </c>
      <c r="T816" s="14">
        <f t="shared" si="53"/>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50"/>
        <v>107</v>
      </c>
      <c r="P817" s="5">
        <f t="shared" si="51"/>
        <v>99.534883720930239</v>
      </c>
      <c r="Q817" t="s">
        <v>8325</v>
      </c>
      <c r="R817" s="12" t="s">
        <v>8326</v>
      </c>
      <c r="S817" s="14">
        <f t="shared" si="52"/>
        <v>41914.70952546296</v>
      </c>
      <c r="T817" s="14">
        <f t="shared" si="53"/>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50"/>
        <v>115.12214285714286</v>
      </c>
      <c r="P818" s="5">
        <f t="shared" si="51"/>
        <v>39.31</v>
      </c>
      <c r="Q818" t="s">
        <v>8325</v>
      </c>
      <c r="R818" s="12" t="s">
        <v>8326</v>
      </c>
      <c r="S818" s="14">
        <f t="shared" si="52"/>
        <v>41341.662534722222</v>
      </c>
      <c r="T818" s="14">
        <f t="shared" si="53"/>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50"/>
        <v>137.11066666666665</v>
      </c>
      <c r="P819" s="5">
        <f t="shared" si="51"/>
        <v>89.419999999999987</v>
      </c>
      <c r="Q819" t="s">
        <v>8325</v>
      </c>
      <c r="R819" s="12" t="s">
        <v>8326</v>
      </c>
      <c r="S819" s="14">
        <f t="shared" si="52"/>
        <v>40925.391331018516</v>
      </c>
      <c r="T819" s="14">
        <f t="shared" si="53"/>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50"/>
        <v>155.71428571428572</v>
      </c>
      <c r="P820" s="5">
        <f t="shared" si="51"/>
        <v>28.684210526315791</v>
      </c>
      <c r="Q820" t="s">
        <v>8325</v>
      </c>
      <c r="R820" s="12" t="s">
        <v>8326</v>
      </c>
      <c r="S820" s="14">
        <f t="shared" si="52"/>
        <v>41120.67454861111</v>
      </c>
      <c r="T820" s="14">
        <f t="shared" si="53"/>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50"/>
        <v>108.74999999999999</v>
      </c>
      <c r="P821" s="5">
        <f t="shared" si="51"/>
        <v>31.071428571428573</v>
      </c>
      <c r="Q821" t="s">
        <v>8325</v>
      </c>
      <c r="R821" s="12" t="s">
        <v>8326</v>
      </c>
      <c r="S821" s="14">
        <f t="shared" si="52"/>
        <v>41619.789976851847</v>
      </c>
      <c r="T821" s="14">
        <f t="shared" si="53"/>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50"/>
        <v>134.05000000000001</v>
      </c>
      <c r="P822" s="5">
        <f t="shared" si="51"/>
        <v>70.55263157894737</v>
      </c>
      <c r="Q822" t="s">
        <v>8325</v>
      </c>
      <c r="R822" s="12" t="s">
        <v>8326</v>
      </c>
      <c r="S822" s="14">
        <f t="shared" si="52"/>
        <v>41768.633587962962</v>
      </c>
      <c r="T822" s="14">
        <f t="shared" si="53"/>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50"/>
        <v>100</v>
      </c>
      <c r="P823" s="5">
        <f t="shared" si="51"/>
        <v>224.12820512820514</v>
      </c>
      <c r="Q823" t="s">
        <v>8325</v>
      </c>
      <c r="R823" s="12" t="s">
        <v>8326</v>
      </c>
      <c r="S823" s="14">
        <f t="shared" si="52"/>
        <v>42093.71371527778</v>
      </c>
      <c r="T823" s="14">
        <f t="shared" si="53"/>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50"/>
        <v>119.16666666666667</v>
      </c>
      <c r="P824" s="5">
        <f t="shared" si="51"/>
        <v>51.811594202898547</v>
      </c>
      <c r="Q824" t="s">
        <v>8325</v>
      </c>
      <c r="R824" s="12" t="s">
        <v>8326</v>
      </c>
      <c r="S824" s="14">
        <f t="shared" si="52"/>
        <v>41157.739004629628</v>
      </c>
      <c r="T824" s="14">
        <f t="shared" si="53"/>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50"/>
        <v>179.5</v>
      </c>
      <c r="P825" s="5">
        <f t="shared" si="51"/>
        <v>43.515151515151516</v>
      </c>
      <c r="Q825" t="s">
        <v>8325</v>
      </c>
      <c r="R825" s="12" t="s">
        <v>8326</v>
      </c>
      <c r="S825" s="14">
        <f t="shared" si="52"/>
        <v>42055.764490740738</v>
      </c>
      <c r="T825" s="14">
        <f t="shared" si="53"/>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50"/>
        <v>134.38124999999999</v>
      </c>
      <c r="P826" s="5">
        <f t="shared" si="51"/>
        <v>39.816666666666663</v>
      </c>
      <c r="Q826" t="s">
        <v>8325</v>
      </c>
      <c r="R826" s="12" t="s">
        <v>8326</v>
      </c>
      <c r="S826" s="14">
        <f t="shared" si="52"/>
        <v>40250.033773148149</v>
      </c>
      <c r="T826" s="14">
        <f t="shared" si="53"/>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50"/>
        <v>100.43200000000002</v>
      </c>
      <c r="P827" s="5">
        <f t="shared" si="51"/>
        <v>126.8080808080808</v>
      </c>
      <c r="Q827" t="s">
        <v>8325</v>
      </c>
      <c r="R827" s="12" t="s">
        <v>8326</v>
      </c>
      <c r="S827" s="14">
        <f t="shared" si="52"/>
        <v>41186.098194444443</v>
      </c>
      <c r="T827" s="14">
        <f t="shared" si="53"/>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50"/>
        <v>101.45454545454547</v>
      </c>
      <c r="P828" s="5">
        <f t="shared" si="51"/>
        <v>113.87755102040816</v>
      </c>
      <c r="Q828" t="s">
        <v>8325</v>
      </c>
      <c r="R828" s="12" t="s">
        <v>8326</v>
      </c>
      <c r="S828" s="14">
        <f t="shared" si="52"/>
        <v>40972.830208333333</v>
      </c>
      <c r="T828" s="14">
        <f t="shared" si="53"/>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50"/>
        <v>103.33333333333334</v>
      </c>
      <c r="P829" s="5">
        <f t="shared" si="51"/>
        <v>28.181818181818183</v>
      </c>
      <c r="Q829" t="s">
        <v>8325</v>
      </c>
      <c r="R829" s="12" t="s">
        <v>8326</v>
      </c>
      <c r="S829" s="14">
        <f t="shared" si="52"/>
        <v>40927.265127314815</v>
      </c>
      <c r="T829" s="14">
        <f t="shared" si="53"/>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50"/>
        <v>107</v>
      </c>
      <c r="P830" s="5">
        <f t="shared" si="51"/>
        <v>36.60526315789474</v>
      </c>
      <c r="Q830" t="s">
        <v>8325</v>
      </c>
      <c r="R830" s="12" t="s">
        <v>8326</v>
      </c>
      <c r="S830" s="14">
        <f t="shared" si="52"/>
        <v>41072.84238425926</v>
      </c>
      <c r="T830" s="14">
        <f t="shared" si="53"/>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50"/>
        <v>104</v>
      </c>
      <c r="P831" s="5">
        <f t="shared" si="51"/>
        <v>32.5</v>
      </c>
      <c r="Q831" t="s">
        <v>8325</v>
      </c>
      <c r="R831" s="12" t="s">
        <v>8326</v>
      </c>
      <c r="S831" s="14">
        <f t="shared" si="52"/>
        <v>42504.593055555553</v>
      </c>
      <c r="T831" s="14">
        <f t="shared" si="53"/>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50"/>
        <v>107.83333333333334</v>
      </c>
      <c r="P832" s="5">
        <f t="shared" si="51"/>
        <v>60.65625</v>
      </c>
      <c r="Q832" t="s">
        <v>8325</v>
      </c>
      <c r="R832" s="12" t="s">
        <v>8326</v>
      </c>
      <c r="S832" s="14">
        <f t="shared" si="52"/>
        <v>41325.317418981482</v>
      </c>
      <c r="T832" s="14">
        <f t="shared" si="53"/>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50"/>
        <v>233.33333333333334</v>
      </c>
      <c r="P833" s="5">
        <f t="shared" si="51"/>
        <v>175</v>
      </c>
      <c r="Q833" t="s">
        <v>8325</v>
      </c>
      <c r="R833" s="12" t="s">
        <v>8326</v>
      </c>
      <c r="S833" s="14">
        <f t="shared" si="52"/>
        <v>40996.438587962963</v>
      </c>
      <c r="T833" s="14">
        <f t="shared" si="53"/>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50"/>
        <v>100.60706666666665</v>
      </c>
      <c r="P834" s="5">
        <f t="shared" si="51"/>
        <v>97.993896103896105</v>
      </c>
      <c r="Q834" t="s">
        <v>8325</v>
      </c>
      <c r="R834" s="12" t="s">
        <v>8326</v>
      </c>
      <c r="S834" s="14">
        <f t="shared" si="52"/>
        <v>40869.466840277775</v>
      </c>
      <c r="T834" s="14">
        <f t="shared" si="53"/>
        <v>40929.134027777778</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4">E835/D835*100</f>
        <v>101.66666666666666</v>
      </c>
      <c r="P835" s="5">
        <f t="shared" ref="P835:P898" si="55">E835/L835</f>
        <v>148.78048780487805</v>
      </c>
      <c r="Q835" t="s">
        <v>8325</v>
      </c>
      <c r="R835" s="12" t="s">
        <v>8326</v>
      </c>
      <c r="S835" s="14">
        <f t="shared" si="52"/>
        <v>41718.669849537036</v>
      </c>
      <c r="T835" s="14">
        <f t="shared" si="53"/>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4"/>
        <v>131.0181818181818</v>
      </c>
      <c r="P836" s="5">
        <f t="shared" si="55"/>
        <v>96.08</v>
      </c>
      <c r="Q836" t="s">
        <v>8325</v>
      </c>
      <c r="R836" s="12" t="s">
        <v>8326</v>
      </c>
      <c r="S836" s="14">
        <f t="shared" si="52"/>
        <v>41422.614490740736</v>
      </c>
      <c r="T836" s="14">
        <f t="shared" si="53"/>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4"/>
        <v>117.25000000000001</v>
      </c>
      <c r="P837" s="5">
        <f t="shared" si="55"/>
        <v>58.625</v>
      </c>
      <c r="Q837" t="s">
        <v>8325</v>
      </c>
      <c r="R837" s="12" t="s">
        <v>8326</v>
      </c>
      <c r="S837" s="14">
        <f t="shared" si="52"/>
        <v>41005.249513888884</v>
      </c>
      <c r="T837" s="14">
        <f t="shared" si="53"/>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4"/>
        <v>100.93039999999999</v>
      </c>
      <c r="P838" s="5">
        <f t="shared" si="55"/>
        <v>109.70695652173914</v>
      </c>
      <c r="Q838" t="s">
        <v>8325</v>
      </c>
      <c r="R838" s="12" t="s">
        <v>8326</v>
      </c>
      <c r="S838" s="14">
        <f t="shared" si="52"/>
        <v>41523.848587962959</v>
      </c>
      <c r="T838" s="14">
        <f t="shared" si="53"/>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4"/>
        <v>121.8</v>
      </c>
      <c r="P839" s="5">
        <f t="shared" si="55"/>
        <v>49.112903225806448</v>
      </c>
      <c r="Q839" t="s">
        <v>8325</v>
      </c>
      <c r="R839" s="12" t="s">
        <v>8326</v>
      </c>
      <c r="S839" s="14">
        <f t="shared" si="52"/>
        <v>41730.79006944444</v>
      </c>
      <c r="T839" s="14">
        <f t="shared" si="53"/>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4"/>
        <v>145.4</v>
      </c>
      <c r="P840" s="5">
        <f t="shared" si="55"/>
        <v>47.672131147540981</v>
      </c>
      <c r="Q840" t="s">
        <v>8325</v>
      </c>
      <c r="R840" s="12" t="s">
        <v>8326</v>
      </c>
      <c r="S840" s="14">
        <f t="shared" si="52"/>
        <v>40895.689641203702</v>
      </c>
      <c r="T840" s="14">
        <f t="shared" si="53"/>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4"/>
        <v>116.61660000000001</v>
      </c>
      <c r="P841" s="5">
        <f t="shared" si="55"/>
        <v>60.737812499999997</v>
      </c>
      <c r="Q841" t="s">
        <v>8325</v>
      </c>
      <c r="R841" s="12" t="s">
        <v>8327</v>
      </c>
      <c r="S841" s="14">
        <f t="shared" si="52"/>
        <v>41144.555046296293</v>
      </c>
      <c r="T841" s="14">
        <f t="shared" si="53"/>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4"/>
        <v>120.4166</v>
      </c>
      <c r="P842" s="5">
        <f t="shared" si="55"/>
        <v>63.37715789473684</v>
      </c>
      <c r="Q842" t="s">
        <v>8325</v>
      </c>
      <c r="R842" s="12" t="s">
        <v>8327</v>
      </c>
      <c r="S842" s="14">
        <f t="shared" si="52"/>
        <v>42607.018368055556</v>
      </c>
      <c r="T842" s="14">
        <f t="shared" si="53"/>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4"/>
        <v>101.32000000000001</v>
      </c>
      <c r="P843" s="5">
        <f t="shared" si="55"/>
        <v>53.893617021276597</v>
      </c>
      <c r="Q843" t="s">
        <v>8325</v>
      </c>
      <c r="R843" s="12" t="s">
        <v>8327</v>
      </c>
      <c r="S843" s="14">
        <f t="shared" si="52"/>
        <v>41923.63035879629</v>
      </c>
      <c r="T843" s="14">
        <f t="shared" si="53"/>
        <v>41953.672025462954</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4"/>
        <v>104.32</v>
      </c>
      <c r="P844" s="5">
        <f t="shared" si="55"/>
        <v>66.871794871794876</v>
      </c>
      <c r="Q844" t="s">
        <v>8325</v>
      </c>
      <c r="R844" s="12" t="s">
        <v>8327</v>
      </c>
      <c r="S844" s="14">
        <f t="shared" si="52"/>
        <v>41526.384062500001</v>
      </c>
      <c r="T844" s="14">
        <f t="shared" si="53"/>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4"/>
        <v>267.13333333333333</v>
      </c>
      <c r="P845" s="5">
        <f t="shared" si="55"/>
        <v>63.102362204724407</v>
      </c>
      <c r="Q845" t="s">
        <v>8325</v>
      </c>
      <c r="R845" s="12" t="s">
        <v>8327</v>
      </c>
      <c r="S845" s="14">
        <f t="shared" si="52"/>
        <v>42695.049537037034</v>
      </c>
      <c r="T845" s="14">
        <f t="shared" si="53"/>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4"/>
        <v>194.13333333333333</v>
      </c>
      <c r="P846" s="5">
        <f t="shared" si="55"/>
        <v>36.628930817610062</v>
      </c>
      <c r="Q846" t="s">
        <v>8325</v>
      </c>
      <c r="R846" s="12" t="s">
        <v>8327</v>
      </c>
      <c r="S846" s="14">
        <f t="shared" si="52"/>
        <v>41905.476296296292</v>
      </c>
      <c r="T846" s="14">
        <f t="shared" si="53"/>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4"/>
        <v>120.3802</v>
      </c>
      <c r="P847" s="5">
        <f t="shared" si="55"/>
        <v>34.005706214689269</v>
      </c>
      <c r="Q847" t="s">
        <v>8325</v>
      </c>
      <c r="R847" s="12" t="s">
        <v>8327</v>
      </c>
      <c r="S847" s="14">
        <f t="shared" si="52"/>
        <v>42577.997638888883</v>
      </c>
      <c r="T847" s="14">
        <f t="shared" si="53"/>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4"/>
        <v>122.00090909090908</v>
      </c>
      <c r="P848" s="5">
        <f t="shared" si="55"/>
        <v>28.553404255319148</v>
      </c>
      <c r="Q848" t="s">
        <v>8325</v>
      </c>
      <c r="R848" s="12" t="s">
        <v>8327</v>
      </c>
      <c r="S848" s="14">
        <f t="shared" si="52"/>
        <v>41694.183506944442</v>
      </c>
      <c r="T848" s="14">
        <f t="shared" si="53"/>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4"/>
        <v>100</v>
      </c>
      <c r="P849" s="5">
        <f t="shared" si="55"/>
        <v>10</v>
      </c>
      <c r="Q849" t="s">
        <v>8325</v>
      </c>
      <c r="R849" s="12" t="s">
        <v>8327</v>
      </c>
      <c r="S849" s="14">
        <f t="shared" si="52"/>
        <v>42165.590000000004</v>
      </c>
      <c r="T849" s="14">
        <f t="shared" si="53"/>
        <v>42195.590000000004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4"/>
        <v>100</v>
      </c>
      <c r="P850" s="5">
        <f t="shared" si="55"/>
        <v>18.75</v>
      </c>
      <c r="Q850" t="s">
        <v>8325</v>
      </c>
      <c r="R850" s="12" t="s">
        <v>8327</v>
      </c>
      <c r="S850" s="14">
        <f t="shared" si="52"/>
        <v>42078.583715277775</v>
      </c>
      <c r="T850" s="14">
        <f t="shared" si="53"/>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4"/>
        <v>119.9</v>
      </c>
      <c r="P851" s="5">
        <f t="shared" si="55"/>
        <v>41.704347826086959</v>
      </c>
      <c r="Q851" t="s">
        <v>8325</v>
      </c>
      <c r="R851" s="12" t="s">
        <v>8327</v>
      </c>
      <c r="S851" s="14">
        <f t="shared" ref="S851:S914" si="56">(((J851/60)/60)/24)+DATE(1970,1,1)+(-5/24)</f>
        <v>42050.94055555555</v>
      </c>
      <c r="T851" s="14">
        <f t="shared" ref="T851:T914" si="57">(((I851/60)/60)/24)+DATE(1970,1,1)+(-5/24)</f>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4"/>
        <v>155.17499999999998</v>
      </c>
      <c r="P852" s="5">
        <f t="shared" si="55"/>
        <v>46.669172932330824</v>
      </c>
      <c r="Q852" t="s">
        <v>8325</v>
      </c>
      <c r="R852" s="12" t="s">
        <v>8327</v>
      </c>
      <c r="S852" s="14">
        <f t="shared" si="56"/>
        <v>42452.619409722225</v>
      </c>
      <c r="T852" s="14">
        <f t="shared" si="57"/>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4"/>
        <v>130.44999999999999</v>
      </c>
      <c r="P853" s="5">
        <f t="shared" si="55"/>
        <v>37.271428571428572</v>
      </c>
      <c r="Q853" t="s">
        <v>8325</v>
      </c>
      <c r="R853" s="12" t="s">
        <v>8327</v>
      </c>
      <c r="S853" s="14">
        <f t="shared" si="56"/>
        <v>42522.671909722216</v>
      </c>
      <c r="T853" s="14">
        <f t="shared" si="57"/>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4"/>
        <v>104.97142857142859</v>
      </c>
      <c r="P854" s="5">
        <f t="shared" si="55"/>
        <v>59.258064516129032</v>
      </c>
      <c r="Q854" t="s">
        <v>8325</v>
      </c>
      <c r="R854" s="12" t="s">
        <v>8327</v>
      </c>
      <c r="S854" s="14">
        <f t="shared" si="56"/>
        <v>42656.59716435185</v>
      </c>
      <c r="T854" s="14">
        <f t="shared" si="57"/>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4"/>
        <v>100</v>
      </c>
      <c r="P855" s="5">
        <f t="shared" si="55"/>
        <v>30</v>
      </c>
      <c r="Q855" t="s">
        <v>8325</v>
      </c>
      <c r="R855" s="12" t="s">
        <v>8327</v>
      </c>
      <c r="S855" s="14">
        <f t="shared" si="56"/>
        <v>42021.62394675926</v>
      </c>
      <c r="T855" s="14">
        <f t="shared" si="57"/>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4"/>
        <v>118.2205035971223</v>
      </c>
      <c r="P856" s="5">
        <f t="shared" si="55"/>
        <v>65.8623246492986</v>
      </c>
      <c r="Q856" t="s">
        <v>8325</v>
      </c>
      <c r="R856" s="12" t="s">
        <v>8327</v>
      </c>
      <c r="S856" s="14">
        <f t="shared" si="56"/>
        <v>42702.004004629627</v>
      </c>
      <c r="T856" s="14">
        <f t="shared" si="57"/>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4"/>
        <v>103.44827586206897</v>
      </c>
      <c r="P857" s="5">
        <f t="shared" si="55"/>
        <v>31.914893617021278</v>
      </c>
      <c r="Q857" t="s">
        <v>8325</v>
      </c>
      <c r="R857" s="12" t="s">
        <v>8327</v>
      </c>
      <c r="S857" s="14">
        <f t="shared" si="56"/>
        <v>42544.916863425926</v>
      </c>
      <c r="T857" s="14">
        <f t="shared" si="57"/>
        <v>42574.916863425926</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4"/>
        <v>218.00000000000003</v>
      </c>
      <c r="P858" s="5">
        <f t="shared" si="55"/>
        <v>19.464285714285715</v>
      </c>
      <c r="Q858" t="s">
        <v>8325</v>
      </c>
      <c r="R858" s="12" t="s">
        <v>8327</v>
      </c>
      <c r="S858" s="14">
        <f t="shared" si="56"/>
        <v>42609.103657407402</v>
      </c>
      <c r="T858" s="14">
        <f t="shared" si="57"/>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4"/>
        <v>100</v>
      </c>
      <c r="P859" s="5">
        <f t="shared" si="55"/>
        <v>50</v>
      </c>
      <c r="Q859" t="s">
        <v>8325</v>
      </c>
      <c r="R859" s="12" t="s">
        <v>8327</v>
      </c>
      <c r="S859" s="14">
        <f t="shared" si="56"/>
        <v>42291.373043981475</v>
      </c>
      <c r="T859" s="14">
        <f t="shared" si="57"/>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4"/>
        <v>144.00583333333333</v>
      </c>
      <c r="P860" s="5">
        <f t="shared" si="55"/>
        <v>22.737763157894737</v>
      </c>
      <c r="Q860" t="s">
        <v>8325</v>
      </c>
      <c r="R860" s="12" t="s">
        <v>8327</v>
      </c>
      <c r="S860" s="14">
        <f t="shared" si="56"/>
        <v>42079.537245370368</v>
      </c>
      <c r="T860" s="14">
        <f t="shared" si="57"/>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4"/>
        <v>104.67500000000001</v>
      </c>
      <c r="P861" s="5">
        <f t="shared" si="55"/>
        <v>42.724489795918366</v>
      </c>
      <c r="Q861" t="s">
        <v>8325</v>
      </c>
      <c r="R861" s="12" t="s">
        <v>8328</v>
      </c>
      <c r="S861" s="14">
        <f t="shared" si="56"/>
        <v>42128.611898148149</v>
      </c>
      <c r="T861" s="14">
        <f t="shared" si="57"/>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4"/>
        <v>18.142857142857142</v>
      </c>
      <c r="P862" s="5">
        <f t="shared" si="55"/>
        <v>52.916666666666664</v>
      </c>
      <c r="Q862" t="s">
        <v>8325</v>
      </c>
      <c r="R862" s="12" t="s">
        <v>8328</v>
      </c>
      <c r="S862" s="14">
        <f t="shared" si="56"/>
        <v>41570.274456018517</v>
      </c>
      <c r="T862" s="14">
        <f t="shared" si="57"/>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4"/>
        <v>2.2444444444444445</v>
      </c>
      <c r="P863" s="5">
        <f t="shared" si="55"/>
        <v>50.5</v>
      </c>
      <c r="Q863" t="s">
        <v>8325</v>
      </c>
      <c r="R863" s="12" t="s">
        <v>8328</v>
      </c>
      <c r="S863" s="14">
        <f t="shared" si="56"/>
        <v>42599.756990740738</v>
      </c>
      <c r="T863" s="14">
        <f t="shared" si="57"/>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4"/>
        <v>0.33999999999999997</v>
      </c>
      <c r="P864" s="5">
        <f t="shared" si="55"/>
        <v>42.5</v>
      </c>
      <c r="Q864" t="s">
        <v>8325</v>
      </c>
      <c r="R864" s="12" t="s">
        <v>8328</v>
      </c>
      <c r="S864" s="14">
        <f t="shared" si="56"/>
        <v>41559.346620370365</v>
      </c>
      <c r="T864" s="14">
        <f t="shared" si="57"/>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4"/>
        <v>4.5</v>
      </c>
      <c r="P865" s="5">
        <f t="shared" si="55"/>
        <v>18</v>
      </c>
      <c r="Q865" t="s">
        <v>8325</v>
      </c>
      <c r="R865" s="12" t="s">
        <v>8328</v>
      </c>
      <c r="S865" s="14">
        <f t="shared" si="56"/>
        <v>40920.909328703703</v>
      </c>
      <c r="T865" s="14">
        <f t="shared" si="57"/>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4"/>
        <v>41.53846153846154</v>
      </c>
      <c r="P866" s="5">
        <f t="shared" si="55"/>
        <v>34.177215189873415</v>
      </c>
      <c r="Q866" t="s">
        <v>8325</v>
      </c>
      <c r="R866" s="12" t="s">
        <v>8328</v>
      </c>
      <c r="S866" s="14">
        <f t="shared" si="56"/>
        <v>41540.898587962962</v>
      </c>
      <c r="T866" s="14">
        <f t="shared" si="57"/>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4"/>
        <v>2.0454545454545454</v>
      </c>
      <c r="P867" s="5">
        <f t="shared" si="55"/>
        <v>22.5</v>
      </c>
      <c r="Q867" t="s">
        <v>8325</v>
      </c>
      <c r="R867" s="12" t="s">
        <v>8328</v>
      </c>
      <c r="S867" s="14">
        <f t="shared" si="56"/>
        <v>41230.564780092594</v>
      </c>
      <c r="T867" s="14">
        <f t="shared" si="57"/>
        <v>41290.564780092594</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4"/>
        <v>18.285714285714285</v>
      </c>
      <c r="P868" s="5">
        <f t="shared" si="55"/>
        <v>58.18181818181818</v>
      </c>
      <c r="Q868" t="s">
        <v>8325</v>
      </c>
      <c r="R868" s="12" t="s">
        <v>8328</v>
      </c>
      <c r="S868" s="14">
        <f t="shared" si="56"/>
        <v>42025.429606481477</v>
      </c>
      <c r="T868" s="14">
        <f t="shared" si="57"/>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4"/>
        <v>24.02</v>
      </c>
      <c r="P869" s="5">
        <f t="shared" si="55"/>
        <v>109.18181818181819</v>
      </c>
      <c r="Q869" t="s">
        <v>8325</v>
      </c>
      <c r="R869" s="12" t="s">
        <v>8328</v>
      </c>
      <c r="S869" s="14">
        <f t="shared" si="56"/>
        <v>40087.897060185183</v>
      </c>
      <c r="T869" s="14">
        <f t="shared" si="57"/>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4"/>
        <v>0.1111111111111111</v>
      </c>
      <c r="P870" s="5">
        <f t="shared" si="55"/>
        <v>50</v>
      </c>
      <c r="Q870" t="s">
        <v>8325</v>
      </c>
      <c r="R870" s="12" t="s">
        <v>8328</v>
      </c>
      <c r="S870" s="14">
        <f t="shared" si="56"/>
        <v>41615.819421296292</v>
      </c>
      <c r="T870" s="14">
        <f t="shared" si="57"/>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4"/>
        <v>11.818181818181818</v>
      </c>
      <c r="P871" s="5">
        <f t="shared" si="55"/>
        <v>346.66666666666669</v>
      </c>
      <c r="Q871" t="s">
        <v>8325</v>
      </c>
      <c r="R871" s="12" t="s">
        <v>8328</v>
      </c>
      <c r="S871" s="14">
        <f t="shared" si="56"/>
        <v>41342.637233796297</v>
      </c>
      <c r="T871" s="14">
        <f t="shared" si="57"/>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4"/>
        <v>0.31</v>
      </c>
      <c r="P872" s="5">
        <f t="shared" si="55"/>
        <v>12.4</v>
      </c>
      <c r="Q872" t="s">
        <v>8325</v>
      </c>
      <c r="R872" s="12" t="s">
        <v>8328</v>
      </c>
      <c r="S872" s="14">
        <f t="shared" si="56"/>
        <v>41487.813923611109</v>
      </c>
      <c r="T872" s="14">
        <f t="shared" si="57"/>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4"/>
        <v>5.416666666666667</v>
      </c>
      <c r="P873" s="5">
        <f t="shared" si="55"/>
        <v>27.083333333333332</v>
      </c>
      <c r="Q873" t="s">
        <v>8325</v>
      </c>
      <c r="R873" s="12" t="s">
        <v>8328</v>
      </c>
      <c r="S873" s="14">
        <f t="shared" si="56"/>
        <v>41577.352951388886</v>
      </c>
      <c r="T873" s="14">
        <f t="shared" si="57"/>
        <v>41607.39461805555</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4"/>
        <v>0.8125</v>
      </c>
      <c r="P874" s="5">
        <f t="shared" si="55"/>
        <v>32.5</v>
      </c>
      <c r="Q874" t="s">
        <v>8325</v>
      </c>
      <c r="R874" s="12" t="s">
        <v>8328</v>
      </c>
      <c r="S874" s="14">
        <f t="shared" si="56"/>
        <v>40567.617210648146</v>
      </c>
      <c r="T874" s="14">
        <f t="shared" si="57"/>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4"/>
        <v>1.2857142857142856</v>
      </c>
      <c r="P875" s="5">
        <f t="shared" si="55"/>
        <v>9</v>
      </c>
      <c r="Q875" t="s">
        <v>8325</v>
      </c>
      <c r="R875" s="12" t="s">
        <v>8328</v>
      </c>
      <c r="S875" s="14">
        <f t="shared" si="56"/>
        <v>41183.958796296298</v>
      </c>
      <c r="T875" s="14">
        <f t="shared" si="57"/>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4"/>
        <v>24.333333333333336</v>
      </c>
      <c r="P876" s="5">
        <f t="shared" si="55"/>
        <v>34.761904761904759</v>
      </c>
      <c r="Q876" t="s">
        <v>8325</v>
      </c>
      <c r="R876" s="12" t="s">
        <v>8328</v>
      </c>
      <c r="S876" s="14">
        <f t="shared" si="56"/>
        <v>41368.375393518516</v>
      </c>
      <c r="T876" s="14">
        <f t="shared" si="57"/>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4"/>
        <v>0</v>
      </c>
      <c r="P877" s="5" t="e">
        <f t="shared" si="55"/>
        <v>#DIV/0!</v>
      </c>
      <c r="Q877" t="s">
        <v>8325</v>
      </c>
      <c r="R877" s="12" t="s">
        <v>8328</v>
      </c>
      <c r="S877" s="14">
        <f t="shared" si="56"/>
        <v>42248.515405092585</v>
      </c>
      <c r="T877" s="14">
        <f t="shared" si="57"/>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4"/>
        <v>40.799492385786799</v>
      </c>
      <c r="P878" s="5">
        <f t="shared" si="55"/>
        <v>28.577777777777779</v>
      </c>
      <c r="Q878" t="s">
        <v>8325</v>
      </c>
      <c r="R878" s="12" t="s">
        <v>8328</v>
      </c>
      <c r="S878" s="14">
        <f t="shared" si="56"/>
        <v>41276.288506944438</v>
      </c>
      <c r="T878" s="14">
        <f t="shared" si="57"/>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4"/>
        <v>67.55</v>
      </c>
      <c r="P879" s="5">
        <f t="shared" si="55"/>
        <v>46.586206896551722</v>
      </c>
      <c r="Q879" t="s">
        <v>8325</v>
      </c>
      <c r="R879" s="12" t="s">
        <v>8328</v>
      </c>
      <c r="S879" s="14">
        <f t="shared" si="56"/>
        <v>41597.580555555556</v>
      </c>
      <c r="T879" s="14">
        <f t="shared" si="57"/>
        <v>41627.580555555556</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4"/>
        <v>1.3</v>
      </c>
      <c r="P880" s="5">
        <f t="shared" si="55"/>
        <v>32.5</v>
      </c>
      <c r="Q880" t="s">
        <v>8325</v>
      </c>
      <c r="R880" s="12" t="s">
        <v>8328</v>
      </c>
      <c r="S880" s="14">
        <f t="shared" si="56"/>
        <v>40505.024583333332</v>
      </c>
      <c r="T880" s="14">
        <f t="shared" si="57"/>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4"/>
        <v>30.666666666666664</v>
      </c>
      <c r="P881" s="5">
        <f t="shared" si="55"/>
        <v>21.466666666666665</v>
      </c>
      <c r="Q881" t="s">
        <v>8325</v>
      </c>
      <c r="R881" s="12" t="s">
        <v>8329</v>
      </c>
      <c r="S881" s="14">
        <f t="shared" si="56"/>
        <v>41037.621585648143</v>
      </c>
      <c r="T881" s="14">
        <f t="shared" si="57"/>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4"/>
        <v>2.9894179894179893</v>
      </c>
      <c r="P882" s="5">
        <f t="shared" si="55"/>
        <v>14.125</v>
      </c>
      <c r="Q882" t="s">
        <v>8325</v>
      </c>
      <c r="R882" s="12" t="s">
        <v>8329</v>
      </c>
      <c r="S882" s="14">
        <f t="shared" si="56"/>
        <v>41179.112708333334</v>
      </c>
      <c r="T882" s="14">
        <f t="shared" si="57"/>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4"/>
        <v>0.8</v>
      </c>
      <c r="P883" s="5">
        <f t="shared" si="55"/>
        <v>30</v>
      </c>
      <c r="Q883" t="s">
        <v>8325</v>
      </c>
      <c r="R883" s="12" t="s">
        <v>8329</v>
      </c>
      <c r="S883" s="14">
        <f t="shared" si="56"/>
        <v>40877.042662037034</v>
      </c>
      <c r="T883" s="14">
        <f t="shared" si="57"/>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4"/>
        <v>20.133333333333333</v>
      </c>
      <c r="P884" s="5">
        <f t="shared" si="55"/>
        <v>21.571428571428573</v>
      </c>
      <c r="Q884" t="s">
        <v>8325</v>
      </c>
      <c r="R884" s="12" t="s">
        <v>8329</v>
      </c>
      <c r="S884" s="14">
        <f t="shared" si="56"/>
        <v>40759.652199074073</v>
      </c>
      <c r="T884" s="14">
        <f t="shared" si="57"/>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4"/>
        <v>40.020000000000003</v>
      </c>
      <c r="P885" s="5">
        <f t="shared" si="55"/>
        <v>83.375</v>
      </c>
      <c r="Q885" t="s">
        <v>8325</v>
      </c>
      <c r="R885" s="12" t="s">
        <v>8329</v>
      </c>
      <c r="S885" s="14">
        <f t="shared" si="56"/>
        <v>42371.727256944439</v>
      </c>
      <c r="T885" s="14">
        <f t="shared" si="57"/>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4"/>
        <v>1</v>
      </c>
      <c r="P886" s="5">
        <f t="shared" si="55"/>
        <v>10</v>
      </c>
      <c r="Q886" t="s">
        <v>8325</v>
      </c>
      <c r="R886" s="12" t="s">
        <v>8329</v>
      </c>
      <c r="S886" s="14">
        <f t="shared" si="56"/>
        <v>40981.594282407401</v>
      </c>
      <c r="T886" s="14">
        <f t="shared" si="57"/>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4"/>
        <v>75</v>
      </c>
      <c r="P887" s="5">
        <f t="shared" si="55"/>
        <v>35.714285714285715</v>
      </c>
      <c r="Q887" t="s">
        <v>8325</v>
      </c>
      <c r="R887" s="12" t="s">
        <v>8329</v>
      </c>
      <c r="S887" s="14">
        <f t="shared" si="56"/>
        <v>42713.732766203706</v>
      </c>
      <c r="T887" s="14">
        <f t="shared" si="57"/>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4"/>
        <v>41</v>
      </c>
      <c r="P888" s="5">
        <f t="shared" si="55"/>
        <v>29.285714285714285</v>
      </c>
      <c r="Q888" t="s">
        <v>8325</v>
      </c>
      <c r="R888" s="12" t="s">
        <v>8329</v>
      </c>
      <c r="S888" s="14">
        <f t="shared" si="56"/>
        <v>42603.662187499998</v>
      </c>
      <c r="T888" s="14">
        <f t="shared" si="57"/>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4"/>
        <v>0</v>
      </c>
      <c r="P889" s="5" t="e">
        <f t="shared" si="55"/>
        <v>#DIV/0!</v>
      </c>
      <c r="Q889" t="s">
        <v>8325</v>
      </c>
      <c r="R889" s="12" t="s">
        <v>8329</v>
      </c>
      <c r="S889" s="14">
        <f t="shared" si="56"/>
        <v>41026.75063657407</v>
      </c>
      <c r="T889" s="14">
        <f t="shared" si="57"/>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4"/>
        <v>7.1999999999999993</v>
      </c>
      <c r="P890" s="5">
        <f t="shared" si="55"/>
        <v>18</v>
      </c>
      <c r="Q890" t="s">
        <v>8325</v>
      </c>
      <c r="R890" s="12" t="s">
        <v>8329</v>
      </c>
      <c r="S890" s="14">
        <f t="shared" si="56"/>
        <v>40751.544965277775</v>
      </c>
      <c r="T890" s="14">
        <f t="shared" si="57"/>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4"/>
        <v>9.4412800000000008</v>
      </c>
      <c r="P891" s="5">
        <f t="shared" si="55"/>
        <v>73.760000000000005</v>
      </c>
      <c r="Q891" t="s">
        <v>8325</v>
      </c>
      <c r="R891" s="12" t="s">
        <v>8329</v>
      </c>
      <c r="S891" s="14">
        <f t="shared" si="56"/>
        <v>41887.575729166667</v>
      </c>
      <c r="T891" s="14">
        <f t="shared" si="57"/>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4"/>
        <v>4.1666666666666661</v>
      </c>
      <c r="P892" s="5">
        <f t="shared" si="55"/>
        <v>31.25</v>
      </c>
      <c r="Q892" t="s">
        <v>8325</v>
      </c>
      <c r="R892" s="12" t="s">
        <v>8329</v>
      </c>
      <c r="S892" s="14">
        <f t="shared" si="56"/>
        <v>41569.490497685183</v>
      </c>
      <c r="T892" s="14">
        <f t="shared" si="57"/>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4"/>
        <v>3.25</v>
      </c>
      <c r="P893" s="5">
        <f t="shared" si="55"/>
        <v>28.888888888888889</v>
      </c>
      <c r="Q893" t="s">
        <v>8325</v>
      </c>
      <c r="R893" s="12" t="s">
        <v>8329</v>
      </c>
      <c r="S893" s="14">
        <f t="shared" si="56"/>
        <v>41841.823263888888</v>
      </c>
      <c r="T893" s="14">
        <f t="shared" si="57"/>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4"/>
        <v>40.75</v>
      </c>
      <c r="P894" s="5">
        <f t="shared" si="55"/>
        <v>143.8235294117647</v>
      </c>
      <c r="Q894" t="s">
        <v>8325</v>
      </c>
      <c r="R894" s="12" t="s">
        <v>8329</v>
      </c>
      <c r="S894" s="14">
        <f t="shared" si="56"/>
        <v>40303.991701388884</v>
      </c>
      <c r="T894" s="14">
        <f t="shared" si="57"/>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4"/>
        <v>10</v>
      </c>
      <c r="P895" s="5">
        <f t="shared" si="55"/>
        <v>40</v>
      </c>
      <c r="Q895" t="s">
        <v>8325</v>
      </c>
      <c r="R895" s="12" t="s">
        <v>8329</v>
      </c>
      <c r="S895" s="14">
        <f t="shared" si="56"/>
        <v>42065.689386574071</v>
      </c>
      <c r="T895" s="14">
        <f t="shared" si="57"/>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4"/>
        <v>39.17</v>
      </c>
      <c r="P896" s="5">
        <f t="shared" si="55"/>
        <v>147.81132075471697</v>
      </c>
      <c r="Q896" t="s">
        <v>8325</v>
      </c>
      <c r="R896" s="12" t="s">
        <v>8329</v>
      </c>
      <c r="S896" s="14">
        <f t="shared" si="56"/>
        <v>42496.773263888892</v>
      </c>
      <c r="T896" s="14">
        <f t="shared" si="57"/>
        <v>42526.773263888892</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4"/>
        <v>2.4375</v>
      </c>
      <c r="P897" s="5">
        <f t="shared" si="55"/>
        <v>27.857142857142858</v>
      </c>
      <c r="Q897" t="s">
        <v>8325</v>
      </c>
      <c r="R897" s="12" t="s">
        <v>8329</v>
      </c>
      <c r="S897" s="14">
        <f t="shared" si="56"/>
        <v>40430.919317129628</v>
      </c>
      <c r="T897" s="14">
        <f t="shared" si="57"/>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4"/>
        <v>40</v>
      </c>
      <c r="P898" s="5">
        <f t="shared" si="55"/>
        <v>44.444444444444443</v>
      </c>
      <c r="Q898" t="s">
        <v>8325</v>
      </c>
      <c r="R898" s="12" t="s">
        <v>8329</v>
      </c>
      <c r="S898" s="14">
        <f t="shared" si="56"/>
        <v>42218.664652777778</v>
      </c>
      <c r="T898" s="14">
        <f t="shared" si="57"/>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8">E899/D899*100</f>
        <v>0</v>
      </c>
      <c r="P899" s="5" t="e">
        <f t="shared" ref="P899:P962" si="59">E899/L899</f>
        <v>#DIV/0!</v>
      </c>
      <c r="Q899" t="s">
        <v>8325</v>
      </c>
      <c r="R899" s="12" t="s">
        <v>8329</v>
      </c>
      <c r="S899" s="14">
        <f t="shared" si="56"/>
        <v>41211.480416666665</v>
      </c>
      <c r="T899" s="14">
        <f t="shared" si="57"/>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8"/>
        <v>2.8000000000000003</v>
      </c>
      <c r="P900" s="5">
        <f t="shared" si="59"/>
        <v>35</v>
      </c>
      <c r="Q900" t="s">
        <v>8325</v>
      </c>
      <c r="R900" s="12" t="s">
        <v>8329</v>
      </c>
      <c r="S900" s="14">
        <f t="shared" si="56"/>
        <v>40878.549884259257</v>
      </c>
      <c r="T900" s="14">
        <f t="shared" si="57"/>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8"/>
        <v>37.333333333333336</v>
      </c>
      <c r="P901" s="5">
        <f t="shared" si="59"/>
        <v>35</v>
      </c>
      <c r="Q901" t="s">
        <v>8325</v>
      </c>
      <c r="R901" s="12" t="s">
        <v>8328</v>
      </c>
      <c r="S901" s="14">
        <f t="shared" si="56"/>
        <v>40645.890763888885</v>
      </c>
      <c r="T901" s="14">
        <f t="shared" si="57"/>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8"/>
        <v>0.42</v>
      </c>
      <c r="P902" s="5">
        <f t="shared" si="59"/>
        <v>10.5</v>
      </c>
      <c r="Q902" t="s">
        <v>8325</v>
      </c>
      <c r="R902" s="12" t="s">
        <v>8328</v>
      </c>
      <c r="S902" s="14">
        <f t="shared" si="56"/>
        <v>42429.641226851854</v>
      </c>
      <c r="T902" s="14">
        <f t="shared" si="57"/>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8"/>
        <v>0</v>
      </c>
      <c r="P903" s="5" t="e">
        <f t="shared" si="59"/>
        <v>#DIV/0!</v>
      </c>
      <c r="Q903" t="s">
        <v>8325</v>
      </c>
      <c r="R903" s="12" t="s">
        <v>8328</v>
      </c>
      <c r="S903" s="14">
        <f t="shared" si="56"/>
        <v>40291.603171296294</v>
      </c>
      <c r="T903" s="14">
        <f t="shared" si="57"/>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8"/>
        <v>0.3</v>
      </c>
      <c r="P904" s="5">
        <f t="shared" si="59"/>
        <v>30</v>
      </c>
      <c r="Q904" t="s">
        <v>8325</v>
      </c>
      <c r="R904" s="12" t="s">
        <v>8328</v>
      </c>
      <c r="S904" s="14">
        <f t="shared" si="56"/>
        <v>41829.757199074069</v>
      </c>
      <c r="T904" s="14">
        <f t="shared" si="57"/>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8"/>
        <v>3.2</v>
      </c>
      <c r="P905" s="5">
        <f t="shared" si="59"/>
        <v>40</v>
      </c>
      <c r="Q905" t="s">
        <v>8325</v>
      </c>
      <c r="R905" s="12" t="s">
        <v>8328</v>
      </c>
      <c r="S905" s="14">
        <f t="shared" si="56"/>
        <v>41149.587731481479</v>
      </c>
      <c r="T905" s="14">
        <f t="shared" si="57"/>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8"/>
        <v>0.30199999999999999</v>
      </c>
      <c r="P906" s="5">
        <f t="shared" si="59"/>
        <v>50.333333333333336</v>
      </c>
      <c r="Q906" t="s">
        <v>8325</v>
      </c>
      <c r="R906" s="12" t="s">
        <v>8328</v>
      </c>
      <c r="S906" s="14">
        <f t="shared" si="56"/>
        <v>42341.87195601852</v>
      </c>
      <c r="T906" s="14">
        <f t="shared" si="57"/>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8"/>
        <v>3.0153846153846153</v>
      </c>
      <c r="P907" s="5">
        <f t="shared" si="59"/>
        <v>32.666666666666664</v>
      </c>
      <c r="Q907" t="s">
        <v>8325</v>
      </c>
      <c r="R907" s="12" t="s">
        <v>8328</v>
      </c>
      <c r="S907" s="14">
        <f t="shared" si="56"/>
        <v>40507.031550925924</v>
      </c>
      <c r="T907" s="14">
        <f t="shared" si="57"/>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8"/>
        <v>0</v>
      </c>
      <c r="P908" s="5" t="e">
        <f t="shared" si="59"/>
        <v>#DIV/0!</v>
      </c>
      <c r="Q908" t="s">
        <v>8325</v>
      </c>
      <c r="R908" s="12" t="s">
        <v>8328</v>
      </c>
      <c r="S908" s="14">
        <f t="shared" si="56"/>
        <v>41680.981365740736</v>
      </c>
      <c r="T908" s="14">
        <f t="shared" si="57"/>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8"/>
        <v>0</v>
      </c>
      <c r="P909" s="5" t="e">
        <f t="shared" si="59"/>
        <v>#DIV/0!</v>
      </c>
      <c r="Q909" t="s">
        <v>8325</v>
      </c>
      <c r="R909" s="12" t="s">
        <v>8328</v>
      </c>
      <c r="S909" s="14">
        <f t="shared" si="56"/>
        <v>40766.9840625</v>
      </c>
      <c r="T909" s="14">
        <f t="shared" si="57"/>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8"/>
        <v>0</v>
      </c>
      <c r="P910" s="5" t="e">
        <f t="shared" si="59"/>
        <v>#DIV/0!</v>
      </c>
      <c r="Q910" t="s">
        <v>8325</v>
      </c>
      <c r="R910" s="12" t="s">
        <v>8328</v>
      </c>
      <c r="S910" s="14">
        <f t="shared" si="56"/>
        <v>40340.593229166661</v>
      </c>
      <c r="T910" s="14">
        <f t="shared" si="57"/>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8"/>
        <v>3.25</v>
      </c>
      <c r="P911" s="5">
        <f t="shared" si="59"/>
        <v>65</v>
      </c>
      <c r="Q911" t="s">
        <v>8325</v>
      </c>
      <c r="R911" s="12" t="s">
        <v>8328</v>
      </c>
      <c r="S911" s="14">
        <f t="shared" si="56"/>
        <v>41081.481944444444</v>
      </c>
      <c r="T911" s="14">
        <f t="shared" si="57"/>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8"/>
        <v>22.363636363636363</v>
      </c>
      <c r="P912" s="5">
        <f t="shared" si="59"/>
        <v>24.6</v>
      </c>
      <c r="Q912" t="s">
        <v>8325</v>
      </c>
      <c r="R912" s="12" t="s">
        <v>8328</v>
      </c>
      <c r="S912" s="14">
        <f t="shared" si="56"/>
        <v>42737.337025462963</v>
      </c>
      <c r="T912" s="14">
        <f t="shared" si="57"/>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8"/>
        <v>0</v>
      </c>
      <c r="P913" s="5" t="e">
        <f t="shared" si="59"/>
        <v>#DIV/0!</v>
      </c>
      <c r="Q913" t="s">
        <v>8325</v>
      </c>
      <c r="R913" s="12" t="s">
        <v>8328</v>
      </c>
      <c r="S913" s="14">
        <f t="shared" si="56"/>
        <v>41641.796817129631</v>
      </c>
      <c r="T913" s="14">
        <f t="shared" si="57"/>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8"/>
        <v>0.85714285714285721</v>
      </c>
      <c r="P914" s="5">
        <f t="shared" si="59"/>
        <v>15</v>
      </c>
      <c r="Q914" t="s">
        <v>8325</v>
      </c>
      <c r="R914" s="12" t="s">
        <v>8328</v>
      </c>
      <c r="S914" s="14">
        <f t="shared" si="56"/>
        <v>41193.901006944441</v>
      </c>
      <c r="T914" s="14">
        <f t="shared" si="57"/>
        <v>41253.942673611105</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8"/>
        <v>6.6066666666666665</v>
      </c>
      <c r="P915" s="5">
        <f t="shared" si="59"/>
        <v>82.583333333333329</v>
      </c>
      <c r="Q915" t="s">
        <v>8325</v>
      </c>
      <c r="R915" s="12" t="s">
        <v>8328</v>
      </c>
      <c r="S915" s="14">
        <f t="shared" ref="S915:S978" si="60">(((J915/60)/60)/24)+DATE(1970,1,1)+(-5/24)</f>
        <v>41003.930775462963</v>
      </c>
      <c r="T915" s="14">
        <f t="shared" ref="T915:T978" si="61">(((I915/60)/60)/24)+DATE(1970,1,1)+(-5/24)</f>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8"/>
        <v>0</v>
      </c>
      <c r="P916" s="5" t="e">
        <f t="shared" si="59"/>
        <v>#DIV/0!</v>
      </c>
      <c r="Q916" t="s">
        <v>8325</v>
      </c>
      <c r="R916" s="12" t="s">
        <v>8328</v>
      </c>
      <c r="S916" s="14">
        <f t="shared" si="60"/>
        <v>41116.554942129631</v>
      </c>
      <c r="T916" s="14">
        <f t="shared" si="61"/>
        <v>41146.554942129631</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8"/>
        <v>5.7692307692307692</v>
      </c>
      <c r="P917" s="5">
        <f t="shared" si="59"/>
        <v>41.666666666666664</v>
      </c>
      <c r="Q917" t="s">
        <v>8325</v>
      </c>
      <c r="R917" s="12" t="s">
        <v>8328</v>
      </c>
      <c r="S917" s="14">
        <f t="shared" si="60"/>
        <v>40937.471226851849</v>
      </c>
      <c r="T917" s="14">
        <f t="shared" si="61"/>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8"/>
        <v>0</v>
      </c>
      <c r="P918" s="5" t="e">
        <f t="shared" si="59"/>
        <v>#DIV/0!</v>
      </c>
      <c r="Q918" t="s">
        <v>8325</v>
      </c>
      <c r="R918" s="12" t="s">
        <v>8328</v>
      </c>
      <c r="S918" s="14">
        <f t="shared" si="60"/>
        <v>40434.645069444443</v>
      </c>
      <c r="T918" s="14">
        <f t="shared" si="61"/>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8"/>
        <v>0.6</v>
      </c>
      <c r="P919" s="5">
        <f t="shared" si="59"/>
        <v>30</v>
      </c>
      <c r="Q919" t="s">
        <v>8325</v>
      </c>
      <c r="R919" s="12" t="s">
        <v>8328</v>
      </c>
      <c r="S919" s="14">
        <f t="shared" si="60"/>
        <v>41802.735300925924</v>
      </c>
      <c r="T919" s="14">
        <f t="shared" si="61"/>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8"/>
        <v>5.0256410256410255</v>
      </c>
      <c r="P920" s="5">
        <f t="shared" si="59"/>
        <v>19.600000000000001</v>
      </c>
      <c r="Q920" t="s">
        <v>8325</v>
      </c>
      <c r="R920" s="12" t="s">
        <v>8328</v>
      </c>
      <c r="S920" s="14">
        <f t="shared" si="60"/>
        <v>41944.707881944443</v>
      </c>
      <c r="T920" s="14">
        <f t="shared" si="61"/>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8"/>
        <v>0.5</v>
      </c>
      <c r="P921" s="5">
        <f t="shared" si="59"/>
        <v>100</v>
      </c>
      <c r="Q921" t="s">
        <v>8325</v>
      </c>
      <c r="R921" s="12" t="s">
        <v>8328</v>
      </c>
      <c r="S921" s="14">
        <f t="shared" si="60"/>
        <v>41227.433391203704</v>
      </c>
      <c r="T921" s="14">
        <f t="shared" si="61"/>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8"/>
        <v>0</v>
      </c>
      <c r="P922" s="5" t="e">
        <f t="shared" si="59"/>
        <v>#DIV/0!</v>
      </c>
      <c r="Q922" t="s">
        <v>8325</v>
      </c>
      <c r="R922" s="12" t="s">
        <v>8328</v>
      </c>
      <c r="S922" s="14">
        <f t="shared" si="60"/>
        <v>41562.463217592594</v>
      </c>
      <c r="T922" s="14">
        <f t="shared" si="61"/>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8"/>
        <v>30.9</v>
      </c>
      <c r="P923" s="5">
        <f t="shared" si="59"/>
        <v>231.75</v>
      </c>
      <c r="Q923" t="s">
        <v>8325</v>
      </c>
      <c r="R923" s="12" t="s">
        <v>8328</v>
      </c>
      <c r="S923" s="14">
        <f t="shared" si="60"/>
        <v>40846.962685185179</v>
      </c>
      <c r="T923" s="14">
        <f t="shared" si="61"/>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8"/>
        <v>21.037037037037038</v>
      </c>
      <c r="P924" s="5">
        <f t="shared" si="59"/>
        <v>189.33333333333334</v>
      </c>
      <c r="Q924" t="s">
        <v>8325</v>
      </c>
      <c r="R924" s="12" t="s">
        <v>8328</v>
      </c>
      <c r="S924" s="14">
        <f t="shared" si="60"/>
        <v>41878.32167824074</v>
      </c>
      <c r="T924" s="14">
        <f t="shared" si="61"/>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8"/>
        <v>2.1999999999999997</v>
      </c>
      <c r="P925" s="5">
        <f t="shared" si="59"/>
        <v>55</v>
      </c>
      <c r="Q925" t="s">
        <v>8325</v>
      </c>
      <c r="R925" s="12" t="s">
        <v>8328</v>
      </c>
      <c r="S925" s="14">
        <f t="shared" si="60"/>
        <v>41934.751423611109</v>
      </c>
      <c r="T925" s="14">
        <f t="shared" si="61"/>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8"/>
        <v>10.9</v>
      </c>
      <c r="P926" s="5">
        <f t="shared" si="59"/>
        <v>21.8</v>
      </c>
      <c r="Q926" t="s">
        <v>8325</v>
      </c>
      <c r="R926" s="12" t="s">
        <v>8328</v>
      </c>
      <c r="S926" s="14">
        <f t="shared" si="60"/>
        <v>41288.734594907408</v>
      </c>
      <c r="T926" s="14">
        <f t="shared" si="61"/>
        <v>41318.734594907408</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8"/>
        <v>2.666666666666667</v>
      </c>
      <c r="P927" s="5">
        <f t="shared" si="59"/>
        <v>32</v>
      </c>
      <c r="Q927" t="s">
        <v>8325</v>
      </c>
      <c r="R927" s="12" t="s">
        <v>8328</v>
      </c>
      <c r="S927" s="14">
        <f t="shared" si="60"/>
        <v>41575.672581018516</v>
      </c>
      <c r="T927" s="14">
        <f t="shared" si="61"/>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8"/>
        <v>0</v>
      </c>
      <c r="P928" s="5" t="e">
        <f t="shared" si="59"/>
        <v>#DIV/0!</v>
      </c>
      <c r="Q928" t="s">
        <v>8325</v>
      </c>
      <c r="R928" s="12" t="s">
        <v>8328</v>
      </c>
      <c r="S928" s="14">
        <f t="shared" si="60"/>
        <v>40337.811689814815</v>
      </c>
      <c r="T928" s="14">
        <f t="shared" si="61"/>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8"/>
        <v>0</v>
      </c>
      <c r="P929" s="5" t="e">
        <f t="shared" si="59"/>
        <v>#DIV/0!</v>
      </c>
      <c r="Q929" t="s">
        <v>8325</v>
      </c>
      <c r="R929" s="12" t="s">
        <v>8328</v>
      </c>
      <c r="S929" s="14">
        <f t="shared" si="60"/>
        <v>41013.614525462959</v>
      </c>
      <c r="T929" s="14">
        <f t="shared" si="61"/>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8"/>
        <v>10.86206896551724</v>
      </c>
      <c r="P930" s="5">
        <f t="shared" si="59"/>
        <v>56.25</v>
      </c>
      <c r="Q930" t="s">
        <v>8325</v>
      </c>
      <c r="R930" s="12" t="s">
        <v>8328</v>
      </c>
      <c r="S930" s="14">
        <f t="shared" si="60"/>
        <v>41180.654085648144</v>
      </c>
      <c r="T930" s="14">
        <f t="shared" si="61"/>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8"/>
        <v>0</v>
      </c>
      <c r="P931" s="5" t="e">
        <f t="shared" si="59"/>
        <v>#DIV/0!</v>
      </c>
      <c r="Q931" t="s">
        <v>8325</v>
      </c>
      <c r="R931" s="12" t="s">
        <v>8328</v>
      </c>
      <c r="S931" s="14">
        <f t="shared" si="60"/>
        <v>40978.029733796291</v>
      </c>
      <c r="T931" s="14">
        <f t="shared" si="61"/>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8"/>
        <v>38.333333333333336</v>
      </c>
      <c r="P932" s="5">
        <f t="shared" si="59"/>
        <v>69</v>
      </c>
      <c r="Q932" t="s">
        <v>8325</v>
      </c>
      <c r="R932" s="12" t="s">
        <v>8328</v>
      </c>
      <c r="S932" s="14">
        <f t="shared" si="60"/>
        <v>40312.707245370366</v>
      </c>
      <c r="T932" s="14">
        <f t="shared" si="61"/>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8"/>
        <v>6.5500000000000007</v>
      </c>
      <c r="P933" s="5">
        <f t="shared" si="59"/>
        <v>18.714285714285715</v>
      </c>
      <c r="Q933" t="s">
        <v>8325</v>
      </c>
      <c r="R933" s="12" t="s">
        <v>8328</v>
      </c>
      <c r="S933" s="14">
        <f t="shared" si="60"/>
        <v>41680.151643518519</v>
      </c>
      <c r="T933" s="14">
        <f t="shared" si="61"/>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8"/>
        <v>14.536842105263158</v>
      </c>
      <c r="P934" s="5">
        <f t="shared" si="59"/>
        <v>46.033333333333331</v>
      </c>
      <c r="Q934" t="s">
        <v>8325</v>
      </c>
      <c r="R934" s="12" t="s">
        <v>8328</v>
      </c>
      <c r="S934" s="14">
        <f t="shared" si="60"/>
        <v>41310.760937499996</v>
      </c>
      <c r="T934" s="14">
        <f t="shared" si="61"/>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8"/>
        <v>6</v>
      </c>
      <c r="P935" s="5">
        <f t="shared" si="59"/>
        <v>60</v>
      </c>
      <c r="Q935" t="s">
        <v>8325</v>
      </c>
      <c r="R935" s="12" t="s">
        <v>8328</v>
      </c>
      <c r="S935" s="14">
        <f t="shared" si="60"/>
        <v>41710.960752314815</v>
      </c>
      <c r="T935" s="14">
        <f t="shared" si="61"/>
        <v>41770.960752314815</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8"/>
        <v>30.4</v>
      </c>
      <c r="P936" s="5">
        <f t="shared" si="59"/>
        <v>50.666666666666664</v>
      </c>
      <c r="Q936" t="s">
        <v>8325</v>
      </c>
      <c r="R936" s="12" t="s">
        <v>8328</v>
      </c>
      <c r="S936" s="14">
        <f t="shared" si="60"/>
        <v>41733.528749999998</v>
      </c>
      <c r="T936" s="14">
        <f t="shared" si="61"/>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8"/>
        <v>1.4285714285714286</v>
      </c>
      <c r="P937" s="5">
        <f t="shared" si="59"/>
        <v>25</v>
      </c>
      <c r="Q937" t="s">
        <v>8325</v>
      </c>
      <c r="R937" s="12" t="s">
        <v>8328</v>
      </c>
      <c r="S937" s="14">
        <f t="shared" si="60"/>
        <v>42368.125335648147</v>
      </c>
      <c r="T937" s="14">
        <f t="shared" si="61"/>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8"/>
        <v>0</v>
      </c>
      <c r="P938" s="5" t="e">
        <f t="shared" si="59"/>
        <v>#DIV/0!</v>
      </c>
      <c r="Q938" t="s">
        <v>8325</v>
      </c>
      <c r="R938" s="12" t="s">
        <v>8328</v>
      </c>
      <c r="S938" s="14">
        <f t="shared" si="60"/>
        <v>40882.815844907404</v>
      </c>
      <c r="T938" s="14">
        <f t="shared" si="61"/>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8"/>
        <v>1.1428571428571428</v>
      </c>
      <c r="P939" s="5">
        <f t="shared" si="59"/>
        <v>20</v>
      </c>
      <c r="Q939" t="s">
        <v>8325</v>
      </c>
      <c r="R939" s="12" t="s">
        <v>8328</v>
      </c>
      <c r="S939" s="14">
        <f t="shared" si="60"/>
        <v>41551.589780092589</v>
      </c>
      <c r="T939" s="14">
        <f t="shared" si="61"/>
        <v>41581.63144675926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8"/>
        <v>0.35714285714285715</v>
      </c>
      <c r="P940" s="5">
        <f t="shared" si="59"/>
        <v>25</v>
      </c>
      <c r="Q940" t="s">
        <v>8325</v>
      </c>
      <c r="R940" s="12" t="s">
        <v>8328</v>
      </c>
      <c r="S940" s="14">
        <f t="shared" si="60"/>
        <v>41124.27138888889</v>
      </c>
      <c r="T940" s="14">
        <f t="shared" si="61"/>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8"/>
        <v>1.4545454545454546</v>
      </c>
      <c r="P941" s="5">
        <f t="shared" si="59"/>
        <v>20</v>
      </c>
      <c r="Q941" t="s">
        <v>8319</v>
      </c>
      <c r="R941" s="12" t="s">
        <v>8321</v>
      </c>
      <c r="S941" s="14">
        <f t="shared" si="60"/>
        <v>41416.554837962962</v>
      </c>
      <c r="T941" s="14">
        <f t="shared" si="61"/>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8"/>
        <v>17.155555555555555</v>
      </c>
      <c r="P942" s="5">
        <f t="shared" si="59"/>
        <v>110.28571428571429</v>
      </c>
      <c r="Q942" t="s">
        <v>8319</v>
      </c>
      <c r="R942" s="12" t="s">
        <v>8321</v>
      </c>
      <c r="S942" s="14">
        <f t="shared" si="60"/>
        <v>42181.800069444442</v>
      </c>
      <c r="T942" s="14">
        <f t="shared" si="61"/>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8"/>
        <v>2.3220000000000001</v>
      </c>
      <c r="P943" s="5">
        <f t="shared" si="59"/>
        <v>37.451612903225808</v>
      </c>
      <c r="Q943" t="s">
        <v>8319</v>
      </c>
      <c r="R943" s="12" t="s">
        <v>8321</v>
      </c>
      <c r="S943" s="14">
        <f t="shared" si="60"/>
        <v>42745.888252314813</v>
      </c>
      <c r="T943" s="14">
        <f t="shared" si="61"/>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8"/>
        <v>8.9066666666666663</v>
      </c>
      <c r="P944" s="5">
        <f t="shared" si="59"/>
        <v>41.75</v>
      </c>
      <c r="Q944" t="s">
        <v>8319</v>
      </c>
      <c r="R944" s="12" t="s">
        <v>8321</v>
      </c>
      <c r="S944" s="14">
        <f t="shared" si="60"/>
        <v>42382.634953703695</v>
      </c>
      <c r="T944" s="14">
        <f t="shared" si="61"/>
        <v>42418.634953703695</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8"/>
        <v>9.6333333333333346</v>
      </c>
      <c r="P945" s="5">
        <f t="shared" si="59"/>
        <v>24.083333333333332</v>
      </c>
      <c r="Q945" t="s">
        <v>8319</v>
      </c>
      <c r="R945" s="12" t="s">
        <v>8321</v>
      </c>
      <c r="S945" s="14">
        <f t="shared" si="60"/>
        <v>42673.459548611114</v>
      </c>
      <c r="T945" s="14">
        <f t="shared" si="61"/>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8"/>
        <v>13.325999999999999</v>
      </c>
      <c r="P946" s="5">
        <f t="shared" si="59"/>
        <v>69.40625</v>
      </c>
      <c r="Q946" t="s">
        <v>8319</v>
      </c>
      <c r="R946" s="12" t="s">
        <v>8321</v>
      </c>
      <c r="S946" s="14">
        <f t="shared" si="60"/>
        <v>42444.375578703701</v>
      </c>
      <c r="T946" s="14">
        <f t="shared" si="61"/>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8"/>
        <v>2.484</v>
      </c>
      <c r="P947" s="5">
        <f t="shared" si="59"/>
        <v>155.25</v>
      </c>
      <c r="Q947" t="s">
        <v>8319</v>
      </c>
      <c r="R947" s="12" t="s">
        <v>8321</v>
      </c>
      <c r="S947" s="14">
        <f t="shared" si="60"/>
        <v>42732.664652777778</v>
      </c>
      <c r="T947" s="14">
        <f t="shared" si="61"/>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8"/>
        <v>1.9066666666666665</v>
      </c>
      <c r="P948" s="5">
        <f t="shared" si="59"/>
        <v>57.2</v>
      </c>
      <c r="Q948" t="s">
        <v>8319</v>
      </c>
      <c r="R948" s="12" t="s">
        <v>8321</v>
      </c>
      <c r="S948" s="14">
        <f t="shared" si="60"/>
        <v>42592.542222222219</v>
      </c>
      <c r="T948" s="14">
        <f t="shared" si="61"/>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8"/>
        <v>0</v>
      </c>
      <c r="P949" s="5" t="e">
        <f t="shared" si="59"/>
        <v>#DIV/0!</v>
      </c>
      <c r="Q949" t="s">
        <v>8319</v>
      </c>
      <c r="R949" s="12" t="s">
        <v>8321</v>
      </c>
      <c r="S949" s="14">
        <f t="shared" si="60"/>
        <v>42491.57298611111</v>
      </c>
      <c r="T949" s="14">
        <f t="shared" si="61"/>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8"/>
        <v>12</v>
      </c>
      <c r="P950" s="5">
        <f t="shared" si="59"/>
        <v>60</v>
      </c>
      <c r="Q950" t="s">
        <v>8319</v>
      </c>
      <c r="R950" s="12" t="s">
        <v>8321</v>
      </c>
      <c r="S950" s="14">
        <f t="shared" si="60"/>
        <v>42411.619953703703</v>
      </c>
      <c r="T950" s="14">
        <f t="shared" si="61"/>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8"/>
        <v>1.365</v>
      </c>
      <c r="P951" s="5">
        <f t="shared" si="59"/>
        <v>39</v>
      </c>
      <c r="Q951" t="s">
        <v>8319</v>
      </c>
      <c r="R951" s="12" t="s">
        <v>8321</v>
      </c>
      <c r="S951" s="14">
        <f t="shared" si="60"/>
        <v>42360.835370370369</v>
      </c>
      <c r="T951" s="14">
        <f t="shared" si="61"/>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8"/>
        <v>28.04</v>
      </c>
      <c r="P952" s="5">
        <f t="shared" si="59"/>
        <v>58.416666666666664</v>
      </c>
      <c r="Q952" t="s">
        <v>8319</v>
      </c>
      <c r="R952" s="12" t="s">
        <v>8321</v>
      </c>
      <c r="S952" s="14">
        <f t="shared" si="60"/>
        <v>42356.54237268518</v>
      </c>
      <c r="T952" s="14">
        <f t="shared" si="61"/>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8"/>
        <v>38.39</v>
      </c>
      <c r="P953" s="5">
        <f t="shared" si="59"/>
        <v>158.63636363636363</v>
      </c>
      <c r="Q953" t="s">
        <v>8319</v>
      </c>
      <c r="R953" s="12" t="s">
        <v>8321</v>
      </c>
      <c r="S953" s="14">
        <f t="shared" si="60"/>
        <v>42480.44527777777</v>
      </c>
      <c r="T953" s="14">
        <f t="shared" si="61"/>
        <v>42525.44527777777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8"/>
        <v>39.942857142857143</v>
      </c>
      <c r="P954" s="5">
        <f t="shared" si="59"/>
        <v>99.857142857142861</v>
      </c>
      <c r="Q954" t="s">
        <v>8319</v>
      </c>
      <c r="R954" s="12" t="s">
        <v>8321</v>
      </c>
      <c r="S954" s="14">
        <f t="shared" si="60"/>
        <v>42662.405231481483</v>
      </c>
      <c r="T954" s="14">
        <f t="shared" si="61"/>
        <v>42692.446898148148</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8"/>
        <v>0.84</v>
      </c>
      <c r="P955" s="5">
        <f t="shared" si="59"/>
        <v>25.2</v>
      </c>
      <c r="Q955" t="s">
        <v>8319</v>
      </c>
      <c r="R955" s="12" t="s">
        <v>8321</v>
      </c>
      <c r="S955" s="14">
        <f t="shared" si="60"/>
        <v>41998.956006944441</v>
      </c>
      <c r="T955" s="14">
        <f t="shared" si="61"/>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8"/>
        <v>43.406666666666666</v>
      </c>
      <c r="P956" s="5">
        <f t="shared" si="59"/>
        <v>89.191780821917803</v>
      </c>
      <c r="Q956" t="s">
        <v>8319</v>
      </c>
      <c r="R956" s="12" t="s">
        <v>8321</v>
      </c>
      <c r="S956" s="14">
        <f t="shared" si="60"/>
        <v>42194.625451388885</v>
      </c>
      <c r="T956" s="14">
        <f t="shared" si="61"/>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8"/>
        <v>5.6613333333333333</v>
      </c>
      <c r="P957" s="5">
        <f t="shared" si="59"/>
        <v>182.6236559139785</v>
      </c>
      <c r="Q957" t="s">
        <v>8319</v>
      </c>
      <c r="R957" s="12" t="s">
        <v>8321</v>
      </c>
      <c r="S957" s="14">
        <f t="shared" si="60"/>
        <v>42586.086805555555</v>
      </c>
      <c r="T957" s="14">
        <f t="shared" si="61"/>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8"/>
        <v>1.722</v>
      </c>
      <c r="P958" s="5">
        <f t="shared" si="59"/>
        <v>50.647058823529413</v>
      </c>
      <c r="Q958" t="s">
        <v>8319</v>
      </c>
      <c r="R958" s="12" t="s">
        <v>8321</v>
      </c>
      <c r="S958" s="14">
        <f t="shared" si="60"/>
        <v>42060.705543981479</v>
      </c>
      <c r="T958" s="14">
        <f t="shared" si="61"/>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8"/>
        <v>1.9416666666666664</v>
      </c>
      <c r="P959" s="5">
        <f t="shared" si="59"/>
        <v>33.285714285714285</v>
      </c>
      <c r="Q959" t="s">
        <v>8319</v>
      </c>
      <c r="R959" s="12" t="s">
        <v>8321</v>
      </c>
      <c r="S959" s="14">
        <f t="shared" si="60"/>
        <v>42660.344131944446</v>
      </c>
      <c r="T959" s="14">
        <f t="shared" si="61"/>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8"/>
        <v>11.328275684711327</v>
      </c>
      <c r="P960" s="5">
        <f t="shared" si="59"/>
        <v>51.823529411764703</v>
      </c>
      <c r="Q960" t="s">
        <v>8319</v>
      </c>
      <c r="R960" s="12" t="s">
        <v>8321</v>
      </c>
      <c r="S960" s="14">
        <f t="shared" si="60"/>
        <v>42082.594479166662</v>
      </c>
      <c r="T960" s="14">
        <f t="shared" si="61"/>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8"/>
        <v>38.86</v>
      </c>
      <c r="P961" s="5">
        <f t="shared" si="59"/>
        <v>113.62573099415205</v>
      </c>
      <c r="Q961" t="s">
        <v>8319</v>
      </c>
      <c r="R961" s="12" t="s">
        <v>8321</v>
      </c>
      <c r="S961" s="14">
        <f t="shared" si="60"/>
        <v>41992.96603009259</v>
      </c>
      <c r="T961" s="14">
        <f t="shared" si="61"/>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8"/>
        <v>46.100628930817614</v>
      </c>
      <c r="P962" s="5">
        <f t="shared" si="59"/>
        <v>136.46276595744681</v>
      </c>
      <c r="Q962" t="s">
        <v>8319</v>
      </c>
      <c r="R962" s="12" t="s">
        <v>8321</v>
      </c>
      <c r="S962" s="14">
        <f t="shared" si="60"/>
        <v>42766.41846064815</v>
      </c>
      <c r="T962" s="14">
        <f t="shared" si="61"/>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2">E963/D963*100</f>
        <v>42.188421052631583</v>
      </c>
      <c r="P963" s="5">
        <f t="shared" ref="P963:P1026" si="63">E963/L963</f>
        <v>364.35454545454547</v>
      </c>
      <c r="Q963" t="s">
        <v>8319</v>
      </c>
      <c r="R963" s="12" t="s">
        <v>8321</v>
      </c>
      <c r="S963" s="14">
        <f t="shared" si="60"/>
        <v>42740.485358796293</v>
      </c>
      <c r="T963" s="14">
        <f t="shared" si="61"/>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2"/>
        <v>28.48</v>
      </c>
      <c r="P964" s="5">
        <f t="shared" si="63"/>
        <v>19.243243243243242</v>
      </c>
      <c r="Q964" t="s">
        <v>8319</v>
      </c>
      <c r="R964" s="12" t="s">
        <v>8321</v>
      </c>
      <c r="S964" s="14">
        <f t="shared" si="60"/>
        <v>42373.504085648143</v>
      </c>
      <c r="T964" s="14">
        <f t="shared" si="61"/>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2"/>
        <v>1.077142857142857</v>
      </c>
      <c r="P965" s="5">
        <f t="shared" si="63"/>
        <v>41.888888888888886</v>
      </c>
      <c r="Q965" t="s">
        <v>8319</v>
      </c>
      <c r="R965" s="12" t="s">
        <v>8321</v>
      </c>
      <c r="S965" s="14">
        <f t="shared" si="60"/>
        <v>42625.427303240744</v>
      </c>
      <c r="T965" s="14">
        <f t="shared" si="61"/>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2"/>
        <v>0.79909090909090907</v>
      </c>
      <c r="P966" s="5">
        <f t="shared" si="63"/>
        <v>30.310344827586206</v>
      </c>
      <c r="Q966" t="s">
        <v>8319</v>
      </c>
      <c r="R966" s="12" t="s">
        <v>8321</v>
      </c>
      <c r="S966" s="14">
        <f t="shared" si="60"/>
        <v>42208.420358796291</v>
      </c>
      <c r="T966" s="14">
        <f t="shared" si="61"/>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2"/>
        <v>1.1919999999999999</v>
      </c>
      <c r="P967" s="5">
        <f t="shared" si="63"/>
        <v>49.666666666666664</v>
      </c>
      <c r="Q967" t="s">
        <v>8319</v>
      </c>
      <c r="R967" s="12" t="s">
        <v>8321</v>
      </c>
      <c r="S967" s="14">
        <f t="shared" si="60"/>
        <v>42636.808402777773</v>
      </c>
      <c r="T967" s="14">
        <f t="shared" si="61"/>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2"/>
        <v>14.799999999999999</v>
      </c>
      <c r="P968" s="5">
        <f t="shared" si="63"/>
        <v>59.2</v>
      </c>
      <c r="Q968" t="s">
        <v>8319</v>
      </c>
      <c r="R968" s="12" t="s">
        <v>8321</v>
      </c>
      <c r="S968" s="14">
        <f t="shared" si="60"/>
        <v>42619.427453703705</v>
      </c>
      <c r="T968" s="14">
        <f t="shared" si="61"/>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2"/>
        <v>17.810000000000002</v>
      </c>
      <c r="P969" s="5">
        <f t="shared" si="63"/>
        <v>43.97530864197531</v>
      </c>
      <c r="Q969" t="s">
        <v>8319</v>
      </c>
      <c r="R969" s="12" t="s">
        <v>8321</v>
      </c>
      <c r="S969" s="14">
        <f t="shared" si="60"/>
        <v>42422.045995370368</v>
      </c>
      <c r="T969" s="14">
        <f t="shared" si="61"/>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2"/>
        <v>1.325</v>
      </c>
      <c r="P970" s="5">
        <f t="shared" si="63"/>
        <v>26.5</v>
      </c>
      <c r="Q970" t="s">
        <v>8319</v>
      </c>
      <c r="R970" s="12" t="s">
        <v>8321</v>
      </c>
      <c r="S970" s="14">
        <f t="shared" si="60"/>
        <v>41836.639282407406</v>
      </c>
      <c r="T970" s="14">
        <f t="shared" si="61"/>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2"/>
        <v>46.666666666666664</v>
      </c>
      <c r="P971" s="5">
        <f t="shared" si="63"/>
        <v>1272.7272727272727</v>
      </c>
      <c r="Q971" t="s">
        <v>8319</v>
      </c>
      <c r="R971" s="12" t="s">
        <v>8321</v>
      </c>
      <c r="S971" s="14">
        <f t="shared" si="60"/>
        <v>42742.094988425924</v>
      </c>
      <c r="T971" s="14">
        <f t="shared" si="61"/>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2"/>
        <v>45.92</v>
      </c>
      <c r="P972" s="5">
        <f t="shared" si="63"/>
        <v>164</v>
      </c>
      <c r="Q972" t="s">
        <v>8319</v>
      </c>
      <c r="R972" s="12" t="s">
        <v>8321</v>
      </c>
      <c r="S972" s="14">
        <f t="shared" si="60"/>
        <v>42721.012187499997</v>
      </c>
      <c r="T972" s="14">
        <f t="shared" si="61"/>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2"/>
        <v>0.22599999999999998</v>
      </c>
      <c r="P973" s="5">
        <f t="shared" si="63"/>
        <v>45.2</v>
      </c>
      <c r="Q973" t="s">
        <v>8319</v>
      </c>
      <c r="R973" s="12" t="s">
        <v>8321</v>
      </c>
      <c r="S973" s="14">
        <f t="shared" si="60"/>
        <v>42111.500694444439</v>
      </c>
      <c r="T973" s="14">
        <f t="shared" si="61"/>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2"/>
        <v>34.625</v>
      </c>
      <c r="P974" s="5">
        <f t="shared" si="63"/>
        <v>153.88888888888889</v>
      </c>
      <c r="Q974" t="s">
        <v>8319</v>
      </c>
      <c r="R974" s="12" t="s">
        <v>8321</v>
      </c>
      <c r="S974" s="14">
        <f t="shared" si="60"/>
        <v>41856.657384259255</v>
      </c>
      <c r="T974" s="14">
        <f t="shared" si="61"/>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2"/>
        <v>2.0549999999999997</v>
      </c>
      <c r="P975" s="5">
        <f t="shared" si="63"/>
        <v>51.375</v>
      </c>
      <c r="Q975" t="s">
        <v>8319</v>
      </c>
      <c r="R975" s="12" t="s">
        <v>8321</v>
      </c>
      <c r="S975" s="14">
        <f t="shared" si="60"/>
        <v>42256.806631944441</v>
      </c>
      <c r="T975" s="14">
        <f t="shared" si="61"/>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2"/>
        <v>0.55999999999999994</v>
      </c>
      <c r="P976" s="5">
        <f t="shared" si="63"/>
        <v>93.333333333333329</v>
      </c>
      <c r="Q976" t="s">
        <v>8319</v>
      </c>
      <c r="R976" s="12" t="s">
        <v>8321</v>
      </c>
      <c r="S976" s="14">
        <f t="shared" si="60"/>
        <v>42424.541157407402</v>
      </c>
      <c r="T976" s="14">
        <f t="shared" si="61"/>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2"/>
        <v>2.6069999999999998</v>
      </c>
      <c r="P977" s="5">
        <f t="shared" si="63"/>
        <v>108.625</v>
      </c>
      <c r="Q977" t="s">
        <v>8319</v>
      </c>
      <c r="R977" s="12" t="s">
        <v>8321</v>
      </c>
      <c r="S977" s="14">
        <f t="shared" si="60"/>
        <v>42489.488252314812</v>
      </c>
      <c r="T977" s="14">
        <f t="shared" si="61"/>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2"/>
        <v>1.9259999999999999</v>
      </c>
      <c r="P978" s="5">
        <f t="shared" si="63"/>
        <v>160.5</v>
      </c>
      <c r="Q978" t="s">
        <v>8319</v>
      </c>
      <c r="R978" s="12" t="s">
        <v>8321</v>
      </c>
      <c r="S978" s="14">
        <f t="shared" si="60"/>
        <v>42184.850659722222</v>
      </c>
      <c r="T978" s="14">
        <f t="shared" si="61"/>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2"/>
        <v>33.666666666666664</v>
      </c>
      <c r="P979" s="5">
        <f t="shared" si="63"/>
        <v>75.75</v>
      </c>
      <c r="Q979" t="s">
        <v>8319</v>
      </c>
      <c r="R979" s="12" t="s">
        <v>8321</v>
      </c>
      <c r="S979" s="14">
        <f t="shared" ref="S979:S1042" si="64">(((J979/60)/60)/24)+DATE(1970,1,1)+(-5/24)</f>
        <v>42391.733761574076</v>
      </c>
      <c r="T979" s="14">
        <f t="shared" ref="T979:T1042" si="65">(((I979/60)/60)/24)+DATE(1970,1,1)+(-5/24)</f>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2"/>
        <v>56.263267182990241</v>
      </c>
      <c r="P980" s="5">
        <f t="shared" si="63"/>
        <v>790.83739837398377</v>
      </c>
      <c r="Q980" t="s">
        <v>8319</v>
      </c>
      <c r="R980" s="12" t="s">
        <v>8321</v>
      </c>
      <c r="S980" s="14">
        <f t="shared" si="64"/>
        <v>42395.100706018515</v>
      </c>
      <c r="T980" s="14">
        <f t="shared" si="65"/>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2"/>
        <v>82.817599999999999</v>
      </c>
      <c r="P981" s="5">
        <f t="shared" si="63"/>
        <v>301.93916666666667</v>
      </c>
      <c r="Q981" t="s">
        <v>8319</v>
      </c>
      <c r="R981" s="12" t="s">
        <v>8321</v>
      </c>
      <c r="S981" s="14">
        <f t="shared" si="64"/>
        <v>42506.208657407398</v>
      </c>
      <c r="T981" s="14">
        <f t="shared" si="65"/>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2"/>
        <v>14.860000000000001</v>
      </c>
      <c r="P982" s="5">
        <f t="shared" si="63"/>
        <v>47.935483870967744</v>
      </c>
      <c r="Q982" t="s">
        <v>8319</v>
      </c>
      <c r="R982" s="12" t="s">
        <v>8321</v>
      </c>
      <c r="S982" s="14">
        <f t="shared" si="64"/>
        <v>41928.695856481478</v>
      </c>
      <c r="T982" s="14">
        <f t="shared" si="65"/>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2"/>
        <v>1.2375123751237513E-2</v>
      </c>
      <c r="P983" s="5">
        <f t="shared" si="63"/>
        <v>2.75</v>
      </c>
      <c r="Q983" t="s">
        <v>8319</v>
      </c>
      <c r="R983" s="12" t="s">
        <v>8321</v>
      </c>
      <c r="S983" s="14">
        <f t="shared" si="64"/>
        <v>41830.738680555551</v>
      </c>
      <c r="T983" s="14">
        <f t="shared" si="65"/>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2"/>
        <v>1.7142857142857144E-2</v>
      </c>
      <c r="P984" s="5">
        <f t="shared" si="63"/>
        <v>1</v>
      </c>
      <c r="Q984" t="s">
        <v>8319</v>
      </c>
      <c r="R984" s="12" t="s">
        <v>8321</v>
      </c>
      <c r="S984" s="14">
        <f t="shared" si="64"/>
        <v>42615.544976851852</v>
      </c>
      <c r="T984" s="14">
        <f t="shared" si="65"/>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2"/>
        <v>29.506136117214709</v>
      </c>
      <c r="P985" s="5">
        <f t="shared" si="63"/>
        <v>171.79329608938548</v>
      </c>
      <c r="Q985" t="s">
        <v>8319</v>
      </c>
      <c r="R985" s="12" t="s">
        <v>8321</v>
      </c>
      <c r="S985" s="14">
        <f t="shared" si="64"/>
        <v>42574.459317129629</v>
      </c>
      <c r="T985" s="14">
        <f t="shared" si="65"/>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2"/>
        <v>1.06</v>
      </c>
      <c r="P986" s="5">
        <f t="shared" si="63"/>
        <v>35.333333333333336</v>
      </c>
      <c r="Q986" t="s">
        <v>8319</v>
      </c>
      <c r="R986" s="12" t="s">
        <v>8321</v>
      </c>
      <c r="S986" s="14">
        <f t="shared" si="64"/>
        <v>42060.907499999994</v>
      </c>
      <c r="T986" s="14">
        <f t="shared" si="65"/>
        <v>42090.865833333337</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2"/>
        <v>6.293333333333333</v>
      </c>
      <c r="P987" s="5">
        <f t="shared" si="63"/>
        <v>82.086956521739125</v>
      </c>
      <c r="Q987" t="s">
        <v>8319</v>
      </c>
      <c r="R987" s="12" t="s">
        <v>8321</v>
      </c>
      <c r="S987" s="14">
        <f t="shared" si="64"/>
        <v>42339.759375000001</v>
      </c>
      <c r="T987" s="14">
        <f t="shared" si="65"/>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2"/>
        <v>12.75</v>
      </c>
      <c r="P988" s="5">
        <f t="shared" si="63"/>
        <v>110.8695652173913</v>
      </c>
      <c r="Q988" t="s">
        <v>8319</v>
      </c>
      <c r="R988" s="12" t="s">
        <v>8321</v>
      </c>
      <c r="S988" s="14">
        <f t="shared" si="64"/>
        <v>42324.559027777774</v>
      </c>
      <c r="T988" s="14">
        <f t="shared" si="65"/>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2"/>
        <v>13.22</v>
      </c>
      <c r="P989" s="5">
        <f t="shared" si="63"/>
        <v>161.21951219512195</v>
      </c>
      <c r="Q989" t="s">
        <v>8319</v>
      </c>
      <c r="R989" s="12" t="s">
        <v>8321</v>
      </c>
      <c r="S989" s="14">
        <f t="shared" si="64"/>
        <v>41773.086226851847</v>
      </c>
      <c r="T989" s="14">
        <f t="shared" si="65"/>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2"/>
        <v>0</v>
      </c>
      <c r="P990" s="5" t="e">
        <f t="shared" si="63"/>
        <v>#DIV/0!</v>
      </c>
      <c r="Q990" t="s">
        <v>8319</v>
      </c>
      <c r="R990" s="12" t="s">
        <v>8321</v>
      </c>
      <c r="S990" s="14">
        <f t="shared" si="64"/>
        <v>42614.148437499993</v>
      </c>
      <c r="T990" s="14">
        <f t="shared" si="65"/>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2"/>
        <v>16.77</v>
      </c>
      <c r="P991" s="5">
        <f t="shared" si="63"/>
        <v>52.40625</v>
      </c>
      <c r="Q991" t="s">
        <v>8319</v>
      </c>
      <c r="R991" s="12" t="s">
        <v>8321</v>
      </c>
      <c r="S991" s="14">
        <f t="shared" si="64"/>
        <v>42611.725636574069</v>
      </c>
      <c r="T991" s="14">
        <f t="shared" si="65"/>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2"/>
        <v>0.104</v>
      </c>
      <c r="P992" s="5">
        <f t="shared" si="63"/>
        <v>13</v>
      </c>
      <c r="Q992" t="s">
        <v>8319</v>
      </c>
      <c r="R992" s="12" t="s">
        <v>8321</v>
      </c>
      <c r="S992" s="14">
        <f t="shared" si="64"/>
        <v>41855.575972222221</v>
      </c>
      <c r="T992" s="14">
        <f t="shared" si="65"/>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2"/>
        <v>4.24</v>
      </c>
      <c r="P993" s="5">
        <f t="shared" si="63"/>
        <v>30.285714285714285</v>
      </c>
      <c r="Q993" t="s">
        <v>8319</v>
      </c>
      <c r="R993" s="12" t="s">
        <v>8321</v>
      </c>
      <c r="S993" s="14">
        <f t="shared" si="64"/>
        <v>42538.548472222225</v>
      </c>
      <c r="T993" s="14">
        <f t="shared" si="65"/>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2"/>
        <v>0.46699999999999997</v>
      </c>
      <c r="P994" s="5">
        <f t="shared" si="63"/>
        <v>116.75</v>
      </c>
      <c r="Q994" t="s">
        <v>8319</v>
      </c>
      <c r="R994" s="12" t="s">
        <v>8321</v>
      </c>
      <c r="S994" s="14">
        <f t="shared" si="64"/>
        <v>42437.71665509259</v>
      </c>
      <c r="T994" s="14">
        <f t="shared" si="65"/>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2"/>
        <v>25.087142857142858</v>
      </c>
      <c r="P995" s="5">
        <f t="shared" si="63"/>
        <v>89.59693877551021</v>
      </c>
      <c r="Q995" t="s">
        <v>8319</v>
      </c>
      <c r="R995" s="12" t="s">
        <v>8321</v>
      </c>
      <c r="S995" s="14">
        <f t="shared" si="64"/>
        <v>42652.756574074076</v>
      </c>
      <c r="T995" s="14">
        <f t="shared" si="65"/>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2"/>
        <v>2.3345000000000002</v>
      </c>
      <c r="P996" s="5">
        <f t="shared" si="63"/>
        <v>424.45454545454544</v>
      </c>
      <c r="Q996" t="s">
        <v>8319</v>
      </c>
      <c r="R996" s="12" t="s">
        <v>8321</v>
      </c>
      <c r="S996" s="14">
        <f t="shared" si="64"/>
        <v>41921.054745370369</v>
      </c>
      <c r="T996" s="14">
        <f t="shared" si="65"/>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2"/>
        <v>7.26</v>
      </c>
      <c r="P997" s="5">
        <f t="shared" si="63"/>
        <v>80.666666666666671</v>
      </c>
      <c r="Q997" t="s">
        <v>8319</v>
      </c>
      <c r="R997" s="12" t="s">
        <v>8321</v>
      </c>
      <c r="S997" s="14">
        <f t="shared" si="64"/>
        <v>41947.732407407406</v>
      </c>
      <c r="T997" s="14">
        <f t="shared" si="65"/>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2"/>
        <v>1.625</v>
      </c>
      <c r="P998" s="5">
        <f t="shared" si="63"/>
        <v>13</v>
      </c>
      <c r="Q998" t="s">
        <v>8319</v>
      </c>
      <c r="R998" s="12" t="s">
        <v>8321</v>
      </c>
      <c r="S998" s="14">
        <f t="shared" si="64"/>
        <v>41817.658101851848</v>
      </c>
      <c r="T998" s="14">
        <f t="shared" si="65"/>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2"/>
        <v>1.3</v>
      </c>
      <c r="P999" s="5">
        <f t="shared" si="63"/>
        <v>8.125</v>
      </c>
      <c r="Q999" t="s">
        <v>8319</v>
      </c>
      <c r="R999" s="12" t="s">
        <v>8321</v>
      </c>
      <c r="S999" s="14">
        <f t="shared" si="64"/>
        <v>41940.894641203704</v>
      </c>
      <c r="T999" s="14">
        <f t="shared" si="65"/>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2"/>
        <v>58.558333333333337</v>
      </c>
      <c r="P1000" s="5">
        <f t="shared" si="63"/>
        <v>153.42794759825327</v>
      </c>
      <c r="Q1000" t="s">
        <v>8319</v>
      </c>
      <c r="R1000" s="12" t="s">
        <v>8321</v>
      </c>
      <c r="S1000" s="14">
        <f t="shared" si="64"/>
        <v>42281.960659722223</v>
      </c>
      <c r="T1000" s="14">
        <f t="shared" si="65"/>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2"/>
        <v>7.7886666666666677</v>
      </c>
      <c r="P1001" s="5">
        <f t="shared" si="63"/>
        <v>292.07499999999999</v>
      </c>
      <c r="Q1001" t="s">
        <v>8319</v>
      </c>
      <c r="R1001" s="12" t="s">
        <v>8321</v>
      </c>
      <c r="S1001" s="14">
        <f t="shared" si="64"/>
        <v>41926.091319444444</v>
      </c>
      <c r="T1001" s="14">
        <f t="shared" si="65"/>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2"/>
        <v>2.2157147647256061</v>
      </c>
      <c r="P1002" s="5">
        <f t="shared" si="63"/>
        <v>3304</v>
      </c>
      <c r="Q1002" t="s">
        <v>8319</v>
      </c>
      <c r="R1002" s="12" t="s">
        <v>8321</v>
      </c>
      <c r="S1002" s="14">
        <f t="shared" si="64"/>
        <v>42748.851388888892</v>
      </c>
      <c r="T1002" s="14">
        <f t="shared" si="65"/>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2"/>
        <v>104</v>
      </c>
      <c r="P1003" s="5">
        <f t="shared" si="63"/>
        <v>1300</v>
      </c>
      <c r="Q1003" t="s">
        <v>8319</v>
      </c>
      <c r="R1003" s="12" t="s">
        <v>8321</v>
      </c>
      <c r="S1003" s="14">
        <f t="shared" si="64"/>
        <v>42720.511724537035</v>
      </c>
      <c r="T1003" s="14">
        <f t="shared" si="65"/>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2"/>
        <v>29.6029602960296</v>
      </c>
      <c r="P1004" s="5">
        <f t="shared" si="63"/>
        <v>134.54545454545453</v>
      </c>
      <c r="Q1004" t="s">
        <v>8319</v>
      </c>
      <c r="R1004" s="12" t="s">
        <v>8321</v>
      </c>
      <c r="S1004" s="14">
        <f t="shared" si="64"/>
        <v>42325.475856481477</v>
      </c>
      <c r="T1004" s="14">
        <f t="shared" si="65"/>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2"/>
        <v>16.055</v>
      </c>
      <c r="P1005" s="5">
        <f t="shared" si="63"/>
        <v>214.06666666666666</v>
      </c>
      <c r="Q1005" t="s">
        <v>8319</v>
      </c>
      <c r="R1005" s="12" t="s">
        <v>8321</v>
      </c>
      <c r="S1005" s="14">
        <f t="shared" si="64"/>
        <v>42780.500706018516</v>
      </c>
      <c r="T1005" s="14">
        <f t="shared" si="65"/>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2"/>
        <v>82.207999999999998</v>
      </c>
      <c r="P1006" s="5">
        <f t="shared" si="63"/>
        <v>216.33684210526314</v>
      </c>
      <c r="Q1006" t="s">
        <v>8319</v>
      </c>
      <c r="R1006" s="12" t="s">
        <v>8321</v>
      </c>
      <c r="S1006" s="14">
        <f t="shared" si="64"/>
        <v>42388.5003125</v>
      </c>
      <c r="T1006" s="14">
        <f t="shared" si="65"/>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2"/>
        <v>75.051000000000002</v>
      </c>
      <c r="P1007" s="5">
        <f t="shared" si="63"/>
        <v>932.31055900621118</v>
      </c>
      <c r="Q1007" t="s">
        <v>8319</v>
      </c>
      <c r="R1007" s="12" t="s">
        <v>8321</v>
      </c>
      <c r="S1007" s="14">
        <f t="shared" si="64"/>
        <v>42276.416469907403</v>
      </c>
      <c r="T1007" s="14">
        <f t="shared" si="65"/>
        <v>42307.416469907403</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2"/>
        <v>5.8500000000000005</v>
      </c>
      <c r="P1008" s="5">
        <f t="shared" si="63"/>
        <v>29.25</v>
      </c>
      <c r="Q1008" t="s">
        <v>8319</v>
      </c>
      <c r="R1008" s="12" t="s">
        <v>8321</v>
      </c>
      <c r="S1008" s="14">
        <f t="shared" si="64"/>
        <v>41976.83185185185</v>
      </c>
      <c r="T1008" s="14">
        <f t="shared" si="65"/>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2"/>
        <v>44.32</v>
      </c>
      <c r="P1009" s="5">
        <f t="shared" si="63"/>
        <v>174.94736842105263</v>
      </c>
      <c r="Q1009" t="s">
        <v>8319</v>
      </c>
      <c r="R1009" s="12" t="s">
        <v>8321</v>
      </c>
      <c r="S1009" s="14">
        <f t="shared" si="64"/>
        <v>42676.3752662037</v>
      </c>
      <c r="T1009" s="14">
        <f t="shared" si="65"/>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2"/>
        <v>0.26737967914438499</v>
      </c>
      <c r="P1010" s="5">
        <f t="shared" si="63"/>
        <v>250</v>
      </c>
      <c r="Q1010" t="s">
        <v>8319</v>
      </c>
      <c r="R1010" s="12" t="s">
        <v>8321</v>
      </c>
      <c r="S1010" s="14">
        <f t="shared" si="64"/>
        <v>42702.600868055553</v>
      </c>
      <c r="T1010" s="14">
        <f t="shared" si="65"/>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2"/>
        <v>13.13</v>
      </c>
      <c r="P1011" s="5">
        <f t="shared" si="63"/>
        <v>65</v>
      </c>
      <c r="Q1011" t="s">
        <v>8319</v>
      </c>
      <c r="R1011" s="12" t="s">
        <v>8321</v>
      </c>
      <c r="S1011" s="14">
        <f t="shared" si="64"/>
        <v>42510.396365740737</v>
      </c>
      <c r="T1011" s="14">
        <f t="shared" si="65"/>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2"/>
        <v>0.19088937093275488</v>
      </c>
      <c r="P1012" s="5">
        <f t="shared" si="63"/>
        <v>55</v>
      </c>
      <c r="Q1012" t="s">
        <v>8319</v>
      </c>
      <c r="R1012" s="12" t="s">
        <v>8321</v>
      </c>
      <c r="S1012" s="14">
        <f t="shared" si="64"/>
        <v>42561.621087962958</v>
      </c>
      <c r="T1012" s="14">
        <f t="shared" si="65"/>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2"/>
        <v>0.375</v>
      </c>
      <c r="P1013" s="5">
        <f t="shared" si="63"/>
        <v>75</v>
      </c>
      <c r="Q1013" t="s">
        <v>8319</v>
      </c>
      <c r="R1013" s="12" t="s">
        <v>8321</v>
      </c>
      <c r="S1013" s="14">
        <f t="shared" si="64"/>
        <v>41946.689756944441</v>
      </c>
      <c r="T1013" s="14">
        <f t="shared" si="65"/>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2"/>
        <v>21535.021000000001</v>
      </c>
      <c r="P1014" s="5">
        <f t="shared" si="63"/>
        <v>1389.3561935483872</v>
      </c>
      <c r="Q1014" t="s">
        <v>8319</v>
      </c>
      <c r="R1014" s="12" t="s">
        <v>8321</v>
      </c>
      <c r="S1014" s="14">
        <f t="shared" si="64"/>
        <v>42714.232083333329</v>
      </c>
      <c r="T1014" s="14">
        <f t="shared" si="65"/>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2"/>
        <v>34.527999999999999</v>
      </c>
      <c r="P1015" s="5">
        <f t="shared" si="63"/>
        <v>95.911111111111111</v>
      </c>
      <c r="Q1015" t="s">
        <v>8319</v>
      </c>
      <c r="R1015" s="12" t="s">
        <v>8321</v>
      </c>
      <c r="S1015" s="14">
        <f t="shared" si="64"/>
        <v>42339.625648148147</v>
      </c>
      <c r="T1015" s="14">
        <f t="shared" si="65"/>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2"/>
        <v>30.599999999999998</v>
      </c>
      <c r="P1016" s="5">
        <f t="shared" si="63"/>
        <v>191.25</v>
      </c>
      <c r="Q1016" t="s">
        <v>8319</v>
      </c>
      <c r="R1016" s="12" t="s">
        <v>8321</v>
      </c>
      <c r="S1016" s="14">
        <f t="shared" si="64"/>
        <v>41954.79415509259</v>
      </c>
      <c r="T1016" s="14">
        <f t="shared" si="65"/>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2"/>
        <v>2.666666666666667</v>
      </c>
      <c r="P1017" s="5">
        <f t="shared" si="63"/>
        <v>40</v>
      </c>
      <c r="Q1017" t="s">
        <v>8319</v>
      </c>
      <c r="R1017" s="12" t="s">
        <v>8321</v>
      </c>
      <c r="S1017" s="14">
        <f t="shared" si="64"/>
        <v>42303.670081018521</v>
      </c>
      <c r="T1017" s="14">
        <f t="shared" si="65"/>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2"/>
        <v>2.8420000000000001</v>
      </c>
      <c r="P1018" s="5">
        <f t="shared" si="63"/>
        <v>74.78947368421052</v>
      </c>
      <c r="Q1018" t="s">
        <v>8319</v>
      </c>
      <c r="R1018" s="12" t="s">
        <v>8321</v>
      </c>
      <c r="S1018" s="14">
        <f t="shared" si="64"/>
        <v>42421.898796296293</v>
      </c>
      <c r="T1018" s="14">
        <f t="shared" si="65"/>
        <v>42466.857129629621</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2"/>
        <v>22.878799999999998</v>
      </c>
      <c r="P1019" s="5">
        <f t="shared" si="63"/>
        <v>161.11830985915492</v>
      </c>
      <c r="Q1019" t="s">
        <v>8319</v>
      </c>
      <c r="R1019" s="12" t="s">
        <v>8321</v>
      </c>
      <c r="S1019" s="14">
        <f t="shared" si="64"/>
        <v>42289.466840277775</v>
      </c>
      <c r="T1019" s="14">
        <f t="shared" si="65"/>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2"/>
        <v>3.105</v>
      </c>
      <c r="P1020" s="5">
        <f t="shared" si="63"/>
        <v>88.714285714285708</v>
      </c>
      <c r="Q1020" t="s">
        <v>8319</v>
      </c>
      <c r="R1020" s="12" t="s">
        <v>8321</v>
      </c>
      <c r="S1020" s="14">
        <f t="shared" si="64"/>
        <v>42535.283946759257</v>
      </c>
      <c r="T1020" s="14">
        <f t="shared" si="65"/>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2"/>
        <v>47.333333333333336</v>
      </c>
      <c r="P1021" s="5">
        <f t="shared" si="63"/>
        <v>53.25</v>
      </c>
      <c r="Q1021" t="s">
        <v>8325</v>
      </c>
      <c r="R1021" s="12" t="s">
        <v>8330</v>
      </c>
      <c r="S1021" s="14">
        <f t="shared" si="64"/>
        <v>42009.765613425923</v>
      </c>
      <c r="T1021" s="14">
        <f t="shared" si="65"/>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2"/>
        <v>205.54838709677421</v>
      </c>
      <c r="P1022" s="5">
        <f t="shared" si="63"/>
        <v>106.2</v>
      </c>
      <c r="Q1022" t="s">
        <v>8325</v>
      </c>
      <c r="R1022" s="12" t="s">
        <v>8330</v>
      </c>
      <c r="S1022" s="14">
        <f t="shared" si="64"/>
        <v>42126.861215277771</v>
      </c>
      <c r="T1022" s="14">
        <f t="shared" si="65"/>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2"/>
        <v>351.80366666666669</v>
      </c>
      <c r="P1023" s="5">
        <f t="shared" si="63"/>
        <v>22.079728033472804</v>
      </c>
      <c r="Q1023" t="s">
        <v>8325</v>
      </c>
      <c r="R1023" s="12" t="s">
        <v>8330</v>
      </c>
      <c r="S1023" s="14">
        <f t="shared" si="64"/>
        <v>42271.043645833335</v>
      </c>
      <c r="T1023" s="14">
        <f t="shared" si="65"/>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2"/>
        <v>114.9</v>
      </c>
      <c r="P1024" s="5">
        <f t="shared" si="63"/>
        <v>31.054054054054053</v>
      </c>
      <c r="Q1024" t="s">
        <v>8325</v>
      </c>
      <c r="R1024" s="12" t="s">
        <v>8330</v>
      </c>
      <c r="S1024" s="14">
        <f t="shared" si="64"/>
        <v>42111.438391203708</v>
      </c>
      <c r="T1024" s="14">
        <f t="shared" si="65"/>
        <v>42141.438391203708</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2"/>
        <v>237.15</v>
      </c>
      <c r="P1025" s="5">
        <f t="shared" si="63"/>
        <v>36.206106870229007</v>
      </c>
      <c r="Q1025" t="s">
        <v>8325</v>
      </c>
      <c r="R1025" s="12" t="s">
        <v>8330</v>
      </c>
      <c r="S1025" s="14">
        <f t="shared" si="64"/>
        <v>42145.711354166669</v>
      </c>
      <c r="T1025" s="14">
        <f t="shared" si="65"/>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2"/>
        <v>118.63774999999998</v>
      </c>
      <c r="P1026" s="5">
        <f t="shared" si="63"/>
        <v>388.9762295081967</v>
      </c>
      <c r="Q1026" t="s">
        <v>8325</v>
      </c>
      <c r="R1026" s="12" t="s">
        <v>8330</v>
      </c>
      <c r="S1026" s="14">
        <f t="shared" si="64"/>
        <v>42370.372256944444</v>
      </c>
      <c r="T1026" s="14">
        <f t="shared" si="65"/>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6">E1027/D1027*100</f>
        <v>109.92831428571431</v>
      </c>
      <c r="P1027" s="5">
        <f t="shared" ref="P1027:P1090" si="67">E1027/L1027</f>
        <v>71.848571428571432</v>
      </c>
      <c r="Q1027" t="s">
        <v>8325</v>
      </c>
      <c r="R1027" s="12" t="s">
        <v>8330</v>
      </c>
      <c r="S1027" s="14">
        <f t="shared" si="64"/>
        <v>42049.625428240739</v>
      </c>
      <c r="T1027" s="14">
        <f t="shared" si="65"/>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6"/>
        <v>100.00828571428571</v>
      </c>
      <c r="P1028" s="5">
        <f t="shared" si="67"/>
        <v>57.381803278688523</v>
      </c>
      <c r="Q1028" t="s">
        <v>8325</v>
      </c>
      <c r="R1028" s="12" t="s">
        <v>8330</v>
      </c>
      <c r="S1028" s="14">
        <f t="shared" si="64"/>
        <v>42426.199259259258</v>
      </c>
      <c r="T1028" s="14">
        <f t="shared" si="65"/>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6"/>
        <v>103.09292094387415</v>
      </c>
      <c r="P1029" s="5">
        <f t="shared" si="67"/>
        <v>69.666666666666671</v>
      </c>
      <c r="Q1029" t="s">
        <v>8325</v>
      </c>
      <c r="R1029" s="12" t="s">
        <v>8330</v>
      </c>
      <c r="S1029" s="14">
        <f t="shared" si="64"/>
        <v>41904.825775462959</v>
      </c>
      <c r="T1029" s="14">
        <f t="shared" si="65"/>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6"/>
        <v>117.27000000000001</v>
      </c>
      <c r="P1030" s="5">
        <f t="shared" si="67"/>
        <v>45.988235294117644</v>
      </c>
      <c r="Q1030" t="s">
        <v>8325</v>
      </c>
      <c r="R1030" s="12" t="s">
        <v>8330</v>
      </c>
      <c r="S1030" s="14">
        <f t="shared" si="64"/>
        <v>42755.419039351851</v>
      </c>
      <c r="T1030" s="14">
        <f t="shared" si="65"/>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6"/>
        <v>111.75999999999999</v>
      </c>
      <c r="P1031" s="5">
        <f t="shared" si="67"/>
        <v>79.262411347517727</v>
      </c>
      <c r="Q1031" t="s">
        <v>8325</v>
      </c>
      <c r="R1031" s="12" t="s">
        <v>8330</v>
      </c>
      <c r="S1031" s="14">
        <f t="shared" si="64"/>
        <v>42044.503553240742</v>
      </c>
      <c r="T1031" s="14">
        <f t="shared" si="65"/>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6"/>
        <v>342.09999999999997</v>
      </c>
      <c r="P1032" s="5">
        <f t="shared" si="67"/>
        <v>43.031446540880502</v>
      </c>
      <c r="Q1032" t="s">
        <v>8325</v>
      </c>
      <c r="R1032" s="12" t="s">
        <v>8330</v>
      </c>
      <c r="S1032" s="14">
        <f t="shared" si="64"/>
        <v>42611.274872685179</v>
      </c>
      <c r="T1032" s="14">
        <f t="shared" si="65"/>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6"/>
        <v>107.4</v>
      </c>
      <c r="P1033" s="5">
        <f t="shared" si="67"/>
        <v>108.48484848484848</v>
      </c>
      <c r="Q1033" t="s">
        <v>8325</v>
      </c>
      <c r="R1033" s="12" t="s">
        <v>8330</v>
      </c>
      <c r="S1033" s="14">
        <f t="shared" si="64"/>
        <v>42324.555671296293</v>
      </c>
      <c r="T1033" s="14">
        <f t="shared" si="65"/>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6"/>
        <v>108.49703703703703</v>
      </c>
      <c r="P1034" s="5">
        <f t="shared" si="67"/>
        <v>61.029583333333335</v>
      </c>
      <c r="Q1034" t="s">
        <v>8325</v>
      </c>
      <c r="R1034" s="12" t="s">
        <v>8330</v>
      </c>
      <c r="S1034" s="14">
        <f t="shared" si="64"/>
        <v>42514.458622685182</v>
      </c>
      <c r="T1034" s="14">
        <f t="shared" si="65"/>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6"/>
        <v>102.86144578313252</v>
      </c>
      <c r="P1035" s="5">
        <f t="shared" si="67"/>
        <v>50.592592592592595</v>
      </c>
      <c r="Q1035" t="s">
        <v>8325</v>
      </c>
      <c r="R1035" s="12" t="s">
        <v>8330</v>
      </c>
      <c r="S1035" s="14">
        <f t="shared" si="64"/>
        <v>42688.524074074077</v>
      </c>
      <c r="T1035" s="14">
        <f t="shared" si="65"/>
        <v>42716.524074074077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6"/>
        <v>130.0018</v>
      </c>
      <c r="P1036" s="5">
        <f t="shared" si="67"/>
        <v>39.157168674698795</v>
      </c>
      <c r="Q1036" t="s">
        <v>8325</v>
      </c>
      <c r="R1036" s="12" t="s">
        <v>8330</v>
      </c>
      <c r="S1036" s="14">
        <f t="shared" si="64"/>
        <v>42554.958379629628</v>
      </c>
      <c r="T1036" s="14">
        <f t="shared" si="65"/>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6"/>
        <v>107.65217391304347</v>
      </c>
      <c r="P1037" s="5">
        <f t="shared" si="67"/>
        <v>65.15789473684211</v>
      </c>
      <c r="Q1037" t="s">
        <v>8325</v>
      </c>
      <c r="R1037" s="12" t="s">
        <v>8330</v>
      </c>
      <c r="S1037" s="14">
        <f t="shared" si="64"/>
        <v>42016.43310185185</v>
      </c>
      <c r="T1037" s="14">
        <f t="shared" si="65"/>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6"/>
        <v>112.36044444444444</v>
      </c>
      <c r="P1038" s="5">
        <f t="shared" si="67"/>
        <v>23.963127962085309</v>
      </c>
      <c r="Q1038" t="s">
        <v>8325</v>
      </c>
      <c r="R1038" s="12" t="s">
        <v>8330</v>
      </c>
      <c r="S1038" s="14">
        <f t="shared" si="64"/>
        <v>41249.240624999999</v>
      </c>
      <c r="T1038" s="14">
        <f t="shared" si="65"/>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6"/>
        <v>102.1</v>
      </c>
      <c r="P1039" s="5">
        <f t="shared" si="67"/>
        <v>48.61904761904762</v>
      </c>
      <c r="Q1039" t="s">
        <v>8325</v>
      </c>
      <c r="R1039" s="12" t="s">
        <v>8330</v>
      </c>
      <c r="S1039" s="14">
        <f t="shared" si="64"/>
        <v>42119.61414351852</v>
      </c>
      <c r="T1039" s="14">
        <f t="shared" si="65"/>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6"/>
        <v>145.33333333333334</v>
      </c>
      <c r="P1040" s="5">
        <f t="shared" si="67"/>
        <v>35.73770491803279</v>
      </c>
      <c r="Q1040" t="s">
        <v>8325</v>
      </c>
      <c r="R1040" s="12" t="s">
        <v>8330</v>
      </c>
      <c r="S1040" s="14">
        <f t="shared" si="64"/>
        <v>42418.023414351854</v>
      </c>
      <c r="T1040" s="14">
        <f t="shared" si="65"/>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6"/>
        <v>128.19999999999999</v>
      </c>
      <c r="P1041" s="5">
        <f t="shared" si="67"/>
        <v>21.366666666666667</v>
      </c>
      <c r="Q1041" t="s">
        <v>8331</v>
      </c>
      <c r="R1041" s="12" t="s">
        <v>8332</v>
      </c>
      <c r="S1041" s="14">
        <f t="shared" si="64"/>
        <v>42691.900995370372</v>
      </c>
      <c r="T1041" s="14">
        <f t="shared" si="65"/>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6"/>
        <v>0.29411764705882354</v>
      </c>
      <c r="P1042" s="5">
        <f t="shared" si="67"/>
        <v>250</v>
      </c>
      <c r="Q1042" t="s">
        <v>8331</v>
      </c>
      <c r="R1042" s="12" t="s">
        <v>8332</v>
      </c>
      <c r="S1042" s="14">
        <f t="shared" si="64"/>
        <v>42579.500104166662</v>
      </c>
      <c r="T1042" s="14">
        <f t="shared" si="65"/>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6"/>
        <v>0</v>
      </c>
      <c r="P1043" s="5" t="e">
        <f t="shared" si="67"/>
        <v>#DIV/0!</v>
      </c>
      <c r="Q1043" t="s">
        <v>8331</v>
      </c>
      <c r="R1043" s="12" t="s">
        <v>8332</v>
      </c>
      <c r="S1043" s="14">
        <f t="shared" ref="S1043:S1106" si="68">(((J1043/60)/60)/24)+DATE(1970,1,1)+(-5/24)</f>
        <v>41830.851759259262</v>
      </c>
      <c r="T1043" s="14">
        <f t="shared" ref="T1043:T1106" si="69">(((I1043/60)/60)/24)+DATE(1970,1,1)+(-5/24)</f>
        <v>41850.851759259262</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6"/>
        <v>1.5384615384615385</v>
      </c>
      <c r="P1044" s="5">
        <f t="shared" si="67"/>
        <v>10</v>
      </c>
      <c r="Q1044" t="s">
        <v>8331</v>
      </c>
      <c r="R1044" s="12" t="s">
        <v>8332</v>
      </c>
      <c r="S1044" s="14">
        <f t="shared" si="68"/>
        <v>41851.487824074073</v>
      </c>
      <c r="T1044" s="14">
        <f t="shared" si="69"/>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6"/>
        <v>8.5370000000000008</v>
      </c>
      <c r="P1045" s="5">
        <f t="shared" si="67"/>
        <v>29.236301369863014</v>
      </c>
      <c r="Q1045" t="s">
        <v>8331</v>
      </c>
      <c r="R1045" s="12" t="s">
        <v>8332</v>
      </c>
      <c r="S1045" s="14">
        <f t="shared" si="68"/>
        <v>42114.044618055552</v>
      </c>
      <c r="T1045" s="14">
        <f t="shared" si="69"/>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6"/>
        <v>8.5714285714285715E-2</v>
      </c>
      <c r="P1046" s="5">
        <f t="shared" si="67"/>
        <v>3</v>
      </c>
      <c r="Q1046" t="s">
        <v>8331</v>
      </c>
      <c r="R1046" s="12" t="s">
        <v>8332</v>
      </c>
      <c r="S1046" s="14">
        <f t="shared" si="68"/>
        <v>42011.717604166661</v>
      </c>
      <c r="T1046" s="14">
        <f t="shared" si="69"/>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6"/>
        <v>2.6599999999999997</v>
      </c>
      <c r="P1047" s="5">
        <f t="shared" si="67"/>
        <v>33.25</v>
      </c>
      <c r="Q1047" t="s">
        <v>8331</v>
      </c>
      <c r="R1047" s="12" t="s">
        <v>8332</v>
      </c>
      <c r="S1047" s="14">
        <f t="shared" si="68"/>
        <v>41844.666087962964</v>
      </c>
      <c r="T1047" s="14">
        <f t="shared" si="69"/>
        <v>41874.666087962964</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6"/>
        <v>0</v>
      </c>
      <c r="P1048" s="5" t="e">
        <f t="shared" si="67"/>
        <v>#DIV/0!</v>
      </c>
      <c r="Q1048" t="s">
        <v>8331</v>
      </c>
      <c r="R1048" s="12" t="s">
        <v>8332</v>
      </c>
      <c r="S1048" s="14">
        <f t="shared" si="68"/>
        <v>42319.643055555549</v>
      </c>
      <c r="T1048" s="14">
        <f t="shared" si="69"/>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6"/>
        <v>0.05</v>
      </c>
      <c r="P1049" s="5">
        <f t="shared" si="67"/>
        <v>1</v>
      </c>
      <c r="Q1049" t="s">
        <v>8331</v>
      </c>
      <c r="R1049" s="12" t="s">
        <v>8332</v>
      </c>
      <c r="S1049" s="14">
        <f t="shared" si="68"/>
        <v>41918.610127314809</v>
      </c>
      <c r="T1049" s="14">
        <f t="shared" si="69"/>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6"/>
        <v>1.4133333333333333</v>
      </c>
      <c r="P1050" s="5">
        <f t="shared" si="67"/>
        <v>53</v>
      </c>
      <c r="Q1050" t="s">
        <v>8331</v>
      </c>
      <c r="R1050" s="12" t="s">
        <v>8332</v>
      </c>
      <c r="S1050" s="14">
        <f t="shared" si="68"/>
        <v>42597.844780092586</v>
      </c>
      <c r="T1050" s="14">
        <f t="shared" si="69"/>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6"/>
        <v>0</v>
      </c>
      <c r="P1051" s="5" t="e">
        <f t="shared" si="67"/>
        <v>#DIV/0!</v>
      </c>
      <c r="Q1051" t="s">
        <v>8331</v>
      </c>
      <c r="R1051" s="12" t="s">
        <v>8332</v>
      </c>
      <c r="S1051" s="14">
        <f t="shared" si="68"/>
        <v>42382.222743055558</v>
      </c>
      <c r="T1051" s="14">
        <f t="shared" si="69"/>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6"/>
        <v>0</v>
      </c>
      <c r="P1052" s="5" t="e">
        <f t="shared" si="67"/>
        <v>#DIV/0!</v>
      </c>
      <c r="Q1052" t="s">
        <v>8331</v>
      </c>
      <c r="R1052" s="12" t="s">
        <v>8332</v>
      </c>
      <c r="S1052" s="14">
        <f t="shared" si="68"/>
        <v>42231.588854166665</v>
      </c>
      <c r="T1052" s="14">
        <f t="shared" si="69"/>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6"/>
        <v>0</v>
      </c>
      <c r="P1053" s="5" t="e">
        <f t="shared" si="67"/>
        <v>#DIV/0!</v>
      </c>
      <c r="Q1053" t="s">
        <v>8331</v>
      </c>
      <c r="R1053" s="12" t="s">
        <v>8332</v>
      </c>
      <c r="S1053" s="14">
        <f t="shared" si="68"/>
        <v>41849.805844907409</v>
      </c>
      <c r="T1053" s="14">
        <f t="shared" si="69"/>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6"/>
        <v>0</v>
      </c>
      <c r="P1054" s="5" t="e">
        <f t="shared" si="67"/>
        <v>#DIV/0!</v>
      </c>
      <c r="Q1054" t="s">
        <v>8331</v>
      </c>
      <c r="R1054" s="12" t="s">
        <v>8332</v>
      </c>
      <c r="S1054" s="14">
        <f t="shared" si="68"/>
        <v>42483.589062499996</v>
      </c>
      <c r="T1054" s="14">
        <f t="shared" si="69"/>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6"/>
        <v>1</v>
      </c>
      <c r="P1055" s="5">
        <f t="shared" si="67"/>
        <v>15</v>
      </c>
      <c r="Q1055" t="s">
        <v>8331</v>
      </c>
      <c r="R1055" s="12" t="s">
        <v>8332</v>
      </c>
      <c r="S1055" s="14">
        <f t="shared" si="68"/>
        <v>42774.964490740742</v>
      </c>
      <c r="T1055" s="14">
        <f t="shared" si="69"/>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6"/>
        <v>0</v>
      </c>
      <c r="P1056" s="5" t="e">
        <f t="shared" si="67"/>
        <v>#DIV/0!</v>
      </c>
      <c r="Q1056" t="s">
        <v>8331</v>
      </c>
      <c r="R1056" s="12" t="s">
        <v>8332</v>
      </c>
      <c r="S1056" s="14">
        <f t="shared" si="68"/>
        <v>41831.643506944441</v>
      </c>
      <c r="T1056" s="14">
        <f t="shared" si="69"/>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6"/>
        <v>0</v>
      </c>
      <c r="P1057" s="5" t="e">
        <f t="shared" si="67"/>
        <v>#DIV/0!</v>
      </c>
      <c r="Q1057" t="s">
        <v>8331</v>
      </c>
      <c r="R1057" s="12" t="s">
        <v>8332</v>
      </c>
      <c r="S1057" s="14">
        <f t="shared" si="68"/>
        <v>42406.784085648142</v>
      </c>
      <c r="T1057" s="14">
        <f t="shared" si="69"/>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6"/>
        <v>0</v>
      </c>
      <c r="P1058" s="5" t="e">
        <f t="shared" si="67"/>
        <v>#DIV/0!</v>
      </c>
      <c r="Q1058" t="s">
        <v>8331</v>
      </c>
      <c r="R1058" s="12" t="s">
        <v>8332</v>
      </c>
      <c r="S1058" s="14">
        <f t="shared" si="68"/>
        <v>42058.511307870365</v>
      </c>
      <c r="T1058" s="14">
        <f t="shared" si="69"/>
        <v>42118.469641203708</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6"/>
        <v>0</v>
      </c>
      <c r="P1059" s="5" t="e">
        <f t="shared" si="67"/>
        <v>#DIV/0!</v>
      </c>
      <c r="Q1059" t="s">
        <v>8331</v>
      </c>
      <c r="R1059" s="12" t="s">
        <v>8332</v>
      </c>
      <c r="S1059" s="14">
        <f t="shared" si="68"/>
        <v>42678.662997685176</v>
      </c>
      <c r="T1059" s="14">
        <f t="shared" si="69"/>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6"/>
        <v>0</v>
      </c>
      <c r="P1060" s="5" t="e">
        <f t="shared" si="67"/>
        <v>#DIV/0!</v>
      </c>
      <c r="Q1060" t="s">
        <v>8331</v>
      </c>
      <c r="R1060" s="12" t="s">
        <v>8332</v>
      </c>
      <c r="S1060" s="14">
        <f t="shared" si="68"/>
        <v>42047.692627314813</v>
      </c>
      <c r="T1060" s="14">
        <f t="shared" si="69"/>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6"/>
        <v>0</v>
      </c>
      <c r="P1061" s="5" t="e">
        <f t="shared" si="67"/>
        <v>#DIV/0!</v>
      </c>
      <c r="Q1061" t="s">
        <v>8331</v>
      </c>
      <c r="R1061" s="12" t="s">
        <v>8332</v>
      </c>
      <c r="S1061" s="14">
        <f t="shared" si="68"/>
        <v>42046.581666666665</v>
      </c>
      <c r="T1061" s="14">
        <f t="shared" si="69"/>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6"/>
        <v>1</v>
      </c>
      <c r="P1062" s="5">
        <f t="shared" si="67"/>
        <v>50</v>
      </c>
      <c r="Q1062" t="s">
        <v>8331</v>
      </c>
      <c r="R1062" s="12" t="s">
        <v>8332</v>
      </c>
      <c r="S1062" s="14">
        <f t="shared" si="68"/>
        <v>42079.704780092587</v>
      </c>
      <c r="T1062" s="14">
        <f t="shared" si="69"/>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6"/>
        <v>0</v>
      </c>
      <c r="P1063" s="5" t="e">
        <f t="shared" si="67"/>
        <v>#DIV/0!</v>
      </c>
      <c r="Q1063" t="s">
        <v>8331</v>
      </c>
      <c r="R1063" s="12" t="s">
        <v>8332</v>
      </c>
      <c r="S1063" s="14">
        <f t="shared" si="68"/>
        <v>42432.068379629629</v>
      </c>
      <c r="T1063" s="14">
        <f t="shared" si="69"/>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6"/>
        <v>95.477386934673376</v>
      </c>
      <c r="P1064" s="5">
        <f t="shared" si="67"/>
        <v>47.5</v>
      </c>
      <c r="Q1064" t="s">
        <v>8331</v>
      </c>
      <c r="R1064" s="12" t="s">
        <v>8332</v>
      </c>
      <c r="S1064" s="14">
        <f t="shared" si="68"/>
        <v>42556.598854166667</v>
      </c>
      <c r="T1064" s="14">
        <f t="shared" si="69"/>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6"/>
        <v>0</v>
      </c>
      <c r="P1065" s="5" t="e">
        <f t="shared" si="67"/>
        <v>#DIV/0!</v>
      </c>
      <c r="Q1065" t="s">
        <v>8333</v>
      </c>
      <c r="R1065" s="12" t="s">
        <v>8334</v>
      </c>
      <c r="S1065" s="14">
        <f t="shared" si="68"/>
        <v>42582.822476851848</v>
      </c>
      <c r="T1065" s="14">
        <f t="shared" si="69"/>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6"/>
        <v>8.974444444444444</v>
      </c>
      <c r="P1066" s="5">
        <f t="shared" si="67"/>
        <v>65.666666666666671</v>
      </c>
      <c r="Q1066" t="s">
        <v>8333</v>
      </c>
      <c r="R1066" s="12" t="s">
        <v>8334</v>
      </c>
      <c r="S1066" s="14">
        <f t="shared" si="68"/>
        <v>41417.019710648143</v>
      </c>
      <c r="T1066" s="14">
        <f t="shared" si="69"/>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6"/>
        <v>2.7</v>
      </c>
      <c r="P1067" s="5">
        <f t="shared" si="67"/>
        <v>16.2</v>
      </c>
      <c r="Q1067" t="s">
        <v>8333</v>
      </c>
      <c r="R1067" s="12" t="s">
        <v>8334</v>
      </c>
      <c r="S1067" s="14">
        <f t="shared" si="68"/>
        <v>41661.172708333332</v>
      </c>
      <c r="T1067" s="14">
        <f t="shared" si="69"/>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6"/>
        <v>3.3673333333333333</v>
      </c>
      <c r="P1068" s="5">
        <f t="shared" si="67"/>
        <v>34.128378378378379</v>
      </c>
      <c r="Q1068" t="s">
        <v>8333</v>
      </c>
      <c r="R1068" s="12" t="s">
        <v>8334</v>
      </c>
      <c r="S1068" s="14">
        <f t="shared" si="68"/>
        <v>41445.754421296297</v>
      </c>
      <c r="T1068" s="14">
        <f t="shared" si="69"/>
        <v>41490.754421296297</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6"/>
        <v>26</v>
      </c>
      <c r="P1069" s="5">
        <f t="shared" si="67"/>
        <v>13</v>
      </c>
      <c r="Q1069" t="s">
        <v>8333</v>
      </c>
      <c r="R1069" s="12" t="s">
        <v>8334</v>
      </c>
      <c r="S1069" s="14">
        <f t="shared" si="68"/>
        <v>41599.647349537037</v>
      </c>
      <c r="T1069" s="14">
        <f t="shared" si="69"/>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6"/>
        <v>0.15</v>
      </c>
      <c r="P1070" s="5">
        <f t="shared" si="67"/>
        <v>11.25</v>
      </c>
      <c r="Q1070" t="s">
        <v>8333</v>
      </c>
      <c r="R1070" s="12" t="s">
        <v>8334</v>
      </c>
      <c r="S1070" s="14">
        <f t="shared" si="68"/>
        <v>42440.162777777768</v>
      </c>
      <c r="T1070" s="14">
        <f t="shared" si="69"/>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6"/>
        <v>38.636363636363633</v>
      </c>
      <c r="P1071" s="5">
        <f t="shared" si="67"/>
        <v>40.476190476190474</v>
      </c>
      <c r="Q1071" t="s">
        <v>8333</v>
      </c>
      <c r="R1071" s="12" t="s">
        <v>8334</v>
      </c>
      <c r="S1071" s="14">
        <f t="shared" si="68"/>
        <v>41572.021516203698</v>
      </c>
      <c r="T1071" s="14">
        <f t="shared" si="69"/>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6"/>
        <v>0.70000000000000007</v>
      </c>
      <c r="P1072" s="5">
        <f t="shared" si="67"/>
        <v>35</v>
      </c>
      <c r="Q1072" t="s">
        <v>8333</v>
      </c>
      <c r="R1072" s="12" t="s">
        <v>8334</v>
      </c>
      <c r="S1072" s="14">
        <f t="shared" si="68"/>
        <v>41162.803495370368</v>
      </c>
      <c r="T1072" s="14">
        <f t="shared" si="69"/>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6"/>
        <v>0</v>
      </c>
      <c r="P1073" s="5" t="e">
        <f t="shared" si="67"/>
        <v>#DIV/0!</v>
      </c>
      <c r="Q1073" t="s">
        <v>8333</v>
      </c>
      <c r="R1073" s="12" t="s">
        <v>8334</v>
      </c>
      <c r="S1073" s="14">
        <f t="shared" si="68"/>
        <v>42295.545057870368</v>
      </c>
      <c r="T1073" s="14">
        <f t="shared" si="69"/>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6"/>
        <v>6.8000000000000005E-2</v>
      </c>
      <c r="P1074" s="5">
        <f t="shared" si="67"/>
        <v>12.75</v>
      </c>
      <c r="Q1074" t="s">
        <v>8333</v>
      </c>
      <c r="R1074" s="12" t="s">
        <v>8334</v>
      </c>
      <c r="S1074" s="14">
        <f t="shared" si="68"/>
        <v>41645.623807870368</v>
      </c>
      <c r="T1074" s="14">
        <f t="shared" si="69"/>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6"/>
        <v>1.3333333333333335</v>
      </c>
      <c r="P1075" s="5">
        <f t="shared" si="67"/>
        <v>10</v>
      </c>
      <c r="Q1075" t="s">
        <v>8333</v>
      </c>
      <c r="R1075" s="12" t="s">
        <v>8334</v>
      </c>
      <c r="S1075" s="14">
        <f t="shared" si="68"/>
        <v>40802.756261574068</v>
      </c>
      <c r="T1075" s="14">
        <f t="shared" si="69"/>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6"/>
        <v>6.3092592592592585</v>
      </c>
      <c r="P1076" s="5">
        <f t="shared" si="67"/>
        <v>113.56666666666666</v>
      </c>
      <c r="Q1076" t="s">
        <v>8333</v>
      </c>
      <c r="R1076" s="12" t="s">
        <v>8334</v>
      </c>
      <c r="S1076" s="14">
        <f t="shared" si="68"/>
        <v>41612.964641203704</v>
      </c>
      <c r="T1076" s="14">
        <f t="shared" si="69"/>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6"/>
        <v>4.5</v>
      </c>
      <c r="P1077" s="5">
        <f t="shared" si="67"/>
        <v>15</v>
      </c>
      <c r="Q1077" t="s">
        <v>8333</v>
      </c>
      <c r="R1077" s="12" t="s">
        <v>8334</v>
      </c>
      <c r="S1077" s="14">
        <f t="shared" si="68"/>
        <v>41005.695787037032</v>
      </c>
      <c r="T1077" s="14">
        <f t="shared" si="69"/>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6"/>
        <v>62.765333333333331</v>
      </c>
      <c r="P1078" s="5">
        <f t="shared" si="67"/>
        <v>48.281025641025643</v>
      </c>
      <c r="Q1078" t="s">
        <v>8333</v>
      </c>
      <c r="R1078" s="12" t="s">
        <v>8334</v>
      </c>
      <c r="S1078" s="14">
        <f t="shared" si="68"/>
        <v>41838.169560185182</v>
      </c>
      <c r="T1078" s="14">
        <f t="shared" si="69"/>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6"/>
        <v>29.376000000000001</v>
      </c>
      <c r="P1079" s="5">
        <f t="shared" si="67"/>
        <v>43.976047904191617</v>
      </c>
      <c r="Q1079" t="s">
        <v>8333</v>
      </c>
      <c r="R1079" s="12" t="s">
        <v>8334</v>
      </c>
      <c r="S1079" s="14">
        <f t="shared" si="68"/>
        <v>42352.958460648144</v>
      </c>
      <c r="T1079" s="14">
        <f t="shared" si="69"/>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6"/>
        <v>7.5</v>
      </c>
      <c r="P1080" s="5">
        <f t="shared" si="67"/>
        <v>9</v>
      </c>
      <c r="Q1080" t="s">
        <v>8333</v>
      </c>
      <c r="R1080" s="12" t="s">
        <v>8334</v>
      </c>
      <c r="S1080" s="14">
        <f t="shared" si="68"/>
        <v>40700.987511574072</v>
      </c>
      <c r="T1080" s="14">
        <f t="shared" si="69"/>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6"/>
        <v>2.6076923076923078</v>
      </c>
      <c r="P1081" s="5">
        <f t="shared" si="67"/>
        <v>37.666666666666664</v>
      </c>
      <c r="Q1081" t="s">
        <v>8333</v>
      </c>
      <c r="R1081" s="12" t="s">
        <v>8334</v>
      </c>
      <c r="S1081" s="14">
        <f t="shared" si="68"/>
        <v>42479.35805555556</v>
      </c>
      <c r="T1081" s="14">
        <f t="shared" si="69"/>
        <v>42504.35805555556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6"/>
        <v>9.1050000000000004</v>
      </c>
      <c r="P1082" s="5">
        <f t="shared" si="67"/>
        <v>18.581632653061224</v>
      </c>
      <c r="Q1082" t="s">
        <v>8333</v>
      </c>
      <c r="R1082" s="12" t="s">
        <v>8334</v>
      </c>
      <c r="S1082" s="14">
        <f t="shared" si="68"/>
        <v>41739.929780092592</v>
      </c>
      <c r="T1082" s="14">
        <f t="shared" si="69"/>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6"/>
        <v>1.7647058823529412E-2</v>
      </c>
      <c r="P1083" s="5">
        <f t="shared" si="67"/>
        <v>3</v>
      </c>
      <c r="Q1083" t="s">
        <v>8333</v>
      </c>
      <c r="R1083" s="12" t="s">
        <v>8334</v>
      </c>
      <c r="S1083" s="14">
        <f t="shared" si="68"/>
        <v>42002.718657407408</v>
      </c>
      <c r="T1083" s="14">
        <f t="shared" si="69"/>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6"/>
        <v>0.55999999999999994</v>
      </c>
      <c r="P1084" s="5">
        <f t="shared" si="67"/>
        <v>18.666666666666668</v>
      </c>
      <c r="Q1084" t="s">
        <v>8333</v>
      </c>
      <c r="R1084" s="12" t="s">
        <v>8334</v>
      </c>
      <c r="S1084" s="14">
        <f t="shared" si="68"/>
        <v>41101.697777777779</v>
      </c>
      <c r="T1084" s="14">
        <f t="shared" si="69"/>
        <v>41131.697777777779</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6"/>
        <v>0.82000000000000006</v>
      </c>
      <c r="P1085" s="5">
        <f t="shared" si="67"/>
        <v>410</v>
      </c>
      <c r="Q1085" t="s">
        <v>8333</v>
      </c>
      <c r="R1085" s="12" t="s">
        <v>8334</v>
      </c>
      <c r="S1085" s="14">
        <f t="shared" si="68"/>
        <v>41793.451192129629</v>
      </c>
      <c r="T1085" s="14">
        <f t="shared" si="69"/>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6"/>
        <v>0</v>
      </c>
      <c r="P1086" s="5" t="e">
        <f t="shared" si="67"/>
        <v>#DIV/0!</v>
      </c>
      <c r="Q1086" t="s">
        <v>8333</v>
      </c>
      <c r="R1086" s="12" t="s">
        <v>8334</v>
      </c>
      <c r="S1086" s="14">
        <f t="shared" si="68"/>
        <v>41829.703749999993</v>
      </c>
      <c r="T1086" s="14">
        <f t="shared" si="69"/>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6"/>
        <v>3.42</v>
      </c>
      <c r="P1087" s="5">
        <f t="shared" si="67"/>
        <v>114</v>
      </c>
      <c r="Q1087" t="s">
        <v>8333</v>
      </c>
      <c r="R1087" s="12" t="s">
        <v>8334</v>
      </c>
      <c r="S1087" s="14">
        <f t="shared" si="68"/>
        <v>42413.462673611109</v>
      </c>
      <c r="T1087" s="14">
        <f t="shared" si="69"/>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6"/>
        <v>8.3333333333333343E-2</v>
      </c>
      <c r="P1088" s="5">
        <f t="shared" si="67"/>
        <v>7.5</v>
      </c>
      <c r="Q1088" t="s">
        <v>8333</v>
      </c>
      <c r="R1088" s="12" t="s">
        <v>8334</v>
      </c>
      <c r="S1088" s="14">
        <f t="shared" si="68"/>
        <v>41845.658460648148</v>
      </c>
      <c r="T1088" s="14">
        <f t="shared" si="69"/>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6"/>
        <v>0</v>
      </c>
      <c r="P1089" s="5" t="e">
        <f t="shared" si="67"/>
        <v>#DIV/0!</v>
      </c>
      <c r="Q1089" t="s">
        <v>8333</v>
      </c>
      <c r="R1089" s="12" t="s">
        <v>8334</v>
      </c>
      <c r="S1089" s="14">
        <f t="shared" si="68"/>
        <v>41775.505636574075</v>
      </c>
      <c r="T1089" s="14">
        <f t="shared" si="69"/>
        <v>41805.505636574075</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6"/>
        <v>14.182977777777777</v>
      </c>
      <c r="P1090" s="5">
        <f t="shared" si="67"/>
        <v>43.41727891156463</v>
      </c>
      <c r="Q1090" t="s">
        <v>8333</v>
      </c>
      <c r="R1090" s="12" t="s">
        <v>8334</v>
      </c>
      <c r="S1090" s="14">
        <f t="shared" si="68"/>
        <v>41723.591053240736</v>
      </c>
      <c r="T1090" s="14">
        <f t="shared" si="69"/>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70">E1091/D1091*100</f>
        <v>7.8266666666666662</v>
      </c>
      <c r="P1091" s="5">
        <f t="shared" ref="P1091:P1154" si="71">E1091/L1091</f>
        <v>23.959183673469386</v>
      </c>
      <c r="Q1091" t="s">
        <v>8333</v>
      </c>
      <c r="R1091" s="12" t="s">
        <v>8334</v>
      </c>
      <c r="S1091" s="14">
        <f t="shared" si="68"/>
        <v>42150.981192129628</v>
      </c>
      <c r="T1091" s="14">
        <f t="shared" si="69"/>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70"/>
        <v>3.8464497269020695E-2</v>
      </c>
      <c r="P1092" s="5">
        <f t="shared" si="71"/>
        <v>5</v>
      </c>
      <c r="Q1092" t="s">
        <v>8333</v>
      </c>
      <c r="R1092" s="12" t="s">
        <v>8334</v>
      </c>
      <c r="S1092" s="14">
        <f t="shared" si="68"/>
        <v>42122.977465277778</v>
      </c>
      <c r="T1092" s="14">
        <f t="shared" si="69"/>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70"/>
        <v>12.5</v>
      </c>
      <c r="P1093" s="5">
        <f t="shared" si="71"/>
        <v>12.5</v>
      </c>
      <c r="Q1093" t="s">
        <v>8333</v>
      </c>
      <c r="R1093" s="12" t="s">
        <v>8334</v>
      </c>
      <c r="S1093" s="14">
        <f t="shared" si="68"/>
        <v>42440.611944444441</v>
      </c>
      <c r="T1093" s="14">
        <f t="shared" si="69"/>
        <v>42470.57027777777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70"/>
        <v>1.05</v>
      </c>
      <c r="P1094" s="5">
        <f t="shared" si="71"/>
        <v>3</v>
      </c>
      <c r="Q1094" t="s">
        <v>8333</v>
      </c>
      <c r="R1094" s="12" t="s">
        <v>8334</v>
      </c>
      <c r="S1094" s="14">
        <f t="shared" si="68"/>
        <v>41249.817569444444</v>
      </c>
      <c r="T1094" s="14">
        <f t="shared" si="69"/>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70"/>
        <v>14.083333333333334</v>
      </c>
      <c r="P1095" s="5">
        <f t="shared" si="71"/>
        <v>10.5625</v>
      </c>
      <c r="Q1095" t="s">
        <v>8333</v>
      </c>
      <c r="R1095" s="12" t="s">
        <v>8334</v>
      </c>
      <c r="S1095" s="14">
        <f t="shared" si="68"/>
        <v>42396.765474537031</v>
      </c>
      <c r="T1095" s="14">
        <f t="shared" si="69"/>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70"/>
        <v>18.300055555555556</v>
      </c>
      <c r="P1096" s="5">
        <f t="shared" si="71"/>
        <v>122.00037037037038</v>
      </c>
      <c r="Q1096" t="s">
        <v>8333</v>
      </c>
      <c r="R1096" s="12" t="s">
        <v>8334</v>
      </c>
      <c r="S1096" s="14">
        <f t="shared" si="68"/>
        <v>40795.505011574067</v>
      </c>
      <c r="T1096" s="14">
        <f t="shared" si="69"/>
        <v>40825.505011574067</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70"/>
        <v>5.0347999999999997</v>
      </c>
      <c r="P1097" s="5">
        <f t="shared" si="71"/>
        <v>267.80851063829789</v>
      </c>
      <c r="Q1097" t="s">
        <v>8333</v>
      </c>
      <c r="R1097" s="12" t="s">
        <v>8334</v>
      </c>
      <c r="S1097" s="14">
        <f t="shared" si="68"/>
        <v>41486.328935185185</v>
      </c>
      <c r="T1097" s="14">
        <f t="shared" si="69"/>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70"/>
        <v>17.933333333333334</v>
      </c>
      <c r="P1098" s="5">
        <f t="shared" si="71"/>
        <v>74.206896551724142</v>
      </c>
      <c r="Q1098" t="s">
        <v>8333</v>
      </c>
      <c r="R1098" s="12" t="s">
        <v>8334</v>
      </c>
      <c r="S1098" s="14">
        <f t="shared" si="68"/>
        <v>41885.309652777774</v>
      </c>
      <c r="T1098" s="14">
        <f t="shared" si="69"/>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70"/>
        <v>4.7E-2</v>
      </c>
      <c r="P1099" s="5">
        <f t="shared" si="71"/>
        <v>6.7142857142857144</v>
      </c>
      <c r="Q1099" t="s">
        <v>8333</v>
      </c>
      <c r="R1099" s="12" t="s">
        <v>8334</v>
      </c>
      <c r="S1099" s="14">
        <f t="shared" si="68"/>
        <v>41660.584224537037</v>
      </c>
      <c r="T1099" s="14">
        <f t="shared" si="69"/>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70"/>
        <v>7.2120000000000006</v>
      </c>
      <c r="P1100" s="5">
        <f t="shared" si="71"/>
        <v>81.954545454545453</v>
      </c>
      <c r="Q1100" t="s">
        <v>8333</v>
      </c>
      <c r="R1100" s="12" t="s">
        <v>8334</v>
      </c>
      <c r="S1100" s="14">
        <f t="shared" si="68"/>
        <v>41712.554340277777</v>
      </c>
      <c r="T1100" s="14">
        <f t="shared" si="69"/>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70"/>
        <v>0.5</v>
      </c>
      <c r="P1101" s="5">
        <f t="shared" si="71"/>
        <v>25</v>
      </c>
      <c r="Q1101" t="s">
        <v>8333</v>
      </c>
      <c r="R1101" s="12" t="s">
        <v>8334</v>
      </c>
      <c r="S1101" s="14">
        <f t="shared" si="68"/>
        <v>42107.628101851849</v>
      </c>
      <c r="T1101" s="14">
        <f t="shared" si="69"/>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70"/>
        <v>2.5</v>
      </c>
      <c r="P1102" s="5">
        <f t="shared" si="71"/>
        <v>10</v>
      </c>
      <c r="Q1102" t="s">
        <v>8333</v>
      </c>
      <c r="R1102" s="12" t="s">
        <v>8334</v>
      </c>
      <c r="S1102" s="14">
        <f t="shared" si="68"/>
        <v>42383.902442129627</v>
      </c>
      <c r="T1102" s="14">
        <f t="shared" si="69"/>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70"/>
        <v>4.1000000000000002E-2</v>
      </c>
      <c r="P1103" s="5">
        <f t="shared" si="71"/>
        <v>6.833333333333333</v>
      </c>
      <c r="Q1103" t="s">
        <v>8333</v>
      </c>
      <c r="R1103" s="12" t="s">
        <v>8334</v>
      </c>
      <c r="S1103" s="14">
        <f t="shared" si="68"/>
        <v>42538.564097222225</v>
      </c>
      <c r="T1103" s="14">
        <f t="shared" si="69"/>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70"/>
        <v>5.3125</v>
      </c>
      <c r="P1104" s="5">
        <f t="shared" si="71"/>
        <v>17.708333333333332</v>
      </c>
      <c r="Q1104" t="s">
        <v>8333</v>
      </c>
      <c r="R1104" s="12" t="s">
        <v>8334</v>
      </c>
      <c r="S1104" s="14">
        <f t="shared" si="68"/>
        <v>41576.837094907409</v>
      </c>
      <c r="T1104" s="14">
        <f t="shared" si="69"/>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70"/>
        <v>1.6199999999999999</v>
      </c>
      <c r="P1105" s="5">
        <f t="shared" si="71"/>
        <v>16.2</v>
      </c>
      <c r="Q1105" t="s">
        <v>8333</v>
      </c>
      <c r="R1105" s="12" t="s">
        <v>8334</v>
      </c>
      <c r="S1105" s="14">
        <f t="shared" si="68"/>
        <v>42479.013773148145</v>
      </c>
      <c r="T1105" s="14">
        <f t="shared" si="69"/>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70"/>
        <v>4.9516666666666671</v>
      </c>
      <c r="P1106" s="5">
        <f t="shared" si="71"/>
        <v>80.297297297297291</v>
      </c>
      <c r="Q1106" t="s">
        <v>8333</v>
      </c>
      <c r="R1106" s="12" t="s">
        <v>8334</v>
      </c>
      <c r="S1106" s="14">
        <f t="shared" si="68"/>
        <v>41771.201631944445</v>
      </c>
      <c r="T1106" s="14">
        <f t="shared" si="69"/>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70"/>
        <v>0.159</v>
      </c>
      <c r="P1107" s="5">
        <f t="shared" si="71"/>
        <v>71.55</v>
      </c>
      <c r="Q1107" t="s">
        <v>8333</v>
      </c>
      <c r="R1107" s="12" t="s">
        <v>8334</v>
      </c>
      <c r="S1107" s="14">
        <f t="shared" ref="S1107:S1170" si="72">(((J1107/60)/60)/24)+DATE(1970,1,1)+(-5/24)</f>
        <v>41691.927395833329</v>
      </c>
      <c r="T1107" s="14">
        <f t="shared" ref="T1107:T1170" si="73">(((I1107/60)/60)/24)+DATE(1970,1,1)+(-5/24)</f>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70"/>
        <v>41.25</v>
      </c>
      <c r="P1108" s="5">
        <f t="shared" si="71"/>
        <v>23.571428571428573</v>
      </c>
      <c r="Q1108" t="s">
        <v>8333</v>
      </c>
      <c r="R1108" s="12" t="s">
        <v>8334</v>
      </c>
      <c r="S1108" s="14">
        <f t="shared" si="72"/>
        <v>40973.532118055555</v>
      </c>
      <c r="T1108" s="14">
        <f t="shared" si="73"/>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70"/>
        <v>0</v>
      </c>
      <c r="P1109" s="5" t="e">
        <f t="shared" si="71"/>
        <v>#DIV/0!</v>
      </c>
      <c r="Q1109" t="s">
        <v>8333</v>
      </c>
      <c r="R1109" s="12" t="s">
        <v>8334</v>
      </c>
      <c r="S1109" s="14">
        <f t="shared" si="72"/>
        <v>41813.653055555551</v>
      </c>
      <c r="T1109" s="14">
        <f t="shared" si="73"/>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70"/>
        <v>2.93</v>
      </c>
      <c r="P1110" s="5">
        <f t="shared" si="71"/>
        <v>34.88095238095238</v>
      </c>
      <c r="Q1110" t="s">
        <v>8333</v>
      </c>
      <c r="R1110" s="12" t="s">
        <v>8334</v>
      </c>
      <c r="S1110" s="14">
        <f t="shared" si="72"/>
        <v>40952.42864583333</v>
      </c>
      <c r="T1110" s="14">
        <f t="shared" si="73"/>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70"/>
        <v>0.44999999999999996</v>
      </c>
      <c r="P1111" s="5">
        <f t="shared" si="71"/>
        <v>15</v>
      </c>
      <c r="Q1111" t="s">
        <v>8333</v>
      </c>
      <c r="R1111" s="12" t="s">
        <v>8334</v>
      </c>
      <c r="S1111" s="14">
        <f t="shared" si="72"/>
        <v>42662.543865740743</v>
      </c>
      <c r="T1111" s="14">
        <f t="shared" si="73"/>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70"/>
        <v>0.51</v>
      </c>
      <c r="P1112" s="5">
        <f t="shared" si="71"/>
        <v>23.181818181818183</v>
      </c>
      <c r="Q1112" t="s">
        <v>8333</v>
      </c>
      <c r="R1112" s="12" t="s">
        <v>8334</v>
      </c>
      <c r="S1112" s="14">
        <f t="shared" si="72"/>
        <v>41220.72479166666</v>
      </c>
      <c r="T1112" s="14">
        <f t="shared" si="73"/>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70"/>
        <v>0.04</v>
      </c>
      <c r="P1113" s="5">
        <f t="shared" si="71"/>
        <v>1</v>
      </c>
      <c r="Q1113" t="s">
        <v>8333</v>
      </c>
      <c r="R1113" s="12" t="s">
        <v>8334</v>
      </c>
      <c r="S1113" s="14">
        <f t="shared" si="72"/>
        <v>42346.995254629634</v>
      </c>
      <c r="T1113" s="14">
        <f t="shared" si="73"/>
        <v>42376.995254629634</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70"/>
        <v>35.537409090909087</v>
      </c>
      <c r="P1114" s="5">
        <f t="shared" si="71"/>
        <v>100.23371794871794</v>
      </c>
      <c r="Q1114" t="s">
        <v>8333</v>
      </c>
      <c r="R1114" s="12" t="s">
        <v>8334</v>
      </c>
      <c r="S1114" s="14">
        <f t="shared" si="72"/>
        <v>41963.551053240742</v>
      </c>
      <c r="T1114" s="14">
        <f t="shared" si="73"/>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70"/>
        <v>0.5</v>
      </c>
      <c r="P1115" s="5">
        <f t="shared" si="71"/>
        <v>5</v>
      </c>
      <c r="Q1115" t="s">
        <v>8333</v>
      </c>
      <c r="R1115" s="12" t="s">
        <v>8334</v>
      </c>
      <c r="S1115" s="14">
        <f t="shared" si="72"/>
        <v>41835.768749999996</v>
      </c>
      <c r="T1115" s="14">
        <f t="shared" si="73"/>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70"/>
        <v>0.16666666666666669</v>
      </c>
      <c r="P1116" s="5">
        <f t="shared" si="71"/>
        <v>3.3333333333333335</v>
      </c>
      <c r="Q1116" t="s">
        <v>8333</v>
      </c>
      <c r="R1116" s="12" t="s">
        <v>8334</v>
      </c>
      <c r="S1116" s="14">
        <f t="shared" si="72"/>
        <v>41526.13758101852</v>
      </c>
      <c r="T1116" s="14">
        <f t="shared" si="73"/>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70"/>
        <v>0.13250000000000001</v>
      </c>
      <c r="P1117" s="5">
        <f t="shared" si="71"/>
        <v>13.25</v>
      </c>
      <c r="Q1117" t="s">
        <v>8333</v>
      </c>
      <c r="R1117" s="12" t="s">
        <v>8334</v>
      </c>
      <c r="S1117" s="14">
        <f t="shared" si="72"/>
        <v>42429.487210648142</v>
      </c>
      <c r="T1117" s="14">
        <f t="shared" si="73"/>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70"/>
        <v>3.5704000000000007E-2</v>
      </c>
      <c r="P1118" s="5">
        <f t="shared" si="71"/>
        <v>17.852</v>
      </c>
      <c r="Q1118" t="s">
        <v>8333</v>
      </c>
      <c r="R1118" s="12" t="s">
        <v>8334</v>
      </c>
      <c r="S1118" s="14">
        <f t="shared" si="72"/>
        <v>41009.638981481476</v>
      </c>
      <c r="T1118" s="14">
        <f t="shared" si="73"/>
        <v>41069.638981481476</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70"/>
        <v>8.3000000000000007</v>
      </c>
      <c r="P1119" s="5">
        <f t="shared" si="71"/>
        <v>10.375</v>
      </c>
      <c r="Q1119" t="s">
        <v>8333</v>
      </c>
      <c r="R1119" s="12" t="s">
        <v>8334</v>
      </c>
      <c r="S1119" s="14">
        <f t="shared" si="72"/>
        <v>42333.390196759261</v>
      </c>
      <c r="T1119" s="14">
        <f t="shared" si="73"/>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70"/>
        <v>2.4222222222222221</v>
      </c>
      <c r="P1120" s="5">
        <f t="shared" si="71"/>
        <v>36.333333333333336</v>
      </c>
      <c r="Q1120" t="s">
        <v>8333</v>
      </c>
      <c r="R1120" s="12" t="s">
        <v>8334</v>
      </c>
      <c r="S1120" s="14">
        <f t="shared" si="72"/>
        <v>41703.958090277774</v>
      </c>
      <c r="T1120" s="14">
        <f t="shared" si="73"/>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70"/>
        <v>0.23809523809523811</v>
      </c>
      <c r="P1121" s="5">
        <f t="shared" si="71"/>
        <v>5</v>
      </c>
      <c r="Q1121" t="s">
        <v>8333</v>
      </c>
      <c r="R1121" s="12" t="s">
        <v>8334</v>
      </c>
      <c r="S1121" s="14">
        <f t="shared" si="72"/>
        <v>41722.584074074075</v>
      </c>
      <c r="T1121" s="14">
        <f t="shared" si="73"/>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70"/>
        <v>0</v>
      </c>
      <c r="P1122" s="5" t="e">
        <f t="shared" si="71"/>
        <v>#DIV/0!</v>
      </c>
      <c r="Q1122" t="s">
        <v>8333</v>
      </c>
      <c r="R1122" s="12" t="s">
        <v>8334</v>
      </c>
      <c r="S1122" s="14">
        <f t="shared" si="72"/>
        <v>40799.664351851847</v>
      </c>
      <c r="T1122" s="14">
        <f t="shared" si="73"/>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70"/>
        <v>1.1599999999999999E-2</v>
      </c>
      <c r="P1123" s="5">
        <f t="shared" si="71"/>
        <v>5.8</v>
      </c>
      <c r="Q1123" t="s">
        <v>8333</v>
      </c>
      <c r="R1123" s="12" t="s">
        <v>8334</v>
      </c>
      <c r="S1123" s="14">
        <f t="shared" si="72"/>
        <v>42412.72587962963</v>
      </c>
      <c r="T1123" s="14">
        <f t="shared" si="73"/>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70"/>
        <v>0</v>
      </c>
      <c r="P1124" s="5" t="e">
        <f t="shared" si="71"/>
        <v>#DIV/0!</v>
      </c>
      <c r="Q1124" t="s">
        <v>8333</v>
      </c>
      <c r="R1124" s="12" t="s">
        <v>8334</v>
      </c>
      <c r="S1124" s="14">
        <f t="shared" si="72"/>
        <v>41410.495659722219</v>
      </c>
      <c r="T1124" s="14">
        <f t="shared" si="73"/>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70"/>
        <v>0.22</v>
      </c>
      <c r="P1125" s="5">
        <f t="shared" si="71"/>
        <v>3.6666666666666665</v>
      </c>
      <c r="Q1125" t="s">
        <v>8333</v>
      </c>
      <c r="R1125" s="12" t="s">
        <v>8335</v>
      </c>
      <c r="S1125" s="14">
        <f t="shared" si="72"/>
        <v>41718.315370370365</v>
      </c>
      <c r="T1125" s="14">
        <f t="shared" si="73"/>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70"/>
        <v>0.47222222222222221</v>
      </c>
      <c r="P1126" s="5">
        <f t="shared" si="71"/>
        <v>60.714285714285715</v>
      </c>
      <c r="Q1126" t="s">
        <v>8333</v>
      </c>
      <c r="R1126" s="12" t="s">
        <v>8335</v>
      </c>
      <c r="S1126" s="14">
        <f t="shared" si="72"/>
        <v>42094.458923611113</v>
      </c>
      <c r="T1126" s="14">
        <f t="shared" si="73"/>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70"/>
        <v>0</v>
      </c>
      <c r="P1127" s="5" t="e">
        <f t="shared" si="71"/>
        <v>#DIV/0!</v>
      </c>
      <c r="Q1127" t="s">
        <v>8333</v>
      </c>
      <c r="R1127" s="12" t="s">
        <v>8335</v>
      </c>
      <c r="S1127" s="14">
        <f t="shared" si="72"/>
        <v>42212.415856481479</v>
      </c>
      <c r="T1127" s="14">
        <f t="shared" si="73"/>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70"/>
        <v>0.5</v>
      </c>
      <c r="P1128" s="5">
        <f t="shared" si="71"/>
        <v>5</v>
      </c>
      <c r="Q1128" t="s">
        <v>8333</v>
      </c>
      <c r="R1128" s="12" t="s">
        <v>8335</v>
      </c>
      <c r="S1128" s="14">
        <f t="shared" si="72"/>
        <v>42535.11914351851</v>
      </c>
      <c r="T1128" s="14">
        <f t="shared" si="73"/>
        <v>42565.11914351851</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70"/>
        <v>1.6714285714285713</v>
      </c>
      <c r="P1129" s="5">
        <f t="shared" si="71"/>
        <v>25.434782608695652</v>
      </c>
      <c r="Q1129" t="s">
        <v>8333</v>
      </c>
      <c r="R1129" s="12" t="s">
        <v>8335</v>
      </c>
      <c r="S1129" s="14">
        <f t="shared" si="72"/>
        <v>41926.645833333328</v>
      </c>
      <c r="T1129" s="14">
        <f t="shared" si="73"/>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70"/>
        <v>0.1</v>
      </c>
      <c r="P1130" s="5">
        <f t="shared" si="71"/>
        <v>1</v>
      </c>
      <c r="Q1130" t="s">
        <v>8333</v>
      </c>
      <c r="R1130" s="12" t="s">
        <v>8335</v>
      </c>
      <c r="S1130" s="14">
        <f t="shared" si="72"/>
        <v>41828.441168981481</v>
      </c>
      <c r="T1130" s="14">
        <f t="shared" si="73"/>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70"/>
        <v>0.105</v>
      </c>
      <c r="P1131" s="5">
        <f t="shared" si="71"/>
        <v>10.5</v>
      </c>
      <c r="Q1131" t="s">
        <v>8333</v>
      </c>
      <c r="R1131" s="12" t="s">
        <v>8335</v>
      </c>
      <c r="S1131" s="14">
        <f t="shared" si="72"/>
        <v>42496.056631944441</v>
      </c>
      <c r="T1131" s="14">
        <f t="shared" si="73"/>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70"/>
        <v>0.22</v>
      </c>
      <c r="P1132" s="5">
        <f t="shared" si="71"/>
        <v>3.6666666666666665</v>
      </c>
      <c r="Q1132" t="s">
        <v>8333</v>
      </c>
      <c r="R1132" s="12" t="s">
        <v>8335</v>
      </c>
      <c r="S1132" s="14">
        <f t="shared" si="72"/>
        <v>41908.788194444445</v>
      </c>
      <c r="T1132" s="14">
        <f t="shared" si="73"/>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70"/>
        <v>0</v>
      </c>
      <c r="P1133" s="5" t="e">
        <f t="shared" si="71"/>
        <v>#DIV/0!</v>
      </c>
      <c r="Q1133" t="s">
        <v>8333</v>
      </c>
      <c r="R1133" s="12" t="s">
        <v>8335</v>
      </c>
      <c r="S1133" s="14">
        <f t="shared" si="72"/>
        <v>42332.699861111112</v>
      </c>
      <c r="T1133" s="14">
        <f t="shared" si="73"/>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70"/>
        <v>14.38</v>
      </c>
      <c r="P1134" s="5">
        <f t="shared" si="71"/>
        <v>110.61538461538461</v>
      </c>
      <c r="Q1134" t="s">
        <v>8333</v>
      </c>
      <c r="R1134" s="12" t="s">
        <v>8335</v>
      </c>
      <c r="S1134" s="14">
        <f t="shared" si="72"/>
        <v>42705.907071759262</v>
      </c>
      <c r="T1134" s="14">
        <f t="shared" si="73"/>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70"/>
        <v>0.66666666666666674</v>
      </c>
      <c r="P1135" s="5">
        <f t="shared" si="71"/>
        <v>20</v>
      </c>
      <c r="Q1135" t="s">
        <v>8333</v>
      </c>
      <c r="R1135" s="12" t="s">
        <v>8335</v>
      </c>
      <c r="S1135" s="14">
        <f t="shared" si="72"/>
        <v>41821.198854166665</v>
      </c>
      <c r="T1135" s="14">
        <f t="shared" si="73"/>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70"/>
        <v>4.0000000000000001E-3</v>
      </c>
      <c r="P1136" s="5">
        <f t="shared" si="71"/>
        <v>1</v>
      </c>
      <c r="Q1136" t="s">
        <v>8333</v>
      </c>
      <c r="R1136" s="12" t="s">
        <v>8335</v>
      </c>
      <c r="S1136" s="14">
        <f t="shared" si="72"/>
        <v>41958.07671296296</v>
      </c>
      <c r="T1136" s="14">
        <f t="shared" si="73"/>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70"/>
        <v>5</v>
      </c>
      <c r="P1137" s="5">
        <f t="shared" si="71"/>
        <v>50</v>
      </c>
      <c r="Q1137" t="s">
        <v>8333</v>
      </c>
      <c r="R1137" s="12" t="s">
        <v>8335</v>
      </c>
      <c r="S1137" s="14">
        <f t="shared" si="72"/>
        <v>42558.781180555547</v>
      </c>
      <c r="T1137" s="14">
        <f t="shared" si="73"/>
        <v>42588.781180555547</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70"/>
        <v>6.4439140811455857</v>
      </c>
      <c r="P1138" s="5">
        <f t="shared" si="71"/>
        <v>45</v>
      </c>
      <c r="Q1138" t="s">
        <v>8333</v>
      </c>
      <c r="R1138" s="12" t="s">
        <v>8335</v>
      </c>
      <c r="S1138" s="14">
        <f t="shared" si="72"/>
        <v>42327.463298611103</v>
      </c>
      <c r="T1138" s="14">
        <f t="shared" si="73"/>
        <v>42357.463298611103</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70"/>
        <v>39.5</v>
      </c>
      <c r="P1139" s="5">
        <f t="shared" si="71"/>
        <v>253.2051282051282</v>
      </c>
      <c r="Q1139" t="s">
        <v>8333</v>
      </c>
      <c r="R1139" s="12" t="s">
        <v>8335</v>
      </c>
      <c r="S1139" s="14">
        <f t="shared" si="72"/>
        <v>42453.611354166664</v>
      </c>
      <c r="T1139" s="14">
        <f t="shared" si="73"/>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70"/>
        <v>0.35714285714285715</v>
      </c>
      <c r="P1140" s="5">
        <f t="shared" si="71"/>
        <v>31.25</v>
      </c>
      <c r="Q1140" t="s">
        <v>8333</v>
      </c>
      <c r="R1140" s="12" t="s">
        <v>8335</v>
      </c>
      <c r="S1140" s="14">
        <f t="shared" si="72"/>
        <v>42736.698275462964</v>
      </c>
      <c r="T1140" s="14">
        <f t="shared" si="73"/>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70"/>
        <v>6.25E-2</v>
      </c>
      <c r="P1141" s="5">
        <f t="shared" si="71"/>
        <v>5</v>
      </c>
      <c r="Q1141" t="s">
        <v>8333</v>
      </c>
      <c r="R1141" s="12" t="s">
        <v>8335</v>
      </c>
      <c r="S1141" s="14">
        <f t="shared" si="72"/>
        <v>41975.139189814807</v>
      </c>
      <c r="T1141" s="14">
        <f t="shared" si="73"/>
        <v>42005.139189814807</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70"/>
        <v>0</v>
      </c>
      <c r="P1142" s="5" t="e">
        <f t="shared" si="71"/>
        <v>#DIV/0!</v>
      </c>
      <c r="Q1142" t="s">
        <v>8333</v>
      </c>
      <c r="R1142" s="12" t="s">
        <v>8335</v>
      </c>
      <c r="S1142" s="14">
        <f t="shared" si="72"/>
        <v>42192.253715277773</v>
      </c>
      <c r="T1142" s="14">
        <f t="shared" si="73"/>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70"/>
        <v>0</v>
      </c>
      <c r="P1143" s="5" t="e">
        <f t="shared" si="71"/>
        <v>#DIV/0!</v>
      </c>
      <c r="Q1143" t="s">
        <v>8333</v>
      </c>
      <c r="R1143" s="12" t="s">
        <v>8335</v>
      </c>
      <c r="S1143" s="14">
        <f t="shared" si="72"/>
        <v>42164.491319444445</v>
      </c>
      <c r="T1143" s="14">
        <f t="shared" si="73"/>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70"/>
        <v>0</v>
      </c>
      <c r="P1144" s="5" t="e">
        <f t="shared" si="71"/>
        <v>#DIV/0!</v>
      </c>
      <c r="Q1144" t="s">
        <v>8333</v>
      </c>
      <c r="R1144" s="12" t="s">
        <v>8335</v>
      </c>
      <c r="S1144" s="14">
        <f t="shared" si="72"/>
        <v>42021.797766203708</v>
      </c>
      <c r="T1144" s="14">
        <f t="shared" si="73"/>
        <v>42051.797766203708</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70"/>
        <v>0.41333333333333333</v>
      </c>
      <c r="P1145" s="5">
        <f t="shared" si="71"/>
        <v>23.25</v>
      </c>
      <c r="Q1145" t="s">
        <v>8336</v>
      </c>
      <c r="R1145" s="12" t="s">
        <v>8337</v>
      </c>
      <c r="S1145" s="14">
        <f t="shared" si="72"/>
        <v>42324.985254629624</v>
      </c>
      <c r="T1145" s="14">
        <f t="shared" si="73"/>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70"/>
        <v>0</v>
      </c>
      <c r="P1146" s="5" t="e">
        <f t="shared" si="71"/>
        <v>#DIV/0!</v>
      </c>
      <c r="Q1146" t="s">
        <v>8336</v>
      </c>
      <c r="R1146" s="12" t="s">
        <v>8337</v>
      </c>
      <c r="S1146" s="14">
        <f t="shared" si="72"/>
        <v>42092.973611111105</v>
      </c>
      <c r="T1146" s="14">
        <f t="shared" si="73"/>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70"/>
        <v>0.125</v>
      </c>
      <c r="P1147" s="5">
        <f t="shared" si="71"/>
        <v>100</v>
      </c>
      <c r="Q1147" t="s">
        <v>8336</v>
      </c>
      <c r="R1147" s="12" t="s">
        <v>8337</v>
      </c>
      <c r="S1147" s="14">
        <f t="shared" si="72"/>
        <v>41854.539259259262</v>
      </c>
      <c r="T1147" s="14">
        <f t="shared" si="73"/>
        <v>41914.539259259262</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70"/>
        <v>8.8333333333333339</v>
      </c>
      <c r="P1148" s="5">
        <f t="shared" si="71"/>
        <v>44.166666666666664</v>
      </c>
      <c r="Q1148" t="s">
        <v>8336</v>
      </c>
      <c r="R1148" s="12" t="s">
        <v>8337</v>
      </c>
      <c r="S1148" s="14">
        <f t="shared" si="72"/>
        <v>41723.745057870365</v>
      </c>
      <c r="T1148" s="14">
        <f t="shared" si="73"/>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70"/>
        <v>0</v>
      </c>
      <c r="P1149" s="5" t="e">
        <f t="shared" si="71"/>
        <v>#DIV/0!</v>
      </c>
      <c r="Q1149" t="s">
        <v>8336</v>
      </c>
      <c r="R1149" s="12" t="s">
        <v>8337</v>
      </c>
      <c r="S1149" s="14">
        <f t="shared" si="72"/>
        <v>41871.763692129629</v>
      </c>
      <c r="T1149" s="14">
        <f t="shared" si="73"/>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70"/>
        <v>0.48666666666666669</v>
      </c>
      <c r="P1150" s="5">
        <f t="shared" si="71"/>
        <v>24.333333333333332</v>
      </c>
      <c r="Q1150" t="s">
        <v>8336</v>
      </c>
      <c r="R1150" s="12" t="s">
        <v>8337</v>
      </c>
      <c r="S1150" s="14">
        <f t="shared" si="72"/>
        <v>42674.962743055548</v>
      </c>
      <c r="T1150" s="14">
        <f t="shared" si="73"/>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70"/>
        <v>0.15</v>
      </c>
      <c r="P1151" s="5">
        <f t="shared" si="71"/>
        <v>37.5</v>
      </c>
      <c r="Q1151" t="s">
        <v>8336</v>
      </c>
      <c r="R1151" s="12" t="s">
        <v>8337</v>
      </c>
      <c r="S1151" s="14">
        <f t="shared" si="72"/>
        <v>42507.501921296294</v>
      </c>
      <c r="T1151" s="14">
        <f t="shared" si="73"/>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70"/>
        <v>10.08</v>
      </c>
      <c r="P1152" s="5">
        <f t="shared" si="71"/>
        <v>42</v>
      </c>
      <c r="Q1152" t="s">
        <v>8336</v>
      </c>
      <c r="R1152" s="12" t="s">
        <v>8337</v>
      </c>
      <c r="S1152" s="14">
        <f t="shared" si="72"/>
        <v>42317.74623842592</v>
      </c>
      <c r="T1152" s="14">
        <f t="shared" si="73"/>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70"/>
        <v>0</v>
      </c>
      <c r="P1153" s="5" t="e">
        <f t="shared" si="71"/>
        <v>#DIV/0!</v>
      </c>
      <c r="Q1153" t="s">
        <v>8336</v>
      </c>
      <c r="R1153" s="12" t="s">
        <v>8337</v>
      </c>
      <c r="S1153" s="14">
        <f t="shared" si="72"/>
        <v>42223.894247685181</v>
      </c>
      <c r="T1153" s="14">
        <f t="shared" si="73"/>
        <v>42253.894247685181</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70"/>
        <v>5.6937500000000005</v>
      </c>
      <c r="P1154" s="5">
        <f t="shared" si="71"/>
        <v>60.733333333333334</v>
      </c>
      <c r="Q1154" t="s">
        <v>8336</v>
      </c>
      <c r="R1154" s="12" t="s">
        <v>8337</v>
      </c>
      <c r="S1154" s="14">
        <f t="shared" si="72"/>
        <v>42109.501296296294</v>
      </c>
      <c r="T1154" s="14">
        <f t="shared" si="73"/>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4">E1155/D1155*100</f>
        <v>0.625</v>
      </c>
      <c r="P1155" s="5">
        <f t="shared" ref="P1155:P1218" si="75">E1155/L1155</f>
        <v>50</v>
      </c>
      <c r="Q1155" t="s">
        <v>8336</v>
      </c>
      <c r="R1155" s="12" t="s">
        <v>8337</v>
      </c>
      <c r="S1155" s="14">
        <f t="shared" si="72"/>
        <v>42143.505844907406</v>
      </c>
      <c r="T1155" s="14">
        <f t="shared" si="73"/>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4"/>
        <v>6.5</v>
      </c>
      <c r="P1156" s="5">
        <f t="shared" si="75"/>
        <v>108.33333333333333</v>
      </c>
      <c r="Q1156" t="s">
        <v>8336</v>
      </c>
      <c r="R1156" s="12" t="s">
        <v>8337</v>
      </c>
      <c r="S1156" s="14">
        <f t="shared" si="72"/>
        <v>42222.900532407402</v>
      </c>
      <c r="T1156" s="14">
        <f t="shared" si="73"/>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4"/>
        <v>0.752</v>
      </c>
      <c r="P1157" s="5">
        <f t="shared" si="75"/>
        <v>23.5</v>
      </c>
      <c r="Q1157" t="s">
        <v>8336</v>
      </c>
      <c r="R1157" s="12" t="s">
        <v>8337</v>
      </c>
      <c r="S1157" s="14">
        <f t="shared" si="72"/>
        <v>41835.555648148147</v>
      </c>
      <c r="T1157" s="14">
        <f t="shared" si="73"/>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4"/>
        <v>0</v>
      </c>
      <c r="P1158" s="5" t="e">
        <f t="shared" si="75"/>
        <v>#DIV/0!</v>
      </c>
      <c r="Q1158" t="s">
        <v>8336</v>
      </c>
      <c r="R1158" s="12" t="s">
        <v>8337</v>
      </c>
      <c r="S1158" s="14">
        <f t="shared" si="72"/>
        <v>42028.862986111104</v>
      </c>
      <c r="T1158" s="14">
        <f t="shared" si="73"/>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4"/>
        <v>1.51</v>
      </c>
      <c r="P1159" s="5">
        <f t="shared" si="75"/>
        <v>50.333333333333336</v>
      </c>
      <c r="Q1159" t="s">
        <v>8336</v>
      </c>
      <c r="R1159" s="12" t="s">
        <v>8337</v>
      </c>
      <c r="S1159" s="14">
        <f t="shared" si="72"/>
        <v>41918.419907407406</v>
      </c>
      <c r="T1159" s="14">
        <f t="shared" si="73"/>
        <v>41978.461574074077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4"/>
        <v>0.46666666666666673</v>
      </c>
      <c r="P1160" s="5">
        <f t="shared" si="75"/>
        <v>11.666666666666666</v>
      </c>
      <c r="Q1160" t="s">
        <v>8336</v>
      </c>
      <c r="R1160" s="12" t="s">
        <v>8337</v>
      </c>
      <c r="S1160" s="14">
        <f t="shared" si="72"/>
        <v>41951.883425925924</v>
      </c>
      <c r="T1160" s="14">
        <f t="shared" si="73"/>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4"/>
        <v>0</v>
      </c>
      <c r="P1161" s="5" t="e">
        <f t="shared" si="75"/>
        <v>#DIV/0!</v>
      </c>
      <c r="Q1161" t="s">
        <v>8336</v>
      </c>
      <c r="R1161" s="12" t="s">
        <v>8337</v>
      </c>
      <c r="S1161" s="14">
        <f t="shared" si="72"/>
        <v>42154.518113425926</v>
      </c>
      <c r="T1161" s="14">
        <f t="shared" si="73"/>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4"/>
        <v>3.85</v>
      </c>
      <c r="P1162" s="5">
        <f t="shared" si="75"/>
        <v>60.789473684210527</v>
      </c>
      <c r="Q1162" t="s">
        <v>8336</v>
      </c>
      <c r="R1162" s="12" t="s">
        <v>8337</v>
      </c>
      <c r="S1162" s="14">
        <f t="shared" si="72"/>
        <v>42060.946597222217</v>
      </c>
      <c r="T1162" s="14">
        <f t="shared" si="73"/>
        <v>42090.90493055556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4"/>
        <v>0</v>
      </c>
      <c r="P1163" s="5" t="e">
        <f t="shared" si="75"/>
        <v>#DIV/0!</v>
      </c>
      <c r="Q1163" t="s">
        <v>8336</v>
      </c>
      <c r="R1163" s="12" t="s">
        <v>8337</v>
      </c>
      <c r="S1163" s="14">
        <f t="shared" si="72"/>
        <v>42122.421168981477</v>
      </c>
      <c r="T1163" s="14">
        <f t="shared" si="73"/>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4"/>
        <v>5.8333333333333341E-2</v>
      </c>
      <c r="P1164" s="5">
        <f t="shared" si="75"/>
        <v>17.5</v>
      </c>
      <c r="Q1164" t="s">
        <v>8336</v>
      </c>
      <c r="R1164" s="12" t="s">
        <v>8337</v>
      </c>
      <c r="S1164" s="14">
        <f t="shared" si="72"/>
        <v>41876.475277777776</v>
      </c>
      <c r="T1164" s="14">
        <f t="shared" si="73"/>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4"/>
        <v>0</v>
      </c>
      <c r="P1165" s="5" t="e">
        <f t="shared" si="75"/>
        <v>#DIV/0!</v>
      </c>
      <c r="Q1165" t="s">
        <v>8336</v>
      </c>
      <c r="R1165" s="12" t="s">
        <v>8337</v>
      </c>
      <c r="S1165" s="14">
        <f t="shared" si="72"/>
        <v>41830.515277777777</v>
      </c>
      <c r="T1165" s="14">
        <f t="shared" si="73"/>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4"/>
        <v>0</v>
      </c>
      <c r="P1166" s="5" t="e">
        <f t="shared" si="75"/>
        <v>#DIV/0!</v>
      </c>
      <c r="Q1166" t="s">
        <v>8336</v>
      </c>
      <c r="R1166" s="12" t="s">
        <v>8337</v>
      </c>
      <c r="S1166" s="14">
        <f t="shared" si="72"/>
        <v>42509.51599537037</v>
      </c>
      <c r="T1166" s="14">
        <f t="shared" si="73"/>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4"/>
        <v>20.705000000000002</v>
      </c>
      <c r="P1167" s="5">
        <f t="shared" si="75"/>
        <v>82.82</v>
      </c>
      <c r="Q1167" t="s">
        <v>8336</v>
      </c>
      <c r="R1167" s="12" t="s">
        <v>8337</v>
      </c>
      <c r="S1167" s="14">
        <f t="shared" si="72"/>
        <v>41792.006134259253</v>
      </c>
      <c r="T1167" s="14">
        <f t="shared" si="73"/>
        <v>41826.006134259253</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4"/>
        <v>19.139999999999997</v>
      </c>
      <c r="P1168" s="5">
        <f t="shared" si="75"/>
        <v>358.875</v>
      </c>
      <c r="Q1168" t="s">
        <v>8336</v>
      </c>
      <c r="R1168" s="12" t="s">
        <v>8337</v>
      </c>
      <c r="S1168" s="14">
        <f t="shared" si="72"/>
        <v>42150.277106481481</v>
      </c>
      <c r="T1168" s="14">
        <f t="shared" si="73"/>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4"/>
        <v>1.6316666666666666</v>
      </c>
      <c r="P1169" s="5">
        <f t="shared" si="75"/>
        <v>61.1875</v>
      </c>
      <c r="Q1169" t="s">
        <v>8336</v>
      </c>
      <c r="R1169" s="12" t="s">
        <v>8337</v>
      </c>
      <c r="S1169" s="14">
        <f t="shared" si="72"/>
        <v>41863.526562499996</v>
      </c>
      <c r="T1169" s="14">
        <f t="shared" si="73"/>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4"/>
        <v>5.6666666666666661</v>
      </c>
      <c r="P1170" s="5">
        <f t="shared" si="75"/>
        <v>340</v>
      </c>
      <c r="Q1170" t="s">
        <v>8336</v>
      </c>
      <c r="R1170" s="12" t="s">
        <v>8337</v>
      </c>
      <c r="S1170" s="14">
        <f t="shared" si="72"/>
        <v>42604.845659722218</v>
      </c>
      <c r="T1170" s="14">
        <f t="shared" si="73"/>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4"/>
        <v>0.16999999999999998</v>
      </c>
      <c r="P1171" s="5">
        <f t="shared" si="75"/>
        <v>5.666666666666667</v>
      </c>
      <c r="Q1171" t="s">
        <v>8336</v>
      </c>
      <c r="R1171" s="12" t="s">
        <v>8337</v>
      </c>
      <c r="S1171" s="14">
        <f t="shared" ref="S1171:S1234" si="76">(((J1171/60)/60)/24)+DATE(1970,1,1)+(-5/24)</f>
        <v>42027.145405092589</v>
      </c>
      <c r="T1171" s="14">
        <f t="shared" ref="T1171:T1234" si="77">(((I1171/60)/60)/24)+DATE(1970,1,1)+(-5/24)</f>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4"/>
        <v>0.4</v>
      </c>
      <c r="P1172" s="5">
        <f t="shared" si="75"/>
        <v>50</v>
      </c>
      <c r="Q1172" t="s">
        <v>8336</v>
      </c>
      <c r="R1172" s="12" t="s">
        <v>8337</v>
      </c>
      <c r="S1172" s="14">
        <f t="shared" si="76"/>
        <v>42124.684849537036</v>
      </c>
      <c r="T1172" s="14">
        <f t="shared" si="77"/>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4"/>
        <v>0.1</v>
      </c>
      <c r="P1173" s="5">
        <f t="shared" si="75"/>
        <v>25</v>
      </c>
      <c r="Q1173" t="s">
        <v>8336</v>
      </c>
      <c r="R1173" s="12" t="s">
        <v>8337</v>
      </c>
      <c r="S1173" s="14">
        <f t="shared" si="76"/>
        <v>41938.596377314811</v>
      </c>
      <c r="T1173" s="14">
        <f t="shared" si="77"/>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4"/>
        <v>0</v>
      </c>
      <c r="P1174" s="5" t="e">
        <f t="shared" si="75"/>
        <v>#DIV/0!</v>
      </c>
      <c r="Q1174" t="s">
        <v>8336</v>
      </c>
      <c r="R1174" s="12" t="s">
        <v>8337</v>
      </c>
      <c r="S1174" s="14">
        <f t="shared" si="76"/>
        <v>41841.473981481482</v>
      </c>
      <c r="T1174" s="14">
        <f t="shared" si="77"/>
        <v>41871.473981481482</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4"/>
        <v>2.4E-2</v>
      </c>
      <c r="P1175" s="5">
        <f t="shared" si="75"/>
        <v>30</v>
      </c>
      <c r="Q1175" t="s">
        <v>8336</v>
      </c>
      <c r="R1175" s="12" t="s">
        <v>8337</v>
      </c>
      <c r="S1175" s="14">
        <f t="shared" si="76"/>
        <v>42183.97751157407</v>
      </c>
      <c r="T1175" s="14">
        <f t="shared" si="77"/>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4"/>
        <v>5.9066666666666672</v>
      </c>
      <c r="P1176" s="5">
        <f t="shared" si="75"/>
        <v>46.631578947368418</v>
      </c>
      <c r="Q1176" t="s">
        <v>8336</v>
      </c>
      <c r="R1176" s="12" t="s">
        <v>8337</v>
      </c>
      <c r="S1176" s="14">
        <f t="shared" si="76"/>
        <v>42468.633414351854</v>
      </c>
      <c r="T1176" s="14">
        <f t="shared" si="77"/>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4"/>
        <v>2.9250000000000003</v>
      </c>
      <c r="P1177" s="5">
        <f t="shared" si="75"/>
        <v>65</v>
      </c>
      <c r="Q1177" t="s">
        <v>8336</v>
      </c>
      <c r="R1177" s="12" t="s">
        <v>8337</v>
      </c>
      <c r="S1177" s="14">
        <f t="shared" si="76"/>
        <v>42170.520127314812</v>
      </c>
      <c r="T1177" s="14">
        <f t="shared" si="77"/>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4"/>
        <v>5.7142857142857143E-3</v>
      </c>
      <c r="P1178" s="5">
        <f t="shared" si="75"/>
        <v>10</v>
      </c>
      <c r="Q1178" t="s">
        <v>8336</v>
      </c>
      <c r="R1178" s="12" t="s">
        <v>8337</v>
      </c>
      <c r="S1178" s="14">
        <f t="shared" si="76"/>
        <v>42745.811319444438</v>
      </c>
      <c r="T1178" s="14">
        <f t="shared" si="77"/>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4"/>
        <v>0</v>
      </c>
      <c r="P1179" s="5" t="e">
        <f t="shared" si="75"/>
        <v>#DIV/0!</v>
      </c>
      <c r="Q1179" t="s">
        <v>8336</v>
      </c>
      <c r="R1179" s="12" t="s">
        <v>8337</v>
      </c>
      <c r="S1179" s="14">
        <f t="shared" si="76"/>
        <v>41897.452499999999</v>
      </c>
      <c r="T1179" s="14">
        <f t="shared" si="77"/>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4"/>
        <v>6.6666666666666671E-3</v>
      </c>
      <c r="P1180" s="5">
        <f t="shared" si="75"/>
        <v>5</v>
      </c>
      <c r="Q1180" t="s">
        <v>8336</v>
      </c>
      <c r="R1180" s="12" t="s">
        <v>8337</v>
      </c>
      <c r="S1180" s="14">
        <f t="shared" si="76"/>
        <v>41837.69736111111</v>
      </c>
      <c r="T1180" s="14">
        <f t="shared" si="77"/>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4"/>
        <v>5.3333333333333339</v>
      </c>
      <c r="P1181" s="5">
        <f t="shared" si="75"/>
        <v>640</v>
      </c>
      <c r="Q1181" t="s">
        <v>8336</v>
      </c>
      <c r="R1181" s="12" t="s">
        <v>8337</v>
      </c>
      <c r="S1181" s="14">
        <f t="shared" si="76"/>
        <v>42275.511886574073</v>
      </c>
      <c r="T1181" s="14">
        <f t="shared" si="77"/>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4"/>
        <v>11.75</v>
      </c>
      <c r="P1182" s="5">
        <f t="shared" si="75"/>
        <v>69.117647058823536</v>
      </c>
      <c r="Q1182" t="s">
        <v>8336</v>
      </c>
      <c r="R1182" s="12" t="s">
        <v>8337</v>
      </c>
      <c r="S1182" s="14">
        <f t="shared" si="76"/>
        <v>41781.598541666666</v>
      </c>
      <c r="T1182" s="14">
        <f t="shared" si="77"/>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4"/>
        <v>8.0000000000000002E-3</v>
      </c>
      <c r="P1183" s="5">
        <f t="shared" si="75"/>
        <v>1.3333333333333333</v>
      </c>
      <c r="Q1183" t="s">
        <v>8336</v>
      </c>
      <c r="R1183" s="12" t="s">
        <v>8337</v>
      </c>
      <c r="S1183" s="14">
        <f t="shared" si="76"/>
        <v>42034.131030092591</v>
      </c>
      <c r="T1183" s="14">
        <f t="shared" si="77"/>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4"/>
        <v>4.2</v>
      </c>
      <c r="P1184" s="5">
        <f t="shared" si="75"/>
        <v>10.5</v>
      </c>
      <c r="Q1184" t="s">
        <v>8336</v>
      </c>
      <c r="R1184" s="12" t="s">
        <v>8337</v>
      </c>
      <c r="S1184" s="14">
        <f t="shared" si="76"/>
        <v>42728.619074074071</v>
      </c>
      <c r="T1184" s="14">
        <f t="shared" si="77"/>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4"/>
        <v>4</v>
      </c>
      <c r="P1185" s="5">
        <f t="shared" si="75"/>
        <v>33.333333333333336</v>
      </c>
      <c r="Q1185" t="s">
        <v>8338</v>
      </c>
      <c r="R1185" s="12" t="s">
        <v>8339</v>
      </c>
      <c r="S1185" s="14">
        <f t="shared" si="76"/>
        <v>42656.653043981474</v>
      </c>
      <c r="T1185" s="14">
        <f t="shared" si="77"/>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4"/>
        <v>104.93636363636362</v>
      </c>
      <c r="P1186" s="5">
        <f t="shared" si="75"/>
        <v>61.562666666666665</v>
      </c>
      <c r="Q1186" t="s">
        <v>8338</v>
      </c>
      <c r="R1186" s="12" t="s">
        <v>8339</v>
      </c>
      <c r="S1186" s="14">
        <f t="shared" si="76"/>
        <v>42741.391331018516</v>
      </c>
      <c r="T1186" s="14">
        <f t="shared" si="77"/>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4"/>
        <v>105.44</v>
      </c>
      <c r="P1187" s="5">
        <f t="shared" si="75"/>
        <v>118.73873873873873</v>
      </c>
      <c r="Q1187" t="s">
        <v>8338</v>
      </c>
      <c r="R1187" s="12" t="s">
        <v>8339</v>
      </c>
      <c r="S1187" s="14">
        <f t="shared" si="76"/>
        <v>42130.656817129631</v>
      </c>
      <c r="T1187" s="14">
        <f t="shared" si="77"/>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4"/>
        <v>106.73333333333332</v>
      </c>
      <c r="P1188" s="5">
        <f t="shared" si="75"/>
        <v>65.081300813008127</v>
      </c>
      <c r="Q1188" t="s">
        <v>8338</v>
      </c>
      <c r="R1188" s="12" t="s">
        <v>8339</v>
      </c>
      <c r="S1188" s="14">
        <f t="shared" si="76"/>
        <v>42123.655034722215</v>
      </c>
      <c r="T1188" s="14">
        <f t="shared" si="77"/>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4"/>
        <v>104.12571428571428</v>
      </c>
      <c r="P1189" s="5">
        <f t="shared" si="75"/>
        <v>130.15714285714284</v>
      </c>
      <c r="Q1189" t="s">
        <v>8338</v>
      </c>
      <c r="R1189" s="12" t="s">
        <v>8339</v>
      </c>
      <c r="S1189" s="14">
        <f t="shared" si="76"/>
        <v>42109.686608796292</v>
      </c>
      <c r="T1189" s="14">
        <f t="shared" si="77"/>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4"/>
        <v>160.54999999999998</v>
      </c>
      <c r="P1190" s="5">
        <f t="shared" si="75"/>
        <v>37.776470588235291</v>
      </c>
      <c r="Q1190" t="s">
        <v>8338</v>
      </c>
      <c r="R1190" s="12" t="s">
        <v>8339</v>
      </c>
      <c r="S1190" s="14">
        <f t="shared" si="76"/>
        <v>42711.492361111108</v>
      </c>
      <c r="T1190" s="14">
        <f t="shared" si="77"/>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4"/>
        <v>107.77777777777777</v>
      </c>
      <c r="P1191" s="5">
        <f t="shared" si="75"/>
        <v>112.79069767441861</v>
      </c>
      <c r="Q1191" t="s">
        <v>8338</v>
      </c>
      <c r="R1191" s="12" t="s">
        <v>8339</v>
      </c>
      <c r="S1191" s="14">
        <f t="shared" si="76"/>
        <v>42529.770775462959</v>
      </c>
      <c r="T1191" s="14">
        <f t="shared" si="77"/>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4"/>
        <v>135</v>
      </c>
      <c r="P1192" s="5">
        <f t="shared" si="75"/>
        <v>51.92307692307692</v>
      </c>
      <c r="Q1192" t="s">
        <v>8338</v>
      </c>
      <c r="R1192" s="12" t="s">
        <v>8339</v>
      </c>
      <c r="S1192" s="14">
        <f t="shared" si="76"/>
        <v>41852.457465277774</v>
      </c>
      <c r="T1192" s="14">
        <f t="shared" si="77"/>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4"/>
        <v>109.07407407407408</v>
      </c>
      <c r="P1193" s="5">
        <f t="shared" si="75"/>
        <v>89.242424242424249</v>
      </c>
      <c r="Q1193" t="s">
        <v>8338</v>
      </c>
      <c r="R1193" s="12" t="s">
        <v>8339</v>
      </c>
      <c r="S1193" s="14">
        <f t="shared" si="76"/>
        <v>42419.395370370366</v>
      </c>
      <c r="T1193" s="14">
        <f t="shared" si="77"/>
        <v>42449.353703703695</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4"/>
        <v>290</v>
      </c>
      <c r="P1194" s="5">
        <f t="shared" si="75"/>
        <v>19.333333333333332</v>
      </c>
      <c r="Q1194" t="s">
        <v>8338</v>
      </c>
      <c r="R1194" s="12" t="s">
        <v>8339</v>
      </c>
      <c r="S1194" s="14">
        <f t="shared" si="76"/>
        <v>42747.298356481479</v>
      </c>
      <c r="T1194" s="14">
        <f t="shared" si="77"/>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4"/>
        <v>103.95714285714286</v>
      </c>
      <c r="P1195" s="5">
        <f t="shared" si="75"/>
        <v>79.967032967032964</v>
      </c>
      <c r="Q1195" t="s">
        <v>8338</v>
      </c>
      <c r="R1195" s="12" t="s">
        <v>8339</v>
      </c>
      <c r="S1195" s="14">
        <f t="shared" si="76"/>
        <v>42409.567743055559</v>
      </c>
      <c r="T1195" s="14">
        <f t="shared" si="77"/>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4"/>
        <v>322.24</v>
      </c>
      <c r="P1196" s="5">
        <f t="shared" si="75"/>
        <v>56.414565826330531</v>
      </c>
      <c r="Q1196" t="s">
        <v>8338</v>
      </c>
      <c r="R1196" s="12" t="s">
        <v>8339</v>
      </c>
      <c r="S1196" s="14">
        <f t="shared" si="76"/>
        <v>42072.27984953703</v>
      </c>
      <c r="T1196" s="14">
        <f t="shared" si="77"/>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4"/>
        <v>135</v>
      </c>
      <c r="P1197" s="5">
        <f t="shared" si="75"/>
        <v>79.411764705882348</v>
      </c>
      <c r="Q1197" t="s">
        <v>8338</v>
      </c>
      <c r="R1197" s="12" t="s">
        <v>8339</v>
      </c>
      <c r="S1197" s="14">
        <f t="shared" si="76"/>
        <v>42298.139502314814</v>
      </c>
      <c r="T1197" s="14">
        <f t="shared" si="77"/>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4"/>
        <v>269.91034482758624</v>
      </c>
      <c r="P1198" s="5">
        <f t="shared" si="75"/>
        <v>76.439453125</v>
      </c>
      <c r="Q1198" t="s">
        <v>8338</v>
      </c>
      <c r="R1198" s="12" t="s">
        <v>8339</v>
      </c>
      <c r="S1198" s="14">
        <f t="shared" si="76"/>
        <v>42326.610405092586</v>
      </c>
      <c r="T1198" s="14">
        <f t="shared" si="77"/>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4"/>
        <v>253.29333333333332</v>
      </c>
      <c r="P1199" s="5">
        <f t="shared" si="75"/>
        <v>121</v>
      </c>
      <c r="Q1199" t="s">
        <v>8338</v>
      </c>
      <c r="R1199" s="12" t="s">
        <v>8339</v>
      </c>
      <c r="S1199" s="14">
        <f t="shared" si="76"/>
        <v>42503.456412037034</v>
      </c>
      <c r="T1199" s="14">
        <f t="shared" si="77"/>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4"/>
        <v>260.59999999999997</v>
      </c>
      <c r="P1200" s="5">
        <f t="shared" si="75"/>
        <v>54.616766467065865</v>
      </c>
      <c r="Q1200" t="s">
        <v>8338</v>
      </c>
      <c r="R1200" s="12" t="s">
        <v>8339</v>
      </c>
      <c r="S1200" s="14">
        <f t="shared" si="76"/>
        <v>42333.410717592589</v>
      </c>
      <c r="T1200" s="14">
        <f t="shared" si="77"/>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4"/>
        <v>101.31677953348381</v>
      </c>
      <c r="P1201" s="5">
        <f t="shared" si="75"/>
        <v>299.22222222222223</v>
      </c>
      <c r="Q1201" t="s">
        <v>8338</v>
      </c>
      <c r="R1201" s="12" t="s">
        <v>8339</v>
      </c>
      <c r="S1201" s="14">
        <f t="shared" si="76"/>
        <v>42161.562499999993</v>
      </c>
      <c r="T1201" s="14">
        <f t="shared" si="77"/>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4"/>
        <v>125.60416666666667</v>
      </c>
      <c r="P1202" s="5">
        <f t="shared" si="75"/>
        <v>58.533980582524272</v>
      </c>
      <c r="Q1202" t="s">
        <v>8338</v>
      </c>
      <c r="R1202" s="12" t="s">
        <v>8339</v>
      </c>
      <c r="S1202" s="14">
        <f t="shared" si="76"/>
        <v>42089.269166666665</v>
      </c>
      <c r="T1202" s="14">
        <f t="shared" si="77"/>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4"/>
        <v>102.43783333333334</v>
      </c>
      <c r="P1203" s="5">
        <f t="shared" si="75"/>
        <v>55.371801801801809</v>
      </c>
      <c r="Q1203" t="s">
        <v>8338</v>
      </c>
      <c r="R1203" s="12" t="s">
        <v>8339</v>
      </c>
      <c r="S1203" s="14">
        <f t="shared" si="76"/>
        <v>42536.398680555554</v>
      </c>
      <c r="T1203" s="14">
        <f t="shared" si="77"/>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4"/>
        <v>199.244</v>
      </c>
      <c r="P1204" s="5">
        <f t="shared" si="75"/>
        <v>183.80442804428046</v>
      </c>
      <c r="Q1204" t="s">
        <v>8338</v>
      </c>
      <c r="R1204" s="12" t="s">
        <v>8339</v>
      </c>
      <c r="S1204" s="14">
        <f t="shared" si="76"/>
        <v>42152.080486111103</v>
      </c>
      <c r="T1204" s="14">
        <f t="shared" si="77"/>
        <v>42182.080486111103</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4"/>
        <v>102.45398773006136</v>
      </c>
      <c r="P1205" s="5">
        <f t="shared" si="75"/>
        <v>165.34653465346534</v>
      </c>
      <c r="Q1205" t="s">
        <v>8338</v>
      </c>
      <c r="R1205" s="12" t="s">
        <v>8339</v>
      </c>
      <c r="S1205" s="14">
        <f t="shared" si="76"/>
        <v>42125.4065625</v>
      </c>
      <c r="T1205" s="14">
        <f t="shared" si="77"/>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4"/>
        <v>102.94615384615385</v>
      </c>
      <c r="P1206" s="5">
        <f t="shared" si="75"/>
        <v>234.78947368421052</v>
      </c>
      <c r="Q1206" t="s">
        <v>8338</v>
      </c>
      <c r="R1206" s="12" t="s">
        <v>8339</v>
      </c>
      <c r="S1206" s="14">
        <f t="shared" si="76"/>
        <v>42297.539733796293</v>
      </c>
      <c r="T1206" s="14">
        <f t="shared" si="77"/>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4"/>
        <v>100.86153846153847</v>
      </c>
      <c r="P1207" s="5">
        <f t="shared" si="75"/>
        <v>211.48387096774192</v>
      </c>
      <c r="Q1207" t="s">
        <v>8338</v>
      </c>
      <c r="R1207" s="12" t="s">
        <v>8339</v>
      </c>
      <c r="S1207" s="14">
        <f t="shared" si="76"/>
        <v>42138.298043981478</v>
      </c>
      <c r="T1207" s="14">
        <f t="shared" si="77"/>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4"/>
        <v>114.99999999999999</v>
      </c>
      <c r="P1208" s="5">
        <f t="shared" si="75"/>
        <v>32.34375</v>
      </c>
      <c r="Q1208" t="s">
        <v>8338</v>
      </c>
      <c r="R1208" s="12" t="s">
        <v>8339</v>
      </c>
      <c r="S1208" s="14">
        <f t="shared" si="76"/>
        <v>42772.567743055559</v>
      </c>
      <c r="T1208" s="14">
        <f t="shared" si="77"/>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4"/>
        <v>104.16766467065868</v>
      </c>
      <c r="P1209" s="5">
        <f t="shared" si="75"/>
        <v>123.37588652482269</v>
      </c>
      <c r="Q1209" t="s">
        <v>8338</v>
      </c>
      <c r="R1209" s="12" t="s">
        <v>8339</v>
      </c>
      <c r="S1209" s="14">
        <f t="shared" si="76"/>
        <v>42430.221909722219</v>
      </c>
      <c r="T1209" s="14">
        <f t="shared" si="77"/>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4"/>
        <v>155.29999999999998</v>
      </c>
      <c r="P1210" s="5">
        <f t="shared" si="75"/>
        <v>207.06666666666666</v>
      </c>
      <c r="Q1210" t="s">
        <v>8338</v>
      </c>
      <c r="R1210" s="12" t="s">
        <v>8339</v>
      </c>
      <c r="S1210" s="14">
        <f t="shared" si="76"/>
        <v>42423.500740740739</v>
      </c>
      <c r="T1210" s="14">
        <f t="shared" si="77"/>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4"/>
        <v>106</v>
      </c>
      <c r="P1211" s="5">
        <f t="shared" si="75"/>
        <v>138.2608695652174</v>
      </c>
      <c r="Q1211" t="s">
        <v>8338</v>
      </c>
      <c r="R1211" s="12" t="s">
        <v>8339</v>
      </c>
      <c r="S1211" s="14">
        <f t="shared" si="76"/>
        <v>42761.637789351851</v>
      </c>
      <c r="T1211" s="14">
        <f t="shared" si="77"/>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4"/>
        <v>254.31499999999997</v>
      </c>
      <c r="P1212" s="5">
        <f t="shared" si="75"/>
        <v>493.81553398058253</v>
      </c>
      <c r="Q1212" t="s">
        <v>8338</v>
      </c>
      <c r="R1212" s="12" t="s">
        <v>8339</v>
      </c>
      <c r="S1212" s="14">
        <f t="shared" si="76"/>
        <v>42132.733472222222</v>
      </c>
      <c r="T1212" s="14">
        <f t="shared" si="77"/>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4"/>
        <v>101.1</v>
      </c>
      <c r="P1213" s="5">
        <f t="shared" si="75"/>
        <v>168.5</v>
      </c>
      <c r="Q1213" t="s">
        <v>8338</v>
      </c>
      <c r="R1213" s="12" t="s">
        <v>8339</v>
      </c>
      <c r="S1213" s="14">
        <f t="shared" si="76"/>
        <v>42515.658113425925</v>
      </c>
      <c r="T1213" s="14">
        <f t="shared" si="77"/>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4"/>
        <v>129.04</v>
      </c>
      <c r="P1214" s="5">
        <f t="shared" si="75"/>
        <v>38.867469879518069</v>
      </c>
      <c r="Q1214" t="s">
        <v>8338</v>
      </c>
      <c r="R1214" s="12" t="s">
        <v>8339</v>
      </c>
      <c r="S1214" s="14">
        <f t="shared" si="76"/>
        <v>42318.741840277777</v>
      </c>
      <c r="T1214" s="14">
        <f t="shared" si="77"/>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4"/>
        <v>102.23076923076924</v>
      </c>
      <c r="P1215" s="5">
        <f t="shared" si="75"/>
        <v>61.527777777777779</v>
      </c>
      <c r="Q1215" t="s">
        <v>8338</v>
      </c>
      <c r="R1215" s="12" t="s">
        <v>8339</v>
      </c>
      <c r="S1215" s="14">
        <f t="shared" si="76"/>
        <v>42731.547453703701</v>
      </c>
      <c r="T1215" s="14">
        <f t="shared" si="77"/>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4"/>
        <v>131.80000000000001</v>
      </c>
      <c r="P1216" s="5">
        <f t="shared" si="75"/>
        <v>105.44</v>
      </c>
      <c r="Q1216" t="s">
        <v>8338</v>
      </c>
      <c r="R1216" s="12" t="s">
        <v>8339</v>
      </c>
      <c r="S1216" s="14">
        <f t="shared" si="76"/>
        <v>42104.632002314807</v>
      </c>
      <c r="T1216" s="14">
        <f t="shared" si="77"/>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4"/>
        <v>786.0802000000001</v>
      </c>
      <c r="P1217" s="5">
        <f t="shared" si="75"/>
        <v>71.592003642987251</v>
      </c>
      <c r="Q1217" t="s">
        <v>8338</v>
      </c>
      <c r="R1217" s="12" t="s">
        <v>8339</v>
      </c>
      <c r="S1217" s="14">
        <f t="shared" si="76"/>
        <v>41759.714768518512</v>
      </c>
      <c r="T1217" s="14">
        <f t="shared" si="77"/>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4"/>
        <v>145.70000000000002</v>
      </c>
      <c r="P1218" s="5">
        <f t="shared" si="75"/>
        <v>91.882882882882882</v>
      </c>
      <c r="Q1218" t="s">
        <v>8338</v>
      </c>
      <c r="R1218" s="12" t="s">
        <v>8339</v>
      </c>
      <c r="S1218" s="14">
        <f t="shared" si="76"/>
        <v>42247.408067129632</v>
      </c>
      <c r="T1218" s="14">
        <f t="shared" si="77"/>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8">E1219/D1219*100</f>
        <v>102.60000000000001</v>
      </c>
      <c r="P1219" s="5">
        <f t="shared" ref="P1219:P1282" si="79">E1219/L1219</f>
        <v>148.57377049180329</v>
      </c>
      <c r="Q1219" t="s">
        <v>8338</v>
      </c>
      <c r="R1219" s="12" t="s">
        <v>8339</v>
      </c>
      <c r="S1219" s="14">
        <f t="shared" si="76"/>
        <v>42535.6011574074</v>
      </c>
      <c r="T1219" s="14">
        <f t="shared" si="77"/>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8"/>
        <v>172.27777777777777</v>
      </c>
      <c r="P1220" s="5">
        <f t="shared" si="79"/>
        <v>174.2134831460674</v>
      </c>
      <c r="Q1220" t="s">
        <v>8338</v>
      </c>
      <c r="R1220" s="12" t="s">
        <v>8339</v>
      </c>
      <c r="S1220" s="14">
        <f t="shared" si="76"/>
        <v>42278.453703703701</v>
      </c>
      <c r="T1220" s="14">
        <f t="shared" si="77"/>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8"/>
        <v>159.16819571865443</v>
      </c>
      <c r="P1221" s="5">
        <f t="shared" si="79"/>
        <v>102.86166007905139</v>
      </c>
      <c r="Q1221" t="s">
        <v>8338</v>
      </c>
      <c r="R1221" s="12" t="s">
        <v>8339</v>
      </c>
      <c r="S1221" s="14">
        <f t="shared" si="76"/>
        <v>42633.253622685181</v>
      </c>
      <c r="T1221" s="14">
        <f t="shared" si="77"/>
        <v>42663.253622685181</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8"/>
        <v>103.76666666666668</v>
      </c>
      <c r="P1222" s="5">
        <f t="shared" si="79"/>
        <v>111.17857142857143</v>
      </c>
      <c r="Q1222" t="s">
        <v>8338</v>
      </c>
      <c r="R1222" s="12" t="s">
        <v>8339</v>
      </c>
      <c r="S1222" s="14">
        <f t="shared" si="76"/>
        <v>42211.420277777775</v>
      </c>
      <c r="T1222" s="14">
        <f t="shared" si="77"/>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8"/>
        <v>111.40954545454547</v>
      </c>
      <c r="P1223" s="5">
        <f t="shared" si="79"/>
        <v>23.796213592233013</v>
      </c>
      <c r="Q1223" t="s">
        <v>8338</v>
      </c>
      <c r="R1223" s="12" t="s">
        <v>8339</v>
      </c>
      <c r="S1223" s="14">
        <f t="shared" si="76"/>
        <v>42680.267222222225</v>
      </c>
      <c r="T1223" s="14">
        <f t="shared" si="77"/>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8"/>
        <v>280.375</v>
      </c>
      <c r="P1224" s="5">
        <f t="shared" si="79"/>
        <v>81.268115942028984</v>
      </c>
      <c r="Q1224" t="s">
        <v>8338</v>
      </c>
      <c r="R1224" s="12" t="s">
        <v>8339</v>
      </c>
      <c r="S1224" s="14">
        <f t="shared" si="76"/>
        <v>42430.512118055551</v>
      </c>
      <c r="T1224" s="14">
        <f t="shared" si="77"/>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8"/>
        <v>112.10606060606061</v>
      </c>
      <c r="P1225" s="5">
        <f t="shared" si="79"/>
        <v>116.21465968586388</v>
      </c>
      <c r="Q1225" t="s">
        <v>8325</v>
      </c>
      <c r="R1225" s="12" t="s">
        <v>8340</v>
      </c>
      <c r="S1225" s="14">
        <f t="shared" si="76"/>
        <v>42653.968854166662</v>
      </c>
      <c r="T1225" s="14">
        <f t="shared" si="77"/>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8"/>
        <v>7.0666666666666673</v>
      </c>
      <c r="P1226" s="5">
        <f t="shared" si="79"/>
        <v>58.888888888888886</v>
      </c>
      <c r="Q1226" t="s">
        <v>8325</v>
      </c>
      <c r="R1226" s="12" t="s">
        <v>8340</v>
      </c>
      <c r="S1226" s="14">
        <f t="shared" si="76"/>
        <v>41736.341458333329</v>
      </c>
      <c r="T1226" s="14">
        <f t="shared" si="77"/>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8"/>
        <v>4.3999999999999995</v>
      </c>
      <c r="P1227" s="5">
        <f t="shared" si="79"/>
        <v>44</v>
      </c>
      <c r="Q1227" t="s">
        <v>8325</v>
      </c>
      <c r="R1227" s="12" t="s">
        <v>8340</v>
      </c>
      <c r="S1227" s="14">
        <f t="shared" si="76"/>
        <v>41509.697662037033</v>
      </c>
      <c r="T1227" s="14">
        <f t="shared" si="77"/>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8"/>
        <v>3.8739999999999997</v>
      </c>
      <c r="P1228" s="5">
        <f t="shared" si="79"/>
        <v>48.424999999999997</v>
      </c>
      <c r="Q1228" t="s">
        <v>8325</v>
      </c>
      <c r="R1228" s="12" t="s">
        <v>8340</v>
      </c>
      <c r="S1228" s="14">
        <f t="shared" si="76"/>
        <v>41715.666446759256</v>
      </c>
      <c r="T1228" s="14">
        <f t="shared" si="77"/>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8"/>
        <v>0</v>
      </c>
      <c r="P1229" s="5" t="e">
        <f t="shared" si="79"/>
        <v>#DIV/0!</v>
      </c>
      <c r="Q1229" t="s">
        <v>8325</v>
      </c>
      <c r="R1229" s="12" t="s">
        <v>8340</v>
      </c>
      <c r="S1229" s="14">
        <f t="shared" si="76"/>
        <v>41827.710833333331</v>
      </c>
      <c r="T1229" s="14">
        <f t="shared" si="77"/>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8"/>
        <v>29.299999999999997</v>
      </c>
      <c r="P1230" s="5">
        <f t="shared" si="79"/>
        <v>61.041666666666664</v>
      </c>
      <c r="Q1230" t="s">
        <v>8325</v>
      </c>
      <c r="R1230" s="12" t="s">
        <v>8340</v>
      </c>
      <c r="S1230" s="14">
        <f t="shared" si="76"/>
        <v>40754.520925925921</v>
      </c>
      <c r="T1230" s="14">
        <f t="shared" si="77"/>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8"/>
        <v>0.90909090909090906</v>
      </c>
      <c r="P1231" s="5">
        <f t="shared" si="79"/>
        <v>25</v>
      </c>
      <c r="Q1231" t="s">
        <v>8325</v>
      </c>
      <c r="R1231" s="12" t="s">
        <v>8340</v>
      </c>
      <c r="S1231" s="14">
        <f t="shared" si="76"/>
        <v>40985.251469907402</v>
      </c>
      <c r="T1231" s="14">
        <f t="shared" si="77"/>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8"/>
        <v>0</v>
      </c>
      <c r="P1232" s="5" t="e">
        <f t="shared" si="79"/>
        <v>#DIV/0!</v>
      </c>
      <c r="Q1232" t="s">
        <v>8325</v>
      </c>
      <c r="R1232" s="12" t="s">
        <v>8340</v>
      </c>
      <c r="S1232" s="14">
        <f t="shared" si="76"/>
        <v>40568.764236111107</v>
      </c>
      <c r="T1232" s="14">
        <f t="shared" si="77"/>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8"/>
        <v>0</v>
      </c>
      <c r="P1233" s="5" t="e">
        <f t="shared" si="79"/>
        <v>#DIV/0!</v>
      </c>
      <c r="Q1233" t="s">
        <v>8325</v>
      </c>
      <c r="R1233" s="12" t="s">
        <v>8340</v>
      </c>
      <c r="S1233" s="14">
        <f t="shared" si="76"/>
        <v>42193.733425925922</v>
      </c>
      <c r="T1233" s="14">
        <f t="shared" si="77"/>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8"/>
        <v>0.8</v>
      </c>
      <c r="P1234" s="5">
        <f t="shared" si="79"/>
        <v>40</v>
      </c>
      <c r="Q1234" t="s">
        <v>8325</v>
      </c>
      <c r="R1234" s="12" t="s">
        <v>8340</v>
      </c>
      <c r="S1234" s="14">
        <f t="shared" si="76"/>
        <v>41506.639699074076</v>
      </c>
      <c r="T1234" s="14">
        <f t="shared" si="77"/>
        <v>41553.639699074076</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8"/>
        <v>11.600000000000001</v>
      </c>
      <c r="P1235" s="5">
        <f t="shared" si="79"/>
        <v>19.333333333333332</v>
      </c>
      <c r="Q1235" t="s">
        <v>8325</v>
      </c>
      <c r="R1235" s="12" t="s">
        <v>8340</v>
      </c>
      <c r="S1235" s="14">
        <f t="shared" ref="S1235:S1298" si="80">(((J1235/60)/60)/24)+DATE(1970,1,1)+(-5/24)</f>
        <v>40939.740439814814</v>
      </c>
      <c r="T1235" s="14">
        <f t="shared" ref="T1235:T1298" si="81">(((I1235/60)/60)/24)+DATE(1970,1,1)+(-5/24)</f>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8"/>
        <v>0</v>
      </c>
      <c r="P1236" s="5" t="e">
        <f t="shared" si="79"/>
        <v>#DIV/0!</v>
      </c>
      <c r="Q1236" t="s">
        <v>8325</v>
      </c>
      <c r="R1236" s="12" t="s">
        <v>8340</v>
      </c>
      <c r="S1236" s="14">
        <f t="shared" si="80"/>
        <v>42007.580347222225</v>
      </c>
      <c r="T1236" s="14">
        <f t="shared" si="81"/>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8"/>
        <v>2.7873639500929119</v>
      </c>
      <c r="P1237" s="5">
        <f t="shared" si="79"/>
        <v>35</v>
      </c>
      <c r="Q1237" t="s">
        <v>8325</v>
      </c>
      <c r="R1237" s="12" t="s">
        <v>8340</v>
      </c>
      <c r="S1237" s="14">
        <f t="shared" si="80"/>
        <v>41582.927071759259</v>
      </c>
      <c r="T1237" s="14">
        <f t="shared" si="81"/>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8"/>
        <v>0</v>
      </c>
      <c r="P1238" s="5" t="e">
        <f t="shared" si="79"/>
        <v>#DIV/0!</v>
      </c>
      <c r="Q1238" t="s">
        <v>8325</v>
      </c>
      <c r="R1238" s="12" t="s">
        <v>8340</v>
      </c>
      <c r="S1238" s="14">
        <f t="shared" si="80"/>
        <v>41110.47180555555</v>
      </c>
      <c r="T1238" s="14">
        <f t="shared" si="81"/>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8"/>
        <v>0</v>
      </c>
      <c r="P1239" s="5" t="e">
        <f t="shared" si="79"/>
        <v>#DIV/0!</v>
      </c>
      <c r="Q1239" t="s">
        <v>8325</v>
      </c>
      <c r="R1239" s="12" t="s">
        <v>8340</v>
      </c>
      <c r="S1239" s="14">
        <f t="shared" si="80"/>
        <v>41125.074826388889</v>
      </c>
      <c r="T1239" s="14">
        <f t="shared" si="81"/>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8"/>
        <v>17.8</v>
      </c>
      <c r="P1240" s="5">
        <f t="shared" si="79"/>
        <v>59.333333333333336</v>
      </c>
      <c r="Q1240" t="s">
        <v>8325</v>
      </c>
      <c r="R1240" s="12" t="s">
        <v>8340</v>
      </c>
      <c r="S1240" s="14">
        <f t="shared" si="80"/>
        <v>40731.402037037034</v>
      </c>
      <c r="T1240" s="14">
        <f t="shared" si="81"/>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8"/>
        <v>0</v>
      </c>
      <c r="P1241" s="5" t="e">
        <f t="shared" si="79"/>
        <v>#DIV/0!</v>
      </c>
      <c r="Q1241" t="s">
        <v>8325</v>
      </c>
      <c r="R1241" s="12" t="s">
        <v>8340</v>
      </c>
      <c r="S1241" s="14">
        <f t="shared" si="80"/>
        <v>40883.754247685181</v>
      </c>
      <c r="T1241" s="14">
        <f t="shared" si="81"/>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8"/>
        <v>3.0124999999999997</v>
      </c>
      <c r="P1242" s="5">
        <f t="shared" si="79"/>
        <v>30.125</v>
      </c>
      <c r="Q1242" t="s">
        <v>8325</v>
      </c>
      <c r="R1242" s="12" t="s">
        <v>8340</v>
      </c>
      <c r="S1242" s="14">
        <f t="shared" si="80"/>
        <v>41408.831678240742</v>
      </c>
      <c r="T1242" s="14">
        <f t="shared" si="81"/>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8"/>
        <v>50.739999999999995</v>
      </c>
      <c r="P1243" s="5">
        <f t="shared" si="79"/>
        <v>74.617647058823536</v>
      </c>
      <c r="Q1243" t="s">
        <v>8325</v>
      </c>
      <c r="R1243" s="12" t="s">
        <v>8340</v>
      </c>
      <c r="S1243" s="14">
        <f t="shared" si="80"/>
        <v>41923.629398148143</v>
      </c>
      <c r="T1243" s="14">
        <f t="shared" si="81"/>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8"/>
        <v>0.54884742041712409</v>
      </c>
      <c r="P1244" s="5">
        <f t="shared" si="79"/>
        <v>5</v>
      </c>
      <c r="Q1244" t="s">
        <v>8325</v>
      </c>
      <c r="R1244" s="12" t="s">
        <v>8340</v>
      </c>
      <c r="S1244" s="14">
        <f t="shared" si="80"/>
        <v>40781.957199074073</v>
      </c>
      <c r="T1244" s="14">
        <f t="shared" si="81"/>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8"/>
        <v>14.091666666666667</v>
      </c>
      <c r="P1245" s="5">
        <f t="shared" si="79"/>
        <v>44.5</v>
      </c>
      <c r="Q1245" t="s">
        <v>8325</v>
      </c>
      <c r="R1245" s="12" t="s">
        <v>8326</v>
      </c>
      <c r="S1245" s="14">
        <f t="shared" si="80"/>
        <v>40671.670960648145</v>
      </c>
      <c r="T1245" s="14">
        <f t="shared" si="81"/>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8"/>
        <v>103.8</v>
      </c>
      <c r="P1246" s="5">
        <f t="shared" si="79"/>
        <v>46.133333333333333</v>
      </c>
      <c r="Q1246" t="s">
        <v>8325</v>
      </c>
      <c r="R1246" s="12" t="s">
        <v>8326</v>
      </c>
      <c r="S1246" s="14">
        <f t="shared" si="80"/>
        <v>41355.617164351846</v>
      </c>
      <c r="T1246" s="14">
        <f t="shared" si="81"/>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8"/>
        <v>120.24999999999999</v>
      </c>
      <c r="P1247" s="5">
        <f t="shared" si="79"/>
        <v>141.47058823529412</v>
      </c>
      <c r="Q1247" t="s">
        <v>8325</v>
      </c>
      <c r="R1247" s="12" t="s">
        <v>8326</v>
      </c>
      <c r="S1247" s="14">
        <f t="shared" si="80"/>
        <v>41774.391597222217</v>
      </c>
      <c r="T1247" s="14">
        <f t="shared" si="81"/>
        <v>41804.391597222217</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8"/>
        <v>117</v>
      </c>
      <c r="P1248" s="5">
        <f t="shared" si="79"/>
        <v>75.483870967741936</v>
      </c>
      <c r="Q1248" t="s">
        <v>8325</v>
      </c>
      <c r="R1248" s="12" t="s">
        <v>8326</v>
      </c>
      <c r="S1248" s="14">
        <f t="shared" si="80"/>
        <v>40837.835057870368</v>
      </c>
      <c r="T1248" s="14">
        <f t="shared" si="81"/>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8"/>
        <v>122.14285714285715</v>
      </c>
      <c r="P1249" s="5">
        <f t="shared" si="79"/>
        <v>85.5</v>
      </c>
      <c r="Q1249" t="s">
        <v>8325</v>
      </c>
      <c r="R1249" s="12" t="s">
        <v>8326</v>
      </c>
      <c r="S1249" s="14">
        <f t="shared" si="80"/>
        <v>41370.083969907406</v>
      </c>
      <c r="T1249" s="14">
        <f t="shared" si="81"/>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8"/>
        <v>151.63999999999999</v>
      </c>
      <c r="P1250" s="5">
        <f t="shared" si="79"/>
        <v>64.254237288135599</v>
      </c>
      <c r="Q1250" t="s">
        <v>8325</v>
      </c>
      <c r="R1250" s="12" t="s">
        <v>8326</v>
      </c>
      <c r="S1250" s="14">
        <f t="shared" si="80"/>
        <v>41767.448530092588</v>
      </c>
      <c r="T1250" s="14">
        <f t="shared" si="81"/>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8"/>
        <v>104.44</v>
      </c>
      <c r="P1251" s="5">
        <f t="shared" si="79"/>
        <v>64.46913580246914</v>
      </c>
      <c r="Q1251" t="s">
        <v>8325</v>
      </c>
      <c r="R1251" s="12" t="s">
        <v>8326</v>
      </c>
      <c r="S1251" s="14">
        <f t="shared" si="80"/>
        <v>41067.532534722224</v>
      </c>
      <c r="T1251" s="14">
        <f t="shared" si="81"/>
        <v>41097.532534722224</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8"/>
        <v>200.15333333333331</v>
      </c>
      <c r="P1252" s="5">
        <f t="shared" si="79"/>
        <v>118.2007874015748</v>
      </c>
      <c r="Q1252" t="s">
        <v>8325</v>
      </c>
      <c r="R1252" s="12" t="s">
        <v>8326</v>
      </c>
      <c r="S1252" s="14">
        <f t="shared" si="80"/>
        <v>41843.434386574074</v>
      </c>
      <c r="T1252" s="14">
        <f t="shared" si="81"/>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8"/>
        <v>101.8</v>
      </c>
      <c r="P1253" s="5">
        <f t="shared" si="79"/>
        <v>82.540540540540547</v>
      </c>
      <c r="Q1253" t="s">
        <v>8325</v>
      </c>
      <c r="R1253" s="12" t="s">
        <v>8326</v>
      </c>
      <c r="S1253" s="14">
        <f t="shared" si="80"/>
        <v>40751.606099537035</v>
      </c>
      <c r="T1253" s="14">
        <f t="shared" si="81"/>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8"/>
        <v>137.65714285714284</v>
      </c>
      <c r="P1254" s="5">
        <f t="shared" si="79"/>
        <v>34.170212765957444</v>
      </c>
      <c r="Q1254" t="s">
        <v>8325</v>
      </c>
      <c r="R1254" s="12" t="s">
        <v>8326</v>
      </c>
      <c r="S1254" s="14">
        <f t="shared" si="80"/>
        <v>41543.779733796291</v>
      </c>
      <c r="T1254" s="14">
        <f t="shared" si="81"/>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8"/>
        <v>303833.2</v>
      </c>
      <c r="P1255" s="5">
        <f t="shared" si="79"/>
        <v>42.73322081575246</v>
      </c>
      <c r="Q1255" t="s">
        <v>8325</v>
      </c>
      <c r="R1255" s="12" t="s">
        <v>8326</v>
      </c>
      <c r="S1255" s="14">
        <f t="shared" si="80"/>
        <v>41855.575312499997</v>
      </c>
      <c r="T1255" s="14">
        <f t="shared" si="81"/>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8"/>
        <v>198.85074626865671</v>
      </c>
      <c r="P1256" s="5">
        <f t="shared" si="79"/>
        <v>94.489361702127653</v>
      </c>
      <c r="Q1256" t="s">
        <v>8325</v>
      </c>
      <c r="R1256" s="12" t="s">
        <v>8326</v>
      </c>
      <c r="S1256" s="14">
        <f t="shared" si="80"/>
        <v>40487.413032407407</v>
      </c>
      <c r="T1256" s="14">
        <f t="shared" si="81"/>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8"/>
        <v>202.36666666666667</v>
      </c>
      <c r="P1257" s="5">
        <f t="shared" si="79"/>
        <v>55.697247706422019</v>
      </c>
      <c r="Q1257" t="s">
        <v>8325</v>
      </c>
      <c r="R1257" s="12" t="s">
        <v>8326</v>
      </c>
      <c r="S1257" s="14">
        <f t="shared" si="80"/>
        <v>41579.637175925927</v>
      </c>
      <c r="T1257" s="14">
        <f t="shared" si="81"/>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8"/>
        <v>117.96376666666666</v>
      </c>
      <c r="P1258" s="5">
        <f t="shared" si="79"/>
        <v>98.030831024930734</v>
      </c>
      <c r="Q1258" t="s">
        <v>8325</v>
      </c>
      <c r="R1258" s="12" t="s">
        <v>8326</v>
      </c>
      <c r="S1258" s="14">
        <f t="shared" si="80"/>
        <v>40921.711006944446</v>
      </c>
      <c r="T1258" s="14">
        <f t="shared" si="81"/>
        <v>40951.711006944446</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8"/>
        <v>294.72727272727275</v>
      </c>
      <c r="P1259" s="5">
        <f t="shared" si="79"/>
        <v>92.102272727272734</v>
      </c>
      <c r="Q1259" t="s">
        <v>8325</v>
      </c>
      <c r="R1259" s="12" t="s">
        <v>8326</v>
      </c>
      <c r="S1259" s="14">
        <f t="shared" si="80"/>
        <v>40586.877199074072</v>
      </c>
      <c r="T1259" s="14">
        <f t="shared" si="81"/>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8"/>
        <v>213.14633333333336</v>
      </c>
      <c r="P1260" s="5">
        <f t="shared" si="79"/>
        <v>38.175462686567165</v>
      </c>
      <c r="Q1260" t="s">
        <v>8325</v>
      </c>
      <c r="R1260" s="12" t="s">
        <v>8326</v>
      </c>
      <c r="S1260" s="14">
        <f t="shared" si="80"/>
        <v>41487.402916666666</v>
      </c>
      <c r="T1260" s="14">
        <f t="shared" si="81"/>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8"/>
        <v>104.24</v>
      </c>
      <c r="P1261" s="5">
        <f t="shared" si="79"/>
        <v>27.145833333333332</v>
      </c>
      <c r="Q1261" t="s">
        <v>8325</v>
      </c>
      <c r="R1261" s="12" t="s">
        <v>8326</v>
      </c>
      <c r="S1261" s="14">
        <f t="shared" si="80"/>
        <v>41766.762314814812</v>
      </c>
      <c r="T1261" s="14">
        <f t="shared" si="81"/>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8"/>
        <v>113.66666666666667</v>
      </c>
      <c r="P1262" s="5">
        <f t="shared" si="79"/>
        <v>50.689189189189186</v>
      </c>
      <c r="Q1262" t="s">
        <v>8325</v>
      </c>
      <c r="R1262" s="12" t="s">
        <v>8326</v>
      </c>
      <c r="S1262" s="14">
        <f t="shared" si="80"/>
        <v>41666.63449074074</v>
      </c>
      <c r="T1262" s="14">
        <f t="shared" si="81"/>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8"/>
        <v>101.25</v>
      </c>
      <c r="P1263" s="5">
        <f t="shared" si="79"/>
        <v>38.942307692307693</v>
      </c>
      <c r="Q1263" t="s">
        <v>8325</v>
      </c>
      <c r="R1263" s="12" t="s">
        <v>8326</v>
      </c>
      <c r="S1263" s="14">
        <f t="shared" si="80"/>
        <v>41638.134571759256</v>
      </c>
      <c r="T1263" s="14">
        <f t="shared" si="81"/>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8"/>
        <v>125.41538461538462</v>
      </c>
      <c r="P1264" s="5">
        <f t="shared" si="79"/>
        <v>77.638095238095232</v>
      </c>
      <c r="Q1264" t="s">
        <v>8325</v>
      </c>
      <c r="R1264" s="12" t="s">
        <v>8326</v>
      </c>
      <c r="S1264" s="14">
        <f t="shared" si="80"/>
        <v>41656.554305555554</v>
      </c>
      <c r="T1264" s="14">
        <f t="shared" si="81"/>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8"/>
        <v>119</v>
      </c>
      <c r="P1265" s="5">
        <f t="shared" si="79"/>
        <v>43.536585365853661</v>
      </c>
      <c r="Q1265" t="s">
        <v>8325</v>
      </c>
      <c r="R1265" s="12" t="s">
        <v>8326</v>
      </c>
      <c r="S1265" s="14">
        <f t="shared" si="80"/>
        <v>41691.875810185185</v>
      </c>
      <c r="T1265" s="14">
        <f t="shared" si="81"/>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8"/>
        <v>166.46153846153845</v>
      </c>
      <c r="P1266" s="5">
        <f t="shared" si="79"/>
        <v>31.823529411764707</v>
      </c>
      <c r="Q1266" t="s">
        <v>8325</v>
      </c>
      <c r="R1266" s="12" t="s">
        <v>8326</v>
      </c>
      <c r="S1266" s="14">
        <f t="shared" si="80"/>
        <v>41547.454664351848</v>
      </c>
      <c r="T1266" s="14">
        <f t="shared" si="81"/>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8"/>
        <v>119.14771428571429</v>
      </c>
      <c r="P1267" s="5">
        <f t="shared" si="79"/>
        <v>63.184393939393942</v>
      </c>
      <c r="Q1267" t="s">
        <v>8325</v>
      </c>
      <c r="R1267" s="12" t="s">
        <v>8326</v>
      </c>
      <c r="S1267" s="14">
        <f t="shared" si="80"/>
        <v>40465.446932870364</v>
      </c>
      <c r="T1267" s="14">
        <f t="shared" si="81"/>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8"/>
        <v>100.47368421052632</v>
      </c>
      <c r="P1268" s="5">
        <f t="shared" si="79"/>
        <v>190.9</v>
      </c>
      <c r="Q1268" t="s">
        <v>8325</v>
      </c>
      <c r="R1268" s="12" t="s">
        <v>8326</v>
      </c>
      <c r="S1268" s="14">
        <f t="shared" si="80"/>
        <v>41620.668344907404</v>
      </c>
      <c r="T1268" s="14">
        <f t="shared" si="81"/>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8"/>
        <v>101.8</v>
      </c>
      <c r="P1269" s="5">
        <f t="shared" si="79"/>
        <v>140.85534591194968</v>
      </c>
      <c r="Q1269" t="s">
        <v>8325</v>
      </c>
      <c r="R1269" s="12" t="s">
        <v>8326</v>
      </c>
      <c r="S1269" s="14">
        <f t="shared" si="80"/>
        <v>41449.376828703702</v>
      </c>
      <c r="T1269" s="14">
        <f t="shared" si="81"/>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8"/>
        <v>116.66666666666667</v>
      </c>
      <c r="P1270" s="5">
        <f t="shared" si="79"/>
        <v>76.92307692307692</v>
      </c>
      <c r="Q1270" t="s">
        <v>8325</v>
      </c>
      <c r="R1270" s="12" t="s">
        <v>8326</v>
      </c>
      <c r="S1270" s="14">
        <f t="shared" si="80"/>
        <v>41507.637118055551</v>
      </c>
      <c r="T1270" s="14">
        <f t="shared" si="81"/>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8"/>
        <v>108.64893617021276</v>
      </c>
      <c r="P1271" s="5">
        <f t="shared" si="79"/>
        <v>99.15533980582525</v>
      </c>
      <c r="Q1271" t="s">
        <v>8325</v>
      </c>
      <c r="R1271" s="12" t="s">
        <v>8326</v>
      </c>
      <c r="S1271" s="14">
        <f t="shared" si="80"/>
        <v>42445.614722222213</v>
      </c>
      <c r="T1271" s="14">
        <f t="shared" si="81"/>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8"/>
        <v>114.72</v>
      </c>
      <c r="P1272" s="5">
        <f t="shared" si="79"/>
        <v>67.881656804733723</v>
      </c>
      <c r="Q1272" t="s">
        <v>8325</v>
      </c>
      <c r="R1272" s="12" t="s">
        <v>8326</v>
      </c>
      <c r="S1272" s="14">
        <f t="shared" si="80"/>
        <v>40933.648634259262</v>
      </c>
      <c r="T1272" s="14">
        <f t="shared" si="81"/>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8"/>
        <v>101.8</v>
      </c>
      <c r="P1273" s="5">
        <f t="shared" si="79"/>
        <v>246.29032258064515</v>
      </c>
      <c r="Q1273" t="s">
        <v>8325</v>
      </c>
      <c r="R1273" s="12" t="s">
        <v>8326</v>
      </c>
      <c r="S1273" s="14">
        <f t="shared" si="80"/>
        <v>41561.475219907406</v>
      </c>
      <c r="T1273" s="14">
        <f t="shared" si="81"/>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8"/>
        <v>106</v>
      </c>
      <c r="P1274" s="5">
        <f t="shared" si="79"/>
        <v>189.28571428571428</v>
      </c>
      <c r="Q1274" t="s">
        <v>8325</v>
      </c>
      <c r="R1274" s="12" t="s">
        <v>8326</v>
      </c>
      <c r="S1274" s="14">
        <f t="shared" si="80"/>
        <v>40274.536793981482</v>
      </c>
      <c r="T1274" s="14">
        <f t="shared" si="81"/>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8"/>
        <v>103.49999999999999</v>
      </c>
      <c r="P1275" s="5">
        <f t="shared" si="79"/>
        <v>76.666666666666671</v>
      </c>
      <c r="Q1275" t="s">
        <v>8325</v>
      </c>
      <c r="R1275" s="12" t="s">
        <v>8326</v>
      </c>
      <c r="S1275" s="14">
        <f t="shared" si="80"/>
        <v>41852.521886574068</v>
      </c>
      <c r="T1275" s="14">
        <f t="shared" si="81"/>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8"/>
        <v>154.97535999999999</v>
      </c>
      <c r="P1276" s="5">
        <f t="shared" si="79"/>
        <v>82.963254817987149</v>
      </c>
      <c r="Q1276" t="s">
        <v>8325</v>
      </c>
      <c r="R1276" s="12" t="s">
        <v>8326</v>
      </c>
      <c r="S1276" s="14">
        <f t="shared" si="80"/>
        <v>41116.481770833328</v>
      </c>
      <c r="T1276" s="14">
        <f t="shared" si="81"/>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8"/>
        <v>162.14066666666668</v>
      </c>
      <c r="P1277" s="5">
        <f t="shared" si="79"/>
        <v>62.522107969151669</v>
      </c>
      <c r="Q1277" t="s">
        <v>8325</v>
      </c>
      <c r="R1277" s="12" t="s">
        <v>8326</v>
      </c>
      <c r="S1277" s="14">
        <f t="shared" si="80"/>
        <v>41458.659571759257</v>
      </c>
      <c r="T1277" s="14">
        <f t="shared" si="81"/>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8"/>
        <v>104.42100000000001</v>
      </c>
      <c r="P1278" s="5">
        <f t="shared" si="79"/>
        <v>46.06808823529412</v>
      </c>
      <c r="Q1278" t="s">
        <v>8325</v>
      </c>
      <c r="R1278" s="12" t="s">
        <v>8326</v>
      </c>
      <c r="S1278" s="14">
        <f t="shared" si="80"/>
        <v>40007.49591435185</v>
      </c>
      <c r="T1278" s="14">
        <f t="shared" si="81"/>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8"/>
        <v>106.12433333333333</v>
      </c>
      <c r="P1279" s="5">
        <f t="shared" si="79"/>
        <v>38.543946731234868</v>
      </c>
      <c r="Q1279" t="s">
        <v>8325</v>
      </c>
      <c r="R1279" s="12" t="s">
        <v>8326</v>
      </c>
      <c r="S1279" s="14">
        <f t="shared" si="80"/>
        <v>41121.35355324074</v>
      </c>
      <c r="T1279" s="14">
        <f t="shared" si="81"/>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8"/>
        <v>154.93846153846152</v>
      </c>
      <c r="P1280" s="5">
        <f t="shared" si="79"/>
        <v>53.005263157894738</v>
      </c>
      <c r="Q1280" t="s">
        <v>8325</v>
      </c>
      <c r="R1280" s="12" t="s">
        <v>8326</v>
      </c>
      <c r="S1280" s="14">
        <f t="shared" si="80"/>
        <v>41786.346828703703</v>
      </c>
      <c r="T1280" s="14">
        <f t="shared" si="81"/>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8"/>
        <v>110.77157238734421</v>
      </c>
      <c r="P1281" s="5">
        <f t="shared" si="79"/>
        <v>73.355396825396824</v>
      </c>
      <c r="Q1281" t="s">
        <v>8325</v>
      </c>
      <c r="R1281" s="12" t="s">
        <v>8326</v>
      </c>
      <c r="S1281" s="14">
        <f t="shared" si="80"/>
        <v>41681.890856481477</v>
      </c>
      <c r="T1281" s="14">
        <f t="shared" si="81"/>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8"/>
        <v>110.91186666666665</v>
      </c>
      <c r="P1282" s="5">
        <f t="shared" si="79"/>
        <v>127.97523076923076</v>
      </c>
      <c r="Q1282" t="s">
        <v>8325</v>
      </c>
      <c r="R1282" s="12" t="s">
        <v>8326</v>
      </c>
      <c r="S1282" s="14">
        <f t="shared" si="80"/>
        <v>40513.54923611111</v>
      </c>
      <c r="T1282" s="14">
        <f t="shared" si="81"/>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2">E1283/D1283*100</f>
        <v>110.71428571428572</v>
      </c>
      <c r="P1283" s="5">
        <f t="shared" ref="P1283:P1346" si="83">E1283/L1283</f>
        <v>104.72972972972973</v>
      </c>
      <c r="Q1283" t="s">
        <v>8325</v>
      </c>
      <c r="R1283" s="12" t="s">
        <v>8326</v>
      </c>
      <c r="S1283" s="14">
        <f t="shared" si="80"/>
        <v>41463.535138888888</v>
      </c>
      <c r="T1283" s="14">
        <f t="shared" si="81"/>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2"/>
        <v>123.61333333333333</v>
      </c>
      <c r="P1284" s="5">
        <f t="shared" si="83"/>
        <v>67.671532846715323</v>
      </c>
      <c r="Q1284" t="s">
        <v>8325</v>
      </c>
      <c r="R1284" s="12" t="s">
        <v>8326</v>
      </c>
      <c r="S1284" s="14">
        <f t="shared" si="80"/>
        <v>41586.266840277778</v>
      </c>
      <c r="T1284" s="14">
        <f t="shared" si="81"/>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2"/>
        <v>211.05</v>
      </c>
      <c r="P1285" s="5">
        <f t="shared" si="83"/>
        <v>95.931818181818187</v>
      </c>
      <c r="Q1285" t="s">
        <v>8317</v>
      </c>
      <c r="R1285" s="12" t="s">
        <v>8318</v>
      </c>
      <c r="S1285" s="14">
        <f t="shared" si="80"/>
        <v>41320.50913194444</v>
      </c>
      <c r="T1285" s="14">
        <f t="shared" si="81"/>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2"/>
        <v>101</v>
      </c>
      <c r="P1286" s="5">
        <f t="shared" si="83"/>
        <v>65.161290322580641</v>
      </c>
      <c r="Q1286" t="s">
        <v>8317</v>
      </c>
      <c r="R1286" s="12" t="s">
        <v>8318</v>
      </c>
      <c r="S1286" s="14">
        <f t="shared" si="80"/>
        <v>42712.026412037034</v>
      </c>
      <c r="T1286" s="14">
        <f t="shared" si="81"/>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2"/>
        <v>101.64999999999999</v>
      </c>
      <c r="P1287" s="5">
        <f t="shared" si="83"/>
        <v>32.269841269841272</v>
      </c>
      <c r="Q1287" t="s">
        <v>8317</v>
      </c>
      <c r="R1287" s="12" t="s">
        <v>8318</v>
      </c>
      <c r="S1287" s="14">
        <f t="shared" si="80"/>
        <v>42160.374710648146</v>
      </c>
      <c r="T1287" s="14">
        <f t="shared" si="81"/>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2"/>
        <v>108.33333333333333</v>
      </c>
      <c r="P1288" s="5">
        <f t="shared" si="83"/>
        <v>81.25</v>
      </c>
      <c r="Q1288" t="s">
        <v>8317</v>
      </c>
      <c r="R1288" s="12" t="s">
        <v>8318</v>
      </c>
      <c r="S1288" s="14">
        <f t="shared" si="80"/>
        <v>42039.176238425927</v>
      </c>
      <c r="T1288" s="14">
        <f t="shared" si="81"/>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2"/>
        <v>242</v>
      </c>
      <c r="P1289" s="5">
        <f t="shared" si="83"/>
        <v>24.2</v>
      </c>
      <c r="Q1289" t="s">
        <v>8317</v>
      </c>
      <c r="R1289" s="12" t="s">
        <v>8318</v>
      </c>
      <c r="S1289" s="14">
        <f t="shared" si="80"/>
        <v>42107.412685185183</v>
      </c>
      <c r="T1289" s="14">
        <f t="shared" si="81"/>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2"/>
        <v>100.44999999999999</v>
      </c>
      <c r="P1290" s="5">
        <f t="shared" si="83"/>
        <v>65.868852459016395</v>
      </c>
      <c r="Q1290" t="s">
        <v>8317</v>
      </c>
      <c r="R1290" s="12" t="s">
        <v>8318</v>
      </c>
      <c r="S1290" s="14">
        <f t="shared" si="80"/>
        <v>42560.946331018517</v>
      </c>
      <c r="T1290" s="14">
        <f t="shared" si="81"/>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2"/>
        <v>125.06666666666666</v>
      </c>
      <c r="P1291" s="5">
        <f t="shared" si="83"/>
        <v>36.07692307692308</v>
      </c>
      <c r="Q1291" t="s">
        <v>8317</v>
      </c>
      <c r="R1291" s="12" t="s">
        <v>8318</v>
      </c>
      <c r="S1291" s="14">
        <f t="shared" si="80"/>
        <v>42708.926446759251</v>
      </c>
      <c r="T1291" s="14">
        <f t="shared" si="81"/>
        <v>42738.926446759251</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2"/>
        <v>108.57142857142857</v>
      </c>
      <c r="P1292" s="5">
        <f t="shared" si="83"/>
        <v>44.186046511627907</v>
      </c>
      <c r="Q1292" t="s">
        <v>8317</v>
      </c>
      <c r="R1292" s="12" t="s">
        <v>8318</v>
      </c>
      <c r="S1292" s="14">
        <f t="shared" si="80"/>
        <v>42086.406608796293</v>
      </c>
      <c r="T1292" s="14">
        <f t="shared" si="81"/>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2"/>
        <v>145.70000000000002</v>
      </c>
      <c r="P1293" s="5">
        <f t="shared" si="83"/>
        <v>104.07142857142857</v>
      </c>
      <c r="Q1293" t="s">
        <v>8317</v>
      </c>
      <c r="R1293" s="12" t="s">
        <v>8318</v>
      </c>
      <c r="S1293" s="14">
        <f t="shared" si="80"/>
        <v>42064.444340277776</v>
      </c>
      <c r="T1293" s="14">
        <f t="shared" si="81"/>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2"/>
        <v>110.00000000000001</v>
      </c>
      <c r="P1294" s="5">
        <f t="shared" si="83"/>
        <v>35.96153846153846</v>
      </c>
      <c r="Q1294" t="s">
        <v>8317</v>
      </c>
      <c r="R1294" s="12" t="s">
        <v>8318</v>
      </c>
      <c r="S1294" s="14">
        <f t="shared" si="80"/>
        <v>42256.555879629632</v>
      </c>
      <c r="T1294" s="14">
        <f t="shared" si="81"/>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2"/>
        <v>102.23333333333333</v>
      </c>
      <c r="P1295" s="5">
        <f t="shared" si="83"/>
        <v>127.79166666666667</v>
      </c>
      <c r="Q1295" t="s">
        <v>8317</v>
      </c>
      <c r="R1295" s="12" t="s">
        <v>8318</v>
      </c>
      <c r="S1295" s="14">
        <f t="shared" si="80"/>
        <v>42292.492719907408</v>
      </c>
      <c r="T1295" s="14">
        <f t="shared" si="81"/>
        <v>42322.534386574065</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2"/>
        <v>122</v>
      </c>
      <c r="P1296" s="5">
        <f t="shared" si="83"/>
        <v>27.727272727272727</v>
      </c>
      <c r="Q1296" t="s">
        <v>8317</v>
      </c>
      <c r="R1296" s="12" t="s">
        <v>8318</v>
      </c>
      <c r="S1296" s="14">
        <f t="shared" si="80"/>
        <v>42278.245335648149</v>
      </c>
      <c r="T1296" s="14">
        <f t="shared" si="81"/>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2"/>
        <v>101.96000000000001</v>
      </c>
      <c r="P1297" s="5">
        <f t="shared" si="83"/>
        <v>39.828125</v>
      </c>
      <c r="Q1297" t="s">
        <v>8317</v>
      </c>
      <c r="R1297" s="12" t="s">
        <v>8318</v>
      </c>
      <c r="S1297" s="14">
        <f t="shared" si="80"/>
        <v>42184.364548611113</v>
      </c>
      <c r="T1297" s="14">
        <f t="shared" si="81"/>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2"/>
        <v>141.1764705882353</v>
      </c>
      <c r="P1298" s="5">
        <f t="shared" si="83"/>
        <v>52.173913043478258</v>
      </c>
      <c r="Q1298" t="s">
        <v>8317</v>
      </c>
      <c r="R1298" s="12" t="s">
        <v>8318</v>
      </c>
      <c r="S1298" s="14">
        <f t="shared" si="80"/>
        <v>42422.842280092591</v>
      </c>
      <c r="T1298" s="14">
        <f t="shared" si="81"/>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2"/>
        <v>109.52500000000001</v>
      </c>
      <c r="P1299" s="5">
        <f t="shared" si="83"/>
        <v>92.037815126050418</v>
      </c>
      <c r="Q1299" t="s">
        <v>8317</v>
      </c>
      <c r="R1299" s="12" t="s">
        <v>8318</v>
      </c>
      <c r="S1299" s="14">
        <f t="shared" ref="S1299:S1362" si="84">(((J1299/60)/60)/24)+DATE(1970,1,1)+(-5/24)</f>
        <v>42461.538865740738</v>
      </c>
      <c r="T1299" s="14">
        <f t="shared" ref="T1299:T1362" si="85">(((I1299/60)/60)/24)+DATE(1970,1,1)+(-5/24)</f>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2"/>
        <v>104.65</v>
      </c>
      <c r="P1300" s="5">
        <f t="shared" si="83"/>
        <v>63.424242424242422</v>
      </c>
      <c r="Q1300" t="s">
        <v>8317</v>
      </c>
      <c r="R1300" s="12" t="s">
        <v>8318</v>
      </c>
      <c r="S1300" s="14">
        <f t="shared" si="84"/>
        <v>42458.472592592596</v>
      </c>
      <c r="T1300" s="14">
        <f t="shared" si="85"/>
        <v>42488.472592592596</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2"/>
        <v>124</v>
      </c>
      <c r="P1301" s="5">
        <f t="shared" si="83"/>
        <v>135.625</v>
      </c>
      <c r="Q1301" t="s">
        <v>8317</v>
      </c>
      <c r="R1301" s="12" t="s">
        <v>8318</v>
      </c>
      <c r="S1301" s="14">
        <f t="shared" si="84"/>
        <v>42169.606006944443</v>
      </c>
      <c r="T1301" s="14">
        <f t="shared" si="85"/>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2"/>
        <v>135</v>
      </c>
      <c r="P1302" s="5">
        <f t="shared" si="83"/>
        <v>168.75</v>
      </c>
      <c r="Q1302" t="s">
        <v>8317</v>
      </c>
      <c r="R1302" s="12" t="s">
        <v>8318</v>
      </c>
      <c r="S1302" s="14">
        <f t="shared" si="84"/>
        <v>42483.466874999998</v>
      </c>
      <c r="T1302" s="14">
        <f t="shared" si="85"/>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2"/>
        <v>102.75000000000001</v>
      </c>
      <c r="P1303" s="5">
        <f t="shared" si="83"/>
        <v>70.862068965517238</v>
      </c>
      <c r="Q1303" t="s">
        <v>8317</v>
      </c>
      <c r="R1303" s="12" t="s">
        <v>8318</v>
      </c>
      <c r="S1303" s="14">
        <f t="shared" si="84"/>
        <v>42195.541412037033</v>
      </c>
      <c r="T1303" s="14">
        <f t="shared" si="85"/>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2"/>
        <v>100</v>
      </c>
      <c r="P1304" s="5">
        <f t="shared" si="83"/>
        <v>50</v>
      </c>
      <c r="Q1304" t="s">
        <v>8317</v>
      </c>
      <c r="R1304" s="12" t="s">
        <v>8318</v>
      </c>
      <c r="S1304" s="14">
        <f t="shared" si="84"/>
        <v>42674.849664351852</v>
      </c>
      <c r="T1304" s="14">
        <f t="shared" si="85"/>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2"/>
        <v>130.26085714285716</v>
      </c>
      <c r="P1305" s="5">
        <f t="shared" si="83"/>
        <v>42.214166666666671</v>
      </c>
      <c r="Q1305" t="s">
        <v>8319</v>
      </c>
      <c r="R1305" s="12" t="s">
        <v>8321</v>
      </c>
      <c r="S1305" s="14">
        <f t="shared" si="84"/>
        <v>42566.232870370368</v>
      </c>
      <c r="T1305" s="14">
        <f t="shared" si="85"/>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2"/>
        <v>39.627499999999998</v>
      </c>
      <c r="P1306" s="5">
        <f t="shared" si="83"/>
        <v>152.41346153846155</v>
      </c>
      <c r="Q1306" t="s">
        <v>8319</v>
      </c>
      <c r="R1306" s="12" t="s">
        <v>8321</v>
      </c>
      <c r="S1306" s="14">
        <f t="shared" si="84"/>
        <v>42746.986168981479</v>
      </c>
      <c r="T1306" s="14">
        <f t="shared" si="85"/>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2"/>
        <v>25.976666666666663</v>
      </c>
      <c r="P1307" s="5">
        <f t="shared" si="83"/>
        <v>90.616279069767444</v>
      </c>
      <c r="Q1307" t="s">
        <v>8319</v>
      </c>
      <c r="R1307" s="12" t="s">
        <v>8321</v>
      </c>
      <c r="S1307" s="14">
        <f t="shared" si="84"/>
        <v>42543.457268518519</v>
      </c>
      <c r="T1307" s="14">
        <f t="shared" si="85"/>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2"/>
        <v>65.24636363636364</v>
      </c>
      <c r="P1308" s="5">
        <f t="shared" si="83"/>
        <v>201.60393258426967</v>
      </c>
      <c r="Q1308" t="s">
        <v>8319</v>
      </c>
      <c r="R1308" s="12" t="s">
        <v>8321</v>
      </c>
      <c r="S1308" s="14">
        <f t="shared" si="84"/>
        <v>41947.249236111107</v>
      </c>
      <c r="T1308" s="14">
        <f t="shared" si="85"/>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2"/>
        <v>11.514000000000001</v>
      </c>
      <c r="P1309" s="5">
        <f t="shared" si="83"/>
        <v>127.93333333333334</v>
      </c>
      <c r="Q1309" t="s">
        <v>8319</v>
      </c>
      <c r="R1309" s="12" t="s">
        <v>8321</v>
      </c>
      <c r="S1309" s="14">
        <f t="shared" si="84"/>
        <v>42387.294895833329</v>
      </c>
      <c r="T1309" s="14">
        <f t="shared" si="85"/>
        <v>42417.294895833329</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2"/>
        <v>11.360000000000001</v>
      </c>
      <c r="P1310" s="5">
        <f t="shared" si="83"/>
        <v>29.894736842105264</v>
      </c>
      <c r="Q1310" t="s">
        <v>8319</v>
      </c>
      <c r="R1310" s="12" t="s">
        <v>8321</v>
      </c>
      <c r="S1310" s="14">
        <f t="shared" si="84"/>
        <v>42611.405231481483</v>
      </c>
      <c r="T1310" s="14">
        <f t="shared" si="85"/>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2"/>
        <v>111.99130434782609</v>
      </c>
      <c r="P1311" s="5">
        <f t="shared" si="83"/>
        <v>367.97142857142859</v>
      </c>
      <c r="Q1311" t="s">
        <v>8319</v>
      </c>
      <c r="R1311" s="12" t="s">
        <v>8321</v>
      </c>
      <c r="S1311" s="14">
        <f t="shared" si="84"/>
        <v>42257.674398148149</v>
      </c>
      <c r="T1311" s="14">
        <f t="shared" si="85"/>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2"/>
        <v>15.5</v>
      </c>
      <c r="P1312" s="5">
        <f t="shared" si="83"/>
        <v>129.16666666666666</v>
      </c>
      <c r="Q1312" t="s">
        <v>8319</v>
      </c>
      <c r="R1312" s="12" t="s">
        <v>8321</v>
      </c>
      <c r="S1312" s="14">
        <f t="shared" si="84"/>
        <v>42556.458912037029</v>
      </c>
      <c r="T1312" s="14">
        <f t="shared" si="85"/>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2"/>
        <v>32.027999999999999</v>
      </c>
      <c r="P1313" s="5">
        <f t="shared" si="83"/>
        <v>800.7</v>
      </c>
      <c r="Q1313" t="s">
        <v>8319</v>
      </c>
      <c r="R1313" s="12" t="s">
        <v>8321</v>
      </c>
      <c r="S1313" s="14">
        <f t="shared" si="84"/>
        <v>42669.593969907401</v>
      </c>
      <c r="T1313" s="14">
        <f t="shared" si="85"/>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2"/>
        <v>0.60869565217391308</v>
      </c>
      <c r="P1314" s="5">
        <f t="shared" si="83"/>
        <v>28</v>
      </c>
      <c r="Q1314" t="s">
        <v>8319</v>
      </c>
      <c r="R1314" s="12" t="s">
        <v>8321</v>
      </c>
      <c r="S1314" s="14">
        <f t="shared" si="84"/>
        <v>42082.494467592587</v>
      </c>
      <c r="T1314" s="14">
        <f t="shared" si="85"/>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2"/>
        <v>31.114999999999998</v>
      </c>
      <c r="P1315" s="5">
        <f t="shared" si="83"/>
        <v>102.01639344262296</v>
      </c>
      <c r="Q1315" t="s">
        <v>8319</v>
      </c>
      <c r="R1315" s="12" t="s">
        <v>8321</v>
      </c>
      <c r="S1315" s="14">
        <f t="shared" si="84"/>
        <v>42402.50131944444</v>
      </c>
      <c r="T1315" s="14">
        <f t="shared" si="85"/>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2"/>
        <v>1.1266666666666667</v>
      </c>
      <c r="P1316" s="5">
        <f t="shared" si="83"/>
        <v>184.36363636363637</v>
      </c>
      <c r="Q1316" t="s">
        <v>8319</v>
      </c>
      <c r="R1316" s="12" t="s">
        <v>8321</v>
      </c>
      <c r="S1316" s="14">
        <f t="shared" si="84"/>
        <v>42604.461342592585</v>
      </c>
      <c r="T1316" s="14">
        <f t="shared" si="85"/>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2"/>
        <v>40.404000000000003</v>
      </c>
      <c r="P1317" s="5">
        <f t="shared" si="83"/>
        <v>162.91935483870967</v>
      </c>
      <c r="Q1317" t="s">
        <v>8319</v>
      </c>
      <c r="R1317" s="12" t="s">
        <v>8321</v>
      </c>
      <c r="S1317" s="14">
        <f t="shared" si="84"/>
        <v>42278.289907407401</v>
      </c>
      <c r="T1317" s="14">
        <f t="shared" si="85"/>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2"/>
        <v>1.3333333333333333E-3</v>
      </c>
      <c r="P1318" s="5">
        <f t="shared" si="83"/>
        <v>1</v>
      </c>
      <c r="Q1318" t="s">
        <v>8319</v>
      </c>
      <c r="R1318" s="12" t="s">
        <v>8321</v>
      </c>
      <c r="S1318" s="14">
        <f t="shared" si="84"/>
        <v>42393.753576388881</v>
      </c>
      <c r="T1318" s="14">
        <f t="shared" si="85"/>
        <v>42428.753576388881</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2"/>
        <v>5.7334999999999994</v>
      </c>
      <c r="P1319" s="5">
        <f t="shared" si="83"/>
        <v>603.52631578947364</v>
      </c>
      <c r="Q1319" t="s">
        <v>8319</v>
      </c>
      <c r="R1319" s="12" t="s">
        <v>8321</v>
      </c>
      <c r="S1319" s="14">
        <f t="shared" si="84"/>
        <v>42520.027152777773</v>
      </c>
      <c r="T1319" s="14">
        <f t="shared" si="85"/>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2"/>
        <v>15.324999999999999</v>
      </c>
      <c r="P1320" s="5">
        <f t="shared" si="83"/>
        <v>45.407407407407405</v>
      </c>
      <c r="Q1320" t="s">
        <v>8319</v>
      </c>
      <c r="R1320" s="12" t="s">
        <v>8321</v>
      </c>
      <c r="S1320" s="14">
        <f t="shared" si="84"/>
        <v>41984.835324074076</v>
      </c>
      <c r="T1320" s="14">
        <f t="shared" si="85"/>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2"/>
        <v>15.103448275862069</v>
      </c>
      <c r="P1321" s="5">
        <f t="shared" si="83"/>
        <v>97.333333333333329</v>
      </c>
      <c r="Q1321" t="s">
        <v>8319</v>
      </c>
      <c r="R1321" s="12" t="s">
        <v>8321</v>
      </c>
      <c r="S1321" s="14">
        <f t="shared" si="84"/>
        <v>41816.603761574072</v>
      </c>
      <c r="T1321" s="14">
        <f t="shared" si="85"/>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2"/>
        <v>0.503</v>
      </c>
      <c r="P1322" s="5">
        <f t="shared" si="83"/>
        <v>167.66666666666666</v>
      </c>
      <c r="Q1322" t="s">
        <v>8319</v>
      </c>
      <c r="R1322" s="12" t="s">
        <v>8321</v>
      </c>
      <c r="S1322" s="14">
        <f t="shared" si="84"/>
        <v>42705.482013888883</v>
      </c>
      <c r="T1322" s="14">
        <f t="shared" si="85"/>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2"/>
        <v>1.3028138528138529</v>
      </c>
      <c r="P1323" s="5">
        <f t="shared" si="83"/>
        <v>859.85714285714289</v>
      </c>
      <c r="Q1323" t="s">
        <v>8319</v>
      </c>
      <c r="R1323" s="12" t="s">
        <v>8321</v>
      </c>
      <c r="S1323" s="14">
        <f t="shared" si="84"/>
        <v>42697.540937499994</v>
      </c>
      <c r="T1323" s="14">
        <f t="shared" si="85"/>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2"/>
        <v>0.30285714285714288</v>
      </c>
      <c r="P1324" s="5">
        <f t="shared" si="83"/>
        <v>26.5</v>
      </c>
      <c r="Q1324" t="s">
        <v>8319</v>
      </c>
      <c r="R1324" s="12" t="s">
        <v>8321</v>
      </c>
      <c r="S1324" s="14">
        <f t="shared" si="84"/>
        <v>42115.448206018518</v>
      </c>
      <c r="T1324" s="14">
        <f t="shared" si="85"/>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2"/>
        <v>8.8800000000000008</v>
      </c>
      <c r="P1325" s="5">
        <f t="shared" si="83"/>
        <v>30.272727272727273</v>
      </c>
      <c r="Q1325" t="s">
        <v>8319</v>
      </c>
      <c r="R1325" s="12" t="s">
        <v>8321</v>
      </c>
      <c r="S1325" s="14">
        <f t="shared" si="84"/>
        <v>42451.490115740737</v>
      </c>
      <c r="T1325" s="14">
        <f t="shared" si="85"/>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2"/>
        <v>9.84</v>
      </c>
      <c r="P1326" s="5">
        <f t="shared" si="83"/>
        <v>54.666666666666664</v>
      </c>
      <c r="Q1326" t="s">
        <v>8319</v>
      </c>
      <c r="R1326" s="12" t="s">
        <v>8321</v>
      </c>
      <c r="S1326" s="14">
        <f t="shared" si="84"/>
        <v>42626.425370370365</v>
      </c>
      <c r="T1326" s="14">
        <f t="shared" si="85"/>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2"/>
        <v>2.4299999999999997</v>
      </c>
      <c r="P1327" s="5">
        <f t="shared" si="83"/>
        <v>60.75</v>
      </c>
      <c r="Q1327" t="s">
        <v>8319</v>
      </c>
      <c r="R1327" s="12" t="s">
        <v>8321</v>
      </c>
      <c r="S1327" s="14">
        <f t="shared" si="84"/>
        <v>42703.877719907403</v>
      </c>
      <c r="T1327" s="14">
        <f t="shared" si="85"/>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2"/>
        <v>1.1299999999999999</v>
      </c>
      <c r="P1328" s="5">
        <f t="shared" si="83"/>
        <v>102.72727272727273</v>
      </c>
      <c r="Q1328" t="s">
        <v>8319</v>
      </c>
      <c r="R1328" s="12" t="s">
        <v>8321</v>
      </c>
      <c r="S1328" s="14">
        <f t="shared" si="84"/>
        <v>41974.583657407398</v>
      </c>
      <c r="T1328" s="14">
        <f t="shared" si="85"/>
        <v>42019.583657407398</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2"/>
        <v>3.5520833333333335</v>
      </c>
      <c r="P1329" s="5">
        <f t="shared" si="83"/>
        <v>41.585365853658537</v>
      </c>
      <c r="Q1329" t="s">
        <v>8319</v>
      </c>
      <c r="R1329" s="12" t="s">
        <v>8321</v>
      </c>
      <c r="S1329" s="14">
        <f t="shared" si="84"/>
        <v>42123.470312500001</v>
      </c>
      <c r="T1329" s="14">
        <f t="shared" si="85"/>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2"/>
        <v>2.3306666666666667</v>
      </c>
      <c r="P1330" s="5">
        <f t="shared" si="83"/>
        <v>116.53333333333333</v>
      </c>
      <c r="Q1330" t="s">
        <v>8319</v>
      </c>
      <c r="R1330" s="12" t="s">
        <v>8321</v>
      </c>
      <c r="S1330" s="14">
        <f t="shared" si="84"/>
        <v>42612.434421296297</v>
      </c>
      <c r="T1330" s="14">
        <f t="shared" si="85"/>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2"/>
        <v>0.81600000000000006</v>
      </c>
      <c r="P1331" s="5">
        <f t="shared" si="83"/>
        <v>45.333333333333336</v>
      </c>
      <c r="Q1331" t="s">
        <v>8319</v>
      </c>
      <c r="R1331" s="12" t="s">
        <v>8321</v>
      </c>
      <c r="S1331" s="14">
        <f t="shared" si="84"/>
        <v>41935.013252314813</v>
      </c>
      <c r="T1331" s="14">
        <f t="shared" si="85"/>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2"/>
        <v>22.494285714285713</v>
      </c>
      <c r="P1332" s="5">
        <f t="shared" si="83"/>
        <v>157.46</v>
      </c>
      <c r="Q1332" t="s">
        <v>8319</v>
      </c>
      <c r="R1332" s="12" t="s">
        <v>8321</v>
      </c>
      <c r="S1332" s="14">
        <f t="shared" si="84"/>
        <v>42522.068391203698</v>
      </c>
      <c r="T1332" s="14">
        <f t="shared" si="85"/>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2"/>
        <v>1.3668</v>
      </c>
      <c r="P1333" s="5">
        <f t="shared" si="83"/>
        <v>100.5</v>
      </c>
      <c r="Q1333" t="s">
        <v>8319</v>
      </c>
      <c r="R1333" s="12" t="s">
        <v>8321</v>
      </c>
      <c r="S1333" s="14">
        <f t="shared" si="84"/>
        <v>42569.295763888884</v>
      </c>
      <c r="T1333" s="14">
        <f t="shared" si="85"/>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2"/>
        <v>0</v>
      </c>
      <c r="P1334" s="5" t="e">
        <f t="shared" si="83"/>
        <v>#DIV/0!</v>
      </c>
      <c r="Q1334" t="s">
        <v>8319</v>
      </c>
      <c r="R1334" s="12" t="s">
        <v>8321</v>
      </c>
      <c r="S1334" s="14">
        <f t="shared" si="84"/>
        <v>42731.851944444446</v>
      </c>
      <c r="T1334" s="14">
        <f t="shared" si="85"/>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2"/>
        <v>0</v>
      </c>
      <c r="P1335" s="5" t="e">
        <f t="shared" si="83"/>
        <v>#DIV/0!</v>
      </c>
      <c r="Q1335" t="s">
        <v>8319</v>
      </c>
      <c r="R1335" s="12" t="s">
        <v>8321</v>
      </c>
      <c r="S1335" s="14">
        <f t="shared" si="84"/>
        <v>41805.8984375</v>
      </c>
      <c r="T1335" s="14">
        <f t="shared" si="85"/>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2"/>
        <v>10.754135338345865</v>
      </c>
      <c r="P1336" s="5">
        <f t="shared" si="83"/>
        <v>51.822463768115945</v>
      </c>
      <c r="Q1336" t="s">
        <v>8319</v>
      </c>
      <c r="R1336" s="12" t="s">
        <v>8321</v>
      </c>
      <c r="S1336" s="14">
        <f t="shared" si="84"/>
        <v>42410.565821759257</v>
      </c>
      <c r="T1336" s="14">
        <f t="shared" si="85"/>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2"/>
        <v>19.759999999999998</v>
      </c>
      <c r="P1337" s="5">
        <f t="shared" si="83"/>
        <v>308.75</v>
      </c>
      <c r="Q1337" t="s">
        <v>8319</v>
      </c>
      <c r="R1337" s="12" t="s">
        <v>8321</v>
      </c>
      <c r="S1337" s="14">
        <f t="shared" si="84"/>
        <v>42313.728032407402</v>
      </c>
      <c r="T1337" s="14">
        <f t="shared" si="85"/>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2"/>
        <v>84.946999999999989</v>
      </c>
      <c r="P1338" s="5">
        <f t="shared" si="83"/>
        <v>379.22767857142856</v>
      </c>
      <c r="Q1338" t="s">
        <v>8319</v>
      </c>
      <c r="R1338" s="12" t="s">
        <v>8321</v>
      </c>
      <c r="S1338" s="14">
        <f t="shared" si="84"/>
        <v>41955.655416666668</v>
      </c>
      <c r="T1338" s="14">
        <f t="shared" si="85"/>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2"/>
        <v>49.381999999999998</v>
      </c>
      <c r="P1339" s="5">
        <f t="shared" si="83"/>
        <v>176.36428571428573</v>
      </c>
      <c r="Q1339" t="s">
        <v>8319</v>
      </c>
      <c r="R1339" s="12" t="s">
        <v>8321</v>
      </c>
      <c r="S1339" s="14">
        <f t="shared" si="84"/>
        <v>42767.368969907409</v>
      </c>
      <c r="T1339" s="14">
        <f t="shared" si="85"/>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2"/>
        <v>3.3033333333333332</v>
      </c>
      <c r="P1340" s="5">
        <f t="shared" si="83"/>
        <v>66.066666666666663</v>
      </c>
      <c r="Q1340" t="s">
        <v>8319</v>
      </c>
      <c r="R1340" s="12" t="s">
        <v>8321</v>
      </c>
      <c r="S1340" s="14">
        <f t="shared" si="84"/>
        <v>42188.595289351848</v>
      </c>
      <c r="T1340" s="14">
        <f t="shared" si="85"/>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2"/>
        <v>6.6339999999999995</v>
      </c>
      <c r="P1341" s="5">
        <f t="shared" si="83"/>
        <v>89.648648648648646</v>
      </c>
      <c r="Q1341" t="s">
        <v>8319</v>
      </c>
      <c r="R1341" s="12" t="s">
        <v>8321</v>
      </c>
      <c r="S1341" s="14">
        <f t="shared" si="84"/>
        <v>41936.438831018517</v>
      </c>
      <c r="T1341" s="14">
        <f t="shared" si="85"/>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2"/>
        <v>0</v>
      </c>
      <c r="P1342" s="5" t="e">
        <f t="shared" si="83"/>
        <v>#DIV/0!</v>
      </c>
      <c r="Q1342" t="s">
        <v>8319</v>
      </c>
      <c r="R1342" s="12" t="s">
        <v>8321</v>
      </c>
      <c r="S1342" s="14">
        <f t="shared" si="84"/>
        <v>41836.387187499997</v>
      </c>
      <c r="T1342" s="14">
        <f t="shared" si="85"/>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2"/>
        <v>70.36</v>
      </c>
      <c r="P1343" s="5">
        <f t="shared" si="83"/>
        <v>382.39130434782606</v>
      </c>
      <c r="Q1343" t="s">
        <v>8319</v>
      </c>
      <c r="R1343" s="12" t="s">
        <v>8321</v>
      </c>
      <c r="S1343" s="14">
        <f t="shared" si="84"/>
        <v>42612.415706018517</v>
      </c>
      <c r="T1343" s="14">
        <f t="shared" si="85"/>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2"/>
        <v>0.2</v>
      </c>
      <c r="P1344" s="5">
        <f t="shared" si="83"/>
        <v>100</v>
      </c>
      <c r="Q1344" t="s">
        <v>8319</v>
      </c>
      <c r="R1344" s="12" t="s">
        <v>8321</v>
      </c>
      <c r="S1344" s="14">
        <f t="shared" si="84"/>
        <v>42172.608090277768</v>
      </c>
      <c r="T1344" s="14">
        <f t="shared" si="85"/>
        <v>42202.608090277768</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2"/>
        <v>102.298</v>
      </c>
      <c r="P1345" s="5">
        <f t="shared" si="83"/>
        <v>158.35603715170279</v>
      </c>
      <c r="Q1345" t="s">
        <v>8322</v>
      </c>
      <c r="R1345" s="12" t="s">
        <v>8323</v>
      </c>
      <c r="S1345" s="14">
        <f t="shared" si="84"/>
        <v>42542.318090277775</v>
      </c>
      <c r="T1345" s="14">
        <f t="shared" si="85"/>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2"/>
        <v>377.73333333333335</v>
      </c>
      <c r="P1346" s="5">
        <f t="shared" si="83"/>
        <v>40.762589928057551</v>
      </c>
      <c r="Q1346" t="s">
        <v>8322</v>
      </c>
      <c r="R1346" s="12" t="s">
        <v>8323</v>
      </c>
      <c r="S1346" s="14">
        <f t="shared" si="84"/>
        <v>42522.581469907404</v>
      </c>
      <c r="T1346" s="14">
        <f t="shared" si="85"/>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6">E1347/D1347*100</f>
        <v>125</v>
      </c>
      <c r="P1347" s="5">
        <f t="shared" ref="P1347:P1410" si="87">E1347/L1347</f>
        <v>53.571428571428569</v>
      </c>
      <c r="Q1347" t="s">
        <v>8322</v>
      </c>
      <c r="R1347" s="12" t="s">
        <v>8323</v>
      </c>
      <c r="S1347" s="14">
        <f t="shared" si="84"/>
        <v>41799.606006944443</v>
      </c>
      <c r="T1347" s="14">
        <f t="shared" si="85"/>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6"/>
        <v>147.32653061224491</v>
      </c>
      <c r="P1348" s="5">
        <f t="shared" si="87"/>
        <v>48.449664429530202</v>
      </c>
      <c r="Q1348" t="s">
        <v>8322</v>
      </c>
      <c r="R1348" s="12" t="s">
        <v>8323</v>
      </c>
      <c r="S1348" s="14">
        <f t="shared" si="84"/>
        <v>41421.867488425924</v>
      </c>
      <c r="T1348" s="14">
        <f t="shared" si="85"/>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6"/>
        <v>102.2</v>
      </c>
      <c r="P1349" s="5">
        <f t="shared" si="87"/>
        <v>82.41935483870968</v>
      </c>
      <c r="Q1349" t="s">
        <v>8322</v>
      </c>
      <c r="R1349" s="12" t="s">
        <v>8323</v>
      </c>
      <c r="S1349" s="14">
        <f t="shared" si="84"/>
        <v>42040.429687499993</v>
      </c>
      <c r="T1349" s="14">
        <f t="shared" si="85"/>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6"/>
        <v>101.8723404255319</v>
      </c>
      <c r="P1350" s="5">
        <f t="shared" si="87"/>
        <v>230.19230769230768</v>
      </c>
      <c r="Q1350" t="s">
        <v>8322</v>
      </c>
      <c r="R1350" s="12" t="s">
        <v>8323</v>
      </c>
      <c r="S1350" s="14">
        <f t="shared" si="84"/>
        <v>41963.29783564814</v>
      </c>
      <c r="T1350" s="14">
        <f t="shared" si="85"/>
        <v>41991.29783564814</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6"/>
        <v>204.2</v>
      </c>
      <c r="P1351" s="5">
        <f t="shared" si="87"/>
        <v>59.360465116279073</v>
      </c>
      <c r="Q1351" t="s">
        <v>8322</v>
      </c>
      <c r="R1351" s="12" t="s">
        <v>8323</v>
      </c>
      <c r="S1351" s="14">
        <f t="shared" si="84"/>
        <v>42317.124247685184</v>
      </c>
      <c r="T1351" s="14">
        <f t="shared" si="85"/>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6"/>
        <v>104.05</v>
      </c>
      <c r="P1352" s="5">
        <f t="shared" si="87"/>
        <v>66.698717948717942</v>
      </c>
      <c r="Q1352" t="s">
        <v>8322</v>
      </c>
      <c r="R1352" s="12" t="s">
        <v>8323</v>
      </c>
      <c r="S1352" s="14">
        <f t="shared" si="84"/>
        <v>42333.804791666662</v>
      </c>
      <c r="T1352" s="14">
        <f t="shared" si="85"/>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6"/>
        <v>101.265</v>
      </c>
      <c r="P1353" s="5">
        <f t="shared" si="87"/>
        <v>168.77500000000001</v>
      </c>
      <c r="Q1353" t="s">
        <v>8322</v>
      </c>
      <c r="R1353" s="12" t="s">
        <v>8323</v>
      </c>
      <c r="S1353" s="14">
        <f t="shared" si="84"/>
        <v>42382.531759259255</v>
      </c>
      <c r="T1353" s="14">
        <f t="shared" si="85"/>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6"/>
        <v>136.13999999999999</v>
      </c>
      <c r="P1354" s="5">
        <f t="shared" si="87"/>
        <v>59.973568281938327</v>
      </c>
      <c r="Q1354" t="s">
        <v>8322</v>
      </c>
      <c r="R1354" s="12" t="s">
        <v>8323</v>
      </c>
      <c r="S1354" s="14">
        <f t="shared" si="84"/>
        <v>42200.369976851849</v>
      </c>
      <c r="T1354" s="14">
        <f t="shared" si="85"/>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6"/>
        <v>133.6</v>
      </c>
      <c r="P1355" s="5">
        <f t="shared" si="87"/>
        <v>31.80952380952381</v>
      </c>
      <c r="Q1355" t="s">
        <v>8322</v>
      </c>
      <c r="R1355" s="12" t="s">
        <v>8323</v>
      </c>
      <c r="S1355" s="14">
        <f t="shared" si="84"/>
        <v>41308.909583333334</v>
      </c>
      <c r="T1355" s="14">
        <f t="shared" si="85"/>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6"/>
        <v>130.25</v>
      </c>
      <c r="P1356" s="5">
        <f t="shared" si="87"/>
        <v>24.421875</v>
      </c>
      <c r="Q1356" t="s">
        <v>8322</v>
      </c>
      <c r="R1356" s="12" t="s">
        <v>8323</v>
      </c>
      <c r="S1356" s="14">
        <f t="shared" si="84"/>
        <v>42502.599293981482</v>
      </c>
      <c r="T1356" s="14">
        <f t="shared" si="85"/>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6"/>
        <v>122.67999999999999</v>
      </c>
      <c r="P1357" s="5">
        <f t="shared" si="87"/>
        <v>25.347107438016529</v>
      </c>
      <c r="Q1357" t="s">
        <v>8322</v>
      </c>
      <c r="R1357" s="12" t="s">
        <v>8323</v>
      </c>
      <c r="S1357" s="14">
        <f t="shared" si="84"/>
        <v>41213.046354166661</v>
      </c>
      <c r="T1357" s="14">
        <f t="shared" si="85"/>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6"/>
        <v>182.81058823529412</v>
      </c>
      <c r="P1358" s="5">
        <f t="shared" si="87"/>
        <v>71.443218390804603</v>
      </c>
      <c r="Q1358" t="s">
        <v>8322</v>
      </c>
      <c r="R1358" s="12" t="s">
        <v>8323</v>
      </c>
      <c r="S1358" s="14">
        <f t="shared" si="84"/>
        <v>41429.830555555556</v>
      </c>
      <c r="T1358" s="14">
        <f t="shared" si="85"/>
        <v>41459.830555555556</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6"/>
        <v>125.29999999999998</v>
      </c>
      <c r="P1359" s="5">
        <f t="shared" si="87"/>
        <v>38.553846153846152</v>
      </c>
      <c r="Q1359" t="s">
        <v>8322</v>
      </c>
      <c r="R1359" s="12" t="s">
        <v>8323</v>
      </c>
      <c r="S1359" s="14">
        <f t="shared" si="84"/>
        <v>41304.753900462958</v>
      </c>
      <c r="T1359" s="14">
        <f t="shared" si="85"/>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6"/>
        <v>111.66666666666667</v>
      </c>
      <c r="P1360" s="5">
        <f t="shared" si="87"/>
        <v>68.367346938775512</v>
      </c>
      <c r="Q1360" t="s">
        <v>8322</v>
      </c>
      <c r="R1360" s="12" t="s">
        <v>8323</v>
      </c>
      <c r="S1360" s="14">
        <f t="shared" si="84"/>
        <v>40689.362534722219</v>
      </c>
      <c r="T1360" s="14">
        <f t="shared" si="85"/>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6"/>
        <v>115.75757575757575</v>
      </c>
      <c r="P1361" s="5">
        <f t="shared" si="87"/>
        <v>40.210526315789473</v>
      </c>
      <c r="Q1361" t="s">
        <v>8322</v>
      </c>
      <c r="R1361" s="12" t="s">
        <v>8323</v>
      </c>
      <c r="S1361" s="14">
        <f t="shared" si="84"/>
        <v>40668.606365740736</v>
      </c>
      <c r="T1361" s="14">
        <f t="shared" si="85"/>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6"/>
        <v>173.2</v>
      </c>
      <c r="P1362" s="5">
        <f t="shared" si="87"/>
        <v>32.074074074074076</v>
      </c>
      <c r="Q1362" t="s">
        <v>8322</v>
      </c>
      <c r="R1362" s="12" t="s">
        <v>8323</v>
      </c>
      <c r="S1362" s="14">
        <f t="shared" si="84"/>
        <v>41095.692361111105</v>
      </c>
      <c r="T1362" s="14">
        <f t="shared" si="85"/>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6"/>
        <v>125.98333333333333</v>
      </c>
      <c r="P1363" s="5">
        <f t="shared" si="87"/>
        <v>28.632575757575758</v>
      </c>
      <c r="Q1363" t="s">
        <v>8322</v>
      </c>
      <c r="R1363" s="12" t="s">
        <v>8323</v>
      </c>
      <c r="S1363" s="14">
        <f t="shared" ref="S1363:S1426" si="88">(((J1363/60)/60)/24)+DATE(1970,1,1)+(-5/24)</f>
        <v>41781.508935185186</v>
      </c>
      <c r="T1363" s="14">
        <f t="shared" ref="T1363:T1426" si="89">(((I1363/60)/60)/24)+DATE(1970,1,1)+(-5/24)</f>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6"/>
        <v>109.1</v>
      </c>
      <c r="P1364" s="5">
        <f t="shared" si="87"/>
        <v>43.64</v>
      </c>
      <c r="Q1364" t="s">
        <v>8322</v>
      </c>
      <c r="R1364" s="12" t="s">
        <v>8323</v>
      </c>
      <c r="S1364" s="14">
        <f t="shared" si="88"/>
        <v>41464.726053240738</v>
      </c>
      <c r="T1364" s="14">
        <f t="shared" si="89"/>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6"/>
        <v>100</v>
      </c>
      <c r="P1365" s="5">
        <f t="shared" si="87"/>
        <v>40</v>
      </c>
      <c r="Q1365" t="s">
        <v>8325</v>
      </c>
      <c r="R1365" s="12" t="s">
        <v>8326</v>
      </c>
      <c r="S1365" s="14">
        <f t="shared" si="88"/>
        <v>42396.635729166665</v>
      </c>
      <c r="T1365" s="14">
        <f t="shared" si="89"/>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6"/>
        <v>118.64285714285714</v>
      </c>
      <c r="P1366" s="5">
        <f t="shared" si="87"/>
        <v>346.04166666666669</v>
      </c>
      <c r="Q1366" t="s">
        <v>8325</v>
      </c>
      <c r="R1366" s="12" t="s">
        <v>8326</v>
      </c>
      <c r="S1366" s="14">
        <f t="shared" si="88"/>
        <v>41951.487337962957</v>
      </c>
      <c r="T1366" s="14">
        <f t="shared" si="89"/>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6"/>
        <v>100.26666666666667</v>
      </c>
      <c r="P1367" s="5">
        <f t="shared" si="87"/>
        <v>81.739130434782609</v>
      </c>
      <c r="Q1367" t="s">
        <v>8325</v>
      </c>
      <c r="R1367" s="12" t="s">
        <v>8326</v>
      </c>
      <c r="S1367" s="14">
        <f t="shared" si="88"/>
        <v>42049.524907407402</v>
      </c>
      <c r="T1367" s="14">
        <f t="shared" si="89"/>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6"/>
        <v>126.48920000000001</v>
      </c>
      <c r="P1368" s="5">
        <f t="shared" si="87"/>
        <v>64.535306122448986</v>
      </c>
      <c r="Q1368" t="s">
        <v>8325</v>
      </c>
      <c r="R1368" s="12" t="s">
        <v>8326</v>
      </c>
      <c r="S1368" s="14">
        <f t="shared" si="88"/>
        <v>41924.787766203699</v>
      </c>
      <c r="T1368" s="14">
        <f t="shared" si="89"/>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6"/>
        <v>114.26</v>
      </c>
      <c r="P1369" s="5">
        <f t="shared" si="87"/>
        <v>63.477777777777774</v>
      </c>
      <c r="Q1369" t="s">
        <v>8325</v>
      </c>
      <c r="R1369" s="12" t="s">
        <v>8326</v>
      </c>
      <c r="S1369" s="14">
        <f t="shared" si="88"/>
        <v>42291.794560185182</v>
      </c>
      <c r="T1369" s="14">
        <f t="shared" si="89"/>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6"/>
        <v>110.7</v>
      </c>
      <c r="P1370" s="5">
        <f t="shared" si="87"/>
        <v>63.620689655172413</v>
      </c>
      <c r="Q1370" t="s">
        <v>8325</v>
      </c>
      <c r="R1370" s="12" t="s">
        <v>8326</v>
      </c>
      <c r="S1370" s="14">
        <f t="shared" si="88"/>
        <v>42145.982569444437</v>
      </c>
      <c r="T1370" s="14">
        <f t="shared" si="89"/>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6"/>
        <v>105.34805315203954</v>
      </c>
      <c r="P1371" s="5">
        <f t="shared" si="87"/>
        <v>83.967068965517228</v>
      </c>
      <c r="Q1371" t="s">
        <v>8325</v>
      </c>
      <c r="R1371" s="12" t="s">
        <v>8326</v>
      </c>
      <c r="S1371" s="14">
        <f t="shared" si="88"/>
        <v>41710.385949074072</v>
      </c>
      <c r="T1371" s="14">
        <f t="shared" si="89"/>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6"/>
        <v>103.66666666666666</v>
      </c>
      <c r="P1372" s="5">
        <f t="shared" si="87"/>
        <v>77.75</v>
      </c>
      <c r="Q1372" t="s">
        <v>8325</v>
      </c>
      <c r="R1372" s="12" t="s">
        <v>8326</v>
      </c>
      <c r="S1372" s="14">
        <f t="shared" si="88"/>
        <v>41547.795023148145</v>
      </c>
      <c r="T1372" s="14">
        <f t="shared" si="89"/>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6"/>
        <v>107.08672667523933</v>
      </c>
      <c r="P1373" s="5">
        <f t="shared" si="87"/>
        <v>107.07142857142857</v>
      </c>
      <c r="Q1373" t="s">
        <v>8325</v>
      </c>
      <c r="R1373" s="12" t="s">
        <v>8326</v>
      </c>
      <c r="S1373" s="14">
        <f t="shared" si="88"/>
        <v>42101.550254629627</v>
      </c>
      <c r="T1373" s="14">
        <f t="shared" si="89"/>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6"/>
        <v>124</v>
      </c>
      <c r="P1374" s="5">
        <f t="shared" si="87"/>
        <v>38.75</v>
      </c>
      <c r="Q1374" t="s">
        <v>8325</v>
      </c>
      <c r="R1374" s="12" t="s">
        <v>8326</v>
      </c>
      <c r="S1374" s="14">
        <f t="shared" si="88"/>
        <v>41072.53162037037</v>
      </c>
      <c r="T1374" s="14">
        <f t="shared" si="89"/>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6"/>
        <v>105.01</v>
      </c>
      <c r="P1375" s="5">
        <f t="shared" si="87"/>
        <v>201.94230769230768</v>
      </c>
      <c r="Q1375" t="s">
        <v>8325</v>
      </c>
      <c r="R1375" s="12" t="s">
        <v>8326</v>
      </c>
      <c r="S1375" s="14">
        <f t="shared" si="88"/>
        <v>42704.743437499994</v>
      </c>
      <c r="T1375" s="14">
        <f t="shared" si="89"/>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6"/>
        <v>189.46666666666667</v>
      </c>
      <c r="P1376" s="5">
        <f t="shared" si="87"/>
        <v>43.060606060606062</v>
      </c>
      <c r="Q1376" t="s">
        <v>8325</v>
      </c>
      <c r="R1376" s="12" t="s">
        <v>8326</v>
      </c>
      <c r="S1376" s="14">
        <f t="shared" si="88"/>
        <v>42423.953564814808</v>
      </c>
      <c r="T1376" s="14">
        <f t="shared" si="89"/>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6"/>
        <v>171.32499999999999</v>
      </c>
      <c r="P1377" s="5">
        <f t="shared" si="87"/>
        <v>62.871559633027523</v>
      </c>
      <c r="Q1377" t="s">
        <v>8325</v>
      </c>
      <c r="R1377" s="12" t="s">
        <v>8326</v>
      </c>
      <c r="S1377" s="14">
        <f t="shared" si="88"/>
        <v>42719.857858796291</v>
      </c>
      <c r="T1377" s="14">
        <f t="shared" si="89"/>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6"/>
        <v>252.48648648648651</v>
      </c>
      <c r="P1378" s="5">
        <f t="shared" si="87"/>
        <v>55.607142857142854</v>
      </c>
      <c r="Q1378" t="s">
        <v>8325</v>
      </c>
      <c r="R1378" s="12" t="s">
        <v>8326</v>
      </c>
      <c r="S1378" s="14">
        <f t="shared" si="88"/>
        <v>42677.460717592585</v>
      </c>
      <c r="T1378" s="14">
        <f t="shared" si="89"/>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6"/>
        <v>116.15384615384616</v>
      </c>
      <c r="P1379" s="5">
        <f t="shared" si="87"/>
        <v>48.70967741935484</v>
      </c>
      <c r="Q1379" t="s">
        <v>8325</v>
      </c>
      <c r="R1379" s="12" t="s">
        <v>8326</v>
      </c>
      <c r="S1379" s="14">
        <f t="shared" si="88"/>
        <v>42747.01122685185</v>
      </c>
      <c r="T1379" s="14">
        <f t="shared" si="89"/>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6"/>
        <v>203.35000000000002</v>
      </c>
      <c r="P1380" s="5">
        <f t="shared" si="87"/>
        <v>30.578947368421051</v>
      </c>
      <c r="Q1380" t="s">
        <v>8325</v>
      </c>
      <c r="R1380" s="12" t="s">
        <v>8326</v>
      </c>
      <c r="S1380" s="14">
        <f t="shared" si="88"/>
        <v>42568.551041666658</v>
      </c>
      <c r="T1380" s="14">
        <f t="shared" si="89"/>
        <v>42583.551041666658</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6"/>
        <v>111.60000000000001</v>
      </c>
      <c r="P1381" s="5">
        <f t="shared" si="87"/>
        <v>73.907284768211923</v>
      </c>
      <c r="Q1381" t="s">
        <v>8325</v>
      </c>
      <c r="R1381" s="12" t="s">
        <v>8326</v>
      </c>
      <c r="S1381" s="14">
        <f t="shared" si="88"/>
        <v>42130.28328703704</v>
      </c>
      <c r="T1381" s="14">
        <f t="shared" si="89"/>
        <v>42160.28328703704</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6"/>
        <v>424</v>
      </c>
      <c r="P1382" s="5">
        <f t="shared" si="87"/>
        <v>21.2</v>
      </c>
      <c r="Q1382" t="s">
        <v>8325</v>
      </c>
      <c r="R1382" s="12" t="s">
        <v>8326</v>
      </c>
      <c r="S1382" s="14">
        <f t="shared" si="88"/>
        <v>42141.554467592585</v>
      </c>
      <c r="T1382" s="14">
        <f t="shared" si="89"/>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6"/>
        <v>107.1</v>
      </c>
      <c r="P1383" s="5">
        <f t="shared" si="87"/>
        <v>73.356164383561648</v>
      </c>
      <c r="Q1383" t="s">
        <v>8325</v>
      </c>
      <c r="R1383" s="12" t="s">
        <v>8326</v>
      </c>
      <c r="S1383" s="14">
        <f t="shared" si="88"/>
        <v>42703.006076388883</v>
      </c>
      <c r="T1383" s="14">
        <f t="shared" si="89"/>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6"/>
        <v>104.3625</v>
      </c>
      <c r="P1384" s="5">
        <f t="shared" si="87"/>
        <v>56.412162162162161</v>
      </c>
      <c r="Q1384" t="s">
        <v>8325</v>
      </c>
      <c r="R1384" s="12" t="s">
        <v>8326</v>
      </c>
      <c r="S1384" s="14">
        <f t="shared" si="88"/>
        <v>41370.591851851852</v>
      </c>
      <c r="T1384" s="14">
        <f t="shared" si="89"/>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6"/>
        <v>212.40909090909091</v>
      </c>
      <c r="P1385" s="5">
        <f t="shared" si="87"/>
        <v>50.247311827956992</v>
      </c>
      <c r="Q1385" t="s">
        <v>8325</v>
      </c>
      <c r="R1385" s="12" t="s">
        <v>8326</v>
      </c>
      <c r="S1385" s="14">
        <f t="shared" si="88"/>
        <v>42706.866643518515</v>
      </c>
      <c r="T1385" s="14">
        <f t="shared" si="89"/>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6"/>
        <v>124.08571428571429</v>
      </c>
      <c r="P1386" s="5">
        <f t="shared" si="87"/>
        <v>68.936507936507937</v>
      </c>
      <c r="Q1386" t="s">
        <v>8325</v>
      </c>
      <c r="R1386" s="12" t="s">
        <v>8326</v>
      </c>
      <c r="S1386" s="14">
        <f t="shared" si="88"/>
        <v>42160.526874999996</v>
      </c>
      <c r="T1386" s="14">
        <f t="shared" si="89"/>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6"/>
        <v>110.406125</v>
      </c>
      <c r="P1387" s="5">
        <f t="shared" si="87"/>
        <v>65.914104477611943</v>
      </c>
      <c r="Q1387" t="s">
        <v>8325</v>
      </c>
      <c r="R1387" s="12" t="s">
        <v>8326</v>
      </c>
      <c r="S1387" s="14">
        <f t="shared" si="88"/>
        <v>42433.480567129627</v>
      </c>
      <c r="T1387" s="14">
        <f t="shared" si="89"/>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6"/>
        <v>218.75</v>
      </c>
      <c r="P1388" s="5">
        <f t="shared" si="87"/>
        <v>62.5</v>
      </c>
      <c r="Q1388" t="s">
        <v>8325</v>
      </c>
      <c r="R1388" s="12" t="s">
        <v>8326</v>
      </c>
      <c r="S1388" s="14">
        <f t="shared" si="88"/>
        <v>42184.438530092586</v>
      </c>
      <c r="T1388" s="14">
        <f t="shared" si="89"/>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6"/>
        <v>136.625</v>
      </c>
      <c r="P1389" s="5">
        <f t="shared" si="87"/>
        <v>70.064102564102569</v>
      </c>
      <c r="Q1389" t="s">
        <v>8325</v>
      </c>
      <c r="R1389" s="12" t="s">
        <v>8326</v>
      </c>
      <c r="S1389" s="14">
        <f t="shared" si="88"/>
        <v>42126.712905092594</v>
      </c>
      <c r="T1389" s="14">
        <f t="shared" si="89"/>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6"/>
        <v>134.8074</v>
      </c>
      <c r="P1390" s="5">
        <f t="shared" si="87"/>
        <v>60.181874999999998</v>
      </c>
      <c r="Q1390" t="s">
        <v>8325</v>
      </c>
      <c r="R1390" s="12" t="s">
        <v>8326</v>
      </c>
      <c r="S1390" s="14">
        <f t="shared" si="88"/>
        <v>42634.406446759262</v>
      </c>
      <c r="T1390" s="14">
        <f t="shared" si="89"/>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6"/>
        <v>145.4</v>
      </c>
      <c r="P1391" s="5">
        <f t="shared" si="87"/>
        <v>21.382352941176471</v>
      </c>
      <c r="Q1391" t="s">
        <v>8325</v>
      </c>
      <c r="R1391" s="12" t="s">
        <v>8326</v>
      </c>
      <c r="S1391" s="14">
        <f t="shared" si="88"/>
        <v>42565.272650462961</v>
      </c>
      <c r="T1391" s="14">
        <f t="shared" si="89"/>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6"/>
        <v>109.10714285714285</v>
      </c>
      <c r="P1392" s="5">
        <f t="shared" si="87"/>
        <v>160.78947368421052</v>
      </c>
      <c r="Q1392" t="s">
        <v>8325</v>
      </c>
      <c r="R1392" s="12" t="s">
        <v>8326</v>
      </c>
      <c r="S1392" s="14">
        <f t="shared" si="88"/>
        <v>42087.594976851848</v>
      </c>
      <c r="T1392" s="14">
        <f t="shared" si="89"/>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6"/>
        <v>110.2</v>
      </c>
      <c r="P1393" s="5">
        <f t="shared" si="87"/>
        <v>42.384615384615387</v>
      </c>
      <c r="Q1393" t="s">
        <v>8325</v>
      </c>
      <c r="R1393" s="12" t="s">
        <v>8326</v>
      </c>
      <c r="S1393" s="14">
        <f t="shared" si="88"/>
        <v>42193.442337962959</v>
      </c>
      <c r="T1393" s="14">
        <f t="shared" si="89"/>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6"/>
        <v>113.64000000000001</v>
      </c>
      <c r="P1394" s="5">
        <f t="shared" si="87"/>
        <v>27.317307692307693</v>
      </c>
      <c r="Q1394" t="s">
        <v>8325</v>
      </c>
      <c r="R1394" s="12" t="s">
        <v>8326</v>
      </c>
      <c r="S1394" s="14">
        <f t="shared" si="88"/>
        <v>42400.946597222217</v>
      </c>
      <c r="T1394" s="14">
        <f t="shared" si="89"/>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6"/>
        <v>102.35000000000001</v>
      </c>
      <c r="P1395" s="5">
        <f t="shared" si="87"/>
        <v>196.82692307692307</v>
      </c>
      <c r="Q1395" t="s">
        <v>8325</v>
      </c>
      <c r="R1395" s="12" t="s">
        <v>8326</v>
      </c>
      <c r="S1395" s="14">
        <f t="shared" si="88"/>
        <v>42553.473645833328</v>
      </c>
      <c r="T1395" s="14">
        <f t="shared" si="89"/>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6"/>
        <v>122.13333333333334</v>
      </c>
      <c r="P1396" s="5">
        <f t="shared" si="87"/>
        <v>53.882352941176471</v>
      </c>
      <c r="Q1396" t="s">
        <v>8325</v>
      </c>
      <c r="R1396" s="12" t="s">
        <v>8326</v>
      </c>
      <c r="S1396" s="14">
        <f t="shared" si="88"/>
        <v>42751.936643518515</v>
      </c>
      <c r="T1396" s="14">
        <f t="shared" si="89"/>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6"/>
        <v>111.88571428571427</v>
      </c>
      <c r="P1397" s="5">
        <f t="shared" si="87"/>
        <v>47.756097560975611</v>
      </c>
      <c r="Q1397" t="s">
        <v>8325</v>
      </c>
      <c r="R1397" s="12" t="s">
        <v>8326</v>
      </c>
      <c r="S1397" s="14">
        <f t="shared" si="88"/>
        <v>42719.700011574074</v>
      </c>
      <c r="T1397" s="14">
        <f t="shared" si="89"/>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6"/>
        <v>107.3</v>
      </c>
      <c r="P1398" s="5">
        <f t="shared" si="87"/>
        <v>88.191780821917803</v>
      </c>
      <c r="Q1398" t="s">
        <v>8325</v>
      </c>
      <c r="R1398" s="12" t="s">
        <v>8326</v>
      </c>
      <c r="S1398" s="14">
        <f t="shared" si="88"/>
        <v>42018.790300925924</v>
      </c>
      <c r="T1398" s="14">
        <f t="shared" si="89"/>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6"/>
        <v>113.85000000000001</v>
      </c>
      <c r="P1399" s="5">
        <f t="shared" si="87"/>
        <v>72.056962025316452</v>
      </c>
      <c r="Q1399" t="s">
        <v>8325</v>
      </c>
      <c r="R1399" s="12" t="s">
        <v>8326</v>
      </c>
      <c r="S1399" s="14">
        <f t="shared" si="88"/>
        <v>42640.709606481476</v>
      </c>
      <c r="T1399" s="14">
        <f t="shared" si="89"/>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6"/>
        <v>109.68181818181819</v>
      </c>
      <c r="P1400" s="5">
        <f t="shared" si="87"/>
        <v>74.246153846153845</v>
      </c>
      <c r="Q1400" t="s">
        <v>8325</v>
      </c>
      <c r="R1400" s="12" t="s">
        <v>8326</v>
      </c>
      <c r="S1400" s="14">
        <f t="shared" si="88"/>
        <v>42526.665902777771</v>
      </c>
      <c r="T1400" s="14">
        <f t="shared" si="89"/>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6"/>
        <v>126.14444444444443</v>
      </c>
      <c r="P1401" s="5">
        <f t="shared" si="87"/>
        <v>61.701086956521742</v>
      </c>
      <c r="Q1401" t="s">
        <v>8325</v>
      </c>
      <c r="R1401" s="12" t="s">
        <v>8326</v>
      </c>
      <c r="S1401" s="14">
        <f t="shared" si="88"/>
        <v>41888.795983796292</v>
      </c>
      <c r="T1401" s="14">
        <f t="shared" si="89"/>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6"/>
        <v>167.42857142857144</v>
      </c>
      <c r="P1402" s="5">
        <f t="shared" si="87"/>
        <v>17.235294117647058</v>
      </c>
      <c r="Q1402" t="s">
        <v>8325</v>
      </c>
      <c r="R1402" s="12" t="s">
        <v>8326</v>
      </c>
      <c r="S1402" s="14">
        <f t="shared" si="88"/>
        <v>42498.132789351854</v>
      </c>
      <c r="T1402" s="14">
        <f t="shared" si="89"/>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6"/>
        <v>496.52000000000004</v>
      </c>
      <c r="P1403" s="5">
        <f t="shared" si="87"/>
        <v>51.720833333333331</v>
      </c>
      <c r="Q1403" t="s">
        <v>8325</v>
      </c>
      <c r="R1403" s="12" t="s">
        <v>8326</v>
      </c>
      <c r="S1403" s="14">
        <f t="shared" si="88"/>
        <v>41399.787893518514</v>
      </c>
      <c r="T1403" s="14">
        <f t="shared" si="89"/>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6"/>
        <v>109.16</v>
      </c>
      <c r="P1404" s="5">
        <f t="shared" si="87"/>
        <v>24.150442477876105</v>
      </c>
      <c r="Q1404" t="s">
        <v>8325</v>
      </c>
      <c r="R1404" s="12" t="s">
        <v>8326</v>
      </c>
      <c r="S1404" s="14">
        <f t="shared" si="88"/>
        <v>42064.845034722217</v>
      </c>
      <c r="T1404" s="14">
        <f t="shared" si="89"/>
        <v>42124.80336805556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6"/>
        <v>102.57499999999999</v>
      </c>
      <c r="P1405" s="5">
        <f t="shared" si="87"/>
        <v>62.166666666666664</v>
      </c>
      <c r="Q1405" t="s">
        <v>8322</v>
      </c>
      <c r="R1405" s="12" t="s">
        <v>8341</v>
      </c>
      <c r="S1405" s="14">
        <f t="shared" si="88"/>
        <v>41450.854571759257</v>
      </c>
      <c r="T1405" s="14">
        <f t="shared" si="89"/>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6"/>
        <v>1.6620689655172414</v>
      </c>
      <c r="P1406" s="5">
        <f t="shared" si="87"/>
        <v>48.2</v>
      </c>
      <c r="Q1406" t="s">
        <v>8322</v>
      </c>
      <c r="R1406" s="12" t="s">
        <v>8341</v>
      </c>
      <c r="S1406" s="14">
        <f t="shared" si="88"/>
        <v>42032.30190972222</v>
      </c>
      <c r="T1406" s="14">
        <f t="shared" si="89"/>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6"/>
        <v>0.42</v>
      </c>
      <c r="P1407" s="5">
        <f t="shared" si="87"/>
        <v>6.1764705882352944</v>
      </c>
      <c r="Q1407" t="s">
        <v>8322</v>
      </c>
      <c r="R1407" s="12" t="s">
        <v>8341</v>
      </c>
      <c r="S1407" s="14">
        <f t="shared" si="88"/>
        <v>41941.472233796296</v>
      </c>
      <c r="T1407" s="14">
        <f t="shared" si="89"/>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6"/>
        <v>0.125</v>
      </c>
      <c r="P1408" s="5">
        <f t="shared" si="87"/>
        <v>5</v>
      </c>
      <c r="Q1408" t="s">
        <v>8322</v>
      </c>
      <c r="R1408" s="12" t="s">
        <v>8341</v>
      </c>
      <c r="S1408" s="14">
        <f t="shared" si="88"/>
        <v>42297.224618055552</v>
      </c>
      <c r="T1408" s="14">
        <f t="shared" si="89"/>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6"/>
        <v>0.5</v>
      </c>
      <c r="P1409" s="5">
        <f t="shared" si="87"/>
        <v>7.5</v>
      </c>
      <c r="Q1409" t="s">
        <v>8322</v>
      </c>
      <c r="R1409" s="12" t="s">
        <v>8341</v>
      </c>
      <c r="S1409" s="14">
        <f t="shared" si="88"/>
        <v>41838.32844907407</v>
      </c>
      <c r="T1409" s="14">
        <f t="shared" si="89"/>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6"/>
        <v>7.1999999999999993</v>
      </c>
      <c r="P1410" s="5">
        <f t="shared" si="87"/>
        <v>12</v>
      </c>
      <c r="Q1410" t="s">
        <v>8322</v>
      </c>
      <c r="R1410" s="12" t="s">
        <v>8341</v>
      </c>
      <c r="S1410" s="14">
        <f t="shared" si="88"/>
        <v>42291.663842592585</v>
      </c>
      <c r="T1410" s="14">
        <f t="shared" si="89"/>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90">E1411/D1411*100</f>
        <v>0</v>
      </c>
      <c r="P1411" s="5" t="e">
        <f t="shared" ref="P1411:P1474" si="91">E1411/L1411</f>
        <v>#DIV/0!</v>
      </c>
      <c r="Q1411" t="s">
        <v>8322</v>
      </c>
      <c r="R1411" s="12" t="s">
        <v>8341</v>
      </c>
      <c r="S1411" s="14">
        <f t="shared" si="88"/>
        <v>41944.925173611111</v>
      </c>
      <c r="T1411" s="14">
        <f t="shared" si="89"/>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90"/>
        <v>1.6666666666666666E-2</v>
      </c>
      <c r="P1412" s="5">
        <f t="shared" si="91"/>
        <v>1</v>
      </c>
      <c r="Q1412" t="s">
        <v>8322</v>
      </c>
      <c r="R1412" s="12" t="s">
        <v>8341</v>
      </c>
      <c r="S1412" s="14">
        <f t="shared" si="88"/>
        <v>42479.110185185178</v>
      </c>
      <c r="T1412" s="14">
        <f t="shared" si="89"/>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90"/>
        <v>0.23333333333333336</v>
      </c>
      <c r="P1413" s="5">
        <f t="shared" si="91"/>
        <v>2.3333333333333335</v>
      </c>
      <c r="Q1413" t="s">
        <v>8322</v>
      </c>
      <c r="R1413" s="12" t="s">
        <v>8341</v>
      </c>
      <c r="S1413" s="14">
        <f t="shared" si="88"/>
        <v>42012.850694444445</v>
      </c>
      <c r="T1413" s="14">
        <f t="shared" si="89"/>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90"/>
        <v>4.5714285714285712</v>
      </c>
      <c r="P1414" s="5">
        <f t="shared" si="91"/>
        <v>24.615384615384617</v>
      </c>
      <c r="Q1414" t="s">
        <v>8322</v>
      </c>
      <c r="R1414" s="12" t="s">
        <v>8341</v>
      </c>
      <c r="S1414" s="14">
        <f t="shared" si="88"/>
        <v>41946.855312499996</v>
      </c>
      <c r="T1414" s="14">
        <f t="shared" si="89"/>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90"/>
        <v>5</v>
      </c>
      <c r="P1415" s="5">
        <f t="shared" si="91"/>
        <v>100</v>
      </c>
      <c r="Q1415" t="s">
        <v>8322</v>
      </c>
      <c r="R1415" s="12" t="s">
        <v>8341</v>
      </c>
      <c r="S1415" s="14">
        <f t="shared" si="88"/>
        <v>42360.228819444441</v>
      </c>
      <c r="T1415" s="14">
        <f t="shared" si="89"/>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90"/>
        <v>0.2</v>
      </c>
      <c r="P1416" s="5">
        <f t="shared" si="91"/>
        <v>1</v>
      </c>
      <c r="Q1416" t="s">
        <v>8322</v>
      </c>
      <c r="R1416" s="12" t="s">
        <v>8341</v>
      </c>
      <c r="S1416" s="14">
        <f t="shared" si="88"/>
        <v>42708.044756944444</v>
      </c>
      <c r="T1416" s="14">
        <f t="shared" si="89"/>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90"/>
        <v>18.181818181818183</v>
      </c>
      <c r="P1417" s="5">
        <f t="shared" si="91"/>
        <v>88.888888888888886</v>
      </c>
      <c r="Q1417" t="s">
        <v>8322</v>
      </c>
      <c r="R1417" s="12" t="s">
        <v>8341</v>
      </c>
      <c r="S1417" s="14">
        <f t="shared" si="88"/>
        <v>42192.467488425922</v>
      </c>
      <c r="T1417" s="14">
        <f t="shared" si="89"/>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90"/>
        <v>0</v>
      </c>
      <c r="P1418" s="5" t="e">
        <f t="shared" si="91"/>
        <v>#DIV/0!</v>
      </c>
      <c r="Q1418" t="s">
        <v>8322</v>
      </c>
      <c r="R1418" s="12" t="s">
        <v>8341</v>
      </c>
      <c r="S1418" s="14">
        <f t="shared" si="88"/>
        <v>42299.717812499999</v>
      </c>
      <c r="T1418" s="14">
        <f t="shared" si="89"/>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90"/>
        <v>1.2222222222222223</v>
      </c>
      <c r="P1419" s="5">
        <f t="shared" si="91"/>
        <v>27.5</v>
      </c>
      <c r="Q1419" t="s">
        <v>8322</v>
      </c>
      <c r="R1419" s="12" t="s">
        <v>8341</v>
      </c>
      <c r="S1419" s="14">
        <f t="shared" si="88"/>
        <v>42231.941828703704</v>
      </c>
      <c r="T1419" s="14">
        <f t="shared" si="89"/>
        <v>42262.257638888892</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90"/>
        <v>0.2</v>
      </c>
      <c r="P1420" s="5">
        <f t="shared" si="91"/>
        <v>6</v>
      </c>
      <c r="Q1420" t="s">
        <v>8322</v>
      </c>
      <c r="R1420" s="12" t="s">
        <v>8341</v>
      </c>
      <c r="S1420" s="14">
        <f t="shared" si="88"/>
        <v>42395.248078703698</v>
      </c>
      <c r="T1420" s="14">
        <f t="shared" si="89"/>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90"/>
        <v>7.0634920634920633</v>
      </c>
      <c r="P1421" s="5">
        <f t="shared" si="91"/>
        <v>44.5</v>
      </c>
      <c r="Q1421" t="s">
        <v>8322</v>
      </c>
      <c r="R1421" s="12" t="s">
        <v>8341</v>
      </c>
      <c r="S1421" s="14">
        <f t="shared" si="88"/>
        <v>42622.24790509259</v>
      </c>
      <c r="T1421" s="14">
        <f t="shared" si="89"/>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90"/>
        <v>2.7272727272727271</v>
      </c>
      <c r="P1422" s="5">
        <f t="shared" si="91"/>
        <v>1</v>
      </c>
      <c r="Q1422" t="s">
        <v>8322</v>
      </c>
      <c r="R1422" s="12" t="s">
        <v>8341</v>
      </c>
      <c r="S1422" s="14">
        <f t="shared" si="88"/>
        <v>42524.459328703706</v>
      </c>
      <c r="T1422" s="14">
        <f t="shared" si="89"/>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90"/>
        <v>0.1</v>
      </c>
      <c r="P1423" s="5">
        <f t="shared" si="91"/>
        <v>100</v>
      </c>
      <c r="Q1423" t="s">
        <v>8322</v>
      </c>
      <c r="R1423" s="12" t="s">
        <v>8341</v>
      </c>
      <c r="S1423" s="14">
        <f t="shared" si="88"/>
        <v>42013.707280092589</v>
      </c>
      <c r="T1423" s="14">
        <f t="shared" si="89"/>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90"/>
        <v>0.104</v>
      </c>
      <c r="P1424" s="5">
        <f t="shared" si="91"/>
        <v>13</v>
      </c>
      <c r="Q1424" t="s">
        <v>8322</v>
      </c>
      <c r="R1424" s="12" t="s">
        <v>8341</v>
      </c>
      <c r="S1424" s="14">
        <f t="shared" si="88"/>
        <v>42604.031296296293</v>
      </c>
      <c r="T1424" s="14">
        <f t="shared" si="89"/>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90"/>
        <v>0.33333333333333337</v>
      </c>
      <c r="P1425" s="5">
        <f t="shared" si="91"/>
        <v>100</v>
      </c>
      <c r="Q1425" t="s">
        <v>8322</v>
      </c>
      <c r="R1425" s="12" t="s">
        <v>8341</v>
      </c>
      <c r="S1425" s="14">
        <f t="shared" si="88"/>
        <v>42340.151979166665</v>
      </c>
      <c r="T1425" s="14">
        <f t="shared" si="89"/>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90"/>
        <v>20.36</v>
      </c>
      <c r="P1426" s="5">
        <f t="shared" si="91"/>
        <v>109.07142857142857</v>
      </c>
      <c r="Q1426" t="s">
        <v>8322</v>
      </c>
      <c r="R1426" s="12" t="s">
        <v>8341</v>
      </c>
      <c r="S1426" s="14">
        <f t="shared" si="88"/>
        <v>42676.509282407402</v>
      </c>
      <c r="T1426" s="14">
        <f t="shared" si="89"/>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90"/>
        <v>0</v>
      </c>
      <c r="P1427" s="5" t="e">
        <f t="shared" si="91"/>
        <v>#DIV/0!</v>
      </c>
      <c r="Q1427" t="s">
        <v>8322</v>
      </c>
      <c r="R1427" s="12" t="s">
        <v>8341</v>
      </c>
      <c r="S1427" s="14">
        <f t="shared" ref="S1427:S1490" si="92">(((J1427/60)/60)/24)+DATE(1970,1,1)+(-5/24)</f>
        <v>42092.923136574071</v>
      </c>
      <c r="T1427" s="14">
        <f t="shared" ref="T1427:T1490" si="93">(((I1427/60)/60)/24)+DATE(1970,1,1)+(-5/24)</f>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90"/>
        <v>0</v>
      </c>
      <c r="P1428" s="5" t="e">
        <f t="shared" si="91"/>
        <v>#DIV/0!</v>
      </c>
      <c r="Q1428" t="s">
        <v>8322</v>
      </c>
      <c r="R1428" s="12" t="s">
        <v>8341</v>
      </c>
      <c r="S1428" s="14">
        <f t="shared" si="92"/>
        <v>42180.181944444441</v>
      </c>
      <c r="T1428" s="14">
        <f t="shared" si="93"/>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90"/>
        <v>8.3800000000000008</v>
      </c>
      <c r="P1429" s="5">
        <f t="shared" si="91"/>
        <v>104.75</v>
      </c>
      <c r="Q1429" t="s">
        <v>8322</v>
      </c>
      <c r="R1429" s="12" t="s">
        <v>8341</v>
      </c>
      <c r="S1429" s="14">
        <f t="shared" si="92"/>
        <v>42601.643344907403</v>
      </c>
      <c r="T1429" s="14">
        <f t="shared" si="93"/>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90"/>
        <v>4.5</v>
      </c>
      <c r="P1430" s="5">
        <f t="shared" si="91"/>
        <v>15</v>
      </c>
      <c r="Q1430" t="s">
        <v>8322</v>
      </c>
      <c r="R1430" s="12" t="s">
        <v>8341</v>
      </c>
      <c r="S1430" s="14">
        <f t="shared" si="92"/>
        <v>42432.171493055554</v>
      </c>
      <c r="T1430" s="14">
        <f t="shared" si="93"/>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90"/>
        <v>0</v>
      </c>
      <c r="P1431" s="5" t="e">
        <f t="shared" si="91"/>
        <v>#DIV/0!</v>
      </c>
      <c r="Q1431" t="s">
        <v>8322</v>
      </c>
      <c r="R1431" s="12" t="s">
        <v>8341</v>
      </c>
      <c r="S1431" s="14">
        <f t="shared" si="92"/>
        <v>42073.852337962955</v>
      </c>
      <c r="T1431" s="14">
        <f t="shared" si="93"/>
        <v>42103.852337962955</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90"/>
        <v>8.06</v>
      </c>
      <c r="P1432" s="5">
        <f t="shared" si="91"/>
        <v>80.599999999999994</v>
      </c>
      <c r="Q1432" t="s">
        <v>8322</v>
      </c>
      <c r="R1432" s="12" t="s">
        <v>8341</v>
      </c>
      <c r="S1432" s="14">
        <f t="shared" si="92"/>
        <v>41961.605185185181</v>
      </c>
      <c r="T1432" s="14">
        <f t="shared" si="93"/>
        <v>41992.605185185181</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90"/>
        <v>31.94705882352941</v>
      </c>
      <c r="P1433" s="5">
        <f t="shared" si="91"/>
        <v>115.55319148936171</v>
      </c>
      <c r="Q1433" t="s">
        <v>8322</v>
      </c>
      <c r="R1433" s="12" t="s">
        <v>8341</v>
      </c>
      <c r="S1433" s="14">
        <f t="shared" si="92"/>
        <v>42304.002499999995</v>
      </c>
      <c r="T1433" s="14">
        <f t="shared" si="93"/>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90"/>
        <v>0</v>
      </c>
      <c r="P1434" s="5" t="e">
        <f t="shared" si="91"/>
        <v>#DIV/0!</v>
      </c>
      <c r="Q1434" t="s">
        <v>8322</v>
      </c>
      <c r="R1434" s="12" t="s">
        <v>8341</v>
      </c>
      <c r="S1434" s="14">
        <f t="shared" si="92"/>
        <v>42175.572083333333</v>
      </c>
      <c r="T1434" s="14">
        <f t="shared" si="93"/>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90"/>
        <v>6.708333333333333</v>
      </c>
      <c r="P1435" s="5">
        <f t="shared" si="91"/>
        <v>80.5</v>
      </c>
      <c r="Q1435" t="s">
        <v>8322</v>
      </c>
      <c r="R1435" s="12" t="s">
        <v>8341</v>
      </c>
      <c r="S1435" s="14">
        <f t="shared" si="92"/>
        <v>42673.417534722219</v>
      </c>
      <c r="T1435" s="14">
        <f t="shared" si="93"/>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90"/>
        <v>9.9878048780487809</v>
      </c>
      <c r="P1436" s="5">
        <f t="shared" si="91"/>
        <v>744.5454545454545</v>
      </c>
      <c r="Q1436" t="s">
        <v>8322</v>
      </c>
      <c r="R1436" s="12" t="s">
        <v>8341</v>
      </c>
      <c r="S1436" s="14">
        <f t="shared" si="92"/>
        <v>42142.558773148143</v>
      </c>
      <c r="T1436" s="14">
        <f t="shared" si="93"/>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90"/>
        <v>0.1</v>
      </c>
      <c r="P1437" s="5">
        <f t="shared" si="91"/>
        <v>7.5</v>
      </c>
      <c r="Q1437" t="s">
        <v>8322</v>
      </c>
      <c r="R1437" s="12" t="s">
        <v>8341</v>
      </c>
      <c r="S1437" s="14">
        <f t="shared" si="92"/>
        <v>42258.57199074074</v>
      </c>
      <c r="T1437" s="14">
        <f t="shared" si="93"/>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90"/>
        <v>0.77</v>
      </c>
      <c r="P1438" s="5">
        <f t="shared" si="91"/>
        <v>38.5</v>
      </c>
      <c r="Q1438" t="s">
        <v>8322</v>
      </c>
      <c r="R1438" s="12" t="s">
        <v>8341</v>
      </c>
      <c r="S1438" s="14">
        <f t="shared" si="92"/>
        <v>42391.141863425924</v>
      </c>
      <c r="T1438" s="14">
        <f t="shared" si="93"/>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90"/>
        <v>26.900000000000002</v>
      </c>
      <c r="P1439" s="5">
        <f t="shared" si="91"/>
        <v>36.68181818181818</v>
      </c>
      <c r="Q1439" t="s">
        <v>8322</v>
      </c>
      <c r="R1439" s="12" t="s">
        <v>8341</v>
      </c>
      <c r="S1439" s="14">
        <f t="shared" si="92"/>
        <v>41796.32336805555</v>
      </c>
      <c r="T1439" s="14">
        <f t="shared" si="93"/>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90"/>
        <v>3</v>
      </c>
      <c r="P1440" s="5">
        <f t="shared" si="91"/>
        <v>75</v>
      </c>
      <c r="Q1440" t="s">
        <v>8322</v>
      </c>
      <c r="R1440" s="12" t="s">
        <v>8341</v>
      </c>
      <c r="S1440" s="14">
        <f t="shared" si="92"/>
        <v>42457.663182870368</v>
      </c>
      <c r="T1440" s="14">
        <f t="shared" si="93"/>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90"/>
        <v>6.6055045871559637</v>
      </c>
      <c r="P1441" s="5">
        <f t="shared" si="91"/>
        <v>30</v>
      </c>
      <c r="Q1441" t="s">
        <v>8322</v>
      </c>
      <c r="R1441" s="12" t="s">
        <v>8341</v>
      </c>
      <c r="S1441" s="14">
        <f t="shared" si="92"/>
        <v>42040.621539351843</v>
      </c>
      <c r="T1441" s="14">
        <f t="shared" si="93"/>
        <v>42070.621539351843</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90"/>
        <v>7.6923076923076927E-3</v>
      </c>
      <c r="P1442" s="5">
        <f t="shared" si="91"/>
        <v>1</v>
      </c>
      <c r="Q1442" t="s">
        <v>8322</v>
      </c>
      <c r="R1442" s="12" t="s">
        <v>8341</v>
      </c>
      <c r="S1442" s="14">
        <f t="shared" si="92"/>
        <v>42486.540081018517</v>
      </c>
      <c r="T1442" s="14">
        <f t="shared" si="93"/>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90"/>
        <v>1.1222222222222222</v>
      </c>
      <c r="P1443" s="5">
        <f t="shared" si="91"/>
        <v>673.33333333333337</v>
      </c>
      <c r="Q1443" t="s">
        <v>8322</v>
      </c>
      <c r="R1443" s="12" t="s">
        <v>8341</v>
      </c>
      <c r="S1443" s="14">
        <f t="shared" si="92"/>
        <v>42198.557511574072</v>
      </c>
      <c r="T1443" s="14">
        <f t="shared" si="93"/>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90"/>
        <v>0</v>
      </c>
      <c r="P1444" s="5" t="e">
        <f t="shared" si="91"/>
        <v>#DIV/0!</v>
      </c>
      <c r="Q1444" t="s">
        <v>8322</v>
      </c>
      <c r="R1444" s="12" t="s">
        <v>8341</v>
      </c>
      <c r="S1444" s="14">
        <f t="shared" si="92"/>
        <v>42485.437013888884</v>
      </c>
      <c r="T1444" s="14">
        <f t="shared" si="93"/>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90"/>
        <v>0</v>
      </c>
      <c r="P1445" s="5" t="e">
        <f t="shared" si="91"/>
        <v>#DIV/0!</v>
      </c>
      <c r="Q1445" t="s">
        <v>8322</v>
      </c>
      <c r="R1445" s="12" t="s">
        <v>8341</v>
      </c>
      <c r="S1445" s="14">
        <f t="shared" si="92"/>
        <v>42707.71769675926</v>
      </c>
      <c r="T1445" s="14">
        <f t="shared" si="93"/>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90"/>
        <v>0</v>
      </c>
      <c r="P1446" s="5" t="e">
        <f t="shared" si="91"/>
        <v>#DIV/0!</v>
      </c>
      <c r="Q1446" t="s">
        <v>8322</v>
      </c>
      <c r="R1446" s="12" t="s">
        <v>8341</v>
      </c>
      <c r="S1446" s="14">
        <f t="shared" si="92"/>
        <v>42199.665069444447</v>
      </c>
      <c r="T1446" s="14">
        <f t="shared" si="93"/>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90"/>
        <v>0</v>
      </c>
      <c r="P1447" s="5" t="e">
        <f t="shared" si="91"/>
        <v>#DIV/0!</v>
      </c>
      <c r="Q1447" t="s">
        <v>8322</v>
      </c>
      <c r="R1447" s="12" t="s">
        <v>8341</v>
      </c>
      <c r="S1447" s="14">
        <f t="shared" si="92"/>
        <v>42139.333969907406</v>
      </c>
      <c r="T1447" s="14">
        <f t="shared" si="93"/>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90"/>
        <v>0</v>
      </c>
      <c r="P1448" s="5" t="e">
        <f t="shared" si="91"/>
        <v>#DIV/0!</v>
      </c>
      <c r="Q1448" t="s">
        <v>8322</v>
      </c>
      <c r="R1448" s="12" t="s">
        <v>8341</v>
      </c>
      <c r="S1448" s="14">
        <f t="shared" si="92"/>
        <v>42461.239328703705</v>
      </c>
      <c r="T1448" s="14">
        <f t="shared" si="93"/>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90"/>
        <v>1.4999999999999999E-2</v>
      </c>
      <c r="P1449" s="5">
        <f t="shared" si="91"/>
        <v>25</v>
      </c>
      <c r="Q1449" t="s">
        <v>8322</v>
      </c>
      <c r="R1449" s="12" t="s">
        <v>8341</v>
      </c>
      <c r="S1449" s="14">
        <f t="shared" si="92"/>
        <v>42529.52238425926</v>
      </c>
      <c r="T1449" s="14">
        <f t="shared" si="93"/>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90"/>
        <v>0</v>
      </c>
      <c r="P1450" s="5" t="e">
        <f t="shared" si="91"/>
        <v>#DIV/0!</v>
      </c>
      <c r="Q1450" t="s">
        <v>8322</v>
      </c>
      <c r="R1450" s="12" t="s">
        <v>8341</v>
      </c>
      <c r="S1450" s="14">
        <f t="shared" si="92"/>
        <v>42115.728217592587</v>
      </c>
      <c r="T1450" s="14">
        <f t="shared" si="93"/>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90"/>
        <v>0</v>
      </c>
      <c r="P1451" s="5" t="e">
        <f t="shared" si="91"/>
        <v>#DIV/0!</v>
      </c>
      <c r="Q1451" t="s">
        <v>8322</v>
      </c>
      <c r="R1451" s="12" t="s">
        <v>8341</v>
      </c>
      <c r="S1451" s="14">
        <f t="shared" si="92"/>
        <v>42086.603067129625</v>
      </c>
      <c r="T1451" s="14">
        <f t="shared" si="93"/>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90"/>
        <v>1E-3</v>
      </c>
      <c r="P1452" s="5">
        <f t="shared" si="91"/>
        <v>1</v>
      </c>
      <c r="Q1452" t="s">
        <v>8322</v>
      </c>
      <c r="R1452" s="12" t="s">
        <v>8341</v>
      </c>
      <c r="S1452" s="14">
        <f t="shared" si="92"/>
        <v>42389.962928240733</v>
      </c>
      <c r="T1452" s="14">
        <f t="shared" si="93"/>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90"/>
        <v>1.0554089709762533E-2</v>
      </c>
      <c r="P1453" s="5">
        <f t="shared" si="91"/>
        <v>1</v>
      </c>
      <c r="Q1453" t="s">
        <v>8322</v>
      </c>
      <c r="R1453" s="12" t="s">
        <v>8341</v>
      </c>
      <c r="S1453" s="14">
        <f t="shared" si="92"/>
        <v>41931.75068287037</v>
      </c>
      <c r="T1453" s="14">
        <f t="shared" si="93"/>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90"/>
        <v>0</v>
      </c>
      <c r="P1454" s="5" t="e">
        <f t="shared" si="91"/>
        <v>#DIV/0!</v>
      </c>
      <c r="Q1454" t="s">
        <v>8322</v>
      </c>
      <c r="R1454" s="12" t="s">
        <v>8341</v>
      </c>
      <c r="S1454" s="14">
        <f t="shared" si="92"/>
        <v>41818.494942129626</v>
      </c>
      <c r="T1454" s="14">
        <f t="shared" si="93"/>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90"/>
        <v>0</v>
      </c>
      <c r="P1455" s="5" t="e">
        <f t="shared" si="91"/>
        <v>#DIV/0!</v>
      </c>
      <c r="Q1455" t="s">
        <v>8322</v>
      </c>
      <c r="R1455" s="12" t="s">
        <v>8341</v>
      </c>
      <c r="S1455" s="14">
        <f t="shared" si="92"/>
        <v>42795.487812499996</v>
      </c>
      <c r="T1455" s="14">
        <f t="shared" si="93"/>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90"/>
        <v>0.85714285714285721</v>
      </c>
      <c r="P1456" s="5">
        <f t="shared" si="91"/>
        <v>15</v>
      </c>
      <c r="Q1456" t="s">
        <v>8322</v>
      </c>
      <c r="R1456" s="12" t="s">
        <v>8341</v>
      </c>
      <c r="S1456" s="14">
        <f t="shared" si="92"/>
        <v>42463.658333333333</v>
      </c>
      <c r="T1456" s="14">
        <f t="shared" si="93"/>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90"/>
        <v>10.5</v>
      </c>
      <c r="P1457" s="5">
        <f t="shared" si="91"/>
        <v>225</v>
      </c>
      <c r="Q1457" t="s">
        <v>8322</v>
      </c>
      <c r="R1457" s="12" t="s">
        <v>8341</v>
      </c>
      <c r="S1457" s="14">
        <f t="shared" si="92"/>
        <v>41832.46435185185</v>
      </c>
      <c r="T1457" s="14">
        <f t="shared" si="93"/>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90"/>
        <v>2.9000000000000004</v>
      </c>
      <c r="P1458" s="5">
        <f t="shared" si="91"/>
        <v>48.333333333333336</v>
      </c>
      <c r="Q1458" t="s">
        <v>8322</v>
      </c>
      <c r="R1458" s="12" t="s">
        <v>8341</v>
      </c>
      <c r="S1458" s="14">
        <f t="shared" si="92"/>
        <v>42708.460243055553</v>
      </c>
      <c r="T1458" s="14">
        <f t="shared" si="93"/>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90"/>
        <v>0</v>
      </c>
      <c r="P1459" s="5" t="e">
        <f t="shared" si="91"/>
        <v>#DIV/0!</v>
      </c>
      <c r="Q1459" t="s">
        <v>8322</v>
      </c>
      <c r="R1459" s="12" t="s">
        <v>8341</v>
      </c>
      <c r="S1459" s="14">
        <f t="shared" si="92"/>
        <v>42289.688009259255</v>
      </c>
      <c r="T1459" s="14">
        <f t="shared" si="93"/>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90"/>
        <v>0</v>
      </c>
      <c r="P1460" s="5" t="e">
        <f t="shared" si="91"/>
        <v>#DIV/0!</v>
      </c>
      <c r="Q1460" t="s">
        <v>8322</v>
      </c>
      <c r="R1460" s="12" t="s">
        <v>8341</v>
      </c>
      <c r="S1460" s="14">
        <f t="shared" si="92"/>
        <v>41831.49722222222</v>
      </c>
      <c r="T1460" s="14">
        <f t="shared" si="93"/>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90"/>
        <v>0</v>
      </c>
      <c r="P1461" s="5" t="e">
        <f t="shared" si="91"/>
        <v>#DIV/0!</v>
      </c>
      <c r="Q1461" t="s">
        <v>8322</v>
      </c>
      <c r="R1461" s="12" t="s">
        <v>8341</v>
      </c>
      <c r="S1461" s="14">
        <f t="shared" si="92"/>
        <v>42311.996481481481</v>
      </c>
      <c r="T1461" s="14">
        <f t="shared" si="93"/>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90"/>
        <v>0</v>
      </c>
      <c r="P1462" s="5" t="e">
        <f t="shared" si="91"/>
        <v>#DIV/0!</v>
      </c>
      <c r="Q1462" t="s">
        <v>8322</v>
      </c>
      <c r="R1462" s="12" t="s">
        <v>8342</v>
      </c>
      <c r="S1462" s="14">
        <f t="shared" si="92"/>
        <v>41915.688634259255</v>
      </c>
      <c r="T1462" s="14">
        <f t="shared" si="93"/>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90"/>
        <v>101.24459999999999</v>
      </c>
      <c r="P1463" s="5">
        <f t="shared" si="91"/>
        <v>44.66673529411765</v>
      </c>
      <c r="Q1463" t="s">
        <v>8322</v>
      </c>
      <c r="R1463" s="12" t="s">
        <v>8342</v>
      </c>
      <c r="S1463" s="14">
        <f t="shared" si="92"/>
        <v>41899.436967592592</v>
      </c>
      <c r="T1463" s="14">
        <f t="shared" si="93"/>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90"/>
        <v>108.5175</v>
      </c>
      <c r="P1464" s="5">
        <f t="shared" si="91"/>
        <v>28.937999999999999</v>
      </c>
      <c r="Q1464" t="s">
        <v>8322</v>
      </c>
      <c r="R1464" s="12" t="s">
        <v>8342</v>
      </c>
      <c r="S1464" s="14">
        <f t="shared" si="92"/>
        <v>41344.454525462963</v>
      </c>
      <c r="T1464" s="14">
        <f t="shared" si="93"/>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90"/>
        <v>147.66666666666666</v>
      </c>
      <c r="P1465" s="5">
        <f t="shared" si="91"/>
        <v>35.44</v>
      </c>
      <c r="Q1465" t="s">
        <v>8322</v>
      </c>
      <c r="R1465" s="12" t="s">
        <v>8342</v>
      </c>
      <c r="S1465" s="14">
        <f t="shared" si="92"/>
        <v>41326.702986111108</v>
      </c>
      <c r="T1465" s="14">
        <f t="shared" si="93"/>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90"/>
        <v>163.19999999999999</v>
      </c>
      <c r="P1466" s="5">
        <f t="shared" si="91"/>
        <v>34.871794871794869</v>
      </c>
      <c r="Q1466" t="s">
        <v>8322</v>
      </c>
      <c r="R1466" s="12" t="s">
        <v>8342</v>
      </c>
      <c r="S1466" s="14">
        <f t="shared" si="92"/>
        <v>41291.453217592592</v>
      </c>
      <c r="T1466" s="14">
        <f t="shared" si="93"/>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90"/>
        <v>456.41449999999998</v>
      </c>
      <c r="P1467" s="5">
        <f t="shared" si="91"/>
        <v>52.622732513451197</v>
      </c>
      <c r="Q1467" t="s">
        <v>8322</v>
      </c>
      <c r="R1467" s="12" t="s">
        <v>8342</v>
      </c>
      <c r="S1467" s="14">
        <f t="shared" si="92"/>
        <v>40959.526064814811</v>
      </c>
      <c r="T1467" s="14">
        <f t="shared" si="93"/>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90"/>
        <v>107.87731249999999</v>
      </c>
      <c r="P1468" s="5">
        <f t="shared" si="91"/>
        <v>69.598266129032254</v>
      </c>
      <c r="Q1468" t="s">
        <v>8322</v>
      </c>
      <c r="R1468" s="12" t="s">
        <v>8342</v>
      </c>
      <c r="S1468" s="14">
        <f t="shared" si="92"/>
        <v>42339.963726851849</v>
      </c>
      <c r="T1468" s="14">
        <f t="shared" si="93"/>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90"/>
        <v>115.08</v>
      </c>
      <c r="P1469" s="5">
        <f t="shared" si="91"/>
        <v>76.72</v>
      </c>
      <c r="Q1469" t="s">
        <v>8322</v>
      </c>
      <c r="R1469" s="12" t="s">
        <v>8342</v>
      </c>
      <c r="S1469" s="14">
        <f t="shared" si="92"/>
        <v>40933.593576388885</v>
      </c>
      <c r="T1469" s="14">
        <f t="shared" si="93"/>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90"/>
        <v>102.36842105263158</v>
      </c>
      <c r="P1470" s="5">
        <f t="shared" si="91"/>
        <v>33.191126279863482</v>
      </c>
      <c r="Q1470" t="s">
        <v>8322</v>
      </c>
      <c r="R1470" s="12" t="s">
        <v>8342</v>
      </c>
      <c r="S1470" s="14">
        <f t="shared" si="92"/>
        <v>40645.806122685186</v>
      </c>
      <c r="T1470" s="14">
        <f t="shared" si="93"/>
        <v>40705.806122685186</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90"/>
        <v>108.42485875706214</v>
      </c>
      <c r="P1471" s="5">
        <f t="shared" si="91"/>
        <v>149.46417445482865</v>
      </c>
      <c r="Q1471" t="s">
        <v>8322</v>
      </c>
      <c r="R1471" s="12" t="s">
        <v>8342</v>
      </c>
      <c r="S1471" s="14">
        <f t="shared" si="92"/>
        <v>41290.390150462961</v>
      </c>
      <c r="T1471" s="14">
        <f t="shared" si="93"/>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90"/>
        <v>125.13333333333334</v>
      </c>
      <c r="P1472" s="5">
        <f t="shared" si="91"/>
        <v>23.172839506172838</v>
      </c>
      <c r="Q1472" t="s">
        <v>8322</v>
      </c>
      <c r="R1472" s="12" t="s">
        <v>8342</v>
      </c>
      <c r="S1472" s="14">
        <f t="shared" si="92"/>
        <v>41250.618784722217</v>
      </c>
      <c r="T1472" s="14">
        <f t="shared" si="93"/>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90"/>
        <v>103.840625</v>
      </c>
      <c r="P1473" s="5">
        <f t="shared" si="91"/>
        <v>96.877551020408163</v>
      </c>
      <c r="Q1473" t="s">
        <v>8322</v>
      </c>
      <c r="R1473" s="12" t="s">
        <v>8342</v>
      </c>
      <c r="S1473" s="14">
        <f t="shared" si="92"/>
        <v>42073.749236111107</v>
      </c>
      <c r="T1473" s="14">
        <f t="shared" si="93"/>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90"/>
        <v>138.70400000000001</v>
      </c>
      <c r="P1474" s="5">
        <f t="shared" si="91"/>
        <v>103.20238095238095</v>
      </c>
      <c r="Q1474" t="s">
        <v>8322</v>
      </c>
      <c r="R1474" s="12" t="s">
        <v>8342</v>
      </c>
      <c r="S1474" s="14">
        <f t="shared" si="92"/>
        <v>41533.33452546296</v>
      </c>
      <c r="T1474" s="14">
        <f t="shared" si="93"/>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4">E1475/D1475*100</f>
        <v>120.51600000000001</v>
      </c>
      <c r="P1475" s="5">
        <f t="shared" ref="P1475:P1538" si="95">E1475/L1475</f>
        <v>38.462553191489363</v>
      </c>
      <c r="Q1475" t="s">
        <v>8322</v>
      </c>
      <c r="R1475" s="12" t="s">
        <v>8342</v>
      </c>
      <c r="S1475" s="14">
        <f t="shared" si="92"/>
        <v>40939.771284722221</v>
      </c>
      <c r="T1475" s="14">
        <f t="shared" si="93"/>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4"/>
        <v>112.26666666666667</v>
      </c>
      <c r="P1476" s="5">
        <f t="shared" si="95"/>
        <v>44.315789473684212</v>
      </c>
      <c r="Q1476" t="s">
        <v>8322</v>
      </c>
      <c r="R1476" s="12" t="s">
        <v>8342</v>
      </c>
      <c r="S1476" s="14">
        <f t="shared" si="92"/>
        <v>41500.519583333327</v>
      </c>
      <c r="T1476" s="14">
        <f t="shared" si="93"/>
        <v>41530.519583333327</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4"/>
        <v>188.66966666666667</v>
      </c>
      <c r="P1477" s="5">
        <f t="shared" si="95"/>
        <v>64.173356009070289</v>
      </c>
      <c r="Q1477" t="s">
        <v>8322</v>
      </c>
      <c r="R1477" s="12" t="s">
        <v>8342</v>
      </c>
      <c r="S1477" s="14">
        <f t="shared" si="92"/>
        <v>41960.514618055553</v>
      </c>
      <c r="T1477" s="14">
        <f t="shared" si="93"/>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4"/>
        <v>661.55466666666666</v>
      </c>
      <c r="P1478" s="5">
        <f t="shared" si="95"/>
        <v>43.333275109170302</v>
      </c>
      <c r="Q1478" t="s">
        <v>8322</v>
      </c>
      <c r="R1478" s="12" t="s">
        <v>8342</v>
      </c>
      <c r="S1478" s="14">
        <f t="shared" si="92"/>
        <v>40765.833587962959</v>
      </c>
      <c r="T1478" s="14">
        <f t="shared" si="93"/>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4"/>
        <v>111.31</v>
      </c>
      <c r="P1479" s="5">
        <f t="shared" si="95"/>
        <v>90.495934959349597</v>
      </c>
      <c r="Q1479" t="s">
        <v>8322</v>
      </c>
      <c r="R1479" s="12" t="s">
        <v>8342</v>
      </c>
      <c r="S1479" s="14">
        <f t="shared" si="92"/>
        <v>40840.407453703701</v>
      </c>
      <c r="T1479" s="14">
        <f t="shared" si="93"/>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4"/>
        <v>1181.6142199999999</v>
      </c>
      <c r="P1480" s="5">
        <f t="shared" si="95"/>
        <v>29.187190495010373</v>
      </c>
      <c r="Q1480" t="s">
        <v>8322</v>
      </c>
      <c r="R1480" s="12" t="s">
        <v>8342</v>
      </c>
      <c r="S1480" s="14">
        <f t="shared" si="92"/>
        <v>41394.663344907407</v>
      </c>
      <c r="T1480" s="14">
        <f t="shared" si="93"/>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4"/>
        <v>137.375</v>
      </c>
      <c r="P1481" s="5">
        <f t="shared" si="95"/>
        <v>30.95774647887324</v>
      </c>
      <c r="Q1481" t="s">
        <v>8322</v>
      </c>
      <c r="R1481" s="12" t="s">
        <v>8342</v>
      </c>
      <c r="S1481" s="14">
        <f t="shared" si="92"/>
        <v>41754.536909722221</v>
      </c>
      <c r="T1481" s="14">
        <f t="shared" si="93"/>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4"/>
        <v>117.04040000000001</v>
      </c>
      <c r="P1482" s="5">
        <f t="shared" si="95"/>
        <v>92.157795275590544</v>
      </c>
      <c r="Q1482" t="s">
        <v>8322</v>
      </c>
      <c r="R1482" s="12" t="s">
        <v>8324</v>
      </c>
      <c r="S1482" s="14">
        <f t="shared" si="92"/>
        <v>41464.725682870368</v>
      </c>
      <c r="T1482" s="14">
        <f t="shared" si="93"/>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4"/>
        <v>2.1</v>
      </c>
      <c r="P1483" s="5">
        <f t="shared" si="95"/>
        <v>17.5</v>
      </c>
      <c r="Q1483" t="s">
        <v>8322</v>
      </c>
      <c r="R1483" s="12" t="s">
        <v>8324</v>
      </c>
      <c r="S1483" s="14">
        <f t="shared" si="92"/>
        <v>41550.714641203704</v>
      </c>
      <c r="T1483" s="14">
        <f t="shared" si="93"/>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4"/>
        <v>0.1</v>
      </c>
      <c r="P1484" s="5">
        <f t="shared" si="95"/>
        <v>5</v>
      </c>
      <c r="Q1484" t="s">
        <v>8322</v>
      </c>
      <c r="R1484" s="12" t="s">
        <v>8324</v>
      </c>
      <c r="S1484" s="14">
        <f t="shared" si="92"/>
        <v>41136.649722222224</v>
      </c>
      <c r="T1484" s="14">
        <f t="shared" si="93"/>
        <v>41159.118749999994</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4"/>
        <v>0.7142857142857143</v>
      </c>
      <c r="P1485" s="5">
        <f t="shared" si="95"/>
        <v>25</v>
      </c>
      <c r="Q1485" t="s">
        <v>8322</v>
      </c>
      <c r="R1485" s="12" t="s">
        <v>8324</v>
      </c>
      <c r="S1485" s="14">
        <f t="shared" si="92"/>
        <v>42547.984664351847</v>
      </c>
      <c r="T1485" s="14">
        <f t="shared" si="93"/>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4"/>
        <v>0</v>
      </c>
      <c r="P1486" s="5" t="e">
        <f t="shared" si="95"/>
        <v>#DIV/0!</v>
      </c>
      <c r="Q1486" t="s">
        <v>8322</v>
      </c>
      <c r="R1486" s="12" t="s">
        <v>8324</v>
      </c>
      <c r="S1486" s="14">
        <f t="shared" si="92"/>
        <v>41052.992627314808</v>
      </c>
      <c r="T1486" s="14">
        <f t="shared" si="93"/>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4"/>
        <v>2.2388059701492535</v>
      </c>
      <c r="P1487" s="5">
        <f t="shared" si="95"/>
        <v>50</v>
      </c>
      <c r="Q1487" t="s">
        <v>8322</v>
      </c>
      <c r="R1487" s="12" t="s">
        <v>8324</v>
      </c>
      <c r="S1487" s="14">
        <f t="shared" si="92"/>
        <v>42130.587650462963</v>
      </c>
      <c r="T1487" s="14">
        <f t="shared" si="93"/>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4"/>
        <v>0.24</v>
      </c>
      <c r="P1488" s="5">
        <f t="shared" si="95"/>
        <v>16</v>
      </c>
      <c r="Q1488" t="s">
        <v>8322</v>
      </c>
      <c r="R1488" s="12" t="s">
        <v>8324</v>
      </c>
      <c r="S1488" s="14">
        <f t="shared" si="92"/>
        <v>42031.960196759253</v>
      </c>
      <c r="T1488" s="14">
        <f t="shared" si="93"/>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4"/>
        <v>0</v>
      </c>
      <c r="P1489" s="5" t="e">
        <f t="shared" si="95"/>
        <v>#DIV/0!</v>
      </c>
      <c r="Q1489" t="s">
        <v>8322</v>
      </c>
      <c r="R1489" s="12" t="s">
        <v>8324</v>
      </c>
      <c r="S1489" s="14">
        <f t="shared" si="92"/>
        <v>42554.709155092591</v>
      </c>
      <c r="T1489" s="14">
        <f t="shared" si="93"/>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4"/>
        <v>2.4</v>
      </c>
      <c r="P1490" s="5">
        <f t="shared" si="95"/>
        <v>60</v>
      </c>
      <c r="Q1490" t="s">
        <v>8322</v>
      </c>
      <c r="R1490" s="12" t="s">
        <v>8324</v>
      </c>
      <c r="S1490" s="14">
        <f t="shared" si="92"/>
        <v>41614.354861111111</v>
      </c>
      <c r="T1490" s="14">
        <f t="shared" si="93"/>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4"/>
        <v>0</v>
      </c>
      <c r="P1491" s="5" t="e">
        <f t="shared" si="95"/>
        <v>#DIV/0!</v>
      </c>
      <c r="Q1491" t="s">
        <v>8322</v>
      </c>
      <c r="R1491" s="12" t="s">
        <v>8324</v>
      </c>
      <c r="S1491" s="14">
        <f t="shared" ref="S1491:S1554" si="96">(((J1491/60)/60)/24)+DATE(1970,1,1)+(-5/24)</f>
        <v>41198.403379629628</v>
      </c>
      <c r="T1491" s="14">
        <f t="shared" ref="T1491:T1554" si="97">(((I1491/60)/60)/24)+DATE(1970,1,1)+(-5/24)</f>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4"/>
        <v>30.862068965517242</v>
      </c>
      <c r="P1492" s="5">
        <f t="shared" si="95"/>
        <v>47.10526315789474</v>
      </c>
      <c r="Q1492" t="s">
        <v>8322</v>
      </c>
      <c r="R1492" s="12" t="s">
        <v>8324</v>
      </c>
      <c r="S1492" s="14">
        <f t="shared" si="96"/>
        <v>41520.352708333332</v>
      </c>
      <c r="T1492" s="14">
        <f t="shared" si="97"/>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4"/>
        <v>8.3333333333333321</v>
      </c>
      <c r="P1493" s="5">
        <f t="shared" si="95"/>
        <v>100</v>
      </c>
      <c r="Q1493" t="s">
        <v>8322</v>
      </c>
      <c r="R1493" s="12" t="s">
        <v>8324</v>
      </c>
      <c r="S1493" s="14">
        <f t="shared" si="96"/>
        <v>41991.505127314813</v>
      </c>
      <c r="T1493" s="14">
        <f t="shared" si="97"/>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4"/>
        <v>0.75</v>
      </c>
      <c r="P1494" s="5">
        <f t="shared" si="95"/>
        <v>15</v>
      </c>
      <c r="Q1494" t="s">
        <v>8322</v>
      </c>
      <c r="R1494" s="12" t="s">
        <v>8324</v>
      </c>
      <c r="S1494" s="14">
        <f t="shared" si="96"/>
        <v>40682.676458333335</v>
      </c>
      <c r="T1494" s="14">
        <f t="shared" si="97"/>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4"/>
        <v>0</v>
      </c>
      <c r="P1495" s="5" t="e">
        <f t="shared" si="95"/>
        <v>#DIV/0!</v>
      </c>
      <c r="Q1495" t="s">
        <v>8322</v>
      </c>
      <c r="R1495" s="12" t="s">
        <v>8324</v>
      </c>
      <c r="S1495" s="14">
        <f t="shared" si="96"/>
        <v>41411.658275462964</v>
      </c>
      <c r="T1495" s="14">
        <f t="shared" si="97"/>
        <v>41441.658275462964</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4"/>
        <v>8.9</v>
      </c>
      <c r="P1496" s="5">
        <f t="shared" si="95"/>
        <v>40.454545454545453</v>
      </c>
      <c r="Q1496" t="s">
        <v>8322</v>
      </c>
      <c r="R1496" s="12" t="s">
        <v>8324</v>
      </c>
      <c r="S1496" s="14">
        <f t="shared" si="96"/>
        <v>42067.514039351845</v>
      </c>
      <c r="T1496" s="14">
        <f t="shared" si="97"/>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4"/>
        <v>0</v>
      </c>
      <c r="P1497" s="5" t="e">
        <f t="shared" si="95"/>
        <v>#DIV/0!</v>
      </c>
      <c r="Q1497" t="s">
        <v>8322</v>
      </c>
      <c r="R1497" s="12" t="s">
        <v>8324</v>
      </c>
      <c r="S1497" s="14">
        <f t="shared" si="96"/>
        <v>40752.581377314811</v>
      </c>
      <c r="T1497" s="14">
        <f t="shared" si="97"/>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4"/>
        <v>0</v>
      </c>
      <c r="P1498" s="5" t="e">
        <f t="shared" si="95"/>
        <v>#DIV/0!</v>
      </c>
      <c r="Q1498" t="s">
        <v>8322</v>
      </c>
      <c r="R1498" s="12" t="s">
        <v>8324</v>
      </c>
      <c r="S1498" s="14">
        <f t="shared" si="96"/>
        <v>41838.266886574071</v>
      </c>
      <c r="T1498" s="14">
        <f t="shared" si="97"/>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4"/>
        <v>6.6666666666666671E-3</v>
      </c>
      <c r="P1499" s="5">
        <f t="shared" si="95"/>
        <v>1</v>
      </c>
      <c r="Q1499" t="s">
        <v>8322</v>
      </c>
      <c r="R1499" s="12" t="s">
        <v>8324</v>
      </c>
      <c r="S1499" s="14">
        <f t="shared" si="96"/>
        <v>41444.434282407405</v>
      </c>
      <c r="T1499" s="14">
        <f t="shared" si="97"/>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4"/>
        <v>1.9</v>
      </c>
      <c r="P1500" s="5">
        <f t="shared" si="95"/>
        <v>19</v>
      </c>
      <c r="Q1500" t="s">
        <v>8322</v>
      </c>
      <c r="R1500" s="12" t="s">
        <v>8324</v>
      </c>
      <c r="S1500" s="14">
        <f t="shared" si="96"/>
        <v>41840.775208333333</v>
      </c>
      <c r="T1500" s="14">
        <f t="shared" si="97"/>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4"/>
        <v>0.25</v>
      </c>
      <c r="P1501" s="5">
        <f t="shared" si="95"/>
        <v>5</v>
      </c>
      <c r="Q1501" t="s">
        <v>8322</v>
      </c>
      <c r="R1501" s="12" t="s">
        <v>8324</v>
      </c>
      <c r="S1501" s="14">
        <f t="shared" si="96"/>
        <v>42526.798993055556</v>
      </c>
      <c r="T1501" s="14">
        <f t="shared" si="97"/>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4"/>
        <v>25.035714285714285</v>
      </c>
      <c r="P1502" s="5">
        <f t="shared" si="95"/>
        <v>46.733333333333334</v>
      </c>
      <c r="Q1502" t="s">
        <v>8338</v>
      </c>
      <c r="R1502" s="12" t="s">
        <v>8339</v>
      </c>
      <c r="S1502" s="14">
        <f t="shared" si="96"/>
        <v>41365.69626157407</v>
      </c>
      <c r="T1502" s="14">
        <f t="shared" si="97"/>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4"/>
        <v>166.33076923076925</v>
      </c>
      <c r="P1503" s="5">
        <f t="shared" si="95"/>
        <v>97.731073446327684</v>
      </c>
      <c r="Q1503" t="s">
        <v>8338</v>
      </c>
      <c r="R1503" s="12" t="s">
        <v>8339</v>
      </c>
      <c r="S1503" s="14">
        <f t="shared" si="96"/>
        <v>42163.3752662037</v>
      </c>
      <c r="T1503" s="14">
        <f t="shared" si="97"/>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4"/>
        <v>101.44545454545455</v>
      </c>
      <c r="P1504" s="5">
        <f t="shared" si="95"/>
        <v>67.835866261398181</v>
      </c>
      <c r="Q1504" t="s">
        <v>8338</v>
      </c>
      <c r="R1504" s="12" t="s">
        <v>8339</v>
      </c>
      <c r="S1504" s="14">
        <f t="shared" si="96"/>
        <v>42426.33425925926</v>
      </c>
      <c r="T1504" s="14">
        <f t="shared" si="97"/>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4"/>
        <v>107.89146666666667</v>
      </c>
      <c r="P1505" s="5">
        <f t="shared" si="95"/>
        <v>56.98492957746479</v>
      </c>
      <c r="Q1505" t="s">
        <v>8338</v>
      </c>
      <c r="R1505" s="12" t="s">
        <v>8339</v>
      </c>
      <c r="S1505" s="14">
        <f t="shared" si="96"/>
        <v>42606.13890046296</v>
      </c>
      <c r="T1505" s="14">
        <f t="shared" si="97"/>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4"/>
        <v>277.93846153846158</v>
      </c>
      <c r="P1506" s="5">
        <f t="shared" si="95"/>
        <v>67.159851301115239</v>
      </c>
      <c r="Q1506" t="s">
        <v>8338</v>
      </c>
      <c r="R1506" s="12" t="s">
        <v>8339</v>
      </c>
      <c r="S1506" s="14">
        <f t="shared" si="96"/>
        <v>41772.44935185185</v>
      </c>
      <c r="T1506" s="14">
        <f t="shared" si="97"/>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4"/>
        <v>103.58125</v>
      </c>
      <c r="P1507" s="5">
        <f t="shared" si="95"/>
        <v>48.037681159420288</v>
      </c>
      <c r="Q1507" t="s">
        <v>8338</v>
      </c>
      <c r="R1507" s="12" t="s">
        <v>8339</v>
      </c>
      <c r="S1507" s="14">
        <f t="shared" si="96"/>
        <v>42414.234988425924</v>
      </c>
      <c r="T1507" s="14">
        <f t="shared" si="97"/>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4"/>
        <v>111.4</v>
      </c>
      <c r="P1508" s="5">
        <f t="shared" si="95"/>
        <v>38.860465116279073</v>
      </c>
      <c r="Q1508" t="s">
        <v>8338</v>
      </c>
      <c r="R1508" s="12" t="s">
        <v>8339</v>
      </c>
      <c r="S1508" s="14">
        <f t="shared" si="96"/>
        <v>41814.577592592592</v>
      </c>
      <c r="T1508" s="14">
        <f t="shared" si="97"/>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4"/>
        <v>215</v>
      </c>
      <c r="P1509" s="5">
        <f t="shared" si="95"/>
        <v>78.181818181818187</v>
      </c>
      <c r="Q1509" t="s">
        <v>8338</v>
      </c>
      <c r="R1509" s="12" t="s">
        <v>8339</v>
      </c>
      <c r="S1509" s="14">
        <f t="shared" si="96"/>
        <v>40254.242002314815</v>
      </c>
      <c r="T1509" s="14">
        <f t="shared" si="97"/>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4"/>
        <v>110.76216216216217</v>
      </c>
      <c r="P1510" s="5">
        <f t="shared" si="95"/>
        <v>97.113744075829388</v>
      </c>
      <c r="Q1510" t="s">
        <v>8338</v>
      </c>
      <c r="R1510" s="12" t="s">
        <v>8339</v>
      </c>
      <c r="S1510" s="14">
        <f t="shared" si="96"/>
        <v>41786.406030092592</v>
      </c>
      <c r="T1510" s="14">
        <f t="shared" si="97"/>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4"/>
        <v>123.64125714285714</v>
      </c>
      <c r="P1511" s="5">
        <f t="shared" si="95"/>
        <v>110.39397959183674</v>
      </c>
      <c r="Q1511" t="s">
        <v>8338</v>
      </c>
      <c r="R1511" s="12" t="s">
        <v>8339</v>
      </c>
      <c r="S1511" s="14">
        <f t="shared" si="96"/>
        <v>42751.325057870366</v>
      </c>
      <c r="T1511" s="14">
        <f t="shared" si="97"/>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4"/>
        <v>101.03500000000001</v>
      </c>
      <c r="P1512" s="5">
        <f t="shared" si="95"/>
        <v>39.91506172839506</v>
      </c>
      <c r="Q1512" t="s">
        <v>8338</v>
      </c>
      <c r="R1512" s="12" t="s">
        <v>8339</v>
      </c>
      <c r="S1512" s="14">
        <f t="shared" si="96"/>
        <v>41809.176828703698</v>
      </c>
      <c r="T1512" s="14">
        <f t="shared" si="97"/>
        <v>41839.176828703698</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4"/>
        <v>111.79285714285714</v>
      </c>
      <c r="P1513" s="5">
        <f t="shared" si="95"/>
        <v>75.975728155339809</v>
      </c>
      <c r="Q1513" t="s">
        <v>8338</v>
      </c>
      <c r="R1513" s="12" t="s">
        <v>8339</v>
      </c>
      <c r="S1513" s="14">
        <f t="shared" si="96"/>
        <v>42296.375046296293</v>
      </c>
      <c r="T1513" s="14">
        <f t="shared" si="97"/>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4"/>
        <v>558.7714285714286</v>
      </c>
      <c r="P1514" s="5">
        <f t="shared" si="95"/>
        <v>58.379104477611939</v>
      </c>
      <c r="Q1514" t="s">
        <v>8338</v>
      </c>
      <c r="R1514" s="12" t="s">
        <v>8339</v>
      </c>
      <c r="S1514" s="14">
        <f t="shared" si="96"/>
        <v>42741.476145833331</v>
      </c>
      <c r="T1514" s="14">
        <f t="shared" si="97"/>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4"/>
        <v>150.01875000000001</v>
      </c>
      <c r="P1515" s="5">
        <f t="shared" si="95"/>
        <v>55.82093023255814</v>
      </c>
      <c r="Q1515" t="s">
        <v>8338</v>
      </c>
      <c r="R1515" s="12" t="s">
        <v>8339</v>
      </c>
      <c r="S1515" s="14">
        <f t="shared" si="96"/>
        <v>41806.42900462963</v>
      </c>
      <c r="T1515" s="14">
        <f t="shared" si="97"/>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4"/>
        <v>106.476</v>
      </c>
      <c r="P1516" s="5">
        <f t="shared" si="95"/>
        <v>151.24431818181819</v>
      </c>
      <c r="Q1516" t="s">
        <v>8338</v>
      </c>
      <c r="R1516" s="12" t="s">
        <v>8339</v>
      </c>
      <c r="S1516" s="14">
        <f t="shared" si="96"/>
        <v>42234.389351851853</v>
      </c>
      <c r="T1516" s="14">
        <f t="shared" si="97"/>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4"/>
        <v>157.18899999999999</v>
      </c>
      <c r="P1517" s="5">
        <f t="shared" si="95"/>
        <v>849.67027027027029</v>
      </c>
      <c r="Q1517" t="s">
        <v>8338</v>
      </c>
      <c r="R1517" s="12" t="s">
        <v>8339</v>
      </c>
      <c r="S1517" s="14">
        <f t="shared" si="96"/>
        <v>42415.04510416666</v>
      </c>
      <c r="T1517" s="14">
        <f t="shared" si="97"/>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4"/>
        <v>108.65882352941176</v>
      </c>
      <c r="P1518" s="5">
        <f t="shared" si="95"/>
        <v>159.24137931034483</v>
      </c>
      <c r="Q1518" t="s">
        <v>8338</v>
      </c>
      <c r="R1518" s="12" t="s">
        <v>8339</v>
      </c>
      <c r="S1518" s="14">
        <f t="shared" si="96"/>
        <v>42619.258009259262</v>
      </c>
      <c r="T1518" s="14">
        <f t="shared" si="97"/>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4"/>
        <v>161.97999999999999</v>
      </c>
      <c r="P1519" s="5">
        <f t="shared" si="95"/>
        <v>39.507317073170732</v>
      </c>
      <c r="Q1519" t="s">
        <v>8338</v>
      </c>
      <c r="R1519" s="12" t="s">
        <v>8339</v>
      </c>
      <c r="S1519" s="14">
        <f t="shared" si="96"/>
        <v>41948.358252314814</v>
      </c>
      <c r="T1519" s="14">
        <f t="shared" si="97"/>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4"/>
        <v>205.36666666666665</v>
      </c>
      <c r="P1520" s="5">
        <f t="shared" si="95"/>
        <v>130.52966101694915</v>
      </c>
      <c r="Q1520" t="s">
        <v>8338</v>
      </c>
      <c r="R1520" s="12" t="s">
        <v>8339</v>
      </c>
      <c r="S1520" s="14">
        <f t="shared" si="96"/>
        <v>41760.611712962964</v>
      </c>
      <c r="T1520" s="14">
        <f t="shared" si="97"/>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4"/>
        <v>103.36388888888889</v>
      </c>
      <c r="P1521" s="5">
        <f t="shared" si="95"/>
        <v>64.156896551724131</v>
      </c>
      <c r="Q1521" t="s">
        <v>8338</v>
      </c>
      <c r="R1521" s="12" t="s">
        <v>8339</v>
      </c>
      <c r="S1521" s="14">
        <f t="shared" si="96"/>
        <v>41782.533368055556</v>
      </c>
      <c r="T1521" s="14">
        <f t="shared" si="97"/>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4"/>
        <v>103.47222222222223</v>
      </c>
      <c r="P1522" s="5">
        <f t="shared" si="95"/>
        <v>111.52694610778443</v>
      </c>
      <c r="Q1522" t="s">
        <v>8338</v>
      </c>
      <c r="R1522" s="12" t="s">
        <v>8339</v>
      </c>
      <c r="S1522" s="14">
        <f t="shared" si="96"/>
        <v>41955.649456018517</v>
      </c>
      <c r="T1522" s="14">
        <f t="shared" si="97"/>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4"/>
        <v>106.81333333333333</v>
      </c>
      <c r="P1523" s="5">
        <f t="shared" si="95"/>
        <v>170.44680851063831</v>
      </c>
      <c r="Q1523" t="s">
        <v>8338</v>
      </c>
      <c r="R1523" s="12" t="s">
        <v>8339</v>
      </c>
      <c r="S1523" s="14">
        <f t="shared" si="96"/>
        <v>42492.959386574068</v>
      </c>
      <c r="T1523" s="14">
        <f t="shared" si="97"/>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4"/>
        <v>138.96574712643678</v>
      </c>
      <c r="P1524" s="5">
        <f t="shared" si="95"/>
        <v>133.7391592920354</v>
      </c>
      <c r="Q1524" t="s">
        <v>8338</v>
      </c>
      <c r="R1524" s="12" t="s">
        <v>8339</v>
      </c>
      <c r="S1524" s="14">
        <f t="shared" si="96"/>
        <v>41899.621979166666</v>
      </c>
      <c r="T1524" s="14">
        <f t="shared" si="97"/>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4"/>
        <v>124.84324324324325</v>
      </c>
      <c r="P1525" s="5">
        <f t="shared" si="95"/>
        <v>95.834024896265561</v>
      </c>
      <c r="Q1525" t="s">
        <v>8338</v>
      </c>
      <c r="R1525" s="12" t="s">
        <v>8339</v>
      </c>
      <c r="S1525" s="14">
        <f t="shared" si="96"/>
        <v>41964.543009259258</v>
      </c>
      <c r="T1525" s="14">
        <f t="shared" si="97"/>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4"/>
        <v>206.99999999999997</v>
      </c>
      <c r="P1526" s="5">
        <f t="shared" si="95"/>
        <v>221.78571428571428</v>
      </c>
      <c r="Q1526" t="s">
        <v>8338</v>
      </c>
      <c r="R1526" s="12" t="s">
        <v>8339</v>
      </c>
      <c r="S1526" s="14">
        <f t="shared" si="96"/>
        <v>42756.292708333327</v>
      </c>
      <c r="T1526" s="14">
        <f t="shared" si="97"/>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4"/>
        <v>174.00576923076923</v>
      </c>
      <c r="P1527" s="5">
        <f t="shared" si="95"/>
        <v>32.315357142857138</v>
      </c>
      <c r="Q1527" t="s">
        <v>8338</v>
      </c>
      <c r="R1527" s="12" t="s">
        <v>8339</v>
      </c>
      <c r="S1527" s="14">
        <f t="shared" si="96"/>
        <v>42570.494652777772</v>
      </c>
      <c r="T1527" s="14">
        <f t="shared" si="97"/>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4"/>
        <v>120.32608695652173</v>
      </c>
      <c r="P1528" s="5">
        <f t="shared" si="95"/>
        <v>98.839285714285708</v>
      </c>
      <c r="Q1528" t="s">
        <v>8338</v>
      </c>
      <c r="R1528" s="12" t="s">
        <v>8339</v>
      </c>
      <c r="S1528" s="14">
        <f t="shared" si="96"/>
        <v>42339.067673611113</v>
      </c>
      <c r="T1528" s="14">
        <f t="shared" si="97"/>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4"/>
        <v>110.44428571428573</v>
      </c>
      <c r="P1529" s="5">
        <f t="shared" si="95"/>
        <v>55.222142857142863</v>
      </c>
      <c r="Q1529" t="s">
        <v>8338</v>
      </c>
      <c r="R1529" s="12" t="s">
        <v>8339</v>
      </c>
      <c r="S1529" s="14">
        <f t="shared" si="96"/>
        <v>42780.392199074071</v>
      </c>
      <c r="T1529" s="14">
        <f t="shared" si="97"/>
        <v>42808.350532407399</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4"/>
        <v>281.56666666666666</v>
      </c>
      <c r="P1530" s="5">
        <f t="shared" si="95"/>
        <v>52.793750000000003</v>
      </c>
      <c r="Q1530" t="s">
        <v>8338</v>
      </c>
      <c r="R1530" s="12" t="s">
        <v>8339</v>
      </c>
      <c r="S1530" s="14">
        <f t="shared" si="96"/>
        <v>42736.524560185186</v>
      </c>
      <c r="T1530" s="14">
        <f t="shared" si="97"/>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4"/>
        <v>100.67894736842105</v>
      </c>
      <c r="P1531" s="5">
        <f t="shared" si="95"/>
        <v>135.66666666666666</v>
      </c>
      <c r="Q1531" t="s">
        <v>8338</v>
      </c>
      <c r="R1531" s="12" t="s">
        <v>8339</v>
      </c>
      <c r="S1531" s="14">
        <f t="shared" si="96"/>
        <v>42052.420370370368</v>
      </c>
      <c r="T1531" s="14">
        <f t="shared" si="97"/>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4"/>
        <v>134.82571428571427</v>
      </c>
      <c r="P1532" s="5">
        <f t="shared" si="95"/>
        <v>53.991990846681922</v>
      </c>
      <c r="Q1532" t="s">
        <v>8338</v>
      </c>
      <c r="R1532" s="12" t="s">
        <v>8339</v>
      </c>
      <c r="S1532" s="14">
        <f t="shared" si="96"/>
        <v>42275.558969907412</v>
      </c>
      <c r="T1532" s="14">
        <f t="shared" si="97"/>
        <v>42300.558969907412</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4"/>
        <v>175.95744680851064</v>
      </c>
      <c r="P1533" s="5">
        <f t="shared" si="95"/>
        <v>56.643835616438359</v>
      </c>
      <c r="Q1533" t="s">
        <v>8338</v>
      </c>
      <c r="R1533" s="12" t="s">
        <v>8339</v>
      </c>
      <c r="S1533" s="14">
        <f t="shared" si="96"/>
        <v>41941.594050925924</v>
      </c>
      <c r="T1533" s="14">
        <f t="shared" si="97"/>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4"/>
        <v>484.02000000000004</v>
      </c>
      <c r="P1534" s="5">
        <f t="shared" si="95"/>
        <v>82.316326530612244</v>
      </c>
      <c r="Q1534" t="s">
        <v>8338</v>
      </c>
      <c r="R1534" s="12" t="s">
        <v>8339</v>
      </c>
      <c r="S1534" s="14">
        <f t="shared" si="96"/>
        <v>42391.266956018517</v>
      </c>
      <c r="T1534" s="14">
        <f t="shared" si="97"/>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4"/>
        <v>145.14000000000001</v>
      </c>
      <c r="P1535" s="5">
        <f t="shared" si="95"/>
        <v>88.26081081081081</v>
      </c>
      <c r="Q1535" t="s">
        <v>8338</v>
      </c>
      <c r="R1535" s="12" t="s">
        <v>8339</v>
      </c>
      <c r="S1535" s="14">
        <f t="shared" si="96"/>
        <v>42442.793715277774</v>
      </c>
      <c r="T1535" s="14">
        <f t="shared" si="97"/>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4"/>
        <v>417.73333333333335</v>
      </c>
      <c r="P1536" s="5">
        <f t="shared" si="95"/>
        <v>84.905149051490511</v>
      </c>
      <c r="Q1536" t="s">
        <v>8338</v>
      </c>
      <c r="R1536" s="12" t="s">
        <v>8339</v>
      </c>
      <c r="S1536" s="14">
        <f t="shared" si="96"/>
        <v>42221.465995370374</v>
      </c>
      <c r="T1536" s="14">
        <f t="shared" si="97"/>
        <v>42251.465995370374</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4"/>
        <v>132.42499999999998</v>
      </c>
      <c r="P1537" s="5">
        <f t="shared" si="95"/>
        <v>48.154545454545456</v>
      </c>
      <c r="Q1537" t="s">
        <v>8338</v>
      </c>
      <c r="R1537" s="12" t="s">
        <v>8339</v>
      </c>
      <c r="S1537" s="14">
        <f t="shared" si="96"/>
        <v>42484.620729166665</v>
      </c>
      <c r="T1537" s="14">
        <f t="shared" si="97"/>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4"/>
        <v>250.30841666666666</v>
      </c>
      <c r="P1538" s="5">
        <f t="shared" si="95"/>
        <v>66.015406593406595</v>
      </c>
      <c r="Q1538" t="s">
        <v>8338</v>
      </c>
      <c r="R1538" s="12" t="s">
        <v>8339</v>
      </c>
      <c r="S1538" s="14">
        <f t="shared" si="96"/>
        <v>42213.593865740739</v>
      </c>
      <c r="T1538" s="14">
        <f t="shared" si="97"/>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8">E1539/D1539*100</f>
        <v>179.9</v>
      </c>
      <c r="P1539" s="5">
        <f t="shared" ref="P1539:P1602" si="99">E1539/L1539</f>
        <v>96.375</v>
      </c>
      <c r="Q1539" t="s">
        <v>8338</v>
      </c>
      <c r="R1539" s="12" t="s">
        <v>8339</v>
      </c>
      <c r="S1539" s="14">
        <f t="shared" si="96"/>
        <v>42552.106793981475</v>
      </c>
      <c r="T1539" s="14">
        <f t="shared" si="97"/>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8"/>
        <v>102.62857142857142</v>
      </c>
      <c r="P1540" s="5">
        <f t="shared" si="99"/>
        <v>156.17391304347825</v>
      </c>
      <c r="Q1540" t="s">
        <v>8338</v>
      </c>
      <c r="R1540" s="12" t="s">
        <v>8339</v>
      </c>
      <c r="S1540" s="14">
        <f t="shared" si="96"/>
        <v>41981.57372685185</v>
      </c>
      <c r="T1540" s="14">
        <f t="shared" si="97"/>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8"/>
        <v>135.98609999999999</v>
      </c>
      <c r="P1541" s="5">
        <f t="shared" si="99"/>
        <v>95.764859154929582</v>
      </c>
      <c r="Q1541" t="s">
        <v>8338</v>
      </c>
      <c r="R1541" s="12" t="s">
        <v>8339</v>
      </c>
      <c r="S1541" s="14">
        <f t="shared" si="96"/>
        <v>42705.710868055547</v>
      </c>
      <c r="T1541" s="14">
        <f t="shared" si="97"/>
        <v>42738.710868055547</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8"/>
        <v>117.86666666666667</v>
      </c>
      <c r="P1542" s="5">
        <f t="shared" si="99"/>
        <v>180.40816326530611</v>
      </c>
      <c r="Q1542" t="s">
        <v>8338</v>
      </c>
      <c r="R1542" s="12" t="s">
        <v>8343</v>
      </c>
      <c r="S1542" s="14">
        <f t="shared" si="96"/>
        <v>41938.798796296294</v>
      </c>
      <c r="T1542" s="14">
        <f t="shared" si="97"/>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8"/>
        <v>3.3333333333333333E-2</v>
      </c>
      <c r="P1543" s="5">
        <f t="shared" si="99"/>
        <v>3</v>
      </c>
      <c r="Q1543" t="s">
        <v>8338</v>
      </c>
      <c r="R1543" s="12" t="s">
        <v>8343</v>
      </c>
      <c r="S1543" s="14">
        <f t="shared" si="96"/>
        <v>41974.503912037035</v>
      </c>
      <c r="T1543" s="14">
        <f t="shared" si="97"/>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8"/>
        <v>4</v>
      </c>
      <c r="P1544" s="5">
        <f t="shared" si="99"/>
        <v>20</v>
      </c>
      <c r="Q1544" t="s">
        <v>8338</v>
      </c>
      <c r="R1544" s="12" t="s">
        <v>8343</v>
      </c>
      <c r="S1544" s="14">
        <f t="shared" si="96"/>
        <v>42170.788194444445</v>
      </c>
      <c r="T1544" s="14">
        <f t="shared" si="97"/>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8"/>
        <v>0.44444444444444442</v>
      </c>
      <c r="P1545" s="5">
        <f t="shared" si="99"/>
        <v>10</v>
      </c>
      <c r="Q1545" t="s">
        <v>8338</v>
      </c>
      <c r="R1545" s="12" t="s">
        <v>8343</v>
      </c>
      <c r="S1545" s="14">
        <f t="shared" si="96"/>
        <v>41935.301319444443</v>
      </c>
      <c r="T1545" s="14">
        <f t="shared" si="97"/>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8"/>
        <v>0</v>
      </c>
      <c r="P1546" s="5" t="e">
        <f t="shared" si="99"/>
        <v>#DIV/0!</v>
      </c>
      <c r="Q1546" t="s">
        <v>8338</v>
      </c>
      <c r="R1546" s="12" t="s">
        <v>8343</v>
      </c>
      <c r="S1546" s="14">
        <f t="shared" si="96"/>
        <v>42052.842870370368</v>
      </c>
      <c r="T1546" s="14">
        <f t="shared" si="97"/>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8"/>
        <v>3.3333333333333333E-2</v>
      </c>
      <c r="P1547" s="5">
        <f t="shared" si="99"/>
        <v>1</v>
      </c>
      <c r="Q1547" t="s">
        <v>8338</v>
      </c>
      <c r="R1547" s="12" t="s">
        <v>8343</v>
      </c>
      <c r="S1547" s="14">
        <f t="shared" si="96"/>
        <v>42031.676319444443</v>
      </c>
      <c r="T1547" s="14">
        <f t="shared" si="97"/>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8"/>
        <v>28.9</v>
      </c>
      <c r="P1548" s="5">
        <f t="shared" si="99"/>
        <v>26.272727272727273</v>
      </c>
      <c r="Q1548" t="s">
        <v>8338</v>
      </c>
      <c r="R1548" s="12" t="s">
        <v>8343</v>
      </c>
      <c r="S1548" s="14">
        <f t="shared" si="96"/>
        <v>41839.004618055551</v>
      </c>
      <c r="T1548" s="14">
        <f t="shared" si="97"/>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8"/>
        <v>0</v>
      </c>
      <c r="P1549" s="5" t="e">
        <f t="shared" si="99"/>
        <v>#DIV/0!</v>
      </c>
      <c r="Q1549" t="s">
        <v>8338</v>
      </c>
      <c r="R1549" s="12" t="s">
        <v>8343</v>
      </c>
      <c r="S1549" s="14">
        <f t="shared" si="96"/>
        <v>42782.218541666669</v>
      </c>
      <c r="T1549" s="14">
        <f t="shared" si="97"/>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8"/>
        <v>8.5714285714285712</v>
      </c>
      <c r="P1550" s="5">
        <f t="shared" si="99"/>
        <v>60</v>
      </c>
      <c r="Q1550" t="s">
        <v>8338</v>
      </c>
      <c r="R1550" s="12" t="s">
        <v>8343</v>
      </c>
      <c r="S1550" s="14">
        <f t="shared" si="96"/>
        <v>42286.673842592594</v>
      </c>
      <c r="T1550" s="14">
        <f t="shared" si="97"/>
        <v>42316.715509259251</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8"/>
        <v>34</v>
      </c>
      <c r="P1551" s="5">
        <f t="shared" si="99"/>
        <v>28.333333333333332</v>
      </c>
      <c r="Q1551" t="s">
        <v>8338</v>
      </c>
      <c r="R1551" s="12" t="s">
        <v>8343</v>
      </c>
      <c r="S1551" s="14">
        <f t="shared" si="96"/>
        <v>42280.927766203698</v>
      </c>
      <c r="T1551" s="14">
        <f t="shared" si="97"/>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8"/>
        <v>13.466666666666665</v>
      </c>
      <c r="P1552" s="5">
        <f t="shared" si="99"/>
        <v>14.428571428571429</v>
      </c>
      <c r="Q1552" t="s">
        <v>8338</v>
      </c>
      <c r="R1552" s="12" t="s">
        <v>8343</v>
      </c>
      <c r="S1552" s="14">
        <f t="shared" si="96"/>
        <v>42472.24113425926</v>
      </c>
      <c r="T1552" s="14">
        <f t="shared" si="97"/>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8"/>
        <v>0</v>
      </c>
      <c r="P1553" s="5" t="e">
        <f t="shared" si="99"/>
        <v>#DIV/0!</v>
      </c>
      <c r="Q1553" t="s">
        <v>8338</v>
      </c>
      <c r="R1553" s="12" t="s">
        <v>8343</v>
      </c>
      <c r="S1553" s="14">
        <f t="shared" si="96"/>
        <v>42121.616192129623</v>
      </c>
      <c r="T1553" s="14">
        <f t="shared" si="97"/>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8"/>
        <v>49.186046511627907</v>
      </c>
      <c r="P1554" s="5">
        <f t="shared" si="99"/>
        <v>132.1875</v>
      </c>
      <c r="Q1554" t="s">
        <v>8338</v>
      </c>
      <c r="R1554" s="12" t="s">
        <v>8343</v>
      </c>
      <c r="S1554" s="14">
        <f t="shared" si="96"/>
        <v>41892.480416666665</v>
      </c>
      <c r="T1554" s="14">
        <f t="shared" si="97"/>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8"/>
        <v>0</v>
      </c>
      <c r="P1555" s="5" t="e">
        <f t="shared" si="99"/>
        <v>#DIV/0!</v>
      </c>
      <c r="Q1555" t="s">
        <v>8338</v>
      </c>
      <c r="R1555" s="12" t="s">
        <v>8343</v>
      </c>
      <c r="S1555" s="14">
        <f t="shared" ref="S1555:S1618" si="100">(((J1555/60)/60)/24)+DATE(1970,1,1)+(-5/24)</f>
        <v>42219.074618055551</v>
      </c>
      <c r="T1555" s="14">
        <f t="shared" ref="T1555:T1618" si="101">(((I1555/60)/60)/24)+DATE(1970,1,1)+(-5/24)</f>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8"/>
        <v>0</v>
      </c>
      <c r="P1556" s="5" t="e">
        <f t="shared" si="99"/>
        <v>#DIV/0!</v>
      </c>
      <c r="Q1556" t="s">
        <v>8338</v>
      </c>
      <c r="R1556" s="12" t="s">
        <v>8343</v>
      </c>
      <c r="S1556" s="14">
        <f t="shared" si="100"/>
        <v>42188.043865740743</v>
      </c>
      <c r="T1556" s="14">
        <f t="shared" si="101"/>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8"/>
        <v>0</v>
      </c>
      <c r="P1557" s="5" t="e">
        <f t="shared" si="99"/>
        <v>#DIV/0!</v>
      </c>
      <c r="Q1557" t="s">
        <v>8338</v>
      </c>
      <c r="R1557" s="12" t="s">
        <v>8343</v>
      </c>
      <c r="S1557" s="14">
        <f t="shared" si="100"/>
        <v>42241.405462962961</v>
      </c>
      <c r="T1557" s="14">
        <f t="shared" si="101"/>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8"/>
        <v>45.133333333333333</v>
      </c>
      <c r="P1558" s="5">
        <f t="shared" si="99"/>
        <v>56.416666666666664</v>
      </c>
      <c r="Q1558" t="s">
        <v>8338</v>
      </c>
      <c r="R1558" s="12" t="s">
        <v>8343</v>
      </c>
      <c r="S1558" s="14">
        <f t="shared" si="100"/>
        <v>42524.944722222215</v>
      </c>
      <c r="T1558" s="14">
        <f t="shared" si="101"/>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8"/>
        <v>4</v>
      </c>
      <c r="P1559" s="5">
        <f t="shared" si="99"/>
        <v>100</v>
      </c>
      <c r="Q1559" t="s">
        <v>8338</v>
      </c>
      <c r="R1559" s="12" t="s">
        <v>8343</v>
      </c>
      <c r="S1559" s="14">
        <f t="shared" si="100"/>
        <v>41871.444826388884</v>
      </c>
      <c r="T1559" s="14">
        <f t="shared" si="101"/>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8"/>
        <v>4.666666666666667</v>
      </c>
      <c r="P1560" s="5">
        <f t="shared" si="99"/>
        <v>11.666666666666666</v>
      </c>
      <c r="Q1560" t="s">
        <v>8338</v>
      </c>
      <c r="R1560" s="12" t="s">
        <v>8343</v>
      </c>
      <c r="S1560" s="14">
        <f t="shared" si="100"/>
        <v>42185.189340277771</v>
      </c>
      <c r="T1560" s="14">
        <f t="shared" si="101"/>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8"/>
        <v>0.33333333333333337</v>
      </c>
      <c r="P1561" s="5">
        <f t="shared" si="99"/>
        <v>50</v>
      </c>
      <c r="Q1561" t="s">
        <v>8338</v>
      </c>
      <c r="R1561" s="12" t="s">
        <v>8343</v>
      </c>
      <c r="S1561" s="14">
        <f t="shared" si="100"/>
        <v>42107.844895833325</v>
      </c>
      <c r="T1561" s="14">
        <f t="shared" si="101"/>
        <v>42122.844895833325</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8"/>
        <v>3.7600000000000002</v>
      </c>
      <c r="P1562" s="5">
        <f t="shared" si="99"/>
        <v>23.5</v>
      </c>
      <c r="Q1562" t="s">
        <v>8322</v>
      </c>
      <c r="R1562" s="12" t="s">
        <v>8344</v>
      </c>
      <c r="S1562" s="14">
        <f t="shared" si="100"/>
        <v>41935.812418981477</v>
      </c>
      <c r="T1562" s="14">
        <f t="shared" si="101"/>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8"/>
        <v>0.67</v>
      </c>
      <c r="P1563" s="5">
        <f t="shared" si="99"/>
        <v>67</v>
      </c>
      <c r="Q1563" t="s">
        <v>8322</v>
      </c>
      <c r="R1563" s="12" t="s">
        <v>8344</v>
      </c>
      <c r="S1563" s="14">
        <f t="shared" si="100"/>
        <v>41554.833368055552</v>
      </c>
      <c r="T1563" s="14">
        <f t="shared" si="101"/>
        <v>41584.875034722223</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8"/>
        <v>0</v>
      </c>
      <c r="P1564" s="5" t="e">
        <f t="shared" si="99"/>
        <v>#DIV/0!</v>
      </c>
      <c r="Q1564" t="s">
        <v>8322</v>
      </c>
      <c r="R1564" s="12" t="s">
        <v>8344</v>
      </c>
      <c r="S1564" s="14">
        <f t="shared" si="100"/>
        <v>40079.357824074068</v>
      </c>
      <c r="T1564" s="14">
        <f t="shared" si="101"/>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8"/>
        <v>1.4166666666666665</v>
      </c>
      <c r="P1565" s="5">
        <f t="shared" si="99"/>
        <v>42.5</v>
      </c>
      <c r="Q1565" t="s">
        <v>8322</v>
      </c>
      <c r="R1565" s="12" t="s">
        <v>8344</v>
      </c>
      <c r="S1565" s="14">
        <f t="shared" si="100"/>
        <v>41652.534155092588</v>
      </c>
      <c r="T1565" s="14">
        <f t="shared" si="101"/>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8"/>
        <v>0.1</v>
      </c>
      <c r="P1566" s="5">
        <f t="shared" si="99"/>
        <v>10</v>
      </c>
      <c r="Q1566" t="s">
        <v>8322</v>
      </c>
      <c r="R1566" s="12" t="s">
        <v>8344</v>
      </c>
      <c r="S1566" s="14">
        <f t="shared" si="100"/>
        <v>42121.158668981479</v>
      </c>
      <c r="T1566" s="14">
        <f t="shared" si="101"/>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8"/>
        <v>2.5</v>
      </c>
      <c r="P1567" s="5">
        <f t="shared" si="99"/>
        <v>100</v>
      </c>
      <c r="Q1567" t="s">
        <v>8322</v>
      </c>
      <c r="R1567" s="12" t="s">
        <v>8344</v>
      </c>
      <c r="S1567" s="14">
        <f t="shared" si="100"/>
        <v>40672.521539351852</v>
      </c>
      <c r="T1567" s="14">
        <f t="shared" si="101"/>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8"/>
        <v>21.25</v>
      </c>
      <c r="P1568" s="5">
        <f t="shared" si="99"/>
        <v>108.05084745762711</v>
      </c>
      <c r="Q1568" t="s">
        <v>8322</v>
      </c>
      <c r="R1568" s="12" t="s">
        <v>8344</v>
      </c>
      <c r="S1568" s="14">
        <f t="shared" si="100"/>
        <v>42549.708379629628</v>
      </c>
      <c r="T1568" s="14">
        <f t="shared" si="101"/>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8"/>
        <v>4.117647058823529</v>
      </c>
      <c r="P1569" s="5">
        <f t="shared" si="99"/>
        <v>26.923076923076923</v>
      </c>
      <c r="Q1569" t="s">
        <v>8322</v>
      </c>
      <c r="R1569" s="12" t="s">
        <v>8344</v>
      </c>
      <c r="S1569" s="14">
        <f t="shared" si="100"/>
        <v>41671.728530092587</v>
      </c>
      <c r="T1569" s="14">
        <f t="shared" si="101"/>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8"/>
        <v>13.639999999999999</v>
      </c>
      <c r="P1570" s="5">
        <f t="shared" si="99"/>
        <v>155</v>
      </c>
      <c r="Q1570" t="s">
        <v>8322</v>
      </c>
      <c r="R1570" s="12" t="s">
        <v>8344</v>
      </c>
      <c r="S1570" s="14">
        <f t="shared" si="100"/>
        <v>41961.853993055549</v>
      </c>
      <c r="T1570" s="14">
        <f t="shared" si="101"/>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8"/>
        <v>0</v>
      </c>
      <c r="P1571" s="5" t="e">
        <f t="shared" si="99"/>
        <v>#DIV/0!</v>
      </c>
      <c r="Q1571" t="s">
        <v>8322</v>
      </c>
      <c r="R1571" s="12" t="s">
        <v>8344</v>
      </c>
      <c r="S1571" s="14">
        <f t="shared" si="100"/>
        <v>41389.471226851849</v>
      </c>
      <c r="T1571" s="14">
        <f t="shared" si="101"/>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8"/>
        <v>41.4</v>
      </c>
      <c r="P1572" s="5">
        <f t="shared" si="99"/>
        <v>47.769230769230766</v>
      </c>
      <c r="Q1572" t="s">
        <v>8322</v>
      </c>
      <c r="R1572" s="12" t="s">
        <v>8344</v>
      </c>
      <c r="S1572" s="14">
        <f t="shared" si="100"/>
        <v>42438.605115740742</v>
      </c>
      <c r="T1572" s="14">
        <f t="shared" si="101"/>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8"/>
        <v>0.66115702479338845</v>
      </c>
      <c r="P1573" s="5">
        <f t="shared" si="99"/>
        <v>20</v>
      </c>
      <c r="Q1573" t="s">
        <v>8322</v>
      </c>
      <c r="R1573" s="12" t="s">
        <v>8344</v>
      </c>
      <c r="S1573" s="14">
        <f t="shared" si="100"/>
        <v>42144.561145833337</v>
      </c>
      <c r="T1573" s="14">
        <f t="shared" si="101"/>
        <v>42174.561145833337</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8"/>
        <v>5</v>
      </c>
      <c r="P1574" s="5">
        <f t="shared" si="99"/>
        <v>41.666666666666664</v>
      </c>
      <c r="Q1574" t="s">
        <v>8322</v>
      </c>
      <c r="R1574" s="12" t="s">
        <v>8344</v>
      </c>
      <c r="S1574" s="14">
        <f t="shared" si="100"/>
        <v>42403.824756944443</v>
      </c>
      <c r="T1574" s="14">
        <f t="shared" si="101"/>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8"/>
        <v>2.4777777777777779</v>
      </c>
      <c r="P1575" s="5">
        <f t="shared" si="99"/>
        <v>74.333333333333329</v>
      </c>
      <c r="Q1575" t="s">
        <v>8322</v>
      </c>
      <c r="R1575" s="12" t="s">
        <v>8344</v>
      </c>
      <c r="S1575" s="14">
        <f t="shared" si="100"/>
        <v>42785.791689814818</v>
      </c>
      <c r="T1575" s="14">
        <f t="shared" si="101"/>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8"/>
        <v>5.0599999999999996</v>
      </c>
      <c r="P1576" s="5">
        <f t="shared" si="99"/>
        <v>84.333333333333329</v>
      </c>
      <c r="Q1576" t="s">
        <v>8322</v>
      </c>
      <c r="R1576" s="12" t="s">
        <v>8344</v>
      </c>
      <c r="S1576" s="14">
        <f t="shared" si="100"/>
        <v>42017.719085648147</v>
      </c>
      <c r="T1576" s="14">
        <f t="shared" si="101"/>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8"/>
        <v>22.91</v>
      </c>
      <c r="P1577" s="5">
        <f t="shared" si="99"/>
        <v>65.457142857142856</v>
      </c>
      <c r="Q1577" t="s">
        <v>8322</v>
      </c>
      <c r="R1577" s="12" t="s">
        <v>8344</v>
      </c>
      <c r="S1577" s="14">
        <f t="shared" si="100"/>
        <v>41799.315925925926</v>
      </c>
      <c r="T1577" s="14">
        <f t="shared" si="101"/>
        <v>41829.315925925926</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8"/>
        <v>13</v>
      </c>
      <c r="P1578" s="5">
        <f t="shared" si="99"/>
        <v>65</v>
      </c>
      <c r="Q1578" t="s">
        <v>8322</v>
      </c>
      <c r="R1578" s="12" t="s">
        <v>8344</v>
      </c>
      <c r="S1578" s="14">
        <f t="shared" si="100"/>
        <v>42140.670925925922</v>
      </c>
      <c r="T1578" s="14">
        <f t="shared" si="101"/>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8"/>
        <v>0.54999999999999993</v>
      </c>
      <c r="P1579" s="5">
        <f t="shared" si="99"/>
        <v>27.5</v>
      </c>
      <c r="Q1579" t="s">
        <v>8322</v>
      </c>
      <c r="R1579" s="12" t="s">
        <v>8344</v>
      </c>
      <c r="S1579" s="14">
        <f t="shared" si="100"/>
        <v>41054.639444444445</v>
      </c>
      <c r="T1579" s="14">
        <f t="shared" si="101"/>
        <v>41114.639444444445</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8"/>
        <v>10.806536636794938</v>
      </c>
      <c r="P1580" s="5">
        <f t="shared" si="99"/>
        <v>51.25</v>
      </c>
      <c r="Q1580" t="s">
        <v>8322</v>
      </c>
      <c r="R1580" s="12" t="s">
        <v>8344</v>
      </c>
      <c r="S1580" s="14">
        <f t="shared" si="100"/>
        <v>40398.857534722221</v>
      </c>
      <c r="T1580" s="14">
        <f t="shared" si="101"/>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8"/>
        <v>0.84008400840084008</v>
      </c>
      <c r="P1581" s="5">
        <f t="shared" si="99"/>
        <v>14</v>
      </c>
      <c r="Q1581" t="s">
        <v>8322</v>
      </c>
      <c r="R1581" s="12" t="s">
        <v>8344</v>
      </c>
      <c r="S1581" s="14">
        <f t="shared" si="100"/>
        <v>41481.788090277776</v>
      </c>
      <c r="T1581" s="14">
        <f t="shared" si="101"/>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8"/>
        <v>0</v>
      </c>
      <c r="P1582" s="5" t="e">
        <f t="shared" si="99"/>
        <v>#DIV/0!</v>
      </c>
      <c r="Q1582" t="s">
        <v>8338</v>
      </c>
      <c r="R1582" s="12" t="s">
        <v>8345</v>
      </c>
      <c r="S1582" s="14">
        <f t="shared" si="100"/>
        <v>40989.841736111113</v>
      </c>
      <c r="T1582" s="14">
        <f t="shared" si="101"/>
        <v>41049.841736111113</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8"/>
        <v>0.5</v>
      </c>
      <c r="P1583" s="5">
        <f t="shared" si="99"/>
        <v>5</v>
      </c>
      <c r="Q1583" t="s">
        <v>8338</v>
      </c>
      <c r="R1583" s="12" t="s">
        <v>8345</v>
      </c>
      <c r="S1583" s="14">
        <f t="shared" si="100"/>
        <v>42325.240624999999</v>
      </c>
      <c r="T1583" s="14">
        <f t="shared" si="101"/>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8"/>
        <v>9.3000000000000007</v>
      </c>
      <c r="P1584" s="5">
        <f t="shared" si="99"/>
        <v>31</v>
      </c>
      <c r="Q1584" t="s">
        <v>8338</v>
      </c>
      <c r="R1584" s="12" t="s">
        <v>8345</v>
      </c>
      <c r="S1584" s="14">
        <f t="shared" si="100"/>
        <v>42246.581631944442</v>
      </c>
      <c r="T1584" s="14">
        <f t="shared" si="101"/>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8"/>
        <v>7.4999999999999997E-2</v>
      </c>
      <c r="P1585" s="5">
        <f t="shared" si="99"/>
        <v>15</v>
      </c>
      <c r="Q1585" t="s">
        <v>8338</v>
      </c>
      <c r="R1585" s="12" t="s">
        <v>8345</v>
      </c>
      <c r="S1585" s="14">
        <f t="shared" si="100"/>
        <v>41877.696655092594</v>
      </c>
      <c r="T1585" s="14">
        <f t="shared" si="101"/>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8"/>
        <v>0</v>
      </c>
      <c r="P1586" s="5" t="e">
        <f t="shared" si="99"/>
        <v>#DIV/0!</v>
      </c>
      <c r="Q1586" t="s">
        <v>8338</v>
      </c>
      <c r="R1586" s="12" t="s">
        <v>8345</v>
      </c>
      <c r="S1586" s="14">
        <f t="shared" si="100"/>
        <v>41779.440983796296</v>
      </c>
      <c r="T1586" s="14">
        <f t="shared" si="101"/>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8"/>
        <v>79</v>
      </c>
      <c r="P1587" s="5">
        <f t="shared" si="99"/>
        <v>131.66666666666666</v>
      </c>
      <c r="Q1587" t="s">
        <v>8338</v>
      </c>
      <c r="R1587" s="12" t="s">
        <v>8345</v>
      </c>
      <c r="S1587" s="14">
        <f t="shared" si="100"/>
        <v>42707.687129629623</v>
      </c>
      <c r="T1587" s="14">
        <f t="shared" si="101"/>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8"/>
        <v>0</v>
      </c>
      <c r="P1588" s="5" t="e">
        <f t="shared" si="99"/>
        <v>#DIV/0!</v>
      </c>
      <c r="Q1588" t="s">
        <v>8338</v>
      </c>
      <c r="R1588" s="12" t="s">
        <v>8345</v>
      </c>
      <c r="S1588" s="14">
        <f t="shared" si="100"/>
        <v>42068.896087962967</v>
      </c>
      <c r="T1588" s="14">
        <f t="shared" si="101"/>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8"/>
        <v>1.3333333333333334E-2</v>
      </c>
      <c r="P1589" s="5">
        <f t="shared" si="99"/>
        <v>1</v>
      </c>
      <c r="Q1589" t="s">
        <v>8338</v>
      </c>
      <c r="R1589" s="12" t="s">
        <v>8345</v>
      </c>
      <c r="S1589" s="14">
        <f t="shared" si="100"/>
        <v>41956.742650462962</v>
      </c>
      <c r="T1589" s="14">
        <f t="shared" si="101"/>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8"/>
        <v>0</v>
      </c>
      <c r="P1590" s="5" t="e">
        <f t="shared" si="99"/>
        <v>#DIV/0!</v>
      </c>
      <c r="Q1590" t="s">
        <v>8338</v>
      </c>
      <c r="R1590" s="12" t="s">
        <v>8345</v>
      </c>
      <c r="S1590" s="14">
        <f t="shared" si="100"/>
        <v>42005.041655092595</v>
      </c>
      <c r="T1590" s="14">
        <f t="shared" si="101"/>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8"/>
        <v>0</v>
      </c>
      <c r="P1591" s="5" t="e">
        <f t="shared" si="99"/>
        <v>#DIV/0!</v>
      </c>
      <c r="Q1591" t="s">
        <v>8338</v>
      </c>
      <c r="R1591" s="12" t="s">
        <v>8345</v>
      </c>
      <c r="S1591" s="14">
        <f t="shared" si="100"/>
        <v>42256.776458333326</v>
      </c>
      <c r="T1591" s="14">
        <f t="shared" si="101"/>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8"/>
        <v>1.7000000000000002</v>
      </c>
      <c r="P1592" s="5">
        <f t="shared" si="99"/>
        <v>510</v>
      </c>
      <c r="Q1592" t="s">
        <v>8338</v>
      </c>
      <c r="R1592" s="12" t="s">
        <v>8345</v>
      </c>
      <c r="S1592" s="14">
        <f t="shared" si="100"/>
        <v>42240.648888888885</v>
      </c>
      <c r="T1592" s="14">
        <f t="shared" si="101"/>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8"/>
        <v>29.228571428571428</v>
      </c>
      <c r="P1593" s="5">
        <f t="shared" si="99"/>
        <v>44.478260869565219</v>
      </c>
      <c r="Q1593" t="s">
        <v>8338</v>
      </c>
      <c r="R1593" s="12" t="s">
        <v>8345</v>
      </c>
      <c r="S1593" s="14">
        <f t="shared" si="100"/>
        <v>42433.517835648141</v>
      </c>
      <c r="T1593" s="14">
        <f t="shared" si="101"/>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8"/>
        <v>0</v>
      </c>
      <c r="P1594" s="5" t="e">
        <f t="shared" si="99"/>
        <v>#DIV/0!</v>
      </c>
      <c r="Q1594" t="s">
        <v>8338</v>
      </c>
      <c r="R1594" s="12" t="s">
        <v>8345</v>
      </c>
      <c r="S1594" s="14">
        <f t="shared" si="100"/>
        <v>42045.86440972222</v>
      </c>
      <c r="T1594" s="14">
        <f t="shared" si="101"/>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8"/>
        <v>1.3636363636363637E-2</v>
      </c>
      <c r="P1595" s="5">
        <f t="shared" si="99"/>
        <v>1</v>
      </c>
      <c r="Q1595" t="s">
        <v>8338</v>
      </c>
      <c r="R1595" s="12" t="s">
        <v>8345</v>
      </c>
      <c r="S1595" s="14">
        <f t="shared" si="100"/>
        <v>42033.63721064815</v>
      </c>
      <c r="T1595" s="14">
        <f t="shared" si="101"/>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8"/>
        <v>20.5</v>
      </c>
      <c r="P1596" s="5">
        <f t="shared" si="99"/>
        <v>20.5</v>
      </c>
      <c r="Q1596" t="s">
        <v>8338</v>
      </c>
      <c r="R1596" s="12" t="s">
        <v>8345</v>
      </c>
      <c r="S1596" s="14">
        <f t="shared" si="100"/>
        <v>42445.504421296289</v>
      </c>
      <c r="T1596" s="14">
        <f t="shared" si="101"/>
        <v>42505.472916666658</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8"/>
        <v>0.27999999999999997</v>
      </c>
      <c r="P1597" s="5">
        <f t="shared" si="99"/>
        <v>40</v>
      </c>
      <c r="Q1597" t="s">
        <v>8338</v>
      </c>
      <c r="R1597" s="12" t="s">
        <v>8345</v>
      </c>
      <c r="S1597" s="14">
        <f t="shared" si="100"/>
        <v>41779.84175925926</v>
      </c>
      <c r="T1597" s="14">
        <f t="shared" si="101"/>
        <v>41808.634027777778</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8"/>
        <v>2.3076923076923079</v>
      </c>
      <c r="P1598" s="5">
        <f t="shared" si="99"/>
        <v>25</v>
      </c>
      <c r="Q1598" t="s">
        <v>8338</v>
      </c>
      <c r="R1598" s="12" t="s">
        <v>8345</v>
      </c>
      <c r="S1598" s="14">
        <f t="shared" si="100"/>
        <v>41941.221863425926</v>
      </c>
      <c r="T1598" s="14">
        <f t="shared" si="101"/>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8"/>
        <v>0</v>
      </c>
      <c r="P1599" s="5" t="e">
        <f t="shared" si="99"/>
        <v>#DIV/0!</v>
      </c>
      <c r="Q1599" t="s">
        <v>8338</v>
      </c>
      <c r="R1599" s="12" t="s">
        <v>8345</v>
      </c>
      <c r="S1599" s="14">
        <f t="shared" si="100"/>
        <v>42603.145798611113</v>
      </c>
      <c r="T1599" s="14">
        <f t="shared" si="101"/>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8"/>
        <v>0.125</v>
      </c>
      <c r="P1600" s="5">
        <f t="shared" si="99"/>
        <v>1</v>
      </c>
      <c r="Q1600" t="s">
        <v>8338</v>
      </c>
      <c r="R1600" s="12" t="s">
        <v>8345</v>
      </c>
      <c r="S1600" s="14">
        <f t="shared" si="100"/>
        <v>42151.459004629629</v>
      </c>
      <c r="T1600" s="14">
        <f t="shared" si="101"/>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8"/>
        <v>0</v>
      </c>
      <c r="P1601" s="5" t="e">
        <f t="shared" si="99"/>
        <v>#DIV/0!</v>
      </c>
      <c r="Q1601" t="s">
        <v>8338</v>
      </c>
      <c r="R1601" s="12" t="s">
        <v>8345</v>
      </c>
      <c r="S1601" s="14">
        <f t="shared" si="100"/>
        <v>42438.330740740734</v>
      </c>
      <c r="T1601" s="14">
        <f t="shared" si="101"/>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8"/>
        <v>7.3400000000000007</v>
      </c>
      <c r="P1602" s="5">
        <f t="shared" si="99"/>
        <v>40.777777777777779</v>
      </c>
      <c r="Q1602" t="s">
        <v>8325</v>
      </c>
      <c r="R1602" s="12" t="s">
        <v>8326</v>
      </c>
      <c r="S1602" s="14">
        <f t="shared" si="100"/>
        <v>41790.848981481482</v>
      </c>
      <c r="T1602" s="14">
        <f t="shared" si="101"/>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2">E1603/D1603*100</f>
        <v>108.2492</v>
      </c>
      <c r="P1603" s="5">
        <f t="shared" ref="P1603:P1666" si="103">E1603/L1603</f>
        <v>48.325535714285714</v>
      </c>
      <c r="Q1603" t="s">
        <v>8325</v>
      </c>
      <c r="R1603" s="12" t="s">
        <v>8326</v>
      </c>
      <c r="S1603" s="14">
        <f t="shared" si="100"/>
        <v>40637.884641203702</v>
      </c>
      <c r="T1603" s="14">
        <f t="shared" si="101"/>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2"/>
        <v>100.16666666666667</v>
      </c>
      <c r="P1604" s="5">
        <f t="shared" si="103"/>
        <v>46.953125</v>
      </c>
      <c r="Q1604" t="s">
        <v>8325</v>
      </c>
      <c r="R1604" s="12" t="s">
        <v>8326</v>
      </c>
      <c r="S1604" s="14">
        <f t="shared" si="100"/>
        <v>40788.089317129627</v>
      </c>
      <c r="T1604" s="14">
        <f t="shared" si="101"/>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2"/>
        <v>100.03299999999999</v>
      </c>
      <c r="P1605" s="5">
        <f t="shared" si="103"/>
        <v>66.688666666666663</v>
      </c>
      <c r="Q1605" t="s">
        <v>8325</v>
      </c>
      <c r="R1605" s="12" t="s">
        <v>8326</v>
      </c>
      <c r="S1605" s="14">
        <f t="shared" si="100"/>
        <v>40875.961331018516</v>
      </c>
      <c r="T1605" s="14">
        <f t="shared" si="101"/>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2"/>
        <v>122.10714285714286</v>
      </c>
      <c r="P1606" s="5">
        <f t="shared" si="103"/>
        <v>48.842857142857142</v>
      </c>
      <c r="Q1606" t="s">
        <v>8325</v>
      </c>
      <c r="R1606" s="12" t="s">
        <v>8326</v>
      </c>
      <c r="S1606" s="14">
        <f t="shared" si="100"/>
        <v>40945.636979166666</v>
      </c>
      <c r="T1606" s="14">
        <f t="shared" si="101"/>
        <v>40985.595312499994</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2"/>
        <v>100.69333333333334</v>
      </c>
      <c r="P1607" s="5">
        <f t="shared" si="103"/>
        <v>137.30909090909091</v>
      </c>
      <c r="Q1607" t="s">
        <v>8325</v>
      </c>
      <c r="R1607" s="12" t="s">
        <v>8326</v>
      </c>
      <c r="S1607" s="14">
        <f t="shared" si="100"/>
        <v>40746.804548611108</v>
      </c>
      <c r="T1607" s="14">
        <f t="shared" si="101"/>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2"/>
        <v>101.004125</v>
      </c>
      <c r="P1608" s="5">
        <f t="shared" si="103"/>
        <v>87.829673913043479</v>
      </c>
      <c r="Q1608" t="s">
        <v>8325</v>
      </c>
      <c r="R1608" s="12" t="s">
        <v>8326</v>
      </c>
      <c r="S1608" s="14">
        <f t="shared" si="100"/>
        <v>40535.903217592589</v>
      </c>
      <c r="T1608" s="14">
        <f t="shared" si="101"/>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2"/>
        <v>145.11000000000001</v>
      </c>
      <c r="P1609" s="5">
        <f t="shared" si="103"/>
        <v>70.785365853658533</v>
      </c>
      <c r="Q1609" t="s">
        <v>8325</v>
      </c>
      <c r="R1609" s="12" t="s">
        <v>8326</v>
      </c>
      <c r="S1609" s="14">
        <f t="shared" si="100"/>
        <v>41053.600127314814</v>
      </c>
      <c r="T1609" s="14">
        <f t="shared" si="101"/>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2"/>
        <v>101.25</v>
      </c>
      <c r="P1610" s="5">
        <f t="shared" si="103"/>
        <v>52.826086956521742</v>
      </c>
      <c r="Q1610" t="s">
        <v>8325</v>
      </c>
      <c r="R1610" s="12" t="s">
        <v>8326</v>
      </c>
      <c r="S1610" s="14">
        <f t="shared" si="100"/>
        <v>41607.622523148144</v>
      </c>
      <c r="T1610" s="14">
        <f t="shared" si="101"/>
        <v>41640.018055555556</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2"/>
        <v>118.33333333333333</v>
      </c>
      <c r="P1611" s="5">
        <f t="shared" si="103"/>
        <v>443.75</v>
      </c>
      <c r="Q1611" t="s">
        <v>8325</v>
      </c>
      <c r="R1611" s="12" t="s">
        <v>8326</v>
      </c>
      <c r="S1611" s="14">
        <f t="shared" si="100"/>
        <v>40795.792928240735</v>
      </c>
      <c r="T1611" s="14">
        <f t="shared" si="101"/>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2"/>
        <v>271.85000000000002</v>
      </c>
      <c r="P1612" s="5">
        <f t="shared" si="103"/>
        <v>48.544642857142854</v>
      </c>
      <c r="Q1612" t="s">
        <v>8325</v>
      </c>
      <c r="R1612" s="12" t="s">
        <v>8326</v>
      </c>
      <c r="S1612" s="14">
        <f t="shared" si="100"/>
        <v>41228.716550925921</v>
      </c>
      <c r="T1612" s="14">
        <f t="shared" si="101"/>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2"/>
        <v>125.125</v>
      </c>
      <c r="P1613" s="5">
        <f t="shared" si="103"/>
        <v>37.074074074074076</v>
      </c>
      <c r="Q1613" t="s">
        <v>8325</v>
      </c>
      <c r="R1613" s="12" t="s">
        <v>8326</v>
      </c>
      <c r="S1613" s="14">
        <f t="shared" si="100"/>
        <v>41408.792037037034</v>
      </c>
      <c r="T1613" s="14">
        <f t="shared" si="101"/>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2"/>
        <v>110.00000000000001</v>
      </c>
      <c r="P1614" s="5">
        <f t="shared" si="103"/>
        <v>50</v>
      </c>
      <c r="Q1614" t="s">
        <v>8325</v>
      </c>
      <c r="R1614" s="12" t="s">
        <v>8326</v>
      </c>
      <c r="S1614" s="14">
        <f t="shared" si="100"/>
        <v>41246.666481481479</v>
      </c>
      <c r="T1614" s="14">
        <f t="shared" si="101"/>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2"/>
        <v>101.49999999999999</v>
      </c>
      <c r="P1615" s="5">
        <f t="shared" si="103"/>
        <v>39.03846153846154</v>
      </c>
      <c r="Q1615" t="s">
        <v>8325</v>
      </c>
      <c r="R1615" s="12" t="s">
        <v>8326</v>
      </c>
      <c r="S1615" s="14">
        <f t="shared" si="100"/>
        <v>41081.861134259256</v>
      </c>
      <c r="T1615" s="14">
        <f t="shared" si="101"/>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2"/>
        <v>102.69999999999999</v>
      </c>
      <c r="P1616" s="5">
        <f t="shared" si="103"/>
        <v>66.688311688311686</v>
      </c>
      <c r="Q1616" t="s">
        <v>8325</v>
      </c>
      <c r="R1616" s="12" t="s">
        <v>8326</v>
      </c>
      <c r="S1616" s="14">
        <f t="shared" si="100"/>
        <v>41794.772789351846</v>
      </c>
      <c r="T1616" s="14">
        <f t="shared" si="101"/>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2"/>
        <v>114.12500000000001</v>
      </c>
      <c r="P1617" s="5">
        <f t="shared" si="103"/>
        <v>67.132352941176464</v>
      </c>
      <c r="Q1617" t="s">
        <v>8325</v>
      </c>
      <c r="R1617" s="12" t="s">
        <v>8326</v>
      </c>
      <c r="S1617" s="14">
        <f t="shared" si="100"/>
        <v>40844.842546296291</v>
      </c>
      <c r="T1617" s="14">
        <f t="shared" si="101"/>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2"/>
        <v>104.2</v>
      </c>
      <c r="P1618" s="5">
        <f t="shared" si="103"/>
        <v>66.369426751592357</v>
      </c>
      <c r="Q1618" t="s">
        <v>8325</v>
      </c>
      <c r="R1618" s="12" t="s">
        <v>8326</v>
      </c>
      <c r="S1618" s="14">
        <f t="shared" si="100"/>
        <v>41194.507187499999</v>
      </c>
      <c r="T1618" s="14">
        <f t="shared" si="101"/>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2"/>
        <v>145.85714285714286</v>
      </c>
      <c r="P1619" s="5">
        <f t="shared" si="103"/>
        <v>64.620253164556956</v>
      </c>
      <c r="Q1619" t="s">
        <v>8325</v>
      </c>
      <c r="R1619" s="12" t="s">
        <v>8326</v>
      </c>
      <c r="S1619" s="14">
        <f t="shared" ref="S1619:S1682" si="104">(((J1619/60)/60)/24)+DATE(1970,1,1)+(-5/24)</f>
        <v>41546.455879629626</v>
      </c>
      <c r="T1619" s="14">
        <f t="shared" ref="T1619:T1682" si="105">(((I1619/60)/60)/24)+DATE(1970,1,1)+(-5/24)</f>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2"/>
        <v>105.06666666666666</v>
      </c>
      <c r="P1620" s="5">
        <f t="shared" si="103"/>
        <v>58.370370370370374</v>
      </c>
      <c r="Q1620" t="s">
        <v>8325</v>
      </c>
      <c r="R1620" s="12" t="s">
        <v>8326</v>
      </c>
      <c r="S1620" s="14">
        <f t="shared" si="104"/>
        <v>41301.446006944439</v>
      </c>
      <c r="T1620" s="14">
        <f t="shared" si="105"/>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2"/>
        <v>133.33333333333331</v>
      </c>
      <c r="P1621" s="5">
        <f t="shared" si="103"/>
        <v>86.956521739130437</v>
      </c>
      <c r="Q1621" t="s">
        <v>8325</v>
      </c>
      <c r="R1621" s="12" t="s">
        <v>8326</v>
      </c>
      <c r="S1621" s="14">
        <f t="shared" si="104"/>
        <v>41875.977847222224</v>
      </c>
      <c r="T1621" s="14">
        <f t="shared" si="105"/>
        <v>41896.977847222224</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2"/>
        <v>112.99999999999999</v>
      </c>
      <c r="P1622" s="5">
        <f t="shared" si="103"/>
        <v>66.470588235294116</v>
      </c>
      <c r="Q1622" t="s">
        <v>8325</v>
      </c>
      <c r="R1622" s="12" t="s">
        <v>8326</v>
      </c>
      <c r="S1622" s="14">
        <f t="shared" si="104"/>
        <v>41321.131249999999</v>
      </c>
      <c r="T1622" s="14">
        <f t="shared" si="105"/>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2"/>
        <v>121.2</v>
      </c>
      <c r="P1623" s="5">
        <f t="shared" si="103"/>
        <v>163.78378378378378</v>
      </c>
      <c r="Q1623" t="s">
        <v>8325</v>
      </c>
      <c r="R1623" s="12" t="s">
        <v>8326</v>
      </c>
      <c r="S1623" s="14">
        <f t="shared" si="104"/>
        <v>41003.398321759254</v>
      </c>
      <c r="T1623" s="14">
        <f t="shared" si="105"/>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2"/>
        <v>101.72463768115942</v>
      </c>
      <c r="P1624" s="5">
        <f t="shared" si="103"/>
        <v>107.98461538461538</v>
      </c>
      <c r="Q1624" t="s">
        <v>8325</v>
      </c>
      <c r="R1624" s="12" t="s">
        <v>8326</v>
      </c>
      <c r="S1624" s="14">
        <f t="shared" si="104"/>
        <v>41950.086504629624</v>
      </c>
      <c r="T1624" s="14">
        <f t="shared" si="105"/>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2"/>
        <v>101.06666666666666</v>
      </c>
      <c r="P1625" s="5">
        <f t="shared" si="103"/>
        <v>42.111111111111114</v>
      </c>
      <c r="Q1625" t="s">
        <v>8325</v>
      </c>
      <c r="R1625" s="12" t="s">
        <v>8326</v>
      </c>
      <c r="S1625" s="14">
        <f t="shared" si="104"/>
        <v>41453.480196759258</v>
      </c>
      <c r="T1625" s="14">
        <f t="shared" si="105"/>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2"/>
        <v>118</v>
      </c>
      <c r="P1626" s="5">
        <f t="shared" si="103"/>
        <v>47.2</v>
      </c>
      <c r="Q1626" t="s">
        <v>8325</v>
      </c>
      <c r="R1626" s="12" t="s">
        <v>8326</v>
      </c>
      <c r="S1626" s="14">
        <f t="shared" si="104"/>
        <v>41243.158969907403</v>
      </c>
      <c r="T1626" s="14">
        <f t="shared" si="105"/>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2"/>
        <v>155.33333333333331</v>
      </c>
      <c r="P1627" s="5">
        <f t="shared" si="103"/>
        <v>112.01923076923077</v>
      </c>
      <c r="Q1627" t="s">
        <v>8325</v>
      </c>
      <c r="R1627" s="12" t="s">
        <v>8326</v>
      </c>
      <c r="S1627" s="14">
        <f t="shared" si="104"/>
        <v>41135.491354166668</v>
      </c>
      <c r="T1627" s="14">
        <f t="shared" si="105"/>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2"/>
        <v>101.18750000000001</v>
      </c>
      <c r="P1628" s="5">
        <f t="shared" si="103"/>
        <v>74.953703703703709</v>
      </c>
      <c r="Q1628" t="s">
        <v>8325</v>
      </c>
      <c r="R1628" s="12" t="s">
        <v>8326</v>
      </c>
      <c r="S1628" s="14">
        <f t="shared" si="104"/>
        <v>41579.639664351853</v>
      </c>
      <c r="T1628" s="14">
        <f t="shared" si="105"/>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2"/>
        <v>117</v>
      </c>
      <c r="P1629" s="5">
        <f t="shared" si="103"/>
        <v>61.578947368421055</v>
      </c>
      <c r="Q1629" t="s">
        <v>8325</v>
      </c>
      <c r="R1629" s="12" t="s">
        <v>8326</v>
      </c>
      <c r="S1629" s="14">
        <f t="shared" si="104"/>
        <v>41205.498715277776</v>
      </c>
      <c r="T1629" s="14">
        <f t="shared" si="105"/>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2"/>
        <v>100.925</v>
      </c>
      <c r="P1630" s="5">
        <f t="shared" si="103"/>
        <v>45.875</v>
      </c>
      <c r="Q1630" t="s">
        <v>8325</v>
      </c>
      <c r="R1630" s="12" t="s">
        <v>8326</v>
      </c>
      <c r="S1630" s="14">
        <f t="shared" si="104"/>
        <v>41774.528726851851</v>
      </c>
      <c r="T1630" s="14">
        <f t="shared" si="105"/>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2"/>
        <v>103.66666666666666</v>
      </c>
      <c r="P1631" s="5">
        <f t="shared" si="103"/>
        <v>75.853658536585371</v>
      </c>
      <c r="Q1631" t="s">
        <v>8325</v>
      </c>
      <c r="R1631" s="12" t="s">
        <v>8326</v>
      </c>
      <c r="S1631" s="14">
        <f t="shared" si="104"/>
        <v>41645.658946759257</v>
      </c>
      <c r="T1631" s="14">
        <f t="shared" si="105"/>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2"/>
        <v>265.25</v>
      </c>
      <c r="P1632" s="5">
        <f t="shared" si="103"/>
        <v>84.206349206349202</v>
      </c>
      <c r="Q1632" t="s">
        <v>8325</v>
      </c>
      <c r="R1632" s="12" t="s">
        <v>8326</v>
      </c>
      <c r="S1632" s="14">
        <f t="shared" si="104"/>
        <v>40939.629340277774</v>
      </c>
      <c r="T1632" s="14">
        <f t="shared" si="105"/>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2"/>
        <v>155.91</v>
      </c>
      <c r="P1633" s="5">
        <f t="shared" si="103"/>
        <v>117.22556390977444</v>
      </c>
      <c r="Q1633" t="s">
        <v>8325</v>
      </c>
      <c r="R1633" s="12" t="s">
        <v>8326</v>
      </c>
      <c r="S1633" s="14">
        <f t="shared" si="104"/>
        <v>41164.65116898148</v>
      </c>
      <c r="T1633" s="14">
        <f t="shared" si="105"/>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2"/>
        <v>101.62500000000001</v>
      </c>
      <c r="P1634" s="5">
        <f t="shared" si="103"/>
        <v>86.489361702127653</v>
      </c>
      <c r="Q1634" t="s">
        <v>8325</v>
      </c>
      <c r="R1634" s="12" t="s">
        <v>8326</v>
      </c>
      <c r="S1634" s="14">
        <f t="shared" si="104"/>
        <v>40750.132569444439</v>
      </c>
      <c r="T1634" s="14">
        <f t="shared" si="105"/>
        <v>40810.132569444439</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2"/>
        <v>100</v>
      </c>
      <c r="P1635" s="5">
        <f t="shared" si="103"/>
        <v>172.41379310344828</v>
      </c>
      <c r="Q1635" t="s">
        <v>8325</v>
      </c>
      <c r="R1635" s="12" t="s">
        <v>8326</v>
      </c>
      <c r="S1635" s="14">
        <f t="shared" si="104"/>
        <v>40896.675416666665</v>
      </c>
      <c r="T1635" s="14">
        <f t="shared" si="105"/>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2"/>
        <v>100.49999999999999</v>
      </c>
      <c r="P1636" s="5">
        <f t="shared" si="103"/>
        <v>62.8125</v>
      </c>
      <c r="Q1636" t="s">
        <v>8325</v>
      </c>
      <c r="R1636" s="12" t="s">
        <v>8326</v>
      </c>
      <c r="S1636" s="14">
        <f t="shared" si="104"/>
        <v>40657.981493055551</v>
      </c>
      <c r="T1636" s="14">
        <f t="shared" si="105"/>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2"/>
        <v>125.29999999999998</v>
      </c>
      <c r="P1637" s="5">
        <f t="shared" si="103"/>
        <v>67.729729729729726</v>
      </c>
      <c r="Q1637" t="s">
        <v>8325</v>
      </c>
      <c r="R1637" s="12" t="s">
        <v>8326</v>
      </c>
      <c r="S1637" s="14">
        <f t="shared" si="104"/>
        <v>42502.660428240742</v>
      </c>
      <c r="T1637" s="14">
        <f t="shared" si="105"/>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2"/>
        <v>103.55555555555556</v>
      </c>
      <c r="P1638" s="5">
        <f t="shared" si="103"/>
        <v>53.5632183908046</v>
      </c>
      <c r="Q1638" t="s">
        <v>8325</v>
      </c>
      <c r="R1638" s="12" t="s">
        <v>8326</v>
      </c>
      <c r="S1638" s="14">
        <f t="shared" si="104"/>
        <v>40662.878333333334</v>
      </c>
      <c r="T1638" s="14">
        <f t="shared" si="105"/>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2"/>
        <v>103.8</v>
      </c>
      <c r="P1639" s="5">
        <f t="shared" si="103"/>
        <v>34.6</v>
      </c>
      <c r="Q1639" t="s">
        <v>8325</v>
      </c>
      <c r="R1639" s="12" t="s">
        <v>8326</v>
      </c>
      <c r="S1639" s="14">
        <f t="shared" si="104"/>
        <v>40122.543287037035</v>
      </c>
      <c r="T1639" s="14">
        <f t="shared" si="105"/>
        <v>40178.777083333334</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2"/>
        <v>105</v>
      </c>
      <c r="P1640" s="5">
        <f t="shared" si="103"/>
        <v>38.888888888888886</v>
      </c>
      <c r="Q1640" t="s">
        <v>8325</v>
      </c>
      <c r="R1640" s="12" t="s">
        <v>8326</v>
      </c>
      <c r="S1640" s="14">
        <f t="shared" si="104"/>
        <v>41288.478796296295</v>
      </c>
      <c r="T1640" s="14">
        <f t="shared" si="105"/>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2"/>
        <v>100</v>
      </c>
      <c r="P1641" s="5">
        <f t="shared" si="103"/>
        <v>94.736842105263165</v>
      </c>
      <c r="Q1641" t="s">
        <v>8325</v>
      </c>
      <c r="R1641" s="12" t="s">
        <v>8326</v>
      </c>
      <c r="S1641" s="14">
        <f t="shared" si="104"/>
        <v>40941.444039351853</v>
      </c>
      <c r="T1641" s="14">
        <f t="shared" si="105"/>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2"/>
        <v>169.86</v>
      </c>
      <c r="P1642" s="5">
        <f t="shared" si="103"/>
        <v>39.967058823529413</v>
      </c>
      <c r="Q1642" t="s">
        <v>8325</v>
      </c>
      <c r="R1642" s="12" t="s">
        <v>8346</v>
      </c>
      <c r="S1642" s="14">
        <f t="shared" si="104"/>
        <v>40379.022627314815</v>
      </c>
      <c r="T1642" s="14">
        <f t="shared" si="105"/>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2"/>
        <v>101.4</v>
      </c>
      <c r="P1643" s="5">
        <f t="shared" si="103"/>
        <v>97.5</v>
      </c>
      <c r="Q1643" t="s">
        <v>8325</v>
      </c>
      <c r="R1643" s="12" t="s">
        <v>8346</v>
      </c>
      <c r="S1643" s="14">
        <f t="shared" si="104"/>
        <v>41962.388240740744</v>
      </c>
      <c r="T1643" s="14">
        <f t="shared" si="105"/>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2"/>
        <v>100</v>
      </c>
      <c r="P1644" s="5">
        <f t="shared" si="103"/>
        <v>42.857142857142854</v>
      </c>
      <c r="Q1644" t="s">
        <v>8325</v>
      </c>
      <c r="R1644" s="12" t="s">
        <v>8346</v>
      </c>
      <c r="S1644" s="14">
        <f t="shared" si="104"/>
        <v>40687.816284722219</v>
      </c>
      <c r="T1644" s="14">
        <f t="shared" si="105"/>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2"/>
        <v>124.70000000000002</v>
      </c>
      <c r="P1645" s="5">
        <f t="shared" si="103"/>
        <v>168.51351351351352</v>
      </c>
      <c r="Q1645" t="s">
        <v>8325</v>
      </c>
      <c r="R1645" s="12" t="s">
        <v>8346</v>
      </c>
      <c r="S1645" s="14">
        <f t="shared" si="104"/>
        <v>41146.615879629629</v>
      </c>
      <c r="T1645" s="14">
        <f t="shared" si="105"/>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2"/>
        <v>109.5</v>
      </c>
      <c r="P1646" s="5">
        <f t="shared" si="103"/>
        <v>85.546875</v>
      </c>
      <c r="Q1646" t="s">
        <v>8325</v>
      </c>
      <c r="R1646" s="12" t="s">
        <v>8346</v>
      </c>
      <c r="S1646" s="14">
        <f t="shared" si="104"/>
        <v>41174.851388888885</v>
      </c>
      <c r="T1646" s="14">
        <f t="shared" si="105"/>
        <v>41234.893055555556</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2"/>
        <v>110.80000000000001</v>
      </c>
      <c r="P1647" s="5">
        <f t="shared" si="103"/>
        <v>554</v>
      </c>
      <c r="Q1647" t="s">
        <v>8325</v>
      </c>
      <c r="R1647" s="12" t="s">
        <v>8346</v>
      </c>
      <c r="S1647" s="14">
        <f t="shared" si="104"/>
        <v>41521.409027777772</v>
      </c>
      <c r="T1647" s="14">
        <f t="shared" si="105"/>
        <v>41535.409027777772</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2"/>
        <v>110.2</v>
      </c>
      <c r="P1648" s="5">
        <f t="shared" si="103"/>
        <v>26.554216867469879</v>
      </c>
      <c r="Q1648" t="s">
        <v>8325</v>
      </c>
      <c r="R1648" s="12" t="s">
        <v>8346</v>
      </c>
      <c r="S1648" s="14">
        <f t="shared" si="104"/>
        <v>41833.241932870369</v>
      </c>
      <c r="T1648" s="14">
        <f t="shared" si="105"/>
        <v>41865.549305555556</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2"/>
        <v>104.71999999999998</v>
      </c>
      <c r="P1649" s="5">
        <f t="shared" si="103"/>
        <v>113.82608695652173</v>
      </c>
      <c r="Q1649" t="s">
        <v>8325</v>
      </c>
      <c r="R1649" s="12" t="s">
        <v>8346</v>
      </c>
      <c r="S1649" s="14">
        <f t="shared" si="104"/>
        <v>41039.201122685183</v>
      </c>
      <c r="T1649" s="14">
        <f t="shared" si="105"/>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2"/>
        <v>125.26086956521738</v>
      </c>
      <c r="P1650" s="5">
        <f t="shared" si="103"/>
        <v>32.011111111111113</v>
      </c>
      <c r="Q1650" t="s">
        <v>8325</v>
      </c>
      <c r="R1650" s="12" t="s">
        <v>8346</v>
      </c>
      <c r="S1650" s="14">
        <f t="shared" si="104"/>
        <v>40592.496319444443</v>
      </c>
      <c r="T1650" s="14">
        <f t="shared" si="105"/>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2"/>
        <v>100.58763157894737</v>
      </c>
      <c r="P1651" s="5">
        <f t="shared" si="103"/>
        <v>47.189259259259259</v>
      </c>
      <c r="Q1651" t="s">
        <v>8325</v>
      </c>
      <c r="R1651" s="12" t="s">
        <v>8346</v>
      </c>
      <c r="S1651" s="14">
        <f t="shared" si="104"/>
        <v>41737.476331018515</v>
      </c>
      <c r="T1651" s="14">
        <f t="shared" si="105"/>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2"/>
        <v>141.55000000000001</v>
      </c>
      <c r="P1652" s="5">
        <f t="shared" si="103"/>
        <v>88.46875</v>
      </c>
      <c r="Q1652" t="s">
        <v>8325</v>
      </c>
      <c r="R1652" s="12" t="s">
        <v>8346</v>
      </c>
      <c r="S1652" s="14">
        <f t="shared" si="104"/>
        <v>41526.227280092593</v>
      </c>
      <c r="T1652" s="14">
        <f t="shared" si="105"/>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2"/>
        <v>100.75</v>
      </c>
      <c r="P1653" s="5">
        <f t="shared" si="103"/>
        <v>100.75</v>
      </c>
      <c r="Q1653" t="s">
        <v>8325</v>
      </c>
      <c r="R1653" s="12" t="s">
        <v>8346</v>
      </c>
      <c r="S1653" s="14">
        <f t="shared" si="104"/>
        <v>40625.692361111105</v>
      </c>
      <c r="T1653" s="14">
        <f t="shared" si="105"/>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2"/>
        <v>100.66666666666666</v>
      </c>
      <c r="P1654" s="5">
        <f t="shared" si="103"/>
        <v>64.714285714285708</v>
      </c>
      <c r="Q1654" t="s">
        <v>8325</v>
      </c>
      <c r="R1654" s="12" t="s">
        <v>8346</v>
      </c>
      <c r="S1654" s="14">
        <f t="shared" si="104"/>
        <v>41572.284641203703</v>
      </c>
      <c r="T1654" s="14">
        <f t="shared" si="105"/>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2"/>
        <v>174.2304</v>
      </c>
      <c r="P1655" s="5">
        <f t="shared" si="103"/>
        <v>51.854285714285716</v>
      </c>
      <c r="Q1655" t="s">
        <v>8325</v>
      </c>
      <c r="R1655" s="12" t="s">
        <v>8346</v>
      </c>
      <c r="S1655" s="14">
        <f t="shared" si="104"/>
        <v>40626.626111111109</v>
      </c>
      <c r="T1655" s="14">
        <f t="shared" si="105"/>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2"/>
        <v>119.90909090909089</v>
      </c>
      <c r="P1656" s="5">
        <f t="shared" si="103"/>
        <v>38.794117647058826</v>
      </c>
      <c r="Q1656" t="s">
        <v>8325</v>
      </c>
      <c r="R1656" s="12" t="s">
        <v>8346</v>
      </c>
      <c r="S1656" s="14">
        <f t="shared" si="104"/>
        <v>40987.682407407403</v>
      </c>
      <c r="T1656" s="14">
        <f t="shared" si="105"/>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2"/>
        <v>142.86666666666667</v>
      </c>
      <c r="P1657" s="5">
        <f t="shared" si="103"/>
        <v>44.645833333333336</v>
      </c>
      <c r="Q1657" t="s">
        <v>8325</v>
      </c>
      <c r="R1657" s="12" t="s">
        <v>8346</v>
      </c>
      <c r="S1657" s="14">
        <f t="shared" si="104"/>
        <v>40974.583564814813</v>
      </c>
      <c r="T1657" s="14">
        <f t="shared" si="105"/>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2"/>
        <v>100.33493333333334</v>
      </c>
      <c r="P1658" s="5">
        <f t="shared" si="103"/>
        <v>156.77333333333334</v>
      </c>
      <c r="Q1658" t="s">
        <v>8325</v>
      </c>
      <c r="R1658" s="12" t="s">
        <v>8346</v>
      </c>
      <c r="S1658" s="14">
        <f t="shared" si="104"/>
        <v>41226.720509259256</v>
      </c>
      <c r="T1658" s="14">
        <f t="shared" si="105"/>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2"/>
        <v>104.93380000000001</v>
      </c>
      <c r="P1659" s="5">
        <f t="shared" si="103"/>
        <v>118.70339366515837</v>
      </c>
      <c r="Q1659" t="s">
        <v>8325</v>
      </c>
      <c r="R1659" s="12" t="s">
        <v>8346</v>
      </c>
      <c r="S1659" s="14">
        <f t="shared" si="104"/>
        <v>41023.573703703703</v>
      </c>
      <c r="T1659" s="14">
        <f t="shared" si="105"/>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2"/>
        <v>132.23333333333335</v>
      </c>
      <c r="P1660" s="5">
        <f t="shared" si="103"/>
        <v>74.149532710280369</v>
      </c>
      <c r="Q1660" t="s">
        <v>8325</v>
      </c>
      <c r="R1660" s="12" t="s">
        <v>8346</v>
      </c>
      <c r="S1660" s="14">
        <f t="shared" si="104"/>
        <v>41223.013506944444</v>
      </c>
      <c r="T1660" s="14">
        <f t="shared" si="105"/>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2"/>
        <v>112.79999999999998</v>
      </c>
      <c r="P1661" s="5">
        <f t="shared" si="103"/>
        <v>12.533333333333333</v>
      </c>
      <c r="Q1661" t="s">
        <v>8325</v>
      </c>
      <c r="R1661" s="12" t="s">
        <v>8346</v>
      </c>
      <c r="S1661" s="14">
        <f t="shared" si="104"/>
        <v>41596.705104166664</v>
      </c>
      <c r="T1661" s="14">
        <f t="shared" si="105"/>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2"/>
        <v>1253.75</v>
      </c>
      <c r="P1662" s="5">
        <f t="shared" si="103"/>
        <v>27.861111111111111</v>
      </c>
      <c r="Q1662" t="s">
        <v>8325</v>
      </c>
      <c r="R1662" s="12" t="s">
        <v>8346</v>
      </c>
      <c r="S1662" s="14">
        <f t="shared" si="104"/>
        <v>42459.485532407409</v>
      </c>
      <c r="T1662" s="14">
        <f t="shared" si="105"/>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2"/>
        <v>102.50632911392405</v>
      </c>
      <c r="P1663" s="5">
        <f t="shared" si="103"/>
        <v>80.178217821782184</v>
      </c>
      <c r="Q1663" t="s">
        <v>8325</v>
      </c>
      <c r="R1663" s="12" t="s">
        <v>8346</v>
      </c>
      <c r="S1663" s="14">
        <f t="shared" si="104"/>
        <v>42343.789710648147</v>
      </c>
      <c r="T1663" s="14">
        <f t="shared" si="105"/>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2"/>
        <v>102.6375</v>
      </c>
      <c r="P1664" s="5">
        <f t="shared" si="103"/>
        <v>132.43548387096774</v>
      </c>
      <c r="Q1664" t="s">
        <v>8325</v>
      </c>
      <c r="R1664" s="12" t="s">
        <v>8346</v>
      </c>
      <c r="S1664" s="14">
        <f t="shared" si="104"/>
        <v>40847.99</v>
      </c>
      <c r="T1664" s="14">
        <f t="shared" si="105"/>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2"/>
        <v>108</v>
      </c>
      <c r="P1665" s="5">
        <f t="shared" si="103"/>
        <v>33.75</v>
      </c>
      <c r="Q1665" t="s">
        <v>8325</v>
      </c>
      <c r="R1665" s="12" t="s">
        <v>8346</v>
      </c>
      <c r="S1665" s="14">
        <f t="shared" si="104"/>
        <v>42005.813738425924</v>
      </c>
      <c r="T1665" s="14">
        <f t="shared" si="105"/>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2"/>
        <v>122.40879999999999</v>
      </c>
      <c r="P1666" s="5">
        <f t="shared" si="103"/>
        <v>34.384494382022467</v>
      </c>
      <c r="Q1666" t="s">
        <v>8325</v>
      </c>
      <c r="R1666" s="12" t="s">
        <v>8346</v>
      </c>
      <c r="S1666" s="14">
        <f t="shared" si="104"/>
        <v>40939.553449074068</v>
      </c>
      <c r="T1666" s="14">
        <f t="shared" si="105"/>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6">E1667/D1667*100</f>
        <v>119.45714285714286</v>
      </c>
      <c r="P1667" s="5">
        <f t="shared" ref="P1667:P1730" si="107">E1667/L1667</f>
        <v>44.956989247311824</v>
      </c>
      <c r="Q1667" t="s">
        <v>8325</v>
      </c>
      <c r="R1667" s="12" t="s">
        <v>8346</v>
      </c>
      <c r="S1667" s="14">
        <f t="shared" si="104"/>
        <v>40564.441122685181</v>
      </c>
      <c r="T1667" s="14">
        <f t="shared" si="105"/>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6"/>
        <v>160.88</v>
      </c>
      <c r="P1668" s="5">
        <f t="shared" si="107"/>
        <v>41.04081632653061</v>
      </c>
      <c r="Q1668" t="s">
        <v>8325</v>
      </c>
      <c r="R1668" s="12" t="s">
        <v>8346</v>
      </c>
      <c r="S1668" s="14">
        <f t="shared" si="104"/>
        <v>41331.04482638889</v>
      </c>
      <c r="T1668" s="14">
        <f t="shared" si="105"/>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6"/>
        <v>126.85294117647059</v>
      </c>
      <c r="P1669" s="5">
        <f t="shared" si="107"/>
        <v>52.597560975609753</v>
      </c>
      <c r="Q1669" t="s">
        <v>8325</v>
      </c>
      <c r="R1669" s="12" t="s">
        <v>8346</v>
      </c>
      <c r="S1669" s="14">
        <f t="shared" si="104"/>
        <v>41681.862245370365</v>
      </c>
      <c r="T1669" s="14">
        <f t="shared" si="105"/>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6"/>
        <v>102.6375</v>
      </c>
      <c r="P1670" s="5">
        <f t="shared" si="107"/>
        <v>70.784482758620683</v>
      </c>
      <c r="Q1670" t="s">
        <v>8325</v>
      </c>
      <c r="R1670" s="12" t="s">
        <v>8346</v>
      </c>
      <c r="S1670" s="14">
        <f t="shared" si="104"/>
        <v>40844.941423611104</v>
      </c>
      <c r="T1670" s="14">
        <f t="shared" si="105"/>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6"/>
        <v>139.75</v>
      </c>
      <c r="P1671" s="5">
        <f t="shared" si="107"/>
        <v>53.75</v>
      </c>
      <c r="Q1671" t="s">
        <v>8325</v>
      </c>
      <c r="R1671" s="12" t="s">
        <v>8346</v>
      </c>
      <c r="S1671" s="14">
        <f t="shared" si="104"/>
        <v>42461.676805555551</v>
      </c>
      <c r="T1671" s="14">
        <f t="shared" si="105"/>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6"/>
        <v>102.60000000000001</v>
      </c>
      <c r="P1672" s="5">
        <f t="shared" si="107"/>
        <v>44.608695652173914</v>
      </c>
      <c r="Q1672" t="s">
        <v>8325</v>
      </c>
      <c r="R1672" s="12" t="s">
        <v>8346</v>
      </c>
      <c r="S1672" s="14">
        <f t="shared" si="104"/>
        <v>40313.722210648149</v>
      </c>
      <c r="T1672" s="14">
        <f t="shared" si="105"/>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6"/>
        <v>100.67349999999999</v>
      </c>
      <c r="P1673" s="5">
        <f t="shared" si="107"/>
        <v>26.148961038961041</v>
      </c>
      <c r="Q1673" t="s">
        <v>8325</v>
      </c>
      <c r="R1673" s="12" t="s">
        <v>8346</v>
      </c>
      <c r="S1673" s="14">
        <f t="shared" si="104"/>
        <v>42553.335810185185</v>
      </c>
      <c r="T1673" s="14">
        <f t="shared" si="105"/>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6"/>
        <v>112.94117647058823</v>
      </c>
      <c r="P1674" s="5">
        <f t="shared" si="107"/>
        <v>39.183673469387756</v>
      </c>
      <c r="Q1674" t="s">
        <v>8325</v>
      </c>
      <c r="R1674" s="12" t="s">
        <v>8346</v>
      </c>
      <c r="S1674" s="14">
        <f t="shared" si="104"/>
        <v>41034.448263888888</v>
      </c>
      <c r="T1674" s="14">
        <f t="shared" si="105"/>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6"/>
        <v>128.09523809523807</v>
      </c>
      <c r="P1675" s="5">
        <f t="shared" si="107"/>
        <v>45.593220338983052</v>
      </c>
      <c r="Q1675" t="s">
        <v>8325</v>
      </c>
      <c r="R1675" s="12" t="s">
        <v>8346</v>
      </c>
      <c r="S1675" s="14">
        <f t="shared" si="104"/>
        <v>42039.670046296298</v>
      </c>
      <c r="T1675" s="14">
        <f t="shared" si="105"/>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6"/>
        <v>201.7</v>
      </c>
      <c r="P1676" s="5">
        <f t="shared" si="107"/>
        <v>89.247787610619469</v>
      </c>
      <c r="Q1676" t="s">
        <v>8325</v>
      </c>
      <c r="R1676" s="12" t="s">
        <v>8346</v>
      </c>
      <c r="S1676" s="14">
        <f t="shared" si="104"/>
        <v>42569.397060185183</v>
      </c>
      <c r="T1676" s="14">
        <f t="shared" si="105"/>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6"/>
        <v>137.416</v>
      </c>
      <c r="P1677" s="5">
        <f t="shared" si="107"/>
        <v>40.416470588235299</v>
      </c>
      <c r="Q1677" t="s">
        <v>8325</v>
      </c>
      <c r="R1677" s="12" t="s">
        <v>8346</v>
      </c>
      <c r="S1677" s="14">
        <f t="shared" si="104"/>
        <v>40802.524768518517</v>
      </c>
      <c r="T1677" s="14">
        <f t="shared" si="105"/>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6"/>
        <v>115.33333333333333</v>
      </c>
      <c r="P1678" s="5">
        <f t="shared" si="107"/>
        <v>82.38095238095238</v>
      </c>
      <c r="Q1678" t="s">
        <v>8325</v>
      </c>
      <c r="R1678" s="12" t="s">
        <v>8346</v>
      </c>
      <c r="S1678" s="14">
        <f t="shared" si="104"/>
        <v>40973.517905092594</v>
      </c>
      <c r="T1678" s="14">
        <f t="shared" si="105"/>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6"/>
        <v>111.66666666666667</v>
      </c>
      <c r="P1679" s="5">
        <f t="shared" si="107"/>
        <v>159.52380952380952</v>
      </c>
      <c r="Q1679" t="s">
        <v>8325</v>
      </c>
      <c r="R1679" s="12" t="s">
        <v>8346</v>
      </c>
      <c r="S1679" s="14">
        <f t="shared" si="104"/>
        <v>42416.198796296296</v>
      </c>
      <c r="T1679" s="14">
        <f t="shared" si="105"/>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6"/>
        <v>118.39999999999999</v>
      </c>
      <c r="P1680" s="5">
        <f t="shared" si="107"/>
        <v>36.244897959183675</v>
      </c>
      <c r="Q1680" t="s">
        <v>8325</v>
      </c>
      <c r="R1680" s="12" t="s">
        <v>8346</v>
      </c>
      <c r="S1680" s="14">
        <f t="shared" si="104"/>
        <v>41662.646655092591</v>
      </c>
      <c r="T1680" s="14">
        <f t="shared" si="105"/>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6"/>
        <v>175</v>
      </c>
      <c r="P1681" s="5">
        <f t="shared" si="107"/>
        <v>62.5</v>
      </c>
      <c r="Q1681" t="s">
        <v>8325</v>
      </c>
      <c r="R1681" s="12" t="s">
        <v>8346</v>
      </c>
      <c r="S1681" s="14">
        <f t="shared" si="104"/>
        <v>40722.860474537032</v>
      </c>
      <c r="T1681" s="14">
        <f t="shared" si="105"/>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6"/>
        <v>117.5</v>
      </c>
      <c r="P1682" s="5">
        <f t="shared" si="107"/>
        <v>47</v>
      </c>
      <c r="Q1682" t="s">
        <v>8325</v>
      </c>
      <c r="R1682" s="12" t="s">
        <v>8347</v>
      </c>
      <c r="S1682" s="14">
        <f t="shared" si="104"/>
        <v>41802.549386574072</v>
      </c>
      <c r="T1682" s="14">
        <f t="shared" si="105"/>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6"/>
        <v>101.42212307692309</v>
      </c>
      <c r="P1683" s="5">
        <f t="shared" si="107"/>
        <v>74.575090497737563</v>
      </c>
      <c r="Q1683" t="s">
        <v>8325</v>
      </c>
      <c r="R1683" s="12" t="s">
        <v>8347</v>
      </c>
      <c r="S1683" s="14">
        <f t="shared" ref="S1683:S1746" si="108">(((J1683/60)/60)/24)+DATE(1970,1,1)+(-5/24)</f>
        <v>42773.91300925926</v>
      </c>
      <c r="T1683" s="14">
        <f t="shared" ref="T1683:T1746" si="109">(((I1683/60)/60)/24)+DATE(1970,1,1)+(-5/24)</f>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6"/>
        <v>0</v>
      </c>
      <c r="P1684" s="5" t="e">
        <f t="shared" si="107"/>
        <v>#DIV/0!</v>
      </c>
      <c r="Q1684" t="s">
        <v>8325</v>
      </c>
      <c r="R1684" s="12" t="s">
        <v>8347</v>
      </c>
      <c r="S1684" s="14">
        <f t="shared" si="108"/>
        <v>42779.005324074074</v>
      </c>
      <c r="T1684" s="14">
        <f t="shared" si="109"/>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6"/>
        <v>21.714285714285715</v>
      </c>
      <c r="P1685" s="5">
        <f t="shared" si="107"/>
        <v>76</v>
      </c>
      <c r="Q1685" t="s">
        <v>8325</v>
      </c>
      <c r="R1685" s="12" t="s">
        <v>8347</v>
      </c>
      <c r="S1685" s="14">
        <f t="shared" si="108"/>
        <v>42808.57335648148</v>
      </c>
      <c r="T1685" s="14">
        <f t="shared" si="109"/>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6"/>
        <v>109.125</v>
      </c>
      <c r="P1686" s="5">
        <f t="shared" si="107"/>
        <v>86.43564356435644</v>
      </c>
      <c r="Q1686" t="s">
        <v>8325</v>
      </c>
      <c r="R1686" s="12" t="s">
        <v>8347</v>
      </c>
      <c r="S1686" s="14">
        <f t="shared" si="108"/>
        <v>42783.606956018521</v>
      </c>
      <c r="T1686" s="14">
        <f t="shared" si="109"/>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6"/>
        <v>102.85714285714285</v>
      </c>
      <c r="P1687" s="5">
        <f t="shared" si="107"/>
        <v>24</v>
      </c>
      <c r="Q1687" t="s">
        <v>8325</v>
      </c>
      <c r="R1687" s="12" t="s">
        <v>8347</v>
      </c>
      <c r="S1687" s="14">
        <f t="shared" si="108"/>
        <v>42788.041932870365</v>
      </c>
      <c r="T1687" s="14">
        <f t="shared" si="109"/>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6"/>
        <v>0.36</v>
      </c>
      <c r="P1688" s="5">
        <f t="shared" si="107"/>
        <v>18</v>
      </c>
      <c r="Q1688" t="s">
        <v>8325</v>
      </c>
      <c r="R1688" s="12" t="s">
        <v>8347</v>
      </c>
      <c r="S1688" s="14">
        <f t="shared" si="108"/>
        <v>42792.635636574072</v>
      </c>
      <c r="T1688" s="14">
        <f t="shared" si="109"/>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6"/>
        <v>31.25</v>
      </c>
      <c r="P1689" s="5">
        <f t="shared" si="107"/>
        <v>80.128205128205124</v>
      </c>
      <c r="Q1689" t="s">
        <v>8325</v>
      </c>
      <c r="R1689" s="12" t="s">
        <v>8347</v>
      </c>
      <c r="S1689" s="14">
        <f t="shared" si="108"/>
        <v>42801.838483796295</v>
      </c>
      <c r="T1689" s="14">
        <f t="shared" si="109"/>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6"/>
        <v>44.3</v>
      </c>
      <c r="P1690" s="5">
        <f t="shared" si="107"/>
        <v>253.14285714285714</v>
      </c>
      <c r="Q1690" t="s">
        <v>8325</v>
      </c>
      <c r="R1690" s="12" t="s">
        <v>8347</v>
      </c>
      <c r="S1690" s="14">
        <f t="shared" si="108"/>
        <v>42804.326319444437</v>
      </c>
      <c r="T1690" s="14">
        <f t="shared" si="109"/>
        <v>42834.28465277778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6"/>
        <v>100</v>
      </c>
      <c r="P1691" s="5">
        <f t="shared" si="107"/>
        <v>171.42857142857142</v>
      </c>
      <c r="Q1691" t="s">
        <v>8325</v>
      </c>
      <c r="R1691" s="12" t="s">
        <v>8347</v>
      </c>
      <c r="S1691" s="14">
        <f t="shared" si="108"/>
        <v>42780.734143518515</v>
      </c>
      <c r="T1691" s="14">
        <f t="shared" si="109"/>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6"/>
        <v>25.4</v>
      </c>
      <c r="P1692" s="5">
        <f t="shared" si="107"/>
        <v>57.727272727272727</v>
      </c>
      <c r="Q1692" t="s">
        <v>8325</v>
      </c>
      <c r="R1692" s="12" t="s">
        <v>8347</v>
      </c>
      <c r="S1692" s="14">
        <f t="shared" si="108"/>
        <v>42801.222708333335</v>
      </c>
      <c r="T1692" s="14">
        <f t="shared" si="109"/>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6"/>
        <v>33.473333333333329</v>
      </c>
      <c r="P1693" s="5">
        <f t="shared" si="107"/>
        <v>264.26315789473682</v>
      </c>
      <c r="Q1693" t="s">
        <v>8325</v>
      </c>
      <c r="R1693" s="12" t="s">
        <v>8347</v>
      </c>
      <c r="S1693" s="14">
        <f t="shared" si="108"/>
        <v>42795.49314814814</v>
      </c>
      <c r="T1693" s="14">
        <f t="shared" si="109"/>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6"/>
        <v>47.8</v>
      </c>
      <c r="P1694" s="5">
        <f t="shared" si="107"/>
        <v>159.33333333333334</v>
      </c>
      <c r="Q1694" t="s">
        <v>8325</v>
      </c>
      <c r="R1694" s="12" t="s">
        <v>8347</v>
      </c>
      <c r="S1694" s="14">
        <f t="shared" si="108"/>
        <v>42787.94290509259</v>
      </c>
      <c r="T1694" s="14">
        <f t="shared" si="109"/>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6"/>
        <v>9.3333333333333339</v>
      </c>
      <c r="P1695" s="5">
        <f t="shared" si="107"/>
        <v>35</v>
      </c>
      <c r="Q1695" t="s">
        <v>8325</v>
      </c>
      <c r="R1695" s="12" t="s">
        <v>8347</v>
      </c>
      <c r="S1695" s="14">
        <f t="shared" si="108"/>
        <v>42803.711944444447</v>
      </c>
      <c r="T1695" s="14">
        <f t="shared" si="109"/>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6"/>
        <v>0.05</v>
      </c>
      <c r="P1696" s="5">
        <f t="shared" si="107"/>
        <v>5</v>
      </c>
      <c r="Q1696" t="s">
        <v>8325</v>
      </c>
      <c r="R1696" s="12" t="s">
        <v>8347</v>
      </c>
      <c r="S1696" s="14">
        <f t="shared" si="108"/>
        <v>42791.461504629631</v>
      </c>
      <c r="T1696" s="14">
        <f t="shared" si="109"/>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6"/>
        <v>11.708333333333334</v>
      </c>
      <c r="P1697" s="5">
        <f t="shared" si="107"/>
        <v>61.086956521739133</v>
      </c>
      <c r="Q1697" t="s">
        <v>8325</v>
      </c>
      <c r="R1697" s="12" t="s">
        <v>8347</v>
      </c>
      <c r="S1697" s="14">
        <f t="shared" si="108"/>
        <v>42800.823078703703</v>
      </c>
      <c r="T1697" s="14">
        <f t="shared" si="109"/>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6"/>
        <v>0</v>
      </c>
      <c r="P1698" s="5" t="e">
        <f t="shared" si="107"/>
        <v>#DIV/0!</v>
      </c>
      <c r="Q1698" t="s">
        <v>8325</v>
      </c>
      <c r="R1698" s="12" t="s">
        <v>8347</v>
      </c>
      <c r="S1698" s="14">
        <f t="shared" si="108"/>
        <v>42795.861238425925</v>
      </c>
      <c r="T1698" s="14">
        <f t="shared" si="109"/>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6"/>
        <v>20.208000000000002</v>
      </c>
      <c r="P1699" s="5">
        <f t="shared" si="107"/>
        <v>114.81818181818181</v>
      </c>
      <c r="Q1699" t="s">
        <v>8325</v>
      </c>
      <c r="R1699" s="12" t="s">
        <v>8347</v>
      </c>
      <c r="S1699" s="14">
        <f t="shared" si="108"/>
        <v>42804.82462962962</v>
      </c>
      <c r="T1699" s="14">
        <f t="shared" si="109"/>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6"/>
        <v>0</v>
      </c>
      <c r="P1700" s="5" t="e">
        <f t="shared" si="107"/>
        <v>#DIV/0!</v>
      </c>
      <c r="Q1700" t="s">
        <v>8325</v>
      </c>
      <c r="R1700" s="12" t="s">
        <v>8347</v>
      </c>
      <c r="S1700" s="14">
        <f t="shared" si="108"/>
        <v>42795.999537037038</v>
      </c>
      <c r="T1700" s="14">
        <f t="shared" si="109"/>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6"/>
        <v>4.2311459353574925</v>
      </c>
      <c r="P1701" s="5">
        <f t="shared" si="107"/>
        <v>54</v>
      </c>
      <c r="Q1701" t="s">
        <v>8325</v>
      </c>
      <c r="R1701" s="12" t="s">
        <v>8347</v>
      </c>
      <c r="S1701" s="14">
        <f t="shared" si="108"/>
        <v>42806.655613425923</v>
      </c>
      <c r="T1701" s="14">
        <f t="shared" si="109"/>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6"/>
        <v>26.06</v>
      </c>
      <c r="P1702" s="5">
        <f t="shared" si="107"/>
        <v>65.974683544303801</v>
      </c>
      <c r="Q1702" t="s">
        <v>8325</v>
      </c>
      <c r="R1702" s="12" t="s">
        <v>8347</v>
      </c>
      <c r="S1702" s="14">
        <f t="shared" si="108"/>
        <v>42795.863310185181</v>
      </c>
      <c r="T1702" s="14">
        <f t="shared" si="109"/>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6"/>
        <v>0.19801980198019803</v>
      </c>
      <c r="P1703" s="5">
        <f t="shared" si="107"/>
        <v>5</v>
      </c>
      <c r="Q1703" t="s">
        <v>8325</v>
      </c>
      <c r="R1703" s="12" t="s">
        <v>8347</v>
      </c>
      <c r="S1703" s="14">
        <f t="shared" si="108"/>
        <v>41989.456076388888</v>
      </c>
      <c r="T1703" s="14">
        <f t="shared" si="109"/>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6"/>
        <v>6.0606060606060606E-3</v>
      </c>
      <c r="P1704" s="5">
        <f t="shared" si="107"/>
        <v>1</v>
      </c>
      <c r="Q1704" t="s">
        <v>8325</v>
      </c>
      <c r="R1704" s="12" t="s">
        <v>8347</v>
      </c>
      <c r="S1704" s="14">
        <f t="shared" si="108"/>
        <v>42063.661458333336</v>
      </c>
      <c r="T1704" s="14">
        <f t="shared" si="109"/>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6"/>
        <v>1.02</v>
      </c>
      <c r="P1705" s="5">
        <f t="shared" si="107"/>
        <v>25.5</v>
      </c>
      <c r="Q1705" t="s">
        <v>8325</v>
      </c>
      <c r="R1705" s="12" t="s">
        <v>8347</v>
      </c>
      <c r="S1705" s="14">
        <f t="shared" si="108"/>
        <v>42187.073344907411</v>
      </c>
      <c r="T1705" s="14">
        <f t="shared" si="109"/>
        <v>42247.073344907411</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6"/>
        <v>65.100000000000009</v>
      </c>
      <c r="P1706" s="5">
        <f t="shared" si="107"/>
        <v>118.36363636363636</v>
      </c>
      <c r="Q1706" t="s">
        <v>8325</v>
      </c>
      <c r="R1706" s="12" t="s">
        <v>8347</v>
      </c>
      <c r="S1706" s="14">
        <f t="shared" si="108"/>
        <v>42020.931400462963</v>
      </c>
      <c r="T1706" s="14">
        <f t="shared" si="109"/>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6"/>
        <v>0</v>
      </c>
      <c r="P1707" s="5" t="e">
        <f t="shared" si="107"/>
        <v>#DIV/0!</v>
      </c>
      <c r="Q1707" t="s">
        <v>8325</v>
      </c>
      <c r="R1707" s="12" t="s">
        <v>8347</v>
      </c>
      <c r="S1707" s="14">
        <f t="shared" si="108"/>
        <v>42244.808402777773</v>
      </c>
      <c r="T1707" s="14">
        <f t="shared" si="109"/>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6"/>
        <v>0</v>
      </c>
      <c r="P1708" s="5" t="e">
        <f t="shared" si="107"/>
        <v>#DIV/0!</v>
      </c>
      <c r="Q1708" t="s">
        <v>8325</v>
      </c>
      <c r="R1708" s="12" t="s">
        <v>8347</v>
      </c>
      <c r="S1708" s="14">
        <f t="shared" si="108"/>
        <v>42179.098055555551</v>
      </c>
      <c r="T1708" s="14">
        <f t="shared" si="109"/>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6"/>
        <v>9.74</v>
      </c>
      <c r="P1709" s="5">
        <f t="shared" si="107"/>
        <v>54.111111111111114</v>
      </c>
      <c r="Q1709" t="s">
        <v>8325</v>
      </c>
      <c r="R1709" s="12" t="s">
        <v>8347</v>
      </c>
      <c r="S1709" s="14">
        <f t="shared" si="108"/>
        <v>42427.512673611105</v>
      </c>
      <c r="T1709" s="14">
        <f t="shared" si="109"/>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6"/>
        <v>0</v>
      </c>
      <c r="P1710" s="5" t="e">
        <f t="shared" si="107"/>
        <v>#DIV/0!</v>
      </c>
      <c r="Q1710" t="s">
        <v>8325</v>
      </c>
      <c r="R1710" s="12" t="s">
        <v>8347</v>
      </c>
      <c r="S1710" s="14">
        <f t="shared" si="108"/>
        <v>42451.658634259256</v>
      </c>
      <c r="T1710" s="14">
        <f t="shared" si="109"/>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6"/>
        <v>4.8571428571428568</v>
      </c>
      <c r="P1711" s="5">
        <f t="shared" si="107"/>
        <v>21.25</v>
      </c>
      <c r="Q1711" t="s">
        <v>8325</v>
      </c>
      <c r="R1711" s="12" t="s">
        <v>8347</v>
      </c>
      <c r="S1711" s="14">
        <f t="shared" si="108"/>
        <v>41841.355486111104</v>
      </c>
      <c r="T1711" s="14">
        <f t="shared" si="109"/>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6"/>
        <v>0.67999999999999994</v>
      </c>
      <c r="P1712" s="5">
        <f t="shared" si="107"/>
        <v>34</v>
      </c>
      <c r="Q1712" t="s">
        <v>8325</v>
      </c>
      <c r="R1712" s="12" t="s">
        <v>8347</v>
      </c>
      <c r="S1712" s="14">
        <f t="shared" si="108"/>
        <v>42341.382962962954</v>
      </c>
      <c r="T1712" s="14">
        <f t="shared" si="109"/>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6"/>
        <v>10.5</v>
      </c>
      <c r="P1713" s="5">
        <f t="shared" si="107"/>
        <v>525</v>
      </c>
      <c r="Q1713" t="s">
        <v>8325</v>
      </c>
      <c r="R1713" s="12" t="s">
        <v>8347</v>
      </c>
      <c r="S1713" s="14">
        <f t="shared" si="108"/>
        <v>41852.437893518516</v>
      </c>
      <c r="T1713" s="14">
        <f t="shared" si="109"/>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6"/>
        <v>0</v>
      </c>
      <c r="P1714" s="5" t="e">
        <f t="shared" si="107"/>
        <v>#DIV/0!</v>
      </c>
      <c r="Q1714" t="s">
        <v>8325</v>
      </c>
      <c r="R1714" s="12" t="s">
        <v>8347</v>
      </c>
      <c r="S1714" s="14">
        <f t="shared" si="108"/>
        <v>42125.705474537033</v>
      </c>
      <c r="T1714" s="14">
        <f t="shared" si="109"/>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6"/>
        <v>1.6666666666666667</v>
      </c>
      <c r="P1715" s="5">
        <f t="shared" si="107"/>
        <v>50</v>
      </c>
      <c r="Q1715" t="s">
        <v>8325</v>
      </c>
      <c r="R1715" s="12" t="s">
        <v>8347</v>
      </c>
      <c r="S1715" s="14">
        <f t="shared" si="108"/>
        <v>41887.592731481483</v>
      </c>
      <c r="T1715" s="14">
        <f t="shared" si="109"/>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6"/>
        <v>7.8680000000000003</v>
      </c>
      <c r="P1716" s="5">
        <f t="shared" si="107"/>
        <v>115.70588235294117</v>
      </c>
      <c r="Q1716" t="s">
        <v>8325</v>
      </c>
      <c r="R1716" s="12" t="s">
        <v>8347</v>
      </c>
      <c r="S1716" s="14">
        <f t="shared" si="108"/>
        <v>42095.710196759253</v>
      </c>
      <c r="T1716" s="14">
        <f t="shared" si="109"/>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6"/>
        <v>0.22</v>
      </c>
      <c r="P1717" s="5">
        <f t="shared" si="107"/>
        <v>5.5</v>
      </c>
      <c r="Q1717" t="s">
        <v>8325</v>
      </c>
      <c r="R1717" s="12" t="s">
        <v>8347</v>
      </c>
      <c r="S1717" s="14">
        <f t="shared" si="108"/>
        <v>42064.009085648147</v>
      </c>
      <c r="T1717" s="14">
        <f t="shared" si="109"/>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6"/>
        <v>7.5</v>
      </c>
      <c r="P1718" s="5">
        <f t="shared" si="107"/>
        <v>50</v>
      </c>
      <c r="Q1718" t="s">
        <v>8325</v>
      </c>
      <c r="R1718" s="12" t="s">
        <v>8347</v>
      </c>
      <c r="S1718" s="14">
        <f t="shared" si="108"/>
        <v>42673.369201388887</v>
      </c>
      <c r="T1718" s="14">
        <f t="shared" si="109"/>
        <v>42713.410868055551</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6"/>
        <v>42.725880551301685</v>
      </c>
      <c r="P1719" s="5">
        <f t="shared" si="107"/>
        <v>34.024390243902438</v>
      </c>
      <c r="Q1719" t="s">
        <v>8325</v>
      </c>
      <c r="R1719" s="12" t="s">
        <v>8347</v>
      </c>
      <c r="S1719" s="14">
        <f t="shared" si="108"/>
        <v>42460.773587962954</v>
      </c>
      <c r="T1719" s="14">
        <f t="shared" si="109"/>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6"/>
        <v>0.2142857142857143</v>
      </c>
      <c r="P1720" s="5">
        <f t="shared" si="107"/>
        <v>37.5</v>
      </c>
      <c r="Q1720" t="s">
        <v>8325</v>
      </c>
      <c r="R1720" s="12" t="s">
        <v>8347</v>
      </c>
      <c r="S1720" s="14">
        <f t="shared" si="108"/>
        <v>42460.402187499996</v>
      </c>
      <c r="T1720" s="14">
        <f t="shared" si="109"/>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6"/>
        <v>0.87500000000000011</v>
      </c>
      <c r="P1721" s="5">
        <f t="shared" si="107"/>
        <v>11.666666666666666</v>
      </c>
      <c r="Q1721" t="s">
        <v>8325</v>
      </c>
      <c r="R1721" s="12" t="s">
        <v>8347</v>
      </c>
      <c r="S1721" s="14">
        <f t="shared" si="108"/>
        <v>41869.326284722221</v>
      </c>
      <c r="T1721" s="14">
        <f t="shared" si="109"/>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6"/>
        <v>5.625</v>
      </c>
      <c r="P1722" s="5">
        <f t="shared" si="107"/>
        <v>28.125</v>
      </c>
      <c r="Q1722" t="s">
        <v>8325</v>
      </c>
      <c r="R1722" s="12" t="s">
        <v>8347</v>
      </c>
      <c r="S1722" s="14">
        <f t="shared" si="108"/>
        <v>41922.574895833335</v>
      </c>
      <c r="T1722" s="14">
        <f t="shared" si="109"/>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6"/>
        <v>0</v>
      </c>
      <c r="P1723" s="5" t="e">
        <f t="shared" si="107"/>
        <v>#DIV/0!</v>
      </c>
      <c r="Q1723" t="s">
        <v>8325</v>
      </c>
      <c r="R1723" s="12" t="s">
        <v>8347</v>
      </c>
      <c r="S1723" s="14">
        <f t="shared" si="108"/>
        <v>42319.25304398148</v>
      </c>
      <c r="T1723" s="14">
        <f t="shared" si="109"/>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6"/>
        <v>3.4722222222222224E-2</v>
      </c>
      <c r="P1724" s="5">
        <f t="shared" si="107"/>
        <v>1</v>
      </c>
      <c r="Q1724" t="s">
        <v>8325</v>
      </c>
      <c r="R1724" s="12" t="s">
        <v>8347</v>
      </c>
      <c r="S1724" s="14">
        <f t="shared" si="108"/>
        <v>42425.752650462957</v>
      </c>
      <c r="T1724" s="14">
        <f t="shared" si="109"/>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6"/>
        <v>6.5</v>
      </c>
      <c r="P1725" s="5">
        <f t="shared" si="107"/>
        <v>216.66666666666666</v>
      </c>
      <c r="Q1725" t="s">
        <v>8325</v>
      </c>
      <c r="R1725" s="12" t="s">
        <v>8347</v>
      </c>
      <c r="S1725" s="14">
        <f t="shared" si="108"/>
        <v>42129.617071759254</v>
      </c>
      <c r="T1725" s="14">
        <f t="shared" si="109"/>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6"/>
        <v>0.58333333333333337</v>
      </c>
      <c r="P1726" s="5">
        <f t="shared" si="107"/>
        <v>8.75</v>
      </c>
      <c r="Q1726" t="s">
        <v>8325</v>
      </c>
      <c r="R1726" s="12" t="s">
        <v>8347</v>
      </c>
      <c r="S1726" s="14">
        <f t="shared" si="108"/>
        <v>41912.724097222221</v>
      </c>
      <c r="T1726" s="14">
        <f t="shared" si="109"/>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6"/>
        <v>10.181818181818182</v>
      </c>
      <c r="P1727" s="5">
        <f t="shared" si="107"/>
        <v>62.222222222222221</v>
      </c>
      <c r="Q1727" t="s">
        <v>8325</v>
      </c>
      <c r="R1727" s="12" t="s">
        <v>8347</v>
      </c>
      <c r="S1727" s="14">
        <f t="shared" si="108"/>
        <v>41845.759826388887</v>
      </c>
      <c r="T1727" s="14">
        <f t="shared" si="109"/>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6"/>
        <v>33.784615384615385</v>
      </c>
      <c r="P1728" s="5">
        <f t="shared" si="107"/>
        <v>137.25</v>
      </c>
      <c r="Q1728" t="s">
        <v>8325</v>
      </c>
      <c r="R1728" s="12" t="s">
        <v>8347</v>
      </c>
      <c r="S1728" s="14">
        <f t="shared" si="108"/>
        <v>41788.711388888885</v>
      </c>
      <c r="T1728" s="14">
        <f t="shared" si="109"/>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6"/>
        <v>3.3333333333333333E-2</v>
      </c>
      <c r="P1729" s="5">
        <f t="shared" si="107"/>
        <v>1</v>
      </c>
      <c r="Q1729" t="s">
        <v>8325</v>
      </c>
      <c r="R1729" s="12" t="s">
        <v>8347</v>
      </c>
      <c r="S1729" s="14">
        <f t="shared" si="108"/>
        <v>42044.719641203708</v>
      </c>
      <c r="T1729" s="14">
        <f t="shared" si="109"/>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6"/>
        <v>68.400000000000006</v>
      </c>
      <c r="P1730" s="5">
        <f t="shared" si="107"/>
        <v>122.14285714285714</v>
      </c>
      <c r="Q1730" t="s">
        <v>8325</v>
      </c>
      <c r="R1730" s="12" t="s">
        <v>8347</v>
      </c>
      <c r="S1730" s="14">
        <f t="shared" si="108"/>
        <v>42268.417523148142</v>
      </c>
      <c r="T1730" s="14">
        <f t="shared" si="109"/>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10">E1731/D1731*100</f>
        <v>0</v>
      </c>
      <c r="P1731" s="5" t="e">
        <f t="shared" ref="P1731:P1794" si="111">E1731/L1731</f>
        <v>#DIV/0!</v>
      </c>
      <c r="Q1731" t="s">
        <v>8325</v>
      </c>
      <c r="R1731" s="12" t="s">
        <v>8347</v>
      </c>
      <c r="S1731" s="14">
        <f t="shared" si="108"/>
        <v>42470.843819444439</v>
      </c>
      <c r="T1731" s="14">
        <f t="shared" si="109"/>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10"/>
        <v>0</v>
      </c>
      <c r="P1732" s="5" t="e">
        <f t="shared" si="111"/>
        <v>#DIV/0!</v>
      </c>
      <c r="Q1732" t="s">
        <v>8325</v>
      </c>
      <c r="R1732" s="12" t="s">
        <v>8347</v>
      </c>
      <c r="S1732" s="14">
        <f t="shared" si="108"/>
        <v>42271.879432870373</v>
      </c>
      <c r="T1732" s="14">
        <f t="shared" si="109"/>
        <v>42301.879432870373</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10"/>
        <v>0</v>
      </c>
      <c r="P1733" s="5" t="e">
        <f t="shared" si="111"/>
        <v>#DIV/0!</v>
      </c>
      <c r="Q1733" t="s">
        <v>8325</v>
      </c>
      <c r="R1733" s="12" t="s">
        <v>8347</v>
      </c>
      <c r="S1733" s="14">
        <f t="shared" si="108"/>
        <v>42152.698518518511</v>
      </c>
      <c r="T1733" s="14">
        <f t="shared" si="109"/>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10"/>
        <v>0</v>
      </c>
      <c r="P1734" s="5" t="e">
        <f t="shared" si="111"/>
        <v>#DIV/0!</v>
      </c>
      <c r="Q1734" t="s">
        <v>8325</v>
      </c>
      <c r="R1734" s="12" t="s">
        <v>8347</v>
      </c>
      <c r="S1734" s="14">
        <f t="shared" si="108"/>
        <v>42325.475474537037</v>
      </c>
      <c r="T1734" s="14">
        <f t="shared" si="109"/>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10"/>
        <v>0</v>
      </c>
      <c r="P1735" s="5" t="e">
        <f t="shared" si="111"/>
        <v>#DIV/0!</v>
      </c>
      <c r="Q1735" t="s">
        <v>8325</v>
      </c>
      <c r="R1735" s="12" t="s">
        <v>8347</v>
      </c>
      <c r="S1735" s="14">
        <f t="shared" si="108"/>
        <v>42614.467291666668</v>
      </c>
      <c r="T1735" s="14">
        <f t="shared" si="109"/>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10"/>
        <v>2.2222222222222223E-2</v>
      </c>
      <c r="P1736" s="5">
        <f t="shared" si="111"/>
        <v>1</v>
      </c>
      <c r="Q1736" t="s">
        <v>8325</v>
      </c>
      <c r="R1736" s="12" t="s">
        <v>8347</v>
      </c>
      <c r="S1736" s="14">
        <f t="shared" si="108"/>
        <v>42101.828194444439</v>
      </c>
      <c r="T1736" s="14">
        <f t="shared" si="109"/>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10"/>
        <v>11</v>
      </c>
      <c r="P1737" s="5">
        <f t="shared" si="111"/>
        <v>55</v>
      </c>
      <c r="Q1737" t="s">
        <v>8325</v>
      </c>
      <c r="R1737" s="12" t="s">
        <v>8347</v>
      </c>
      <c r="S1737" s="14">
        <f t="shared" si="108"/>
        <v>42559.605844907412</v>
      </c>
      <c r="T1737" s="14">
        <f t="shared" si="109"/>
        <v>42589.605844907412</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10"/>
        <v>0.73333333333333328</v>
      </c>
      <c r="P1738" s="5">
        <f t="shared" si="111"/>
        <v>22</v>
      </c>
      <c r="Q1738" t="s">
        <v>8325</v>
      </c>
      <c r="R1738" s="12" t="s">
        <v>8347</v>
      </c>
      <c r="S1738" s="14">
        <f t="shared" si="108"/>
        <v>42286.65315972222</v>
      </c>
      <c r="T1738" s="14">
        <f t="shared" si="109"/>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10"/>
        <v>21.25</v>
      </c>
      <c r="P1739" s="5">
        <f t="shared" si="111"/>
        <v>56.666666666666664</v>
      </c>
      <c r="Q1739" t="s">
        <v>8325</v>
      </c>
      <c r="R1739" s="12" t="s">
        <v>8347</v>
      </c>
      <c r="S1739" s="14">
        <f t="shared" si="108"/>
        <v>42175.740648148152</v>
      </c>
      <c r="T1739" s="14">
        <f t="shared" si="109"/>
        <v>42205.740648148152</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10"/>
        <v>0.4</v>
      </c>
      <c r="P1740" s="5">
        <f t="shared" si="111"/>
        <v>20</v>
      </c>
      <c r="Q1740" t="s">
        <v>8325</v>
      </c>
      <c r="R1740" s="12" t="s">
        <v>8347</v>
      </c>
      <c r="S1740" s="14">
        <f t="shared" si="108"/>
        <v>41884.665995370371</v>
      </c>
      <c r="T1740" s="14">
        <f t="shared" si="109"/>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10"/>
        <v>0.1</v>
      </c>
      <c r="P1741" s="5">
        <f t="shared" si="111"/>
        <v>1</v>
      </c>
      <c r="Q1741" t="s">
        <v>8325</v>
      </c>
      <c r="R1741" s="12" t="s">
        <v>8347</v>
      </c>
      <c r="S1741" s="14">
        <f t="shared" si="108"/>
        <v>42435.665879629632</v>
      </c>
      <c r="T1741" s="14">
        <f t="shared" si="109"/>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10"/>
        <v>0</v>
      </c>
      <c r="P1742" s="5" t="e">
        <f t="shared" si="111"/>
        <v>#DIV/0!</v>
      </c>
      <c r="Q1742" t="s">
        <v>8338</v>
      </c>
      <c r="R1742" s="12" t="s">
        <v>8339</v>
      </c>
      <c r="S1742" s="14">
        <f t="shared" si="108"/>
        <v>42171.60905092593</v>
      </c>
      <c r="T1742" s="14">
        <f t="shared" si="109"/>
        <v>42201.60905092593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10"/>
        <v>110.83333333333334</v>
      </c>
      <c r="P1743" s="5">
        <f t="shared" si="111"/>
        <v>25.576923076923077</v>
      </c>
      <c r="Q1743" t="s">
        <v>8338</v>
      </c>
      <c r="R1743" s="12" t="s">
        <v>8339</v>
      </c>
      <c r="S1743" s="14">
        <f t="shared" si="108"/>
        <v>42120.419803240737</v>
      </c>
      <c r="T1743" s="14">
        <f t="shared" si="109"/>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10"/>
        <v>108.74999999999999</v>
      </c>
      <c r="P1744" s="5">
        <f t="shared" si="111"/>
        <v>63.970588235294116</v>
      </c>
      <c r="Q1744" t="s">
        <v>8338</v>
      </c>
      <c r="R1744" s="12" t="s">
        <v>8339</v>
      </c>
      <c r="S1744" s="14">
        <f t="shared" si="108"/>
        <v>42710.668634259251</v>
      </c>
      <c r="T1744" s="14">
        <f t="shared" si="109"/>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10"/>
        <v>100.41666666666667</v>
      </c>
      <c r="P1745" s="5">
        <f t="shared" si="111"/>
        <v>89.925373134328353</v>
      </c>
      <c r="Q1745" t="s">
        <v>8338</v>
      </c>
      <c r="R1745" s="12" t="s">
        <v>8339</v>
      </c>
      <c r="S1745" s="14">
        <f t="shared" si="108"/>
        <v>42586.717303240737</v>
      </c>
      <c r="T1745" s="14">
        <f t="shared" si="109"/>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10"/>
        <v>118.45454545454545</v>
      </c>
      <c r="P1746" s="5">
        <f t="shared" si="111"/>
        <v>93.071428571428569</v>
      </c>
      <c r="Q1746" t="s">
        <v>8338</v>
      </c>
      <c r="R1746" s="12" t="s">
        <v>8339</v>
      </c>
      <c r="S1746" s="14">
        <f t="shared" si="108"/>
        <v>42026.396724537037</v>
      </c>
      <c r="T1746" s="14">
        <f t="shared" si="109"/>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10"/>
        <v>114.01428571428571</v>
      </c>
      <c r="P1747" s="5">
        <f t="shared" si="111"/>
        <v>89.674157303370791</v>
      </c>
      <c r="Q1747" t="s">
        <v>8338</v>
      </c>
      <c r="R1747" s="12" t="s">
        <v>8339</v>
      </c>
      <c r="S1747" s="14">
        <f t="shared" ref="S1747:S1810" si="112">(((J1747/60)/60)/24)+DATE(1970,1,1)+(-5/24)</f>
        <v>42690.051365740735</v>
      </c>
      <c r="T1747" s="14">
        <f t="shared" ref="T1747:T1810" si="113">(((I1747/60)/60)/24)+DATE(1970,1,1)+(-5/24)</f>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10"/>
        <v>148.10000000000002</v>
      </c>
      <c r="P1748" s="5">
        <f t="shared" si="111"/>
        <v>207.61682242990653</v>
      </c>
      <c r="Q1748" t="s">
        <v>8338</v>
      </c>
      <c r="R1748" s="12" t="s">
        <v>8339</v>
      </c>
      <c r="S1748" s="14">
        <f t="shared" si="112"/>
        <v>42667.968368055554</v>
      </c>
      <c r="T1748" s="14">
        <f t="shared" si="113"/>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10"/>
        <v>104.95555555555556</v>
      </c>
      <c r="P1749" s="5">
        <f t="shared" si="111"/>
        <v>59.408805031446541</v>
      </c>
      <c r="Q1749" t="s">
        <v>8338</v>
      </c>
      <c r="R1749" s="12" t="s">
        <v>8339</v>
      </c>
      <c r="S1749" s="14">
        <f t="shared" si="112"/>
        <v>42292.227199074077</v>
      </c>
      <c r="T1749" s="14">
        <f t="shared" si="113"/>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10"/>
        <v>129.94800000000001</v>
      </c>
      <c r="P1750" s="5">
        <f t="shared" si="111"/>
        <v>358.97237569060775</v>
      </c>
      <c r="Q1750" t="s">
        <v>8338</v>
      </c>
      <c r="R1750" s="12" t="s">
        <v>8339</v>
      </c>
      <c r="S1750" s="14">
        <f t="shared" si="112"/>
        <v>42219.742395833331</v>
      </c>
      <c r="T1750" s="14">
        <f t="shared" si="113"/>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10"/>
        <v>123.48756218905473</v>
      </c>
      <c r="P1751" s="5">
        <f t="shared" si="111"/>
        <v>94.736641221374043</v>
      </c>
      <c r="Q1751" t="s">
        <v>8338</v>
      </c>
      <c r="R1751" s="12" t="s">
        <v>8339</v>
      </c>
      <c r="S1751" s="14">
        <f t="shared" si="112"/>
        <v>42758.767604166664</v>
      </c>
      <c r="T1751" s="14">
        <f t="shared" si="113"/>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10"/>
        <v>201.62</v>
      </c>
      <c r="P1752" s="5">
        <f t="shared" si="111"/>
        <v>80.647999999999996</v>
      </c>
      <c r="Q1752" t="s">
        <v>8338</v>
      </c>
      <c r="R1752" s="12" t="s">
        <v>8339</v>
      </c>
      <c r="S1752" s="14">
        <f t="shared" si="112"/>
        <v>42454.628518518519</v>
      </c>
      <c r="T1752" s="14">
        <f t="shared" si="113"/>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10"/>
        <v>102.89999999999999</v>
      </c>
      <c r="P1753" s="5">
        <f t="shared" si="111"/>
        <v>168.68852459016392</v>
      </c>
      <c r="Q1753" t="s">
        <v>8338</v>
      </c>
      <c r="R1753" s="12" t="s">
        <v>8339</v>
      </c>
      <c r="S1753" s="14">
        <f t="shared" si="112"/>
        <v>42052.573182870365</v>
      </c>
      <c r="T1753" s="14">
        <f t="shared" si="113"/>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10"/>
        <v>260.16666666666663</v>
      </c>
      <c r="P1754" s="5">
        <f t="shared" si="111"/>
        <v>34.68888888888889</v>
      </c>
      <c r="Q1754" t="s">
        <v>8338</v>
      </c>
      <c r="R1754" s="12" t="s">
        <v>8339</v>
      </c>
      <c r="S1754" s="14">
        <f t="shared" si="112"/>
        <v>42627.044930555552</v>
      </c>
      <c r="T1754" s="14">
        <f t="shared" si="113"/>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10"/>
        <v>108</v>
      </c>
      <c r="P1755" s="5">
        <f t="shared" si="111"/>
        <v>462.85714285714283</v>
      </c>
      <c r="Q1755" t="s">
        <v>8338</v>
      </c>
      <c r="R1755" s="12" t="s">
        <v>8339</v>
      </c>
      <c r="S1755" s="14">
        <f t="shared" si="112"/>
        <v>42420.541296296295</v>
      </c>
      <c r="T1755" s="14">
        <f t="shared" si="113"/>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10"/>
        <v>110.52941176470587</v>
      </c>
      <c r="P1756" s="5">
        <f t="shared" si="111"/>
        <v>104.38888888888889</v>
      </c>
      <c r="Q1756" t="s">
        <v>8338</v>
      </c>
      <c r="R1756" s="12" t="s">
        <v>8339</v>
      </c>
      <c r="S1756" s="14">
        <f t="shared" si="112"/>
        <v>42067.668437499997</v>
      </c>
      <c r="T1756" s="14">
        <f t="shared" si="113"/>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10"/>
        <v>120</v>
      </c>
      <c r="P1757" s="5">
        <f t="shared" si="111"/>
        <v>7.5</v>
      </c>
      <c r="Q1757" t="s">
        <v>8338</v>
      </c>
      <c r="R1757" s="12" t="s">
        <v>8339</v>
      </c>
      <c r="S1757" s="14">
        <f t="shared" si="112"/>
        <v>42252.580567129626</v>
      </c>
      <c r="T1757" s="14">
        <f t="shared" si="113"/>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10"/>
        <v>102.82909090909091</v>
      </c>
      <c r="P1758" s="5">
        <f t="shared" si="111"/>
        <v>47.13</v>
      </c>
      <c r="Q1758" t="s">
        <v>8338</v>
      </c>
      <c r="R1758" s="12" t="s">
        <v>8339</v>
      </c>
      <c r="S1758" s="14">
        <f t="shared" si="112"/>
        <v>42570.959131944437</v>
      </c>
      <c r="T1758" s="14">
        <f t="shared" si="113"/>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10"/>
        <v>115.99999999999999</v>
      </c>
      <c r="P1759" s="5">
        <f t="shared" si="111"/>
        <v>414.28571428571428</v>
      </c>
      <c r="Q1759" t="s">
        <v>8338</v>
      </c>
      <c r="R1759" s="12" t="s">
        <v>8339</v>
      </c>
      <c r="S1759" s="14">
        <f t="shared" si="112"/>
        <v>42733.619016203702</v>
      </c>
      <c r="T1759" s="14">
        <f t="shared" si="113"/>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10"/>
        <v>114.7</v>
      </c>
      <c r="P1760" s="5">
        <f t="shared" si="111"/>
        <v>42.481481481481481</v>
      </c>
      <c r="Q1760" t="s">
        <v>8338</v>
      </c>
      <c r="R1760" s="12" t="s">
        <v>8339</v>
      </c>
      <c r="S1760" s="14">
        <f t="shared" si="112"/>
        <v>42505.74759259259</v>
      </c>
      <c r="T1760" s="14">
        <f t="shared" si="113"/>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10"/>
        <v>106.60000000000001</v>
      </c>
      <c r="P1761" s="5">
        <f t="shared" si="111"/>
        <v>108.77551020408163</v>
      </c>
      <c r="Q1761" t="s">
        <v>8338</v>
      </c>
      <c r="R1761" s="12" t="s">
        <v>8339</v>
      </c>
      <c r="S1761" s="14">
        <f t="shared" si="112"/>
        <v>42068.620706018519</v>
      </c>
      <c r="T1761" s="14">
        <f t="shared" si="113"/>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10"/>
        <v>165.44</v>
      </c>
      <c r="P1762" s="5">
        <f t="shared" si="111"/>
        <v>81.098039215686271</v>
      </c>
      <c r="Q1762" t="s">
        <v>8338</v>
      </c>
      <c r="R1762" s="12" t="s">
        <v>8339</v>
      </c>
      <c r="S1762" s="14">
        <f t="shared" si="112"/>
        <v>42405.464270833334</v>
      </c>
      <c r="T1762" s="14">
        <f t="shared" si="113"/>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10"/>
        <v>155</v>
      </c>
      <c r="P1763" s="5">
        <f t="shared" si="111"/>
        <v>51.666666666666664</v>
      </c>
      <c r="Q1763" t="s">
        <v>8338</v>
      </c>
      <c r="R1763" s="12" t="s">
        <v>8339</v>
      </c>
      <c r="S1763" s="14">
        <f t="shared" si="112"/>
        <v>42209.359490740739</v>
      </c>
      <c r="T1763" s="14">
        <f t="shared" si="113"/>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10"/>
        <v>885</v>
      </c>
      <c r="P1764" s="5">
        <f t="shared" si="111"/>
        <v>35.4</v>
      </c>
      <c r="Q1764" t="s">
        <v>8338</v>
      </c>
      <c r="R1764" s="12" t="s">
        <v>8339</v>
      </c>
      <c r="S1764" s="14">
        <f t="shared" si="112"/>
        <v>42410.773668981477</v>
      </c>
      <c r="T1764" s="14">
        <f t="shared" si="113"/>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10"/>
        <v>101.90833333333333</v>
      </c>
      <c r="P1765" s="5">
        <f t="shared" si="111"/>
        <v>103.63559322033899</v>
      </c>
      <c r="Q1765" t="s">
        <v>8338</v>
      </c>
      <c r="R1765" s="12" t="s">
        <v>8339</v>
      </c>
      <c r="S1765" s="14">
        <f t="shared" si="112"/>
        <v>42636.660185185181</v>
      </c>
      <c r="T1765" s="14">
        <f t="shared" si="113"/>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10"/>
        <v>19.600000000000001</v>
      </c>
      <c r="P1766" s="5">
        <f t="shared" si="111"/>
        <v>55.282051282051285</v>
      </c>
      <c r="Q1766" t="s">
        <v>8338</v>
      </c>
      <c r="R1766" s="12" t="s">
        <v>8339</v>
      </c>
      <c r="S1766" s="14">
        <f t="shared" si="112"/>
        <v>41825.27753472222</v>
      </c>
      <c r="T1766" s="14">
        <f t="shared" si="113"/>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10"/>
        <v>59.467839999999995</v>
      </c>
      <c r="P1767" s="5">
        <f t="shared" si="111"/>
        <v>72.16970873786407</v>
      </c>
      <c r="Q1767" t="s">
        <v>8338</v>
      </c>
      <c r="R1767" s="12" t="s">
        <v>8339</v>
      </c>
      <c r="S1767" s="14">
        <f t="shared" si="112"/>
        <v>41834.772129629629</v>
      </c>
      <c r="T1767" s="14">
        <f t="shared" si="113"/>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10"/>
        <v>0</v>
      </c>
      <c r="P1768" s="5" t="e">
        <f t="shared" si="111"/>
        <v>#DIV/0!</v>
      </c>
      <c r="Q1768" t="s">
        <v>8338</v>
      </c>
      <c r="R1768" s="12" t="s">
        <v>8339</v>
      </c>
      <c r="S1768" s="14">
        <f t="shared" si="112"/>
        <v>41855.65148148148</v>
      </c>
      <c r="T1768" s="14">
        <f t="shared" si="113"/>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10"/>
        <v>45.72</v>
      </c>
      <c r="P1769" s="5">
        <f t="shared" si="111"/>
        <v>58.615384615384613</v>
      </c>
      <c r="Q1769" t="s">
        <v>8338</v>
      </c>
      <c r="R1769" s="12" t="s">
        <v>8339</v>
      </c>
      <c r="S1769" s="14">
        <f t="shared" si="112"/>
        <v>41824.450046296297</v>
      </c>
      <c r="T1769" s="14">
        <f t="shared" si="113"/>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10"/>
        <v>3.74</v>
      </c>
      <c r="P1770" s="5">
        <f t="shared" si="111"/>
        <v>12.466666666666667</v>
      </c>
      <c r="Q1770" t="s">
        <v>8338</v>
      </c>
      <c r="R1770" s="12" t="s">
        <v>8339</v>
      </c>
      <c r="S1770" s="14">
        <f t="shared" si="112"/>
        <v>41849.352361111109</v>
      </c>
      <c r="T1770" s="14">
        <f t="shared" si="113"/>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10"/>
        <v>2.7025000000000001</v>
      </c>
      <c r="P1771" s="5">
        <f t="shared" si="111"/>
        <v>49.136363636363633</v>
      </c>
      <c r="Q1771" t="s">
        <v>8338</v>
      </c>
      <c r="R1771" s="12" t="s">
        <v>8339</v>
      </c>
      <c r="S1771" s="14">
        <f t="shared" si="112"/>
        <v>41987.610636574071</v>
      </c>
      <c r="T1771" s="14">
        <f t="shared" si="113"/>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10"/>
        <v>56.51428571428572</v>
      </c>
      <c r="P1772" s="5">
        <f t="shared" si="111"/>
        <v>150.5</v>
      </c>
      <c r="Q1772" t="s">
        <v>8338</v>
      </c>
      <c r="R1772" s="12" t="s">
        <v>8339</v>
      </c>
      <c r="S1772" s="14">
        <f t="shared" si="112"/>
        <v>41891.571689814817</v>
      </c>
      <c r="T1772" s="14">
        <f t="shared" si="113"/>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10"/>
        <v>21.30952380952381</v>
      </c>
      <c r="P1773" s="5">
        <f t="shared" si="111"/>
        <v>35.799999999999997</v>
      </c>
      <c r="Q1773" t="s">
        <v>8338</v>
      </c>
      <c r="R1773" s="12" t="s">
        <v>8339</v>
      </c>
      <c r="S1773" s="14">
        <f t="shared" si="112"/>
        <v>41905.771296296298</v>
      </c>
      <c r="T1773" s="14">
        <f t="shared" si="113"/>
        <v>41935.771296296298</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10"/>
        <v>15.6</v>
      </c>
      <c r="P1774" s="5">
        <f t="shared" si="111"/>
        <v>45.157894736842103</v>
      </c>
      <c r="Q1774" t="s">
        <v>8338</v>
      </c>
      <c r="R1774" s="12" t="s">
        <v>8339</v>
      </c>
      <c r="S1774" s="14">
        <f t="shared" si="112"/>
        <v>41766.509675925925</v>
      </c>
      <c r="T1774" s="14">
        <f t="shared" si="113"/>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10"/>
        <v>6.2566666666666677</v>
      </c>
      <c r="P1775" s="5">
        <f t="shared" si="111"/>
        <v>98.78947368421052</v>
      </c>
      <c r="Q1775" t="s">
        <v>8338</v>
      </c>
      <c r="R1775" s="12" t="s">
        <v>8339</v>
      </c>
      <c r="S1775" s="14">
        <f t="shared" si="112"/>
        <v>41978.552060185182</v>
      </c>
      <c r="T1775" s="14">
        <f t="shared" si="113"/>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10"/>
        <v>45.92</v>
      </c>
      <c r="P1776" s="5">
        <f t="shared" si="111"/>
        <v>88.307692307692307</v>
      </c>
      <c r="Q1776" t="s">
        <v>8338</v>
      </c>
      <c r="R1776" s="12" t="s">
        <v>8339</v>
      </c>
      <c r="S1776" s="14">
        <f t="shared" si="112"/>
        <v>41930.010324074072</v>
      </c>
      <c r="T1776" s="14">
        <f t="shared" si="113"/>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10"/>
        <v>65.101538461538468</v>
      </c>
      <c r="P1777" s="5">
        <f t="shared" si="111"/>
        <v>170.62903225806451</v>
      </c>
      <c r="Q1777" t="s">
        <v>8338</v>
      </c>
      <c r="R1777" s="12" t="s">
        <v>8339</v>
      </c>
      <c r="S1777" s="14">
        <f t="shared" si="112"/>
        <v>41891.768055555556</v>
      </c>
      <c r="T1777" s="14">
        <f t="shared" si="113"/>
        <v>41936.768055555556</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10"/>
        <v>6.7</v>
      </c>
      <c r="P1778" s="5">
        <f t="shared" si="111"/>
        <v>83.75</v>
      </c>
      <c r="Q1778" t="s">
        <v>8338</v>
      </c>
      <c r="R1778" s="12" t="s">
        <v>8339</v>
      </c>
      <c r="S1778" s="14">
        <f t="shared" si="112"/>
        <v>41905.748506944445</v>
      </c>
      <c r="T1778" s="14">
        <f t="shared" si="113"/>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10"/>
        <v>13.5625</v>
      </c>
      <c r="P1779" s="5">
        <f t="shared" si="111"/>
        <v>65.099999999999994</v>
      </c>
      <c r="Q1779" t="s">
        <v>8338</v>
      </c>
      <c r="R1779" s="12" t="s">
        <v>8339</v>
      </c>
      <c r="S1779" s="14">
        <f t="shared" si="112"/>
        <v>42025.14876157407</v>
      </c>
      <c r="T1779" s="14">
        <f t="shared" si="113"/>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10"/>
        <v>1.9900000000000002</v>
      </c>
      <c r="P1780" s="5">
        <f t="shared" si="111"/>
        <v>66.333333333333329</v>
      </c>
      <c r="Q1780" t="s">
        <v>8338</v>
      </c>
      <c r="R1780" s="12" t="s">
        <v>8339</v>
      </c>
      <c r="S1780" s="14">
        <f t="shared" si="112"/>
        <v>42045.655034722215</v>
      </c>
      <c r="T1780" s="14">
        <f t="shared" si="113"/>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10"/>
        <v>36.236363636363642</v>
      </c>
      <c r="P1781" s="5">
        <f t="shared" si="111"/>
        <v>104.89473684210526</v>
      </c>
      <c r="Q1781" t="s">
        <v>8338</v>
      </c>
      <c r="R1781" s="12" t="s">
        <v>8339</v>
      </c>
      <c r="S1781" s="14">
        <f t="shared" si="112"/>
        <v>42585.483564814807</v>
      </c>
      <c r="T1781" s="14">
        <f t="shared" si="113"/>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10"/>
        <v>39.743333333333339</v>
      </c>
      <c r="P1782" s="5">
        <f t="shared" si="111"/>
        <v>78.440789473684205</v>
      </c>
      <c r="Q1782" t="s">
        <v>8338</v>
      </c>
      <c r="R1782" s="12" t="s">
        <v>8339</v>
      </c>
      <c r="S1782" s="14">
        <f t="shared" si="112"/>
        <v>42493.392476851855</v>
      </c>
      <c r="T1782" s="14">
        <f t="shared" si="113"/>
        <v>42553.392476851855</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10"/>
        <v>25.763636363636365</v>
      </c>
      <c r="P1783" s="5">
        <f t="shared" si="111"/>
        <v>59.041666666666664</v>
      </c>
      <c r="Q1783" t="s">
        <v>8338</v>
      </c>
      <c r="R1783" s="12" t="s">
        <v>8339</v>
      </c>
      <c r="S1783" s="14">
        <f t="shared" si="112"/>
        <v>42597.409085648142</v>
      </c>
      <c r="T1783" s="14">
        <f t="shared" si="113"/>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10"/>
        <v>15.491428571428573</v>
      </c>
      <c r="P1784" s="5">
        <f t="shared" si="111"/>
        <v>71.34210526315789</v>
      </c>
      <c r="Q1784" t="s">
        <v>8338</v>
      </c>
      <c r="R1784" s="12" t="s">
        <v>8339</v>
      </c>
      <c r="S1784" s="14">
        <f t="shared" si="112"/>
        <v>42388.366770833331</v>
      </c>
      <c r="T1784" s="14">
        <f t="shared" si="113"/>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10"/>
        <v>23.692499999999999</v>
      </c>
      <c r="P1785" s="5">
        <f t="shared" si="111"/>
        <v>51.227027027027027</v>
      </c>
      <c r="Q1785" t="s">
        <v>8338</v>
      </c>
      <c r="R1785" s="12" t="s">
        <v>8339</v>
      </c>
      <c r="S1785" s="14">
        <f t="shared" si="112"/>
        <v>42115.741643518515</v>
      </c>
      <c r="T1785" s="14">
        <f t="shared" si="113"/>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10"/>
        <v>39.76</v>
      </c>
      <c r="P1786" s="5">
        <f t="shared" si="111"/>
        <v>60.242424242424242</v>
      </c>
      <c r="Q1786" t="s">
        <v>8338</v>
      </c>
      <c r="R1786" s="12" t="s">
        <v>8339</v>
      </c>
      <c r="S1786" s="14">
        <f t="shared" si="112"/>
        <v>42003.447222222218</v>
      </c>
      <c r="T1786" s="14">
        <f t="shared" si="113"/>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10"/>
        <v>20.220833333333331</v>
      </c>
      <c r="P1787" s="5">
        <f t="shared" si="111"/>
        <v>44.935185185185183</v>
      </c>
      <c r="Q1787" t="s">
        <v>8338</v>
      </c>
      <c r="R1787" s="12" t="s">
        <v>8339</v>
      </c>
      <c r="S1787" s="14">
        <f t="shared" si="112"/>
        <v>41896.926562499997</v>
      </c>
      <c r="T1787" s="14">
        <f t="shared" si="113"/>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10"/>
        <v>47.631578947368418</v>
      </c>
      <c r="P1788" s="5">
        <f t="shared" si="111"/>
        <v>31.206896551724139</v>
      </c>
      <c r="Q1788" t="s">
        <v>8338</v>
      </c>
      <c r="R1788" s="12" t="s">
        <v>8339</v>
      </c>
      <c r="S1788" s="14">
        <f t="shared" si="112"/>
        <v>41958.342326388891</v>
      </c>
      <c r="T1788" s="14">
        <f t="shared" si="113"/>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10"/>
        <v>15.329999999999998</v>
      </c>
      <c r="P1789" s="5">
        <f t="shared" si="111"/>
        <v>63.875</v>
      </c>
      <c r="Q1789" t="s">
        <v>8338</v>
      </c>
      <c r="R1789" s="12" t="s">
        <v>8339</v>
      </c>
      <c r="S1789" s="14">
        <f t="shared" si="112"/>
        <v>42068.447187499994</v>
      </c>
      <c r="T1789" s="14">
        <f t="shared" si="113"/>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10"/>
        <v>1.3818181818181818</v>
      </c>
      <c r="P1790" s="5">
        <f t="shared" si="111"/>
        <v>19</v>
      </c>
      <c r="Q1790" t="s">
        <v>8338</v>
      </c>
      <c r="R1790" s="12" t="s">
        <v>8339</v>
      </c>
      <c r="S1790" s="14">
        <f t="shared" si="112"/>
        <v>41913.740069444444</v>
      </c>
      <c r="T1790" s="14">
        <f t="shared" si="113"/>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10"/>
        <v>0.5</v>
      </c>
      <c r="P1791" s="5">
        <f t="shared" si="111"/>
        <v>10</v>
      </c>
      <c r="Q1791" t="s">
        <v>8338</v>
      </c>
      <c r="R1791" s="12" t="s">
        <v>8339</v>
      </c>
      <c r="S1791" s="14">
        <f t="shared" si="112"/>
        <v>41956.041701388887</v>
      </c>
      <c r="T1791" s="14">
        <f t="shared" si="113"/>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10"/>
        <v>4.957575757575758</v>
      </c>
      <c r="P1792" s="5">
        <f t="shared" si="111"/>
        <v>109.06666666666666</v>
      </c>
      <c r="Q1792" t="s">
        <v>8338</v>
      </c>
      <c r="R1792" s="12" t="s">
        <v>8339</v>
      </c>
      <c r="S1792" s="14">
        <f t="shared" si="112"/>
        <v>42010.466180555559</v>
      </c>
      <c r="T1792" s="14">
        <f t="shared" si="113"/>
        <v>42040.466180555559</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10"/>
        <v>3.5666666666666664</v>
      </c>
      <c r="P1793" s="5">
        <f t="shared" si="111"/>
        <v>26.75</v>
      </c>
      <c r="Q1793" t="s">
        <v>8338</v>
      </c>
      <c r="R1793" s="12" t="s">
        <v>8339</v>
      </c>
      <c r="S1793" s="14">
        <f t="shared" si="112"/>
        <v>41973.532002314816</v>
      </c>
      <c r="T1793" s="14">
        <f t="shared" si="113"/>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10"/>
        <v>61.124000000000002</v>
      </c>
      <c r="P1794" s="5">
        <f t="shared" si="111"/>
        <v>109.93525179856115</v>
      </c>
      <c r="Q1794" t="s">
        <v>8338</v>
      </c>
      <c r="R1794" s="12" t="s">
        <v>8339</v>
      </c>
      <c r="S1794" s="14">
        <f t="shared" si="112"/>
        <v>42188.822708333326</v>
      </c>
      <c r="T1794" s="14">
        <f t="shared" si="113"/>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4">E1795/D1795*100</f>
        <v>1.3333333333333335</v>
      </c>
      <c r="P1795" s="5">
        <f t="shared" ref="P1795:P1858" si="115">E1795/L1795</f>
        <v>20</v>
      </c>
      <c r="Q1795" t="s">
        <v>8338</v>
      </c>
      <c r="R1795" s="12" t="s">
        <v>8339</v>
      </c>
      <c r="S1795" s="14">
        <f t="shared" si="112"/>
        <v>41940.683333333334</v>
      </c>
      <c r="T1795" s="14">
        <f t="shared" si="113"/>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4"/>
        <v>11.077777777777778</v>
      </c>
      <c r="P1796" s="5">
        <f t="shared" si="115"/>
        <v>55.388888888888886</v>
      </c>
      <c r="Q1796" t="s">
        <v>8338</v>
      </c>
      <c r="R1796" s="12" t="s">
        <v>8339</v>
      </c>
      <c r="S1796" s="14">
        <f t="shared" si="112"/>
        <v>42011.342847222222</v>
      </c>
      <c r="T1796" s="14">
        <f t="shared" si="113"/>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4"/>
        <v>38.735714285714288</v>
      </c>
      <c r="P1797" s="5">
        <f t="shared" si="115"/>
        <v>133.90123456790124</v>
      </c>
      <c r="Q1797" t="s">
        <v>8338</v>
      </c>
      <c r="R1797" s="12" t="s">
        <v>8339</v>
      </c>
      <c r="S1797" s="14">
        <f t="shared" si="112"/>
        <v>42628.080335648141</v>
      </c>
      <c r="T1797" s="14">
        <f t="shared" si="113"/>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4"/>
        <v>22.05263157894737</v>
      </c>
      <c r="P1798" s="5">
        <f t="shared" si="115"/>
        <v>48.720930232558139</v>
      </c>
      <c r="Q1798" t="s">
        <v>8338</v>
      </c>
      <c r="R1798" s="12" t="s">
        <v>8339</v>
      </c>
      <c r="S1798" s="14">
        <f t="shared" si="112"/>
        <v>42515.231087962959</v>
      </c>
      <c r="T1798" s="14">
        <f t="shared" si="113"/>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4"/>
        <v>67.55</v>
      </c>
      <c r="P1799" s="5">
        <f t="shared" si="115"/>
        <v>48.25</v>
      </c>
      <c r="Q1799" t="s">
        <v>8338</v>
      </c>
      <c r="R1799" s="12" t="s">
        <v>8339</v>
      </c>
      <c r="S1799" s="14">
        <f t="shared" si="112"/>
        <v>42689.360983796294</v>
      </c>
      <c r="T1799" s="14">
        <f t="shared" si="113"/>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4"/>
        <v>13.637499999999999</v>
      </c>
      <c r="P1800" s="5">
        <f t="shared" si="115"/>
        <v>58.972972972972975</v>
      </c>
      <c r="Q1800" t="s">
        <v>8338</v>
      </c>
      <c r="R1800" s="12" t="s">
        <v>8339</v>
      </c>
      <c r="S1800" s="14">
        <f t="shared" si="112"/>
        <v>42344.118437499994</v>
      </c>
      <c r="T1800" s="14">
        <f t="shared" si="113"/>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4"/>
        <v>1.7457500000000001</v>
      </c>
      <c r="P1801" s="5">
        <f t="shared" si="115"/>
        <v>11.638333333333334</v>
      </c>
      <c r="Q1801" t="s">
        <v>8338</v>
      </c>
      <c r="R1801" s="12" t="s">
        <v>8339</v>
      </c>
      <c r="S1801" s="14">
        <f t="shared" si="112"/>
        <v>41934.634351851848</v>
      </c>
      <c r="T1801" s="14">
        <f t="shared" si="113"/>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4"/>
        <v>20.44963251188932</v>
      </c>
      <c r="P1802" s="5">
        <f t="shared" si="115"/>
        <v>83.716814159292042</v>
      </c>
      <c r="Q1802" t="s">
        <v>8338</v>
      </c>
      <c r="R1802" s="12" t="s">
        <v>8339</v>
      </c>
      <c r="S1802" s="14">
        <f t="shared" si="112"/>
        <v>42623.397800925923</v>
      </c>
      <c r="T1802" s="14">
        <f t="shared" si="113"/>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4"/>
        <v>13.852941176470587</v>
      </c>
      <c r="P1803" s="5">
        <f t="shared" si="115"/>
        <v>63.648648648648646</v>
      </c>
      <c r="Q1803" t="s">
        <v>8338</v>
      </c>
      <c r="R1803" s="12" t="s">
        <v>8339</v>
      </c>
      <c r="S1803" s="14">
        <f t="shared" si="112"/>
        <v>42321.452175925922</v>
      </c>
      <c r="T1803" s="14">
        <f t="shared" si="113"/>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4"/>
        <v>48.485714285714288</v>
      </c>
      <c r="P1804" s="5">
        <f t="shared" si="115"/>
        <v>94.277777777777771</v>
      </c>
      <c r="Q1804" t="s">
        <v>8338</v>
      </c>
      <c r="R1804" s="12" t="s">
        <v>8339</v>
      </c>
      <c r="S1804" s="14">
        <f t="shared" si="112"/>
        <v>42159.264236111114</v>
      </c>
      <c r="T1804" s="14">
        <f t="shared" si="113"/>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4"/>
        <v>30.8</v>
      </c>
      <c r="P1805" s="5">
        <f t="shared" si="115"/>
        <v>71.86666666666666</v>
      </c>
      <c r="Q1805" t="s">
        <v>8338</v>
      </c>
      <c r="R1805" s="12" t="s">
        <v>8339</v>
      </c>
      <c r="S1805" s="14">
        <f t="shared" si="112"/>
        <v>42017.863217592596</v>
      </c>
      <c r="T1805" s="14">
        <f t="shared" si="113"/>
        <v>42048.863217592596</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4"/>
        <v>35.174193548387095</v>
      </c>
      <c r="P1806" s="5">
        <f t="shared" si="115"/>
        <v>104.84615384615384</v>
      </c>
      <c r="Q1806" t="s">
        <v>8338</v>
      </c>
      <c r="R1806" s="12" t="s">
        <v>8339</v>
      </c>
      <c r="S1806" s="14">
        <f t="shared" si="112"/>
        <v>42282.469953703701</v>
      </c>
      <c r="T1806" s="14">
        <f t="shared" si="113"/>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4"/>
        <v>36.404444444444444</v>
      </c>
      <c r="P1807" s="5">
        <f t="shared" si="115"/>
        <v>67.139344262295083</v>
      </c>
      <c r="Q1807" t="s">
        <v>8338</v>
      </c>
      <c r="R1807" s="12" t="s">
        <v>8339</v>
      </c>
      <c r="S1807" s="14">
        <f t="shared" si="112"/>
        <v>42247.595578703702</v>
      </c>
      <c r="T1807" s="14">
        <f t="shared" si="113"/>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4"/>
        <v>2.9550000000000001</v>
      </c>
      <c r="P1808" s="5">
        <f t="shared" si="115"/>
        <v>73.875</v>
      </c>
      <c r="Q1808" t="s">
        <v>8338</v>
      </c>
      <c r="R1808" s="12" t="s">
        <v>8339</v>
      </c>
      <c r="S1808" s="14">
        <f t="shared" si="112"/>
        <v>41877.429965277777</v>
      </c>
      <c r="T1808" s="14">
        <f t="shared" si="113"/>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4"/>
        <v>11.06</v>
      </c>
      <c r="P1809" s="5">
        <f t="shared" si="115"/>
        <v>69.125</v>
      </c>
      <c r="Q1809" t="s">
        <v>8338</v>
      </c>
      <c r="R1809" s="12" t="s">
        <v>8339</v>
      </c>
      <c r="S1809" s="14">
        <f t="shared" si="112"/>
        <v>41879.860104166662</v>
      </c>
      <c r="T1809" s="14">
        <f t="shared" si="113"/>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4"/>
        <v>41.407142857142858</v>
      </c>
      <c r="P1810" s="5">
        <f t="shared" si="115"/>
        <v>120.77083333333333</v>
      </c>
      <c r="Q1810" t="s">
        <v>8338</v>
      </c>
      <c r="R1810" s="12" t="s">
        <v>8339</v>
      </c>
      <c r="S1810" s="14">
        <f t="shared" si="112"/>
        <v>42742.472569444442</v>
      </c>
      <c r="T1810" s="14">
        <f t="shared" si="113"/>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4"/>
        <v>10.857142857142858</v>
      </c>
      <c r="P1811" s="5">
        <f t="shared" si="115"/>
        <v>42.222222222222221</v>
      </c>
      <c r="Q1811" t="s">
        <v>8338</v>
      </c>
      <c r="R1811" s="12" t="s">
        <v>8339</v>
      </c>
      <c r="S1811" s="14">
        <f t="shared" ref="S1811:S1874" si="116">(((J1811/60)/60)/24)+DATE(1970,1,1)+(-5/24)</f>
        <v>42029.699525462966</v>
      </c>
      <c r="T1811" s="14">
        <f t="shared" ref="T1811:T1874" si="117">(((I1811/60)/60)/24)+DATE(1970,1,1)+(-5/24)</f>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4"/>
        <v>3.3333333333333335</v>
      </c>
      <c r="P1812" s="5">
        <f t="shared" si="115"/>
        <v>7.5</v>
      </c>
      <c r="Q1812" t="s">
        <v>8338</v>
      </c>
      <c r="R1812" s="12" t="s">
        <v>8339</v>
      </c>
      <c r="S1812" s="14">
        <f t="shared" si="116"/>
        <v>41860.701689814814</v>
      </c>
      <c r="T1812" s="14">
        <f t="shared" si="117"/>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4"/>
        <v>7.407407407407407E-2</v>
      </c>
      <c r="P1813" s="5">
        <f t="shared" si="115"/>
        <v>1.5384615384615385</v>
      </c>
      <c r="Q1813" t="s">
        <v>8338</v>
      </c>
      <c r="R1813" s="12" t="s">
        <v>8339</v>
      </c>
      <c r="S1813" s="14">
        <f t="shared" si="116"/>
        <v>41876.225347222222</v>
      </c>
      <c r="T1813" s="14">
        <f t="shared" si="117"/>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4"/>
        <v>13.307692307692307</v>
      </c>
      <c r="P1814" s="5">
        <f t="shared" si="115"/>
        <v>37.608695652173914</v>
      </c>
      <c r="Q1814" t="s">
        <v>8338</v>
      </c>
      <c r="R1814" s="12" t="s">
        <v>8339</v>
      </c>
      <c r="S1814" s="14">
        <f t="shared" si="116"/>
        <v>42524.110370370363</v>
      </c>
      <c r="T1814" s="14">
        <f t="shared" si="117"/>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4"/>
        <v>0</v>
      </c>
      <c r="P1815" s="5" t="e">
        <f t="shared" si="115"/>
        <v>#DIV/0!</v>
      </c>
      <c r="Q1815" t="s">
        <v>8338</v>
      </c>
      <c r="R1815" s="12" t="s">
        <v>8339</v>
      </c>
      <c r="S1815" s="14">
        <f t="shared" si="116"/>
        <v>41829.68069444444</v>
      </c>
      <c r="T1815" s="14">
        <f t="shared" si="117"/>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4"/>
        <v>49.183333333333337</v>
      </c>
      <c r="P1816" s="5">
        <f t="shared" si="115"/>
        <v>42.157142857142858</v>
      </c>
      <c r="Q1816" t="s">
        <v>8338</v>
      </c>
      <c r="R1816" s="12" t="s">
        <v>8339</v>
      </c>
      <c r="S1816" s="14">
        <f t="shared" si="116"/>
        <v>42033.105740740742</v>
      </c>
      <c r="T1816" s="14">
        <f t="shared" si="117"/>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4"/>
        <v>0</v>
      </c>
      <c r="P1817" s="5" t="e">
        <f t="shared" si="115"/>
        <v>#DIV/0!</v>
      </c>
      <c r="Q1817" t="s">
        <v>8338</v>
      </c>
      <c r="R1817" s="12" t="s">
        <v>8339</v>
      </c>
      <c r="S1817" s="14">
        <f t="shared" si="116"/>
        <v>42172.698344907411</v>
      </c>
      <c r="T1817" s="14">
        <f t="shared" si="117"/>
        <v>42186.698344907411</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4"/>
        <v>2.036</v>
      </c>
      <c r="P1818" s="5">
        <f t="shared" si="115"/>
        <v>84.833333333333329</v>
      </c>
      <c r="Q1818" t="s">
        <v>8338</v>
      </c>
      <c r="R1818" s="12" t="s">
        <v>8339</v>
      </c>
      <c r="S1818" s="14">
        <f t="shared" si="116"/>
        <v>42548.667858796289</v>
      </c>
      <c r="T1818" s="14">
        <f t="shared" si="117"/>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4"/>
        <v>52.327777777777776</v>
      </c>
      <c r="P1819" s="5">
        <f t="shared" si="115"/>
        <v>94.19</v>
      </c>
      <c r="Q1819" t="s">
        <v>8338</v>
      </c>
      <c r="R1819" s="12" t="s">
        <v>8339</v>
      </c>
      <c r="S1819" s="14">
        <f t="shared" si="116"/>
        <v>42705.453784722216</v>
      </c>
      <c r="T1819" s="14">
        <f t="shared" si="117"/>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4"/>
        <v>0</v>
      </c>
      <c r="P1820" s="5" t="e">
        <f t="shared" si="115"/>
        <v>#DIV/0!</v>
      </c>
      <c r="Q1820" t="s">
        <v>8338</v>
      </c>
      <c r="R1820" s="12" t="s">
        <v>8339</v>
      </c>
      <c r="S1820" s="14">
        <f t="shared" si="116"/>
        <v>42067.026041666664</v>
      </c>
      <c r="T1820" s="14">
        <f t="shared" si="117"/>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4"/>
        <v>2.083333333333333</v>
      </c>
      <c r="P1821" s="5">
        <f t="shared" si="115"/>
        <v>6.25</v>
      </c>
      <c r="Q1821" t="s">
        <v>8338</v>
      </c>
      <c r="R1821" s="12" t="s">
        <v>8339</v>
      </c>
      <c r="S1821" s="14">
        <f t="shared" si="116"/>
        <v>41820.543935185182</v>
      </c>
      <c r="T1821" s="14">
        <f t="shared" si="117"/>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4"/>
        <v>6.565384615384616</v>
      </c>
      <c r="P1822" s="5">
        <f t="shared" si="115"/>
        <v>213.375</v>
      </c>
      <c r="Q1822" t="s">
        <v>8325</v>
      </c>
      <c r="R1822" s="12" t="s">
        <v>8326</v>
      </c>
      <c r="S1822" s="14">
        <f t="shared" si="116"/>
        <v>42064.87604166667</v>
      </c>
      <c r="T1822" s="14">
        <f t="shared" si="117"/>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4"/>
        <v>134.88999999999999</v>
      </c>
      <c r="P1823" s="5">
        <f t="shared" si="115"/>
        <v>59.162280701754383</v>
      </c>
      <c r="Q1823" t="s">
        <v>8325</v>
      </c>
      <c r="R1823" s="12" t="s">
        <v>8326</v>
      </c>
      <c r="S1823" s="14">
        <f t="shared" si="116"/>
        <v>40926.110729166663</v>
      </c>
      <c r="T1823" s="14">
        <f t="shared" si="117"/>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4"/>
        <v>100</v>
      </c>
      <c r="P1824" s="5">
        <f t="shared" si="115"/>
        <v>27.272727272727273</v>
      </c>
      <c r="Q1824" t="s">
        <v>8325</v>
      </c>
      <c r="R1824" s="12" t="s">
        <v>8326</v>
      </c>
      <c r="S1824" s="14">
        <f t="shared" si="116"/>
        <v>41634.588680555549</v>
      </c>
      <c r="T1824" s="14">
        <f t="shared" si="117"/>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4"/>
        <v>115.85714285714286</v>
      </c>
      <c r="P1825" s="5">
        <f t="shared" si="115"/>
        <v>24.575757575757574</v>
      </c>
      <c r="Q1825" t="s">
        <v>8325</v>
      </c>
      <c r="R1825" s="12" t="s">
        <v>8326</v>
      </c>
      <c r="S1825" s="14">
        <f t="shared" si="116"/>
        <v>41176.47657407407</v>
      </c>
      <c r="T1825" s="14">
        <f t="shared" si="117"/>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4"/>
        <v>100.06666666666666</v>
      </c>
      <c r="P1826" s="5">
        <f t="shared" si="115"/>
        <v>75.05</v>
      </c>
      <c r="Q1826" t="s">
        <v>8325</v>
      </c>
      <c r="R1826" s="12" t="s">
        <v>8326</v>
      </c>
      <c r="S1826" s="14">
        <f t="shared" si="116"/>
        <v>41626.707951388889</v>
      </c>
      <c r="T1826" s="14">
        <f t="shared" si="117"/>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4"/>
        <v>105.05</v>
      </c>
      <c r="P1827" s="5">
        <f t="shared" si="115"/>
        <v>42.02</v>
      </c>
      <c r="Q1827" t="s">
        <v>8325</v>
      </c>
      <c r="R1827" s="12" t="s">
        <v>8326</v>
      </c>
      <c r="S1827" s="14">
        <f t="shared" si="116"/>
        <v>41443.626192129625</v>
      </c>
      <c r="T1827" s="14">
        <f t="shared" si="117"/>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4"/>
        <v>101</v>
      </c>
      <c r="P1828" s="5">
        <f t="shared" si="115"/>
        <v>53.157894736842103</v>
      </c>
      <c r="Q1828" t="s">
        <v>8325</v>
      </c>
      <c r="R1828" s="12" t="s">
        <v>8326</v>
      </c>
      <c r="S1828" s="14">
        <f t="shared" si="116"/>
        <v>41657.715474537035</v>
      </c>
      <c r="T1828" s="14">
        <f t="shared" si="117"/>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4"/>
        <v>100.66250000000001</v>
      </c>
      <c r="P1829" s="5">
        <f t="shared" si="115"/>
        <v>83.885416666666671</v>
      </c>
      <c r="Q1829" t="s">
        <v>8325</v>
      </c>
      <c r="R1829" s="12" t="s">
        <v>8326</v>
      </c>
      <c r="S1829" s="14">
        <f t="shared" si="116"/>
        <v>40555.117604166662</v>
      </c>
      <c r="T1829" s="14">
        <f t="shared" si="117"/>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4"/>
        <v>100.16000000000001</v>
      </c>
      <c r="P1830" s="5">
        <f t="shared" si="115"/>
        <v>417.33333333333331</v>
      </c>
      <c r="Q1830" t="s">
        <v>8325</v>
      </c>
      <c r="R1830" s="12" t="s">
        <v>8326</v>
      </c>
      <c r="S1830" s="14">
        <f t="shared" si="116"/>
        <v>41736.691319444442</v>
      </c>
      <c r="T1830" s="14">
        <f t="shared" si="117"/>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4"/>
        <v>166.68333333333334</v>
      </c>
      <c r="P1831" s="5">
        <f t="shared" si="115"/>
        <v>75.765151515151516</v>
      </c>
      <c r="Q1831" t="s">
        <v>8325</v>
      </c>
      <c r="R1831" s="12" t="s">
        <v>8326</v>
      </c>
      <c r="S1831" s="14">
        <f t="shared" si="116"/>
        <v>40515.879293981481</v>
      </c>
      <c r="T1831" s="14">
        <f t="shared" si="117"/>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4"/>
        <v>101.53333333333335</v>
      </c>
      <c r="P1832" s="5">
        <f t="shared" si="115"/>
        <v>67.389380530973455</v>
      </c>
      <c r="Q1832" t="s">
        <v>8325</v>
      </c>
      <c r="R1832" s="12" t="s">
        <v>8326</v>
      </c>
      <c r="S1832" s="14">
        <f t="shared" si="116"/>
        <v>41664.475775462961</v>
      </c>
      <c r="T1832" s="14">
        <f t="shared" si="117"/>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4"/>
        <v>103</v>
      </c>
      <c r="P1833" s="5">
        <f t="shared" si="115"/>
        <v>73.571428571428569</v>
      </c>
      <c r="Q1833" t="s">
        <v>8325</v>
      </c>
      <c r="R1833" s="12" t="s">
        <v>8326</v>
      </c>
      <c r="S1833" s="14">
        <f t="shared" si="116"/>
        <v>41026.787766203699</v>
      </c>
      <c r="T1833" s="14">
        <f t="shared" si="117"/>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4"/>
        <v>142.85714285714286</v>
      </c>
      <c r="P1834" s="5">
        <f t="shared" si="115"/>
        <v>25</v>
      </c>
      <c r="Q1834" t="s">
        <v>8325</v>
      </c>
      <c r="R1834" s="12" t="s">
        <v>8326</v>
      </c>
      <c r="S1834" s="14">
        <f t="shared" si="116"/>
        <v>40576.331331018519</v>
      </c>
      <c r="T1834" s="14">
        <f t="shared" si="117"/>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4"/>
        <v>262.5</v>
      </c>
      <c r="P1835" s="5">
        <f t="shared" si="115"/>
        <v>42</v>
      </c>
      <c r="Q1835" t="s">
        <v>8325</v>
      </c>
      <c r="R1835" s="12" t="s">
        <v>8326</v>
      </c>
      <c r="S1835" s="14">
        <f t="shared" si="116"/>
        <v>41302.835682870369</v>
      </c>
      <c r="T1835" s="14">
        <f t="shared" si="117"/>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4"/>
        <v>118.05000000000001</v>
      </c>
      <c r="P1836" s="5">
        <f t="shared" si="115"/>
        <v>131.16666666666666</v>
      </c>
      <c r="Q1836" t="s">
        <v>8325</v>
      </c>
      <c r="R1836" s="12" t="s">
        <v>8326</v>
      </c>
      <c r="S1836" s="14">
        <f t="shared" si="116"/>
        <v>41988.755729166667</v>
      </c>
      <c r="T1836" s="14">
        <f t="shared" si="117"/>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4"/>
        <v>104</v>
      </c>
      <c r="P1837" s="5">
        <f t="shared" si="115"/>
        <v>47.272727272727273</v>
      </c>
      <c r="Q1837" t="s">
        <v>8325</v>
      </c>
      <c r="R1837" s="12" t="s">
        <v>8326</v>
      </c>
      <c r="S1837" s="14">
        <f t="shared" si="116"/>
        <v>42430.49387731481</v>
      </c>
      <c r="T1837" s="14">
        <f t="shared" si="117"/>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4"/>
        <v>200.34</v>
      </c>
      <c r="P1838" s="5">
        <f t="shared" si="115"/>
        <v>182.12727272727273</v>
      </c>
      <c r="Q1838" t="s">
        <v>8325</v>
      </c>
      <c r="R1838" s="12" t="s">
        <v>8326</v>
      </c>
      <c r="S1838" s="14">
        <f t="shared" si="116"/>
        <v>41305.601030092592</v>
      </c>
      <c r="T1838" s="14">
        <f t="shared" si="117"/>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4"/>
        <v>306.83333333333331</v>
      </c>
      <c r="P1839" s="5">
        <f t="shared" si="115"/>
        <v>61.366666666666667</v>
      </c>
      <c r="Q1839" t="s">
        <v>8325</v>
      </c>
      <c r="R1839" s="12" t="s">
        <v>8326</v>
      </c>
      <c r="S1839" s="14">
        <f t="shared" si="116"/>
        <v>40925.839525462965</v>
      </c>
      <c r="T1839" s="14">
        <f t="shared" si="117"/>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4"/>
        <v>100.149</v>
      </c>
      <c r="P1840" s="5">
        <f t="shared" si="115"/>
        <v>35.767499999999998</v>
      </c>
      <c r="Q1840" t="s">
        <v>8325</v>
      </c>
      <c r="R1840" s="12" t="s">
        <v>8326</v>
      </c>
      <c r="S1840" s="14">
        <f t="shared" si="116"/>
        <v>40788.578206018516</v>
      </c>
      <c r="T1840" s="14">
        <f t="shared" si="117"/>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4"/>
        <v>205.29999999999998</v>
      </c>
      <c r="P1841" s="5">
        <f t="shared" si="115"/>
        <v>45.62222222222222</v>
      </c>
      <c r="Q1841" t="s">
        <v>8325</v>
      </c>
      <c r="R1841" s="12" t="s">
        <v>8326</v>
      </c>
      <c r="S1841" s="14">
        <f t="shared" si="116"/>
        <v>42614.513680555552</v>
      </c>
      <c r="T1841" s="14">
        <f t="shared" si="117"/>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4"/>
        <v>108.88888888888889</v>
      </c>
      <c r="P1842" s="5">
        <f t="shared" si="115"/>
        <v>75.384615384615387</v>
      </c>
      <c r="Q1842" t="s">
        <v>8325</v>
      </c>
      <c r="R1842" s="12" t="s">
        <v>8326</v>
      </c>
      <c r="S1842" s="14">
        <f t="shared" si="116"/>
        <v>41381.88784722222</v>
      </c>
      <c r="T1842" s="14">
        <f t="shared" si="117"/>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4"/>
        <v>101.75</v>
      </c>
      <c r="P1843" s="5">
        <f t="shared" si="115"/>
        <v>50.875</v>
      </c>
      <c r="Q1843" t="s">
        <v>8325</v>
      </c>
      <c r="R1843" s="12" t="s">
        <v>8326</v>
      </c>
      <c r="S1843" s="14">
        <f t="shared" si="116"/>
        <v>41745.637094907404</v>
      </c>
      <c r="T1843" s="14">
        <f t="shared" si="117"/>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4"/>
        <v>125.25</v>
      </c>
      <c r="P1844" s="5">
        <f t="shared" si="115"/>
        <v>119.28571428571429</v>
      </c>
      <c r="Q1844" t="s">
        <v>8325</v>
      </c>
      <c r="R1844" s="12" t="s">
        <v>8326</v>
      </c>
      <c r="S1844" s="14">
        <f t="shared" si="116"/>
        <v>42031.423391203702</v>
      </c>
      <c r="T1844" s="14">
        <f t="shared" si="117"/>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4"/>
        <v>124.0061</v>
      </c>
      <c r="P1845" s="5">
        <f t="shared" si="115"/>
        <v>92.541865671641801</v>
      </c>
      <c r="Q1845" t="s">
        <v>8325</v>
      </c>
      <c r="R1845" s="12" t="s">
        <v>8326</v>
      </c>
      <c r="S1845" s="14">
        <f t="shared" si="116"/>
        <v>40564.786504629628</v>
      </c>
      <c r="T1845" s="14">
        <f t="shared" si="117"/>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4"/>
        <v>101.4</v>
      </c>
      <c r="P1846" s="5">
        <f t="shared" si="115"/>
        <v>76.05</v>
      </c>
      <c r="Q1846" t="s">
        <v>8325</v>
      </c>
      <c r="R1846" s="12" t="s">
        <v>8326</v>
      </c>
      <c r="S1846" s="14">
        <f t="shared" si="116"/>
        <v>40666.765208333331</v>
      </c>
      <c r="T1846" s="14">
        <f t="shared" si="117"/>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4"/>
        <v>100</v>
      </c>
      <c r="P1847" s="5">
        <f t="shared" si="115"/>
        <v>52.631578947368418</v>
      </c>
      <c r="Q1847" t="s">
        <v>8325</v>
      </c>
      <c r="R1847" s="12" t="s">
        <v>8326</v>
      </c>
      <c r="S1847" s="14">
        <f t="shared" si="116"/>
        <v>42523.124976851854</v>
      </c>
      <c r="T1847" s="14">
        <f t="shared" si="117"/>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4"/>
        <v>137.92666666666668</v>
      </c>
      <c r="P1848" s="5">
        <f t="shared" si="115"/>
        <v>98.990430622009569</v>
      </c>
      <c r="Q1848" t="s">
        <v>8325</v>
      </c>
      <c r="R1848" s="12" t="s">
        <v>8326</v>
      </c>
      <c r="S1848" s="14">
        <f t="shared" si="116"/>
        <v>41228.441863425927</v>
      </c>
      <c r="T1848" s="14">
        <f t="shared" si="117"/>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4"/>
        <v>120.88000000000001</v>
      </c>
      <c r="P1849" s="5">
        <f t="shared" si="115"/>
        <v>79.526315789473685</v>
      </c>
      <c r="Q1849" t="s">
        <v>8325</v>
      </c>
      <c r="R1849" s="12" t="s">
        <v>8326</v>
      </c>
      <c r="S1849" s="14">
        <f t="shared" si="116"/>
        <v>42094.028148148143</v>
      </c>
      <c r="T1849" s="14">
        <f t="shared" si="117"/>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4"/>
        <v>107.36666666666667</v>
      </c>
      <c r="P1850" s="5">
        <f t="shared" si="115"/>
        <v>134.20833333333334</v>
      </c>
      <c r="Q1850" t="s">
        <v>8325</v>
      </c>
      <c r="R1850" s="12" t="s">
        <v>8326</v>
      </c>
      <c r="S1850" s="14">
        <f t="shared" si="116"/>
        <v>40691.579722222217</v>
      </c>
      <c r="T1850" s="14">
        <f t="shared" si="117"/>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4"/>
        <v>100.33333333333334</v>
      </c>
      <c r="P1851" s="5">
        <f t="shared" si="115"/>
        <v>37.625</v>
      </c>
      <c r="Q1851" t="s">
        <v>8325</v>
      </c>
      <c r="R1851" s="12" t="s">
        <v>8326</v>
      </c>
      <c r="S1851" s="14">
        <f t="shared" si="116"/>
        <v>41169.637256944443</v>
      </c>
      <c r="T1851" s="14">
        <f t="shared" si="117"/>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4"/>
        <v>101.52222222222223</v>
      </c>
      <c r="P1852" s="5">
        <f t="shared" si="115"/>
        <v>51.044692737430168</v>
      </c>
      <c r="Q1852" t="s">
        <v>8325</v>
      </c>
      <c r="R1852" s="12" t="s">
        <v>8326</v>
      </c>
      <c r="S1852" s="14">
        <f t="shared" si="116"/>
        <v>41800.751157407409</v>
      </c>
      <c r="T1852" s="14">
        <f t="shared" si="117"/>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4"/>
        <v>100.07692307692308</v>
      </c>
      <c r="P1853" s="5">
        <f t="shared" si="115"/>
        <v>50.03846153846154</v>
      </c>
      <c r="Q1853" t="s">
        <v>8325</v>
      </c>
      <c r="R1853" s="12" t="s">
        <v>8326</v>
      </c>
      <c r="S1853" s="14">
        <f t="shared" si="116"/>
        <v>41827.69835648148</v>
      </c>
      <c r="T1853" s="14">
        <f t="shared" si="117"/>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4"/>
        <v>116.96666666666667</v>
      </c>
      <c r="P1854" s="5">
        <f t="shared" si="115"/>
        <v>133.93129770992365</v>
      </c>
      <c r="Q1854" t="s">
        <v>8325</v>
      </c>
      <c r="R1854" s="12" t="s">
        <v>8326</v>
      </c>
      <c r="S1854" s="14">
        <f t="shared" si="116"/>
        <v>42081.563101851854</v>
      </c>
      <c r="T1854" s="14">
        <f t="shared" si="117"/>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4"/>
        <v>101.875</v>
      </c>
      <c r="P1855" s="5">
        <f t="shared" si="115"/>
        <v>58.214285714285715</v>
      </c>
      <c r="Q1855" t="s">
        <v>8325</v>
      </c>
      <c r="R1855" s="12" t="s">
        <v>8326</v>
      </c>
      <c r="S1855" s="14">
        <f t="shared" si="116"/>
        <v>41176.852048611108</v>
      </c>
      <c r="T1855" s="14">
        <f t="shared" si="117"/>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4"/>
        <v>102.12366666666665</v>
      </c>
      <c r="P1856" s="5">
        <f t="shared" si="115"/>
        <v>88.037643678160919</v>
      </c>
      <c r="Q1856" t="s">
        <v>8325</v>
      </c>
      <c r="R1856" s="12" t="s">
        <v>8326</v>
      </c>
      <c r="S1856" s="14">
        <f t="shared" si="116"/>
        <v>41387.812928240739</v>
      </c>
      <c r="T1856" s="14">
        <f t="shared" si="117"/>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4"/>
        <v>154.05897142857143</v>
      </c>
      <c r="P1857" s="5">
        <f t="shared" si="115"/>
        <v>70.576753926701571</v>
      </c>
      <c r="Q1857" t="s">
        <v>8325</v>
      </c>
      <c r="R1857" s="12" t="s">
        <v>8326</v>
      </c>
      <c r="S1857" s="14">
        <f t="shared" si="116"/>
        <v>41600.330324074072</v>
      </c>
      <c r="T1857" s="14">
        <f t="shared" si="117"/>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4"/>
        <v>101.25</v>
      </c>
      <c r="P1858" s="5">
        <f t="shared" si="115"/>
        <v>53.289473684210527</v>
      </c>
      <c r="Q1858" t="s">
        <v>8325</v>
      </c>
      <c r="R1858" s="12" t="s">
        <v>8326</v>
      </c>
      <c r="S1858" s="14">
        <f t="shared" si="116"/>
        <v>41817.64666666666</v>
      </c>
      <c r="T1858" s="14">
        <f t="shared" si="117"/>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8">E1859/D1859*100</f>
        <v>100</v>
      </c>
      <c r="P1859" s="5">
        <f t="shared" ref="P1859:P1922" si="119">E1859/L1859</f>
        <v>136.36363636363637</v>
      </c>
      <c r="Q1859" t="s">
        <v>8325</v>
      </c>
      <c r="R1859" s="12" t="s">
        <v>8326</v>
      </c>
      <c r="S1859" s="14">
        <f t="shared" si="116"/>
        <v>41864.560335648144</v>
      </c>
      <c r="T1859" s="14">
        <f t="shared" si="117"/>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8"/>
        <v>108.74800874800874</v>
      </c>
      <c r="P1860" s="5">
        <f t="shared" si="119"/>
        <v>40.547315436241611</v>
      </c>
      <c r="Q1860" t="s">
        <v>8325</v>
      </c>
      <c r="R1860" s="12" t="s">
        <v>8326</v>
      </c>
      <c r="S1860" s="14">
        <f t="shared" si="116"/>
        <v>40832.9921412037</v>
      </c>
      <c r="T1860" s="14">
        <f t="shared" si="117"/>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8"/>
        <v>131.83333333333334</v>
      </c>
      <c r="P1861" s="5">
        <f t="shared" si="119"/>
        <v>70.625</v>
      </c>
      <c r="Q1861" t="s">
        <v>8325</v>
      </c>
      <c r="R1861" s="12" t="s">
        <v>8326</v>
      </c>
      <c r="S1861" s="14">
        <f t="shared" si="116"/>
        <v>40778.561678240738</v>
      </c>
      <c r="T1861" s="14">
        <f t="shared" si="117"/>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8"/>
        <v>133.46666666666667</v>
      </c>
      <c r="P1862" s="5">
        <f t="shared" si="119"/>
        <v>52.684210526315788</v>
      </c>
      <c r="Q1862" t="s">
        <v>8333</v>
      </c>
      <c r="R1862" s="12" t="s">
        <v>8335</v>
      </c>
      <c r="S1862" s="14">
        <f t="shared" si="116"/>
        <v>41655.500972222217</v>
      </c>
      <c r="T1862" s="14">
        <f t="shared" si="117"/>
        <v>41676.500972222217</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8"/>
        <v>0</v>
      </c>
      <c r="P1863" s="5" t="e">
        <f t="shared" si="119"/>
        <v>#DIV/0!</v>
      </c>
      <c r="Q1863" t="s">
        <v>8333</v>
      </c>
      <c r="R1863" s="12" t="s">
        <v>8335</v>
      </c>
      <c r="S1863" s="14">
        <f t="shared" si="116"/>
        <v>42000.091909722221</v>
      </c>
      <c r="T1863" s="14">
        <f t="shared" si="117"/>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8"/>
        <v>8.0833333333333321</v>
      </c>
      <c r="P1864" s="5">
        <f t="shared" si="119"/>
        <v>90.9375</v>
      </c>
      <c r="Q1864" t="s">
        <v>8333</v>
      </c>
      <c r="R1864" s="12" t="s">
        <v>8335</v>
      </c>
      <c r="S1864" s="14">
        <f t="shared" si="116"/>
        <v>42755.284421296288</v>
      </c>
      <c r="T1864" s="14">
        <f t="shared" si="117"/>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8"/>
        <v>0.4</v>
      </c>
      <c r="P1865" s="5">
        <f t="shared" si="119"/>
        <v>5</v>
      </c>
      <c r="Q1865" t="s">
        <v>8333</v>
      </c>
      <c r="R1865" s="12" t="s">
        <v>8335</v>
      </c>
      <c r="S1865" s="14">
        <f t="shared" si="116"/>
        <v>41772.588946759257</v>
      </c>
      <c r="T1865" s="14">
        <f t="shared" si="117"/>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8"/>
        <v>42.892307692307689</v>
      </c>
      <c r="P1866" s="5">
        <f t="shared" si="119"/>
        <v>58.083333333333336</v>
      </c>
      <c r="Q1866" t="s">
        <v>8333</v>
      </c>
      <c r="R1866" s="12" t="s">
        <v>8335</v>
      </c>
      <c r="S1866" s="14">
        <f t="shared" si="116"/>
        <v>41733.508101851847</v>
      </c>
      <c r="T1866" s="14">
        <f t="shared" si="117"/>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8"/>
        <v>3.6363636363636364E-3</v>
      </c>
      <c r="P1867" s="5">
        <f t="shared" si="119"/>
        <v>2</v>
      </c>
      <c r="Q1867" t="s">
        <v>8333</v>
      </c>
      <c r="R1867" s="12" t="s">
        <v>8335</v>
      </c>
      <c r="S1867" s="14">
        <f t="shared" si="116"/>
        <v>42645.159108796295</v>
      </c>
      <c r="T1867" s="14">
        <f t="shared" si="117"/>
        <v>42680.200775462967</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8"/>
        <v>0.5</v>
      </c>
      <c r="P1868" s="5">
        <f t="shared" si="119"/>
        <v>62.5</v>
      </c>
      <c r="Q1868" t="s">
        <v>8333</v>
      </c>
      <c r="R1868" s="12" t="s">
        <v>8335</v>
      </c>
      <c r="S1868" s="14">
        <f t="shared" si="116"/>
        <v>42742.038159722222</v>
      </c>
      <c r="T1868" s="14">
        <f t="shared" si="117"/>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8"/>
        <v>0.05</v>
      </c>
      <c r="P1869" s="5">
        <f t="shared" si="119"/>
        <v>10</v>
      </c>
      <c r="Q1869" t="s">
        <v>8333</v>
      </c>
      <c r="R1869" s="12" t="s">
        <v>8335</v>
      </c>
      <c r="S1869" s="14">
        <f t="shared" si="116"/>
        <v>42649.716574074067</v>
      </c>
      <c r="T1869" s="14">
        <f t="shared" si="117"/>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8"/>
        <v>4.8680000000000003</v>
      </c>
      <c r="P1870" s="5">
        <f t="shared" si="119"/>
        <v>71.588235294117652</v>
      </c>
      <c r="Q1870" t="s">
        <v>8333</v>
      </c>
      <c r="R1870" s="12" t="s">
        <v>8335</v>
      </c>
      <c r="S1870" s="14">
        <f t="shared" si="116"/>
        <v>42328.570891203701</v>
      </c>
      <c r="T1870" s="14">
        <f t="shared" si="117"/>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8"/>
        <v>0</v>
      </c>
      <c r="P1871" s="5" t="e">
        <f t="shared" si="119"/>
        <v>#DIV/0!</v>
      </c>
      <c r="Q1871" t="s">
        <v>8333</v>
      </c>
      <c r="R1871" s="12" t="s">
        <v>8335</v>
      </c>
      <c r="S1871" s="14">
        <f t="shared" si="116"/>
        <v>42708.794548611106</v>
      </c>
      <c r="T1871" s="14">
        <f t="shared" si="117"/>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8"/>
        <v>10.314285714285715</v>
      </c>
      <c r="P1872" s="5">
        <f t="shared" si="119"/>
        <v>32.81818181818182</v>
      </c>
      <c r="Q1872" t="s">
        <v>8333</v>
      </c>
      <c r="R1872" s="12" t="s">
        <v>8335</v>
      </c>
      <c r="S1872" s="14">
        <f t="shared" si="116"/>
        <v>42371.14739583333</v>
      </c>
      <c r="T1872" s="14">
        <f t="shared" si="117"/>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8"/>
        <v>71.784615384615378</v>
      </c>
      <c r="P1873" s="5">
        <f t="shared" si="119"/>
        <v>49.11578947368421</v>
      </c>
      <c r="Q1873" t="s">
        <v>8333</v>
      </c>
      <c r="R1873" s="12" t="s">
        <v>8335</v>
      </c>
      <c r="S1873" s="14">
        <f t="shared" si="116"/>
        <v>41923.575243055551</v>
      </c>
      <c r="T1873" s="14">
        <f t="shared" si="117"/>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8"/>
        <v>1.06</v>
      </c>
      <c r="P1874" s="5">
        <f t="shared" si="119"/>
        <v>16.307692307692307</v>
      </c>
      <c r="Q1874" t="s">
        <v>8333</v>
      </c>
      <c r="R1874" s="12" t="s">
        <v>8335</v>
      </c>
      <c r="S1874" s="14">
        <f t="shared" si="116"/>
        <v>42154.921319444438</v>
      </c>
      <c r="T1874" s="14">
        <f t="shared" si="117"/>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8"/>
        <v>0.44999999999999996</v>
      </c>
      <c r="P1875" s="5">
        <f t="shared" si="119"/>
        <v>18</v>
      </c>
      <c r="Q1875" t="s">
        <v>8333</v>
      </c>
      <c r="R1875" s="12" t="s">
        <v>8335</v>
      </c>
      <c r="S1875" s="14">
        <f t="shared" ref="S1875:S1938" si="120">(((J1875/60)/60)/24)+DATE(1970,1,1)+(-5/24)</f>
        <v>42164.407523148147</v>
      </c>
      <c r="T1875" s="14">
        <f t="shared" ref="T1875:T1938" si="121">(((I1875/60)/60)/24)+DATE(1970,1,1)+(-5/24)</f>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8"/>
        <v>1.6250000000000001E-2</v>
      </c>
      <c r="P1876" s="5">
        <f t="shared" si="119"/>
        <v>13</v>
      </c>
      <c r="Q1876" t="s">
        <v>8333</v>
      </c>
      <c r="R1876" s="12" t="s">
        <v>8335</v>
      </c>
      <c r="S1876" s="14">
        <f t="shared" si="120"/>
        <v>42529.760798611103</v>
      </c>
      <c r="T1876" s="14">
        <f t="shared" si="121"/>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8"/>
        <v>0.51</v>
      </c>
      <c r="P1877" s="5">
        <f t="shared" si="119"/>
        <v>17</v>
      </c>
      <c r="Q1877" t="s">
        <v>8333</v>
      </c>
      <c r="R1877" s="12" t="s">
        <v>8335</v>
      </c>
      <c r="S1877" s="14">
        <f t="shared" si="120"/>
        <v>42528.691064814811</v>
      </c>
      <c r="T1877" s="14">
        <f t="shared" si="121"/>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8"/>
        <v>0</v>
      </c>
      <c r="P1878" s="5" t="e">
        <f t="shared" si="119"/>
        <v>#DIV/0!</v>
      </c>
      <c r="Q1878" t="s">
        <v>8333</v>
      </c>
      <c r="R1878" s="12" t="s">
        <v>8335</v>
      </c>
      <c r="S1878" s="14">
        <f t="shared" si="120"/>
        <v>41776.076446759253</v>
      </c>
      <c r="T1878" s="14">
        <f t="shared" si="121"/>
        <v>41806.076446759253</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8"/>
        <v>0</v>
      </c>
      <c r="P1879" s="5" t="e">
        <f t="shared" si="119"/>
        <v>#DIV/0!</v>
      </c>
      <c r="Q1879" t="s">
        <v>8333</v>
      </c>
      <c r="R1879" s="12" t="s">
        <v>8335</v>
      </c>
      <c r="S1879" s="14">
        <f t="shared" si="120"/>
        <v>42034.820891203701</v>
      </c>
      <c r="T1879" s="14">
        <f t="shared" si="121"/>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8"/>
        <v>0</v>
      </c>
      <c r="P1880" s="5" t="e">
        <f t="shared" si="119"/>
        <v>#DIV/0!</v>
      </c>
      <c r="Q1880" t="s">
        <v>8333</v>
      </c>
      <c r="R1880" s="12" t="s">
        <v>8335</v>
      </c>
      <c r="S1880" s="14">
        <f t="shared" si="120"/>
        <v>41772.800405092588</v>
      </c>
      <c r="T1880" s="14">
        <f t="shared" si="121"/>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8"/>
        <v>0.12</v>
      </c>
      <c r="P1881" s="5">
        <f t="shared" si="119"/>
        <v>3</v>
      </c>
      <c r="Q1881" t="s">
        <v>8333</v>
      </c>
      <c r="R1881" s="12" t="s">
        <v>8335</v>
      </c>
      <c r="S1881" s="14">
        <f t="shared" si="120"/>
        <v>42413.441307870373</v>
      </c>
      <c r="T1881" s="14">
        <f t="shared" si="121"/>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8"/>
        <v>20.080000000000002</v>
      </c>
      <c r="P1882" s="5">
        <f t="shared" si="119"/>
        <v>41.833333333333336</v>
      </c>
      <c r="Q1882" t="s">
        <v>8325</v>
      </c>
      <c r="R1882" s="12" t="s">
        <v>8329</v>
      </c>
      <c r="S1882" s="14">
        <f t="shared" si="120"/>
        <v>42430.358564814807</v>
      </c>
      <c r="T1882" s="14">
        <f t="shared" si="121"/>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8"/>
        <v>172.68449999999999</v>
      </c>
      <c r="P1883" s="5">
        <f t="shared" si="119"/>
        <v>49.338428571428572</v>
      </c>
      <c r="Q1883" t="s">
        <v>8325</v>
      </c>
      <c r="R1883" s="12" t="s">
        <v>8329</v>
      </c>
      <c r="S1883" s="14">
        <f t="shared" si="120"/>
        <v>42042.944317129623</v>
      </c>
      <c r="T1883" s="14">
        <f t="shared" si="121"/>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8"/>
        <v>100.8955223880597</v>
      </c>
      <c r="P1884" s="5">
        <f t="shared" si="119"/>
        <v>41.728395061728392</v>
      </c>
      <c r="Q1884" t="s">
        <v>8325</v>
      </c>
      <c r="R1884" s="12" t="s">
        <v>8329</v>
      </c>
      <c r="S1884" s="14">
        <f t="shared" si="120"/>
        <v>41067.740879629629</v>
      </c>
      <c r="T1884" s="14">
        <f t="shared" si="121"/>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8"/>
        <v>104.8048048048048</v>
      </c>
      <c r="P1885" s="5">
        <f t="shared" si="119"/>
        <v>32.71875</v>
      </c>
      <c r="Q1885" t="s">
        <v>8325</v>
      </c>
      <c r="R1885" s="12" t="s">
        <v>8329</v>
      </c>
      <c r="S1885" s="14">
        <f t="shared" si="120"/>
        <v>40977.739675925921</v>
      </c>
      <c r="T1885" s="14">
        <f t="shared" si="121"/>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8"/>
        <v>135.1</v>
      </c>
      <c r="P1886" s="5">
        <f t="shared" si="119"/>
        <v>51.96153846153846</v>
      </c>
      <c r="Q1886" t="s">
        <v>8325</v>
      </c>
      <c r="R1886" s="12" t="s">
        <v>8329</v>
      </c>
      <c r="S1886" s="14">
        <f t="shared" si="120"/>
        <v>41204.989988425921</v>
      </c>
      <c r="T1886" s="14">
        <f t="shared" si="121"/>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8"/>
        <v>116.32786885245903</v>
      </c>
      <c r="P1887" s="5">
        <f t="shared" si="119"/>
        <v>50.685714285714283</v>
      </c>
      <c r="Q1887" t="s">
        <v>8325</v>
      </c>
      <c r="R1887" s="12" t="s">
        <v>8329</v>
      </c>
      <c r="S1887" s="14">
        <f t="shared" si="120"/>
        <v>41098.885532407403</v>
      </c>
      <c r="T1887" s="14">
        <f t="shared" si="121"/>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8"/>
        <v>102.08333333333333</v>
      </c>
      <c r="P1888" s="5">
        <f t="shared" si="119"/>
        <v>42.241379310344826</v>
      </c>
      <c r="Q1888" t="s">
        <v>8325</v>
      </c>
      <c r="R1888" s="12" t="s">
        <v>8329</v>
      </c>
      <c r="S1888" s="14">
        <f t="shared" si="120"/>
        <v>41925.69835648148</v>
      </c>
      <c r="T1888" s="14">
        <f t="shared" si="121"/>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8"/>
        <v>111.16666666666666</v>
      </c>
      <c r="P1889" s="5">
        <f t="shared" si="119"/>
        <v>416.875</v>
      </c>
      <c r="Q1889" t="s">
        <v>8325</v>
      </c>
      <c r="R1889" s="12" t="s">
        <v>8329</v>
      </c>
      <c r="S1889" s="14">
        <f t="shared" si="120"/>
        <v>42323.591805555552</v>
      </c>
      <c r="T1889" s="14">
        <f t="shared" si="121"/>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8"/>
        <v>166.08</v>
      </c>
      <c r="P1890" s="5">
        <f t="shared" si="119"/>
        <v>46.651685393258425</v>
      </c>
      <c r="Q1890" t="s">
        <v>8325</v>
      </c>
      <c r="R1890" s="12" t="s">
        <v>8329</v>
      </c>
      <c r="S1890" s="14">
        <f t="shared" si="120"/>
        <v>40299.03162037037</v>
      </c>
      <c r="T1890" s="14">
        <f t="shared" si="121"/>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8"/>
        <v>106.60000000000001</v>
      </c>
      <c r="P1891" s="5">
        <f t="shared" si="119"/>
        <v>48.454545454545453</v>
      </c>
      <c r="Q1891" t="s">
        <v>8325</v>
      </c>
      <c r="R1891" s="12" t="s">
        <v>8329</v>
      </c>
      <c r="S1891" s="14">
        <f t="shared" si="120"/>
        <v>41299.585023148145</v>
      </c>
      <c r="T1891" s="14">
        <f t="shared" si="121"/>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8"/>
        <v>144.58441666666667</v>
      </c>
      <c r="P1892" s="5">
        <f t="shared" si="119"/>
        <v>70.5289837398374</v>
      </c>
      <c r="Q1892" t="s">
        <v>8325</v>
      </c>
      <c r="R1892" s="12" t="s">
        <v>8329</v>
      </c>
      <c r="S1892" s="14">
        <f t="shared" si="120"/>
        <v>41228.577870370369</v>
      </c>
      <c r="T1892" s="14">
        <f t="shared" si="121"/>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8"/>
        <v>105.55000000000001</v>
      </c>
      <c r="P1893" s="5">
        <f t="shared" si="119"/>
        <v>87.958333333333329</v>
      </c>
      <c r="Q1893" t="s">
        <v>8325</v>
      </c>
      <c r="R1893" s="12" t="s">
        <v>8329</v>
      </c>
      <c r="S1893" s="14">
        <f t="shared" si="120"/>
        <v>40335.589745370366</v>
      </c>
      <c r="T1893" s="14">
        <f t="shared" si="121"/>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8"/>
        <v>136.60000000000002</v>
      </c>
      <c r="P1894" s="5">
        <f t="shared" si="119"/>
        <v>26.26923076923077</v>
      </c>
      <c r="Q1894" t="s">
        <v>8325</v>
      </c>
      <c r="R1894" s="12" t="s">
        <v>8329</v>
      </c>
      <c r="S1894" s="14">
        <f t="shared" si="120"/>
        <v>40671.429178240738</v>
      </c>
      <c r="T1894" s="14">
        <f t="shared" si="121"/>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8"/>
        <v>104</v>
      </c>
      <c r="P1895" s="5">
        <f t="shared" si="119"/>
        <v>57.777777777777779</v>
      </c>
      <c r="Q1895" t="s">
        <v>8325</v>
      </c>
      <c r="R1895" s="12" t="s">
        <v>8329</v>
      </c>
      <c r="S1895" s="14">
        <f t="shared" si="120"/>
        <v>40632.733622685184</v>
      </c>
      <c r="T1895" s="14">
        <f t="shared" si="121"/>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8"/>
        <v>114.5</v>
      </c>
      <c r="P1896" s="5">
        <f t="shared" si="119"/>
        <v>57.25</v>
      </c>
      <c r="Q1896" t="s">
        <v>8325</v>
      </c>
      <c r="R1896" s="12" t="s">
        <v>8329</v>
      </c>
      <c r="S1896" s="14">
        <f t="shared" si="120"/>
        <v>40920.696562500001</v>
      </c>
      <c r="T1896" s="14">
        <f t="shared" si="121"/>
        <v>40951.696562500001</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8"/>
        <v>101.71957671957672</v>
      </c>
      <c r="P1897" s="5">
        <f t="shared" si="119"/>
        <v>196.34042553191489</v>
      </c>
      <c r="Q1897" t="s">
        <v>8325</v>
      </c>
      <c r="R1897" s="12" t="s">
        <v>8329</v>
      </c>
      <c r="S1897" s="14">
        <f t="shared" si="120"/>
        <v>42267.538449074076</v>
      </c>
      <c r="T1897" s="14">
        <f t="shared" si="121"/>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8"/>
        <v>123.94678492239468</v>
      </c>
      <c r="P1898" s="5">
        <f t="shared" si="119"/>
        <v>43</v>
      </c>
      <c r="Q1898" t="s">
        <v>8325</v>
      </c>
      <c r="R1898" s="12" t="s">
        <v>8329</v>
      </c>
      <c r="S1898" s="14">
        <f t="shared" si="120"/>
        <v>40981.501909722218</v>
      </c>
      <c r="T1898" s="14">
        <f t="shared" si="121"/>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8"/>
        <v>102.45669291338582</v>
      </c>
      <c r="P1899" s="5">
        <f t="shared" si="119"/>
        <v>35.551912568306008</v>
      </c>
      <c r="Q1899" t="s">
        <v>8325</v>
      </c>
      <c r="R1899" s="12" t="s">
        <v>8329</v>
      </c>
      <c r="S1899" s="14">
        <f t="shared" si="120"/>
        <v>41680.375069444446</v>
      </c>
      <c r="T1899" s="14">
        <f t="shared" si="121"/>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8"/>
        <v>144.5</v>
      </c>
      <c r="P1900" s="5">
        <f t="shared" si="119"/>
        <v>68.80952380952381</v>
      </c>
      <c r="Q1900" t="s">
        <v>8325</v>
      </c>
      <c r="R1900" s="12" t="s">
        <v>8329</v>
      </c>
      <c r="S1900" s="14">
        <f t="shared" si="120"/>
        <v>42365.9846412037</v>
      </c>
      <c r="T1900" s="14">
        <f t="shared" si="121"/>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8"/>
        <v>133.33333333333331</v>
      </c>
      <c r="P1901" s="5">
        <f t="shared" si="119"/>
        <v>28.571428571428573</v>
      </c>
      <c r="Q1901" t="s">
        <v>8325</v>
      </c>
      <c r="R1901" s="12" t="s">
        <v>8329</v>
      </c>
      <c r="S1901" s="14">
        <f t="shared" si="120"/>
        <v>42058.733402777776</v>
      </c>
      <c r="T1901" s="14">
        <f t="shared" si="121"/>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8"/>
        <v>109.3644</v>
      </c>
      <c r="P1902" s="5">
        <f t="shared" si="119"/>
        <v>50.631666666666668</v>
      </c>
      <c r="Q1902" t="s">
        <v>8319</v>
      </c>
      <c r="R1902" s="12" t="s">
        <v>8348</v>
      </c>
      <c r="S1902" s="14">
        <f t="shared" si="120"/>
        <v>41160.663553240738</v>
      </c>
      <c r="T1902" s="14">
        <f t="shared" si="121"/>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8"/>
        <v>2.6969696969696968</v>
      </c>
      <c r="P1903" s="5">
        <f t="shared" si="119"/>
        <v>106.8</v>
      </c>
      <c r="Q1903" t="s">
        <v>8319</v>
      </c>
      <c r="R1903" s="12" t="s">
        <v>8348</v>
      </c>
      <c r="S1903" s="14">
        <f t="shared" si="120"/>
        <v>42116.334826388884</v>
      </c>
      <c r="T1903" s="14">
        <f t="shared" si="121"/>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8"/>
        <v>1.2</v>
      </c>
      <c r="P1904" s="5">
        <f t="shared" si="119"/>
        <v>4</v>
      </c>
      <c r="Q1904" t="s">
        <v>8319</v>
      </c>
      <c r="R1904" s="12" t="s">
        <v>8348</v>
      </c>
      <c r="S1904" s="14">
        <f t="shared" si="120"/>
        <v>42037.581562499996</v>
      </c>
      <c r="T1904" s="14">
        <f t="shared" si="121"/>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8"/>
        <v>46.6</v>
      </c>
      <c r="P1905" s="5">
        <f t="shared" si="119"/>
        <v>34.097560975609753</v>
      </c>
      <c r="Q1905" t="s">
        <v>8319</v>
      </c>
      <c r="R1905" s="12" t="s">
        <v>8348</v>
      </c>
      <c r="S1905" s="14">
        <f t="shared" si="120"/>
        <v>42702.562395833331</v>
      </c>
      <c r="T1905" s="14">
        <f t="shared" si="121"/>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8"/>
        <v>0.1</v>
      </c>
      <c r="P1906" s="5">
        <f t="shared" si="119"/>
        <v>25</v>
      </c>
      <c r="Q1906" t="s">
        <v>8319</v>
      </c>
      <c r="R1906" s="12" t="s">
        <v>8348</v>
      </c>
      <c r="S1906" s="14">
        <f t="shared" si="120"/>
        <v>42326.477094907408</v>
      </c>
      <c r="T1906" s="14">
        <f t="shared" si="121"/>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8"/>
        <v>0.16800000000000001</v>
      </c>
      <c r="P1907" s="5">
        <f t="shared" si="119"/>
        <v>10.5</v>
      </c>
      <c r="Q1907" t="s">
        <v>8319</v>
      </c>
      <c r="R1907" s="12" t="s">
        <v>8348</v>
      </c>
      <c r="S1907" s="14">
        <f t="shared" si="120"/>
        <v>41859.717523148145</v>
      </c>
      <c r="T1907" s="14">
        <f t="shared" si="121"/>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8"/>
        <v>42.76</v>
      </c>
      <c r="P1908" s="5">
        <f t="shared" si="119"/>
        <v>215.95959595959596</v>
      </c>
      <c r="Q1908" t="s">
        <v>8319</v>
      </c>
      <c r="R1908" s="12" t="s">
        <v>8348</v>
      </c>
      <c r="S1908" s="14">
        <f t="shared" si="120"/>
        <v>42514.462766203702</v>
      </c>
      <c r="T1908" s="14">
        <f t="shared" si="121"/>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8"/>
        <v>0.28333333333333333</v>
      </c>
      <c r="P1909" s="5">
        <f t="shared" si="119"/>
        <v>21.25</v>
      </c>
      <c r="Q1909" t="s">
        <v>8319</v>
      </c>
      <c r="R1909" s="12" t="s">
        <v>8348</v>
      </c>
      <c r="S1909" s="14">
        <f t="shared" si="120"/>
        <v>41767.378761574073</v>
      </c>
      <c r="T1909" s="14">
        <f t="shared" si="121"/>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8"/>
        <v>1.7319999999999998</v>
      </c>
      <c r="P1910" s="5">
        <f t="shared" si="119"/>
        <v>108.25</v>
      </c>
      <c r="Q1910" t="s">
        <v>8319</v>
      </c>
      <c r="R1910" s="12" t="s">
        <v>8348</v>
      </c>
      <c r="S1910" s="14">
        <f t="shared" si="120"/>
        <v>42703.709490740737</v>
      </c>
      <c r="T1910" s="14">
        <f t="shared" si="121"/>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8"/>
        <v>14.111428571428572</v>
      </c>
      <c r="P1911" s="5">
        <f t="shared" si="119"/>
        <v>129.97368421052633</v>
      </c>
      <c r="Q1911" t="s">
        <v>8319</v>
      </c>
      <c r="R1911" s="12" t="s">
        <v>8348</v>
      </c>
      <c r="S1911" s="14">
        <f t="shared" si="120"/>
        <v>41905.220821759256</v>
      </c>
      <c r="T1911" s="14">
        <f t="shared" si="121"/>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8"/>
        <v>39.395294117647055</v>
      </c>
      <c r="P1912" s="5">
        <f t="shared" si="119"/>
        <v>117.49473684210527</v>
      </c>
      <c r="Q1912" t="s">
        <v>8319</v>
      </c>
      <c r="R1912" s="12" t="s">
        <v>8348</v>
      </c>
      <c r="S1912" s="14">
        <f t="shared" si="120"/>
        <v>42264.754826388882</v>
      </c>
      <c r="T1912" s="14">
        <f t="shared" si="121"/>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8"/>
        <v>2.3529411764705882E-2</v>
      </c>
      <c r="P1913" s="5">
        <f t="shared" si="119"/>
        <v>10</v>
      </c>
      <c r="Q1913" t="s">
        <v>8319</v>
      </c>
      <c r="R1913" s="12" t="s">
        <v>8348</v>
      </c>
      <c r="S1913" s="14">
        <f t="shared" si="120"/>
        <v>41829.825624999998</v>
      </c>
      <c r="T1913" s="14">
        <f t="shared" si="121"/>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8"/>
        <v>59.3</v>
      </c>
      <c r="P1914" s="5">
        <f t="shared" si="119"/>
        <v>70.595238095238102</v>
      </c>
      <c r="Q1914" t="s">
        <v>8319</v>
      </c>
      <c r="R1914" s="12" t="s">
        <v>8348</v>
      </c>
      <c r="S1914" s="14">
        <f t="shared" si="120"/>
        <v>42129.018055555549</v>
      </c>
      <c r="T1914" s="14">
        <f t="shared" si="121"/>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8"/>
        <v>1.3270833333333334</v>
      </c>
      <c r="P1915" s="5">
        <f t="shared" si="119"/>
        <v>24.5</v>
      </c>
      <c r="Q1915" t="s">
        <v>8319</v>
      </c>
      <c r="R1915" s="12" t="s">
        <v>8348</v>
      </c>
      <c r="S1915" s="14">
        <f t="shared" si="120"/>
        <v>41890.302986111106</v>
      </c>
      <c r="T1915" s="14">
        <f t="shared" si="121"/>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8"/>
        <v>9.0090090090090094</v>
      </c>
      <c r="P1916" s="5">
        <f t="shared" si="119"/>
        <v>30</v>
      </c>
      <c r="Q1916" t="s">
        <v>8319</v>
      </c>
      <c r="R1916" s="12" t="s">
        <v>8348</v>
      </c>
      <c r="S1916" s="14">
        <f t="shared" si="120"/>
        <v>41928.966122685182</v>
      </c>
      <c r="T1916" s="14">
        <f t="shared" si="121"/>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8"/>
        <v>1.6</v>
      </c>
      <c r="P1917" s="5">
        <f t="shared" si="119"/>
        <v>2</v>
      </c>
      <c r="Q1917" t="s">
        <v>8319</v>
      </c>
      <c r="R1917" s="12" t="s">
        <v>8348</v>
      </c>
      <c r="S1917" s="14">
        <f t="shared" si="120"/>
        <v>41863.840532407405</v>
      </c>
      <c r="T1917" s="14">
        <f t="shared" si="121"/>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8"/>
        <v>0.51</v>
      </c>
      <c r="P1918" s="5">
        <f t="shared" si="119"/>
        <v>17</v>
      </c>
      <c r="Q1918" t="s">
        <v>8319</v>
      </c>
      <c r="R1918" s="12" t="s">
        <v>8348</v>
      </c>
      <c r="S1918" s="14">
        <f t="shared" si="120"/>
        <v>42656.508969907409</v>
      </c>
      <c r="T1918" s="14">
        <f t="shared" si="121"/>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8"/>
        <v>52.570512820512818</v>
      </c>
      <c r="P1919" s="5">
        <f t="shared" si="119"/>
        <v>2928.9285714285716</v>
      </c>
      <c r="Q1919" t="s">
        <v>8319</v>
      </c>
      <c r="R1919" s="12" t="s">
        <v>8348</v>
      </c>
      <c r="S1919" s="14">
        <f t="shared" si="120"/>
        <v>42746.06172453703</v>
      </c>
      <c r="T1919" s="14">
        <f t="shared" si="121"/>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8"/>
        <v>1.04</v>
      </c>
      <c r="P1920" s="5">
        <f t="shared" si="119"/>
        <v>28.888888888888889</v>
      </c>
      <c r="Q1920" t="s">
        <v>8319</v>
      </c>
      <c r="R1920" s="12" t="s">
        <v>8348</v>
      </c>
      <c r="S1920" s="14">
        <f t="shared" si="120"/>
        <v>41828.581608796296</v>
      </c>
      <c r="T1920" s="14">
        <f t="shared" si="121"/>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8"/>
        <v>47.4</v>
      </c>
      <c r="P1921" s="5">
        <f t="shared" si="119"/>
        <v>29.625</v>
      </c>
      <c r="Q1921" t="s">
        <v>8319</v>
      </c>
      <c r="R1921" s="12" t="s">
        <v>8348</v>
      </c>
      <c r="S1921" s="14">
        <f t="shared" si="120"/>
        <v>42113.667233796288</v>
      </c>
      <c r="T1921" s="14">
        <f t="shared" si="121"/>
        <v>42143.667233796288</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8"/>
        <v>43.03</v>
      </c>
      <c r="P1922" s="5">
        <f t="shared" si="119"/>
        <v>40.980952380952381</v>
      </c>
      <c r="Q1922" t="s">
        <v>8325</v>
      </c>
      <c r="R1922" s="12" t="s">
        <v>8329</v>
      </c>
      <c r="S1922" s="14">
        <f t="shared" si="120"/>
        <v>42270.66737268518</v>
      </c>
      <c r="T1922" s="14">
        <f t="shared" si="121"/>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2">E1923/D1923*100</f>
        <v>136.80000000000001</v>
      </c>
      <c r="P1923" s="5">
        <f t="shared" ref="P1923:P1986" si="123">E1923/L1923</f>
        <v>54</v>
      </c>
      <c r="Q1923" t="s">
        <v>8325</v>
      </c>
      <c r="R1923" s="12" t="s">
        <v>8329</v>
      </c>
      <c r="S1923" s="14">
        <f t="shared" si="120"/>
        <v>41074.013229166667</v>
      </c>
      <c r="T1923" s="14">
        <f t="shared" si="121"/>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2"/>
        <v>115.55</v>
      </c>
      <c r="P1924" s="5">
        <f t="shared" si="123"/>
        <v>36.109375</v>
      </c>
      <c r="Q1924" t="s">
        <v>8325</v>
      </c>
      <c r="R1924" s="12" t="s">
        <v>8329</v>
      </c>
      <c r="S1924" s="14">
        <f t="shared" si="120"/>
        <v>41590.047534722216</v>
      </c>
      <c r="T1924" s="14">
        <f t="shared" si="121"/>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2"/>
        <v>240.79999999999998</v>
      </c>
      <c r="P1925" s="5">
        <f t="shared" si="123"/>
        <v>23.153846153846153</v>
      </c>
      <c r="Q1925" t="s">
        <v>8325</v>
      </c>
      <c r="R1925" s="12" t="s">
        <v>8329</v>
      </c>
      <c r="S1925" s="14">
        <f t="shared" si="120"/>
        <v>40772.640416666662</v>
      </c>
      <c r="T1925" s="14">
        <f t="shared" si="121"/>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2"/>
        <v>114.39999999999999</v>
      </c>
      <c r="P1926" s="5">
        <f t="shared" si="123"/>
        <v>104</v>
      </c>
      <c r="Q1926" t="s">
        <v>8325</v>
      </c>
      <c r="R1926" s="12" t="s">
        <v>8329</v>
      </c>
      <c r="S1926" s="14">
        <f t="shared" si="120"/>
        <v>41626.552719907406</v>
      </c>
      <c r="T1926" s="14">
        <f t="shared" si="121"/>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2"/>
        <v>110.33333333333333</v>
      </c>
      <c r="P1927" s="5">
        <f t="shared" si="123"/>
        <v>31.826923076923077</v>
      </c>
      <c r="Q1927" t="s">
        <v>8325</v>
      </c>
      <c r="R1927" s="12" t="s">
        <v>8329</v>
      </c>
      <c r="S1927" s="14">
        <f t="shared" si="120"/>
        <v>41535.693148148144</v>
      </c>
      <c r="T1927" s="14">
        <f t="shared" si="121"/>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2"/>
        <v>195.37933333333334</v>
      </c>
      <c r="P1928" s="5">
        <f t="shared" si="123"/>
        <v>27.3896261682243</v>
      </c>
      <c r="Q1928" t="s">
        <v>8325</v>
      </c>
      <c r="R1928" s="12" t="s">
        <v>8329</v>
      </c>
      <c r="S1928" s="14">
        <f t="shared" si="120"/>
        <v>40456.746018518512</v>
      </c>
      <c r="T1928" s="14">
        <f t="shared" si="121"/>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2"/>
        <v>103.33333333333334</v>
      </c>
      <c r="P1929" s="5">
        <f t="shared" si="123"/>
        <v>56.363636363636367</v>
      </c>
      <c r="Q1929" t="s">
        <v>8325</v>
      </c>
      <c r="R1929" s="12" t="s">
        <v>8329</v>
      </c>
      <c r="S1929" s="14">
        <f t="shared" si="120"/>
        <v>40960.653229166666</v>
      </c>
      <c r="T1929" s="14">
        <f t="shared" si="121"/>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2"/>
        <v>103.1372549019608</v>
      </c>
      <c r="P1930" s="5">
        <f t="shared" si="123"/>
        <v>77.352941176470594</v>
      </c>
      <c r="Q1930" t="s">
        <v>8325</v>
      </c>
      <c r="R1930" s="12" t="s">
        <v>8329</v>
      </c>
      <c r="S1930" s="14">
        <f t="shared" si="120"/>
        <v>41371.439745370371</v>
      </c>
      <c r="T1930" s="14">
        <f t="shared" si="121"/>
        <v>41401.439745370371</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2"/>
        <v>100.3125</v>
      </c>
      <c r="P1931" s="5">
        <f t="shared" si="123"/>
        <v>42.8</v>
      </c>
      <c r="Q1931" t="s">
        <v>8325</v>
      </c>
      <c r="R1931" s="12" t="s">
        <v>8329</v>
      </c>
      <c r="S1931" s="14">
        <f t="shared" si="120"/>
        <v>40686.813263888886</v>
      </c>
      <c r="T1931" s="14">
        <f t="shared" si="121"/>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2"/>
        <v>127</v>
      </c>
      <c r="P1932" s="5">
        <f t="shared" si="123"/>
        <v>48.846153846153847</v>
      </c>
      <c r="Q1932" t="s">
        <v>8325</v>
      </c>
      <c r="R1932" s="12" t="s">
        <v>8329</v>
      </c>
      <c r="S1932" s="14">
        <f t="shared" si="120"/>
        <v>41402.350486111107</v>
      </c>
      <c r="T1932" s="14">
        <f t="shared" si="121"/>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2"/>
        <v>120.601</v>
      </c>
      <c r="P1933" s="5">
        <f t="shared" si="123"/>
        <v>48.240400000000001</v>
      </c>
      <c r="Q1933" t="s">
        <v>8325</v>
      </c>
      <c r="R1933" s="12" t="s">
        <v>8329</v>
      </c>
      <c r="S1933" s="14">
        <f t="shared" si="120"/>
        <v>41037.684131944443</v>
      </c>
      <c r="T1933" s="14">
        <f t="shared" si="121"/>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2"/>
        <v>106.99047619047619</v>
      </c>
      <c r="P1934" s="5">
        <f t="shared" si="123"/>
        <v>70.212500000000006</v>
      </c>
      <c r="Q1934" t="s">
        <v>8325</v>
      </c>
      <c r="R1934" s="12" t="s">
        <v>8329</v>
      </c>
      <c r="S1934" s="14">
        <f t="shared" si="120"/>
        <v>40911.601539351846</v>
      </c>
      <c r="T1934" s="14">
        <f t="shared" si="121"/>
        <v>40932.601539351846</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2"/>
        <v>172.43333333333334</v>
      </c>
      <c r="P1935" s="5">
        <f t="shared" si="123"/>
        <v>94.054545454545448</v>
      </c>
      <c r="Q1935" t="s">
        <v>8325</v>
      </c>
      <c r="R1935" s="12" t="s">
        <v>8329</v>
      </c>
      <c r="S1935" s="14">
        <f t="shared" si="120"/>
        <v>41878.922534722216</v>
      </c>
      <c r="T1935" s="14">
        <f t="shared" si="121"/>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2"/>
        <v>123.61999999999999</v>
      </c>
      <c r="P1936" s="5">
        <f t="shared" si="123"/>
        <v>80.272727272727266</v>
      </c>
      <c r="Q1936" t="s">
        <v>8325</v>
      </c>
      <c r="R1936" s="12" t="s">
        <v>8329</v>
      </c>
      <c r="S1936" s="14">
        <f t="shared" si="120"/>
        <v>40865.658807870372</v>
      </c>
      <c r="T1936" s="14">
        <f t="shared" si="121"/>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2"/>
        <v>108.4</v>
      </c>
      <c r="P1937" s="5">
        <f t="shared" si="123"/>
        <v>54.2</v>
      </c>
      <c r="Q1937" t="s">
        <v>8325</v>
      </c>
      <c r="R1937" s="12" t="s">
        <v>8329</v>
      </c>
      <c r="S1937" s="14">
        <f t="shared" si="120"/>
        <v>41773.72420138889</v>
      </c>
      <c r="T1937" s="14">
        <f t="shared" si="121"/>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2"/>
        <v>116.52013333333333</v>
      </c>
      <c r="P1938" s="5">
        <f t="shared" si="123"/>
        <v>60.26903448275862</v>
      </c>
      <c r="Q1938" t="s">
        <v>8325</v>
      </c>
      <c r="R1938" s="12" t="s">
        <v>8329</v>
      </c>
      <c r="S1938" s="14">
        <f t="shared" si="120"/>
        <v>40852.68136574074</v>
      </c>
      <c r="T1938" s="14">
        <f t="shared" si="121"/>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2"/>
        <v>187.245</v>
      </c>
      <c r="P1939" s="5">
        <f t="shared" si="123"/>
        <v>38.740344827586206</v>
      </c>
      <c r="Q1939" t="s">
        <v>8325</v>
      </c>
      <c r="R1939" s="12" t="s">
        <v>8329</v>
      </c>
      <c r="S1939" s="14">
        <f t="shared" ref="S1939:S2002" si="124">(((J1939/60)/60)/24)+DATE(1970,1,1)+(-5/24)</f>
        <v>41058.91065972222</v>
      </c>
      <c r="T1939" s="14">
        <f t="shared" ref="T1939:T2002" si="125">(((I1939/60)/60)/24)+DATE(1970,1,1)+(-5/24)</f>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2"/>
        <v>115.93333333333334</v>
      </c>
      <c r="P1940" s="5">
        <f t="shared" si="123"/>
        <v>152.54385964912279</v>
      </c>
      <c r="Q1940" t="s">
        <v>8325</v>
      </c>
      <c r="R1940" s="12" t="s">
        <v>8329</v>
      </c>
      <c r="S1940" s="14">
        <f t="shared" si="124"/>
        <v>41426.05128472222</v>
      </c>
      <c r="T1940" s="14">
        <f t="shared" si="125"/>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2"/>
        <v>110.7</v>
      </c>
      <c r="P1941" s="5">
        <f t="shared" si="123"/>
        <v>115.3125</v>
      </c>
      <c r="Q1941" t="s">
        <v>8325</v>
      </c>
      <c r="R1941" s="12" t="s">
        <v>8329</v>
      </c>
      <c r="S1941" s="14">
        <f t="shared" si="124"/>
        <v>41313.776712962957</v>
      </c>
      <c r="T1941" s="14">
        <f t="shared" si="125"/>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2"/>
        <v>170.92307692307693</v>
      </c>
      <c r="P1942" s="5">
        <f t="shared" si="123"/>
        <v>35.838709677419352</v>
      </c>
      <c r="Q1942" t="s">
        <v>8319</v>
      </c>
      <c r="R1942" s="12" t="s">
        <v>8349</v>
      </c>
      <c r="S1942" s="14">
        <f t="shared" si="124"/>
        <v>40670.298993055556</v>
      </c>
      <c r="T1942" s="14">
        <f t="shared" si="125"/>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2"/>
        <v>126.11835600000001</v>
      </c>
      <c r="P1943" s="5">
        <f t="shared" si="123"/>
        <v>64.570118779438872</v>
      </c>
      <c r="Q1943" t="s">
        <v>8319</v>
      </c>
      <c r="R1943" s="12" t="s">
        <v>8349</v>
      </c>
      <c r="S1943" s="14">
        <f t="shared" si="124"/>
        <v>41744.08253472222</v>
      </c>
      <c r="T1943" s="14">
        <f t="shared" si="125"/>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2"/>
        <v>138.44033333333334</v>
      </c>
      <c r="P1944" s="5">
        <f t="shared" si="123"/>
        <v>87.436000000000007</v>
      </c>
      <c r="Q1944" t="s">
        <v>8319</v>
      </c>
      <c r="R1944" s="12" t="s">
        <v>8349</v>
      </c>
      <c r="S1944" s="14">
        <f t="shared" si="124"/>
        <v>40638.619675925926</v>
      </c>
      <c r="T1944" s="14">
        <f t="shared" si="125"/>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2"/>
        <v>1705.2499999999998</v>
      </c>
      <c r="P1945" s="5">
        <f t="shared" si="123"/>
        <v>68.815577078288939</v>
      </c>
      <c r="Q1945" t="s">
        <v>8319</v>
      </c>
      <c r="R1945" s="12" t="s">
        <v>8349</v>
      </c>
      <c r="S1945" s="14">
        <f t="shared" si="124"/>
        <v>42548.061527777776</v>
      </c>
      <c r="T1945" s="14">
        <f t="shared" si="125"/>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2"/>
        <v>788.05550000000005</v>
      </c>
      <c r="P1946" s="5">
        <f t="shared" si="123"/>
        <v>176.200223588597</v>
      </c>
      <c r="Q1946" t="s">
        <v>8319</v>
      </c>
      <c r="R1946" s="12" t="s">
        <v>8349</v>
      </c>
      <c r="S1946" s="14">
        <f t="shared" si="124"/>
        <v>41730.376041666663</v>
      </c>
      <c r="T1946" s="14">
        <f t="shared" si="125"/>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2"/>
        <v>348.01799999999997</v>
      </c>
      <c r="P1947" s="5">
        <f t="shared" si="123"/>
        <v>511.79117647058825</v>
      </c>
      <c r="Q1947" t="s">
        <v>8319</v>
      </c>
      <c r="R1947" s="12" t="s">
        <v>8349</v>
      </c>
      <c r="S1947" s="14">
        <f t="shared" si="124"/>
        <v>42157.043495370373</v>
      </c>
      <c r="T1947" s="14">
        <f t="shared" si="125"/>
        <v>42197.043495370373</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2"/>
        <v>149.74666666666667</v>
      </c>
      <c r="P1948" s="5">
        <f t="shared" si="123"/>
        <v>160.44285714285715</v>
      </c>
      <c r="Q1948" t="s">
        <v>8319</v>
      </c>
      <c r="R1948" s="12" t="s">
        <v>8349</v>
      </c>
      <c r="S1948" s="14">
        <f t="shared" si="124"/>
        <v>41688.941678240735</v>
      </c>
      <c r="T1948" s="14">
        <f t="shared" si="125"/>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2"/>
        <v>100.63375000000001</v>
      </c>
      <c r="P1949" s="5">
        <f t="shared" si="123"/>
        <v>35.003043478260871</v>
      </c>
      <c r="Q1949" t="s">
        <v>8319</v>
      </c>
      <c r="R1949" s="12" t="s">
        <v>8349</v>
      </c>
      <c r="S1949" s="14">
        <f t="shared" si="124"/>
        <v>40102.709722222222</v>
      </c>
      <c r="T1949" s="14">
        <f t="shared" si="125"/>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2"/>
        <v>800.21100000000001</v>
      </c>
      <c r="P1950" s="5">
        <f t="shared" si="123"/>
        <v>188.50671378091872</v>
      </c>
      <c r="Q1950" t="s">
        <v>8319</v>
      </c>
      <c r="R1950" s="12" t="s">
        <v>8349</v>
      </c>
      <c r="S1950" s="14">
        <f t="shared" si="124"/>
        <v>42473.395937499998</v>
      </c>
      <c r="T1950" s="14">
        <f t="shared" si="125"/>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2"/>
        <v>106.00260000000002</v>
      </c>
      <c r="P1951" s="5">
        <f t="shared" si="123"/>
        <v>56.204984093319197</v>
      </c>
      <c r="Q1951" t="s">
        <v>8319</v>
      </c>
      <c r="R1951" s="12" t="s">
        <v>8349</v>
      </c>
      <c r="S1951" s="14">
        <f t="shared" si="124"/>
        <v>41800.214710648142</v>
      </c>
      <c r="T1951" s="14">
        <f t="shared" si="125"/>
        <v>41830.214710648142</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2"/>
        <v>200.51866666666669</v>
      </c>
      <c r="P1952" s="5">
        <f t="shared" si="123"/>
        <v>51.3054157782516</v>
      </c>
      <c r="Q1952" t="s">
        <v>8319</v>
      </c>
      <c r="R1952" s="12" t="s">
        <v>8349</v>
      </c>
      <c r="S1952" s="14">
        <f t="shared" si="124"/>
        <v>40623.973067129627</v>
      </c>
      <c r="T1952" s="14">
        <f t="shared" si="125"/>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2"/>
        <v>212.44399999999999</v>
      </c>
      <c r="P1953" s="5">
        <f t="shared" si="123"/>
        <v>127.36450839328538</v>
      </c>
      <c r="Q1953" t="s">
        <v>8319</v>
      </c>
      <c r="R1953" s="12" t="s">
        <v>8349</v>
      </c>
      <c r="S1953" s="14">
        <f t="shared" si="124"/>
        <v>42651.212233796294</v>
      </c>
      <c r="T1953" s="14">
        <f t="shared" si="125"/>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2"/>
        <v>198.47237142857145</v>
      </c>
      <c r="P1954" s="5">
        <f t="shared" si="123"/>
        <v>101.85532258064516</v>
      </c>
      <c r="Q1954" t="s">
        <v>8319</v>
      </c>
      <c r="R1954" s="12" t="s">
        <v>8349</v>
      </c>
      <c r="S1954" s="14">
        <f t="shared" si="124"/>
        <v>41526.398321759254</v>
      </c>
      <c r="T1954" s="14">
        <f t="shared" si="125"/>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2"/>
        <v>225.94666666666666</v>
      </c>
      <c r="P1955" s="5">
        <f t="shared" si="123"/>
        <v>230.55782312925169</v>
      </c>
      <c r="Q1955" t="s">
        <v>8319</v>
      </c>
      <c r="R1955" s="12" t="s">
        <v>8349</v>
      </c>
      <c r="S1955" s="14">
        <f t="shared" si="124"/>
        <v>40940.991493055553</v>
      </c>
      <c r="T1955" s="14">
        <f t="shared" si="125"/>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2"/>
        <v>698.94800000000009</v>
      </c>
      <c r="P1956" s="5">
        <f t="shared" si="123"/>
        <v>842.10602409638557</v>
      </c>
      <c r="Q1956" t="s">
        <v>8319</v>
      </c>
      <c r="R1956" s="12" t="s">
        <v>8349</v>
      </c>
      <c r="S1956" s="14">
        <f t="shared" si="124"/>
        <v>42394.372407407405</v>
      </c>
      <c r="T1956" s="14">
        <f t="shared" si="125"/>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2"/>
        <v>398.59528571428569</v>
      </c>
      <c r="P1957" s="5">
        <f t="shared" si="123"/>
        <v>577.27593103448271</v>
      </c>
      <c r="Q1957" t="s">
        <v>8319</v>
      </c>
      <c r="R1957" s="12" t="s">
        <v>8349</v>
      </c>
      <c r="S1957" s="14">
        <f t="shared" si="124"/>
        <v>41020.063437500001</v>
      </c>
      <c r="T1957" s="14">
        <f t="shared" si="125"/>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2"/>
        <v>294.0333333333333</v>
      </c>
      <c r="P1958" s="5">
        <f t="shared" si="123"/>
        <v>483.34246575342468</v>
      </c>
      <c r="Q1958" t="s">
        <v>8319</v>
      </c>
      <c r="R1958" s="12" t="s">
        <v>8349</v>
      </c>
      <c r="S1958" s="14">
        <f t="shared" si="124"/>
        <v>42067.71533564815</v>
      </c>
      <c r="T1958" s="14">
        <f t="shared" si="125"/>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2"/>
        <v>167.50470000000001</v>
      </c>
      <c r="P1959" s="5">
        <f t="shared" si="123"/>
        <v>76.138500000000008</v>
      </c>
      <c r="Q1959" t="s">
        <v>8319</v>
      </c>
      <c r="R1959" s="12" t="s">
        <v>8349</v>
      </c>
      <c r="S1959" s="14">
        <f t="shared" si="124"/>
        <v>41178.890196759254</v>
      </c>
      <c r="T1959" s="14">
        <f t="shared" si="125"/>
        <v>41208.890196759254</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2"/>
        <v>1435.5717142857143</v>
      </c>
      <c r="P1960" s="5">
        <f t="shared" si="123"/>
        <v>74.107684365781708</v>
      </c>
      <c r="Q1960" t="s">
        <v>8319</v>
      </c>
      <c r="R1960" s="12" t="s">
        <v>8349</v>
      </c>
      <c r="S1960" s="14">
        <f t="shared" si="124"/>
        <v>41326.779641203699</v>
      </c>
      <c r="T1960" s="14">
        <f t="shared" si="125"/>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2"/>
        <v>156.73439999999999</v>
      </c>
      <c r="P1961" s="5">
        <f t="shared" si="123"/>
        <v>36.965660377358489</v>
      </c>
      <c r="Q1961" t="s">
        <v>8319</v>
      </c>
      <c r="R1961" s="12" t="s">
        <v>8349</v>
      </c>
      <c r="S1961" s="14">
        <f t="shared" si="124"/>
        <v>41871.63726851852</v>
      </c>
      <c r="T1961" s="14">
        <f t="shared" si="125"/>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2"/>
        <v>117.90285714285716</v>
      </c>
      <c r="P1962" s="5">
        <f t="shared" si="123"/>
        <v>2500.969696969697</v>
      </c>
      <c r="Q1962" t="s">
        <v>8319</v>
      </c>
      <c r="R1962" s="12" t="s">
        <v>8349</v>
      </c>
      <c r="S1962" s="14">
        <f t="shared" si="124"/>
        <v>41964.154409722221</v>
      </c>
      <c r="T1962" s="14">
        <f t="shared" si="125"/>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2"/>
        <v>1105.3811999999998</v>
      </c>
      <c r="P1963" s="5">
        <f t="shared" si="123"/>
        <v>67.690214329454989</v>
      </c>
      <c r="Q1963" t="s">
        <v>8319</v>
      </c>
      <c r="R1963" s="12" t="s">
        <v>8349</v>
      </c>
      <c r="S1963" s="14">
        <f t="shared" si="124"/>
        <v>41147.986307870371</v>
      </c>
      <c r="T1963" s="14">
        <f t="shared" si="125"/>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2"/>
        <v>192.92499999999998</v>
      </c>
      <c r="P1964" s="5">
        <f t="shared" si="123"/>
        <v>63.04738562091503</v>
      </c>
      <c r="Q1964" t="s">
        <v>8319</v>
      </c>
      <c r="R1964" s="12" t="s">
        <v>8349</v>
      </c>
      <c r="S1964" s="14">
        <f t="shared" si="124"/>
        <v>41742.572175925925</v>
      </c>
      <c r="T1964" s="14">
        <f t="shared" si="125"/>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2"/>
        <v>126.8842105263158</v>
      </c>
      <c r="P1965" s="5">
        <f t="shared" si="123"/>
        <v>117.6</v>
      </c>
      <c r="Q1965" t="s">
        <v>8319</v>
      </c>
      <c r="R1965" s="12" t="s">
        <v>8349</v>
      </c>
      <c r="S1965" s="14">
        <f t="shared" si="124"/>
        <v>41863.221458333333</v>
      </c>
      <c r="T1965" s="14">
        <f t="shared" si="125"/>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2"/>
        <v>259.57748878923763</v>
      </c>
      <c r="P1966" s="5">
        <f t="shared" si="123"/>
        <v>180.75185011709601</v>
      </c>
      <c r="Q1966" t="s">
        <v>8319</v>
      </c>
      <c r="R1966" s="12" t="s">
        <v>8349</v>
      </c>
      <c r="S1966" s="14">
        <f t="shared" si="124"/>
        <v>42452.064490740733</v>
      </c>
      <c r="T1966" s="14">
        <f t="shared" si="125"/>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2"/>
        <v>262.27999999999997</v>
      </c>
      <c r="P1967" s="5">
        <f t="shared" si="123"/>
        <v>127.32038834951456</v>
      </c>
      <c r="Q1967" t="s">
        <v>8319</v>
      </c>
      <c r="R1967" s="12" t="s">
        <v>8349</v>
      </c>
      <c r="S1967" s="14">
        <f t="shared" si="124"/>
        <v>40897.880902777775</v>
      </c>
      <c r="T1967" s="14">
        <f t="shared" si="125"/>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2"/>
        <v>206.74309000000002</v>
      </c>
      <c r="P1968" s="5">
        <f t="shared" si="123"/>
        <v>136.6444745538665</v>
      </c>
      <c r="Q1968" t="s">
        <v>8319</v>
      </c>
      <c r="R1968" s="12" t="s">
        <v>8349</v>
      </c>
      <c r="S1968" s="14">
        <f t="shared" si="124"/>
        <v>41835.332152777773</v>
      </c>
      <c r="T1968" s="14">
        <f t="shared" si="125"/>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2"/>
        <v>370.13</v>
      </c>
      <c r="P1969" s="5">
        <f t="shared" si="123"/>
        <v>182.78024691358024</v>
      </c>
      <c r="Q1969" t="s">
        <v>8319</v>
      </c>
      <c r="R1969" s="12" t="s">
        <v>8349</v>
      </c>
      <c r="S1969" s="14">
        <f t="shared" si="124"/>
        <v>41730.455196759256</v>
      </c>
      <c r="T1969" s="14">
        <f t="shared" si="125"/>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2"/>
        <v>284.96600000000001</v>
      </c>
      <c r="P1970" s="5">
        <f t="shared" si="123"/>
        <v>279.37843137254902</v>
      </c>
      <c r="Q1970" t="s">
        <v>8319</v>
      </c>
      <c r="R1970" s="12" t="s">
        <v>8349</v>
      </c>
      <c r="S1970" s="14">
        <f t="shared" si="124"/>
        <v>42676.378645833327</v>
      </c>
      <c r="T1970" s="14">
        <f t="shared" si="125"/>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2"/>
        <v>579.08000000000004</v>
      </c>
      <c r="P1971" s="5">
        <f t="shared" si="123"/>
        <v>61.375728669846318</v>
      </c>
      <c r="Q1971" t="s">
        <v>8319</v>
      </c>
      <c r="R1971" s="12" t="s">
        <v>8349</v>
      </c>
      <c r="S1971" s="14">
        <f t="shared" si="124"/>
        <v>42557.584120370368</v>
      </c>
      <c r="T1971" s="14">
        <f t="shared" si="125"/>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2"/>
        <v>1131.8</v>
      </c>
      <c r="P1972" s="5">
        <f t="shared" si="123"/>
        <v>80.727532097004286</v>
      </c>
      <c r="Q1972" t="s">
        <v>8319</v>
      </c>
      <c r="R1972" s="12" t="s">
        <v>8349</v>
      </c>
      <c r="S1972" s="14">
        <f t="shared" si="124"/>
        <v>41323.984965277778</v>
      </c>
      <c r="T1972" s="14">
        <f t="shared" si="125"/>
        <v>41383.943298611113</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2"/>
        <v>263.02771750000005</v>
      </c>
      <c r="P1973" s="5">
        <f t="shared" si="123"/>
        <v>272.35590732591254</v>
      </c>
      <c r="Q1973" t="s">
        <v>8319</v>
      </c>
      <c r="R1973" s="12" t="s">
        <v>8349</v>
      </c>
      <c r="S1973" s="14">
        <f t="shared" si="124"/>
        <v>41561.29237268518</v>
      </c>
      <c r="T1973" s="14">
        <f t="shared" si="125"/>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2"/>
        <v>674.48</v>
      </c>
      <c r="P1974" s="5">
        <f t="shared" si="123"/>
        <v>70.848739495798313</v>
      </c>
      <c r="Q1974" t="s">
        <v>8319</v>
      </c>
      <c r="R1974" s="12" t="s">
        <v>8349</v>
      </c>
      <c r="S1974" s="14">
        <f t="shared" si="124"/>
        <v>41200.803749999999</v>
      </c>
      <c r="T1974" s="14">
        <f t="shared" si="125"/>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2"/>
        <v>256.83081313131316</v>
      </c>
      <c r="P1975" s="5">
        <f t="shared" si="123"/>
        <v>247.94003412969283</v>
      </c>
      <c r="Q1975" t="s">
        <v>8319</v>
      </c>
      <c r="R1975" s="12" t="s">
        <v>8349</v>
      </c>
      <c r="S1975" s="14">
        <f t="shared" si="124"/>
        <v>42549.514629629623</v>
      </c>
      <c r="T1975" s="14">
        <f t="shared" si="125"/>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2"/>
        <v>375.49599999999998</v>
      </c>
      <c r="P1976" s="5">
        <f t="shared" si="123"/>
        <v>186.81393034825871</v>
      </c>
      <c r="Q1976" t="s">
        <v>8319</v>
      </c>
      <c r="R1976" s="12" t="s">
        <v>8349</v>
      </c>
      <c r="S1976" s="14">
        <f t="shared" si="124"/>
        <v>41445.125798611109</v>
      </c>
      <c r="T1976" s="14">
        <f t="shared" si="125"/>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2"/>
        <v>208.70837499999996</v>
      </c>
      <c r="P1977" s="5">
        <f t="shared" si="123"/>
        <v>131.98948616600788</v>
      </c>
      <c r="Q1977" t="s">
        <v>8319</v>
      </c>
      <c r="R1977" s="12" t="s">
        <v>8349</v>
      </c>
      <c r="S1977" s="14">
        <f t="shared" si="124"/>
        <v>41313.54688657407</v>
      </c>
      <c r="T1977" s="14">
        <f t="shared" si="125"/>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2"/>
        <v>346.6</v>
      </c>
      <c r="P1978" s="5">
        <f t="shared" si="123"/>
        <v>29.310782241014799</v>
      </c>
      <c r="Q1978" t="s">
        <v>8319</v>
      </c>
      <c r="R1978" s="12" t="s">
        <v>8349</v>
      </c>
      <c r="S1978" s="14">
        <f t="shared" si="124"/>
        <v>41438.691261574073</v>
      </c>
      <c r="T1978" s="14">
        <f t="shared" si="125"/>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2"/>
        <v>402.33</v>
      </c>
      <c r="P1979" s="5">
        <f t="shared" si="123"/>
        <v>245.02436053593178</v>
      </c>
      <c r="Q1979" t="s">
        <v>8319</v>
      </c>
      <c r="R1979" s="12" t="s">
        <v>8349</v>
      </c>
      <c r="S1979" s="14">
        <f t="shared" si="124"/>
        <v>42311.008564814816</v>
      </c>
      <c r="T1979" s="14">
        <f t="shared" si="125"/>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2"/>
        <v>1026.8451399999999</v>
      </c>
      <c r="P1980" s="5">
        <f t="shared" si="123"/>
        <v>1323.2540463917526</v>
      </c>
      <c r="Q1980" t="s">
        <v>8319</v>
      </c>
      <c r="R1980" s="12" t="s">
        <v>8349</v>
      </c>
      <c r="S1980" s="14">
        <f t="shared" si="124"/>
        <v>41039.017268518517</v>
      </c>
      <c r="T1980" s="14">
        <f t="shared" si="125"/>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2"/>
        <v>114.901155</v>
      </c>
      <c r="P1981" s="5">
        <f t="shared" si="123"/>
        <v>282.65966789667897</v>
      </c>
      <c r="Q1981" t="s">
        <v>8319</v>
      </c>
      <c r="R1981" s="12" t="s">
        <v>8349</v>
      </c>
      <c r="S1981" s="14">
        <f t="shared" si="124"/>
        <v>42290.25168981481</v>
      </c>
      <c r="T1981" s="14">
        <f t="shared" si="125"/>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2"/>
        <v>354.82402000000002</v>
      </c>
      <c r="P1982" s="5">
        <f t="shared" si="123"/>
        <v>91.214401028277635</v>
      </c>
      <c r="Q1982" t="s">
        <v>8338</v>
      </c>
      <c r="R1982" s="12" t="s">
        <v>8350</v>
      </c>
      <c r="S1982" s="14">
        <f t="shared" si="124"/>
        <v>42423.334050925921</v>
      </c>
      <c r="T1982" s="14">
        <f t="shared" si="125"/>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2"/>
        <v>5.08</v>
      </c>
      <c r="P1983" s="5">
        <f t="shared" si="123"/>
        <v>31.75</v>
      </c>
      <c r="Q1983" t="s">
        <v>8338</v>
      </c>
      <c r="R1983" s="12" t="s">
        <v>8350</v>
      </c>
      <c r="S1983" s="14">
        <f t="shared" si="124"/>
        <v>41799.516956018517</v>
      </c>
      <c r="T1983" s="14">
        <f t="shared" si="125"/>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2"/>
        <v>0</v>
      </c>
      <c r="P1984" s="5" t="e">
        <f t="shared" si="123"/>
        <v>#DIV/0!</v>
      </c>
      <c r="Q1984" t="s">
        <v>8338</v>
      </c>
      <c r="R1984" s="12" t="s">
        <v>8350</v>
      </c>
      <c r="S1984" s="14">
        <f t="shared" si="124"/>
        <v>42678.378321759257</v>
      </c>
      <c r="T1984" s="14">
        <f t="shared" si="125"/>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2"/>
        <v>4.3</v>
      </c>
      <c r="P1985" s="5">
        <f t="shared" si="123"/>
        <v>88.6875</v>
      </c>
      <c r="Q1985" t="s">
        <v>8338</v>
      </c>
      <c r="R1985" s="12" t="s">
        <v>8350</v>
      </c>
      <c r="S1985" s="14">
        <f t="shared" si="124"/>
        <v>42592.803449074076</v>
      </c>
      <c r="T1985" s="14">
        <f t="shared" si="125"/>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2"/>
        <v>21.146666666666665</v>
      </c>
      <c r="P1986" s="5">
        <f t="shared" si="123"/>
        <v>453.14285714285717</v>
      </c>
      <c r="Q1986" t="s">
        <v>8338</v>
      </c>
      <c r="R1986" s="12" t="s">
        <v>8350</v>
      </c>
      <c r="S1986" s="14">
        <f t="shared" si="124"/>
        <v>41913.581956018512</v>
      </c>
      <c r="T1986" s="14">
        <f t="shared" si="125"/>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6">E1987/D1987*100</f>
        <v>3.1875</v>
      </c>
      <c r="P1987" s="5">
        <f t="shared" ref="P1987:P2050" si="127">E1987/L1987</f>
        <v>12.75</v>
      </c>
      <c r="Q1987" t="s">
        <v>8338</v>
      </c>
      <c r="R1987" s="12" t="s">
        <v>8350</v>
      </c>
      <c r="S1987" s="14">
        <f t="shared" si="124"/>
        <v>42555.490405092591</v>
      </c>
      <c r="T1987" s="14">
        <f t="shared" si="125"/>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6"/>
        <v>0.05</v>
      </c>
      <c r="P1988" s="5">
        <f t="shared" si="127"/>
        <v>1</v>
      </c>
      <c r="Q1988" t="s">
        <v>8338</v>
      </c>
      <c r="R1988" s="12" t="s">
        <v>8350</v>
      </c>
      <c r="S1988" s="14">
        <f t="shared" si="124"/>
        <v>42413.225497685176</v>
      </c>
      <c r="T1988" s="14">
        <f t="shared" si="125"/>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6"/>
        <v>42.472727272727276</v>
      </c>
      <c r="P1989" s="5">
        <f t="shared" si="127"/>
        <v>83.428571428571431</v>
      </c>
      <c r="Q1989" t="s">
        <v>8338</v>
      </c>
      <c r="R1989" s="12" t="s">
        <v>8350</v>
      </c>
      <c r="S1989" s="14">
        <f t="shared" si="124"/>
        <v>42034.431435185186</v>
      </c>
      <c r="T1989" s="14">
        <f t="shared" si="125"/>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6"/>
        <v>0.41666666666666669</v>
      </c>
      <c r="P1990" s="5">
        <f t="shared" si="127"/>
        <v>25</v>
      </c>
      <c r="Q1990" t="s">
        <v>8338</v>
      </c>
      <c r="R1990" s="12" t="s">
        <v>8350</v>
      </c>
      <c r="S1990" s="14">
        <f t="shared" si="124"/>
        <v>42206.554884259262</v>
      </c>
      <c r="T1990" s="14">
        <f t="shared" si="125"/>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6"/>
        <v>1</v>
      </c>
      <c r="P1991" s="5">
        <f t="shared" si="127"/>
        <v>50</v>
      </c>
      <c r="Q1991" t="s">
        <v>8338</v>
      </c>
      <c r="R1991" s="12" t="s">
        <v>8350</v>
      </c>
      <c r="S1991" s="14">
        <f t="shared" si="124"/>
        <v>42685.472314814811</v>
      </c>
      <c r="T1991" s="14">
        <f t="shared" si="125"/>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6"/>
        <v>16.966666666666665</v>
      </c>
      <c r="P1992" s="5">
        <f t="shared" si="127"/>
        <v>101.8</v>
      </c>
      <c r="Q1992" t="s">
        <v>8338</v>
      </c>
      <c r="R1992" s="12" t="s">
        <v>8350</v>
      </c>
      <c r="S1992" s="14">
        <f t="shared" si="124"/>
        <v>42397.987638888888</v>
      </c>
      <c r="T1992" s="14">
        <f t="shared" si="125"/>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6"/>
        <v>7.0000000000000009</v>
      </c>
      <c r="P1993" s="5">
        <f t="shared" si="127"/>
        <v>46.666666666666664</v>
      </c>
      <c r="Q1993" t="s">
        <v>8338</v>
      </c>
      <c r="R1993" s="12" t="s">
        <v>8350</v>
      </c>
      <c r="S1993" s="14">
        <f t="shared" si="124"/>
        <v>42167.685023148144</v>
      </c>
      <c r="T1993" s="14">
        <f t="shared" si="125"/>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6"/>
        <v>0.13333333333333333</v>
      </c>
      <c r="P1994" s="5">
        <f t="shared" si="127"/>
        <v>1</v>
      </c>
      <c r="Q1994" t="s">
        <v>8338</v>
      </c>
      <c r="R1994" s="12" t="s">
        <v>8350</v>
      </c>
      <c r="S1994" s="14">
        <f t="shared" si="124"/>
        <v>42022.935081018521</v>
      </c>
      <c r="T1994" s="14">
        <f t="shared" si="125"/>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6"/>
        <v>0</v>
      </c>
      <c r="P1995" s="5" t="e">
        <f t="shared" si="127"/>
        <v>#DIV/0!</v>
      </c>
      <c r="Q1995" t="s">
        <v>8338</v>
      </c>
      <c r="R1995" s="12" t="s">
        <v>8350</v>
      </c>
      <c r="S1995" s="14">
        <f t="shared" si="124"/>
        <v>42329.380057870374</v>
      </c>
      <c r="T1995" s="14">
        <f t="shared" si="125"/>
        <v>42359.380057870374</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6"/>
        <v>0</v>
      </c>
      <c r="P1996" s="5" t="e">
        <f t="shared" si="127"/>
        <v>#DIV/0!</v>
      </c>
      <c r="Q1996" t="s">
        <v>8338</v>
      </c>
      <c r="R1996" s="12" t="s">
        <v>8350</v>
      </c>
      <c r="S1996" s="14">
        <f t="shared" si="124"/>
        <v>42650.797939814809</v>
      </c>
      <c r="T1996" s="14">
        <f t="shared" si="125"/>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6"/>
        <v>7.8</v>
      </c>
      <c r="P1997" s="5">
        <f t="shared" si="127"/>
        <v>26</v>
      </c>
      <c r="Q1997" t="s">
        <v>8338</v>
      </c>
      <c r="R1997" s="12" t="s">
        <v>8350</v>
      </c>
      <c r="S1997" s="14">
        <f t="shared" si="124"/>
        <v>42181.693703703706</v>
      </c>
      <c r="T1997" s="14">
        <f t="shared" si="125"/>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6"/>
        <v>0</v>
      </c>
      <c r="P1998" s="5" t="e">
        <f t="shared" si="127"/>
        <v>#DIV/0!</v>
      </c>
      <c r="Q1998" t="s">
        <v>8338</v>
      </c>
      <c r="R1998" s="12" t="s">
        <v>8350</v>
      </c>
      <c r="S1998" s="14">
        <f t="shared" si="124"/>
        <v>41800.611238425925</v>
      </c>
      <c r="T1998" s="14">
        <f t="shared" si="125"/>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6"/>
        <v>0</v>
      </c>
      <c r="P1999" s="5" t="e">
        <f t="shared" si="127"/>
        <v>#DIV/0!</v>
      </c>
      <c r="Q1999" t="s">
        <v>8338</v>
      </c>
      <c r="R1999" s="12" t="s">
        <v>8350</v>
      </c>
      <c r="S1999" s="14">
        <f t="shared" si="124"/>
        <v>41847.722361111111</v>
      </c>
      <c r="T1999" s="14">
        <f t="shared" si="125"/>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6"/>
        <v>26.200000000000003</v>
      </c>
      <c r="P2000" s="5">
        <f t="shared" si="127"/>
        <v>218.33333333333334</v>
      </c>
      <c r="Q2000" t="s">
        <v>8338</v>
      </c>
      <c r="R2000" s="12" t="s">
        <v>8350</v>
      </c>
      <c r="S2000" s="14">
        <f t="shared" si="124"/>
        <v>41806.910162037035</v>
      </c>
      <c r="T2000" s="14">
        <f t="shared" si="125"/>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6"/>
        <v>0.76129032258064511</v>
      </c>
      <c r="P2001" s="5">
        <f t="shared" si="127"/>
        <v>33.714285714285715</v>
      </c>
      <c r="Q2001" t="s">
        <v>8338</v>
      </c>
      <c r="R2001" s="12" t="s">
        <v>8350</v>
      </c>
      <c r="S2001" s="14">
        <f t="shared" si="124"/>
        <v>41926.274398148147</v>
      </c>
      <c r="T2001" s="14">
        <f t="shared" si="125"/>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6"/>
        <v>12.5</v>
      </c>
      <c r="P2002" s="5">
        <f t="shared" si="127"/>
        <v>25</v>
      </c>
      <c r="Q2002" t="s">
        <v>8319</v>
      </c>
      <c r="R2002" s="12" t="s">
        <v>8349</v>
      </c>
      <c r="S2002" s="14">
        <f t="shared" si="124"/>
        <v>42345.743206018517</v>
      </c>
      <c r="T2002" s="14">
        <f t="shared" si="125"/>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6"/>
        <v>382.12909090909091</v>
      </c>
      <c r="P2003" s="5">
        <f t="shared" si="127"/>
        <v>128.38790470372632</v>
      </c>
      <c r="Q2003" t="s">
        <v>8319</v>
      </c>
      <c r="R2003" s="12" t="s">
        <v>8349</v>
      </c>
      <c r="S2003" s="14">
        <f t="shared" ref="S2003:S2066" si="128">(((J2003/60)/60)/24)+DATE(1970,1,1)+(-5/24)</f>
        <v>42136.001342592594</v>
      </c>
      <c r="T2003" s="14">
        <f t="shared" ref="T2003:T2066" si="129">(((I2003/60)/60)/24)+DATE(1970,1,1)+(-5/24)</f>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6"/>
        <v>216.79422000000002</v>
      </c>
      <c r="P2004" s="5">
        <f t="shared" si="127"/>
        <v>78.834261818181815</v>
      </c>
      <c r="Q2004" t="s">
        <v>8319</v>
      </c>
      <c r="R2004" s="12" t="s">
        <v>8349</v>
      </c>
      <c r="S2004" s="14">
        <f t="shared" si="128"/>
        <v>42728.503969907404</v>
      </c>
      <c r="T2004" s="14">
        <f t="shared" si="129"/>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6"/>
        <v>312</v>
      </c>
      <c r="P2005" s="5">
        <f t="shared" si="127"/>
        <v>91.764705882352942</v>
      </c>
      <c r="Q2005" t="s">
        <v>8319</v>
      </c>
      <c r="R2005" s="12" t="s">
        <v>8349</v>
      </c>
      <c r="S2005" s="14">
        <f t="shared" si="128"/>
        <v>40346.917268518519</v>
      </c>
      <c r="T2005" s="14">
        <f t="shared" si="129"/>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6"/>
        <v>234.42048</v>
      </c>
      <c r="P2006" s="5">
        <f t="shared" si="127"/>
        <v>331.10237288135596</v>
      </c>
      <c r="Q2006" t="s">
        <v>8319</v>
      </c>
      <c r="R2006" s="12" t="s">
        <v>8349</v>
      </c>
      <c r="S2006" s="14">
        <f t="shared" si="128"/>
        <v>41800.396562499998</v>
      </c>
      <c r="T2006" s="14">
        <f t="shared" si="129"/>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6"/>
        <v>123.68010000000001</v>
      </c>
      <c r="P2007" s="5">
        <f t="shared" si="127"/>
        <v>194.26193717277485</v>
      </c>
      <c r="Q2007" t="s">
        <v>8319</v>
      </c>
      <c r="R2007" s="12" t="s">
        <v>8349</v>
      </c>
      <c r="S2007" s="14">
        <f t="shared" si="128"/>
        <v>41535.604374999995</v>
      </c>
      <c r="T2007" s="14">
        <f t="shared" si="129"/>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6"/>
        <v>247.84</v>
      </c>
      <c r="P2008" s="5">
        <f t="shared" si="127"/>
        <v>408.97689768976898</v>
      </c>
      <c r="Q2008" t="s">
        <v>8319</v>
      </c>
      <c r="R2008" s="12" t="s">
        <v>8349</v>
      </c>
      <c r="S2008" s="14">
        <f t="shared" si="128"/>
        <v>41941.292187499996</v>
      </c>
      <c r="T2008" s="14">
        <f t="shared" si="129"/>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6"/>
        <v>115.7092</v>
      </c>
      <c r="P2009" s="5">
        <f t="shared" si="127"/>
        <v>84.459270072992695</v>
      </c>
      <c r="Q2009" t="s">
        <v>8319</v>
      </c>
      <c r="R2009" s="12" t="s">
        <v>8349</v>
      </c>
      <c r="S2009" s="14">
        <f t="shared" si="128"/>
        <v>40347.629467592589</v>
      </c>
      <c r="T2009" s="14">
        <f t="shared" si="129"/>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6"/>
        <v>117.07484768810599</v>
      </c>
      <c r="P2010" s="5">
        <f t="shared" si="127"/>
        <v>44.853658536585364</v>
      </c>
      <c r="Q2010" t="s">
        <v>8319</v>
      </c>
      <c r="R2010" s="12" t="s">
        <v>8349</v>
      </c>
      <c r="S2010" s="14">
        <f t="shared" si="128"/>
        <v>40761.396087962959</v>
      </c>
      <c r="T2010" s="14">
        <f t="shared" si="129"/>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6"/>
        <v>305.15800000000002</v>
      </c>
      <c r="P2011" s="5">
        <f t="shared" si="127"/>
        <v>383.3643216080402</v>
      </c>
      <c r="Q2011" t="s">
        <v>8319</v>
      </c>
      <c r="R2011" s="12" t="s">
        <v>8349</v>
      </c>
      <c r="S2011" s="14">
        <f t="shared" si="128"/>
        <v>42661.115081018514</v>
      </c>
      <c r="T2011" s="14">
        <f t="shared" si="129"/>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6"/>
        <v>320.05299999999994</v>
      </c>
      <c r="P2012" s="5">
        <f t="shared" si="127"/>
        <v>55.276856649395505</v>
      </c>
      <c r="Q2012" t="s">
        <v>8319</v>
      </c>
      <c r="R2012" s="12" t="s">
        <v>8349</v>
      </c>
      <c r="S2012" s="14">
        <f t="shared" si="128"/>
        <v>42570.788090277776</v>
      </c>
      <c r="T2012" s="14">
        <f t="shared" si="129"/>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6"/>
        <v>819.56399999999996</v>
      </c>
      <c r="P2013" s="5">
        <f t="shared" si="127"/>
        <v>422.02059732234807</v>
      </c>
      <c r="Q2013" t="s">
        <v>8319</v>
      </c>
      <c r="R2013" s="12" t="s">
        <v>8349</v>
      </c>
      <c r="S2013" s="14">
        <f t="shared" si="128"/>
        <v>42347.150150462963</v>
      </c>
      <c r="T2013" s="14">
        <f t="shared" si="129"/>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6"/>
        <v>234.90000000000003</v>
      </c>
      <c r="P2014" s="5">
        <f t="shared" si="127"/>
        <v>64.180327868852459</v>
      </c>
      <c r="Q2014" t="s">
        <v>8319</v>
      </c>
      <c r="R2014" s="12" t="s">
        <v>8349</v>
      </c>
      <c r="S2014" s="14">
        <f t="shared" si="128"/>
        <v>42010.613900462959</v>
      </c>
      <c r="T2014" s="14">
        <f t="shared" si="129"/>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6"/>
        <v>494.91374999999999</v>
      </c>
      <c r="P2015" s="5">
        <f t="shared" si="127"/>
        <v>173.57781674704077</v>
      </c>
      <c r="Q2015" t="s">
        <v>8319</v>
      </c>
      <c r="R2015" s="12" t="s">
        <v>8349</v>
      </c>
      <c r="S2015" s="14">
        <f t="shared" si="128"/>
        <v>42499.752476851849</v>
      </c>
      <c r="T2015" s="14">
        <f t="shared" si="129"/>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6"/>
        <v>7813.7822333333334</v>
      </c>
      <c r="P2016" s="5">
        <f t="shared" si="127"/>
        <v>88.601680840609291</v>
      </c>
      <c r="Q2016" t="s">
        <v>8319</v>
      </c>
      <c r="R2016" s="12" t="s">
        <v>8349</v>
      </c>
      <c r="S2016" s="14">
        <f t="shared" si="128"/>
        <v>41324.006238425922</v>
      </c>
      <c r="T2016" s="14">
        <f t="shared" si="129"/>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6"/>
        <v>113.00013888888888</v>
      </c>
      <c r="P2017" s="5">
        <f t="shared" si="127"/>
        <v>50.222283950617282</v>
      </c>
      <c r="Q2017" t="s">
        <v>8319</v>
      </c>
      <c r="R2017" s="12" t="s">
        <v>8349</v>
      </c>
      <c r="S2017" s="14">
        <f t="shared" si="128"/>
        <v>40765.668553240735</v>
      </c>
      <c r="T2017" s="14">
        <f t="shared" si="129"/>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6"/>
        <v>921.54219999999998</v>
      </c>
      <c r="P2018" s="5">
        <f t="shared" si="127"/>
        <v>192.38876826722338</v>
      </c>
      <c r="Q2018" t="s">
        <v>8319</v>
      </c>
      <c r="R2018" s="12" t="s">
        <v>8349</v>
      </c>
      <c r="S2018" s="14">
        <f t="shared" si="128"/>
        <v>41312.672442129624</v>
      </c>
      <c r="T2018" s="14">
        <f t="shared" si="129"/>
        <v>41342.672442129624</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6"/>
        <v>125.10239999999999</v>
      </c>
      <c r="P2019" s="5">
        <f t="shared" si="127"/>
        <v>73.416901408450698</v>
      </c>
      <c r="Q2019" t="s">
        <v>8319</v>
      </c>
      <c r="R2019" s="12" t="s">
        <v>8349</v>
      </c>
      <c r="S2019" s="14">
        <f t="shared" si="128"/>
        <v>40960.849016203698</v>
      </c>
      <c r="T2019" s="14">
        <f t="shared" si="129"/>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6"/>
        <v>102.24343076923077</v>
      </c>
      <c r="P2020" s="5">
        <f t="shared" si="127"/>
        <v>147.68495555555555</v>
      </c>
      <c r="Q2020" t="s">
        <v>8319</v>
      </c>
      <c r="R2020" s="12" t="s">
        <v>8349</v>
      </c>
      <c r="S2020" s="14">
        <f t="shared" si="128"/>
        <v>42199.157511574071</v>
      </c>
      <c r="T2020" s="14">
        <f t="shared" si="129"/>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6"/>
        <v>484.90975000000003</v>
      </c>
      <c r="P2021" s="5">
        <f t="shared" si="127"/>
        <v>108.96848314606741</v>
      </c>
      <c r="Q2021" t="s">
        <v>8319</v>
      </c>
      <c r="R2021" s="12" t="s">
        <v>8349</v>
      </c>
      <c r="S2021" s="14">
        <f t="shared" si="128"/>
        <v>42605.500243055554</v>
      </c>
      <c r="T2021" s="14">
        <f t="shared" si="129"/>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6"/>
        <v>192.33333333333334</v>
      </c>
      <c r="P2022" s="5">
        <f t="shared" si="127"/>
        <v>23.647540983606557</v>
      </c>
      <c r="Q2022" t="s">
        <v>8319</v>
      </c>
      <c r="R2022" s="12" t="s">
        <v>8349</v>
      </c>
      <c r="S2022" s="14">
        <f t="shared" si="128"/>
        <v>41736.88916666666</v>
      </c>
      <c r="T2022" s="14">
        <f t="shared" si="129"/>
        <v>41773.752777777772</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6"/>
        <v>281.10000000000002</v>
      </c>
      <c r="P2023" s="5">
        <f t="shared" si="127"/>
        <v>147.94736842105263</v>
      </c>
      <c r="Q2023" t="s">
        <v>8319</v>
      </c>
      <c r="R2023" s="12" t="s">
        <v>8349</v>
      </c>
      <c r="S2023" s="14">
        <f t="shared" si="128"/>
        <v>41860.862233796295</v>
      </c>
      <c r="T2023" s="14">
        <f t="shared" si="129"/>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6"/>
        <v>125.13700000000001</v>
      </c>
      <c r="P2024" s="5">
        <f t="shared" si="127"/>
        <v>385.03692307692307</v>
      </c>
      <c r="Q2024" t="s">
        <v>8319</v>
      </c>
      <c r="R2024" s="12" t="s">
        <v>8349</v>
      </c>
      <c r="S2024" s="14">
        <f t="shared" si="128"/>
        <v>42502.36078703704</v>
      </c>
      <c r="T2024" s="14">
        <f t="shared" si="129"/>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6"/>
        <v>161.459</v>
      </c>
      <c r="P2025" s="5">
        <f t="shared" si="127"/>
        <v>457.39093484419266</v>
      </c>
      <c r="Q2025" t="s">
        <v>8319</v>
      </c>
      <c r="R2025" s="12" t="s">
        <v>8349</v>
      </c>
      <c r="S2025" s="14">
        <f t="shared" si="128"/>
        <v>42136.212418981479</v>
      </c>
      <c r="T2025" s="14">
        <f t="shared" si="129"/>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6"/>
        <v>585.35</v>
      </c>
      <c r="P2026" s="5">
        <f t="shared" si="127"/>
        <v>222.99047619047619</v>
      </c>
      <c r="Q2026" t="s">
        <v>8319</v>
      </c>
      <c r="R2026" s="12" t="s">
        <v>8349</v>
      </c>
      <c r="S2026" s="14">
        <f t="shared" si="128"/>
        <v>41099.758611111109</v>
      </c>
      <c r="T2026" s="14">
        <f t="shared" si="129"/>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6"/>
        <v>201.14999999999998</v>
      </c>
      <c r="P2027" s="5">
        <f t="shared" si="127"/>
        <v>220.74074074074073</v>
      </c>
      <c r="Q2027" t="s">
        <v>8319</v>
      </c>
      <c r="R2027" s="12" t="s">
        <v>8349</v>
      </c>
      <c r="S2027" s="14">
        <f t="shared" si="128"/>
        <v>42135.976226851846</v>
      </c>
      <c r="T2027" s="14">
        <f t="shared" si="129"/>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6"/>
        <v>133.48307999999997</v>
      </c>
      <c r="P2028" s="5">
        <f t="shared" si="127"/>
        <v>73.503898678414089</v>
      </c>
      <c r="Q2028" t="s">
        <v>8319</v>
      </c>
      <c r="R2028" s="12" t="s">
        <v>8349</v>
      </c>
      <c r="S2028" s="14">
        <f t="shared" si="128"/>
        <v>41704.527604166666</v>
      </c>
      <c r="T2028" s="14">
        <f t="shared" si="129"/>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6"/>
        <v>120.24900000000001</v>
      </c>
      <c r="P2029" s="5">
        <f t="shared" si="127"/>
        <v>223.09647495361781</v>
      </c>
      <c r="Q2029" t="s">
        <v>8319</v>
      </c>
      <c r="R2029" s="12" t="s">
        <v>8349</v>
      </c>
      <c r="S2029" s="14">
        <f t="shared" si="128"/>
        <v>42048.605543981481</v>
      </c>
      <c r="T2029" s="14">
        <f t="shared" si="129"/>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6"/>
        <v>126.16666666666667</v>
      </c>
      <c r="P2030" s="5">
        <f t="shared" si="127"/>
        <v>47.911392405063289</v>
      </c>
      <c r="Q2030" t="s">
        <v>8319</v>
      </c>
      <c r="R2030" s="12" t="s">
        <v>8349</v>
      </c>
      <c r="S2030" s="14">
        <f t="shared" si="128"/>
        <v>40215.710717592592</v>
      </c>
      <c r="T2030" s="14">
        <f t="shared" si="129"/>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6"/>
        <v>361.2</v>
      </c>
      <c r="P2031" s="5">
        <f t="shared" si="127"/>
        <v>96.063829787234042</v>
      </c>
      <c r="Q2031" t="s">
        <v>8319</v>
      </c>
      <c r="R2031" s="12" t="s">
        <v>8349</v>
      </c>
      <c r="S2031" s="14">
        <f t="shared" si="128"/>
        <v>41847.813437500001</v>
      </c>
      <c r="T2031" s="14">
        <f t="shared" si="129"/>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6"/>
        <v>226.239013671875</v>
      </c>
      <c r="P2032" s="5">
        <f t="shared" si="127"/>
        <v>118.6144</v>
      </c>
      <c r="Q2032" t="s">
        <v>8319</v>
      </c>
      <c r="R2032" s="12" t="s">
        <v>8349</v>
      </c>
      <c r="S2032" s="14">
        <f t="shared" si="128"/>
        <v>41212.788148148145</v>
      </c>
      <c r="T2032" s="14">
        <f t="shared" si="129"/>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6"/>
        <v>120.35</v>
      </c>
      <c r="P2033" s="5">
        <f t="shared" si="127"/>
        <v>118.45472440944881</v>
      </c>
      <c r="Q2033" t="s">
        <v>8319</v>
      </c>
      <c r="R2033" s="12" t="s">
        <v>8349</v>
      </c>
      <c r="S2033" s="14">
        <f t="shared" si="128"/>
        <v>41975.120983796289</v>
      </c>
      <c r="T2033" s="14">
        <f t="shared" si="129"/>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6"/>
        <v>304.18799999999999</v>
      </c>
      <c r="P2034" s="5">
        <f t="shared" si="127"/>
        <v>143.21468926553672</v>
      </c>
      <c r="Q2034" t="s">
        <v>8319</v>
      </c>
      <c r="R2034" s="12" t="s">
        <v>8349</v>
      </c>
      <c r="S2034" s="14">
        <f t="shared" si="128"/>
        <v>42689.35733796296</v>
      </c>
      <c r="T2034" s="14">
        <f t="shared" si="129"/>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6"/>
        <v>178.67599999999999</v>
      </c>
      <c r="P2035" s="5">
        <f t="shared" si="127"/>
        <v>282.71518987341773</v>
      </c>
      <c r="Q2035" t="s">
        <v>8319</v>
      </c>
      <c r="R2035" s="12" t="s">
        <v>8349</v>
      </c>
      <c r="S2035" s="14">
        <f t="shared" si="128"/>
        <v>41724.874050925922</v>
      </c>
      <c r="T2035" s="14">
        <f t="shared" si="129"/>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6"/>
        <v>386.81998717948721</v>
      </c>
      <c r="P2036" s="5">
        <f t="shared" si="127"/>
        <v>593.93620078740162</v>
      </c>
      <c r="Q2036" t="s">
        <v>8319</v>
      </c>
      <c r="R2036" s="12" t="s">
        <v>8349</v>
      </c>
      <c r="S2036" s="14">
        <f t="shared" si="128"/>
        <v>42075.921678240738</v>
      </c>
      <c r="T2036" s="14">
        <f t="shared" si="129"/>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6"/>
        <v>211.03642500000004</v>
      </c>
      <c r="P2037" s="5">
        <f t="shared" si="127"/>
        <v>262.15704968944101</v>
      </c>
      <c r="Q2037" t="s">
        <v>8319</v>
      </c>
      <c r="R2037" s="12" t="s">
        <v>8349</v>
      </c>
      <c r="S2037" s="14">
        <f t="shared" si="128"/>
        <v>42311.41674768518</v>
      </c>
      <c r="T2037" s="14">
        <f t="shared" si="129"/>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6"/>
        <v>131.66833333333335</v>
      </c>
      <c r="P2038" s="5">
        <f t="shared" si="127"/>
        <v>46.580778301886795</v>
      </c>
      <c r="Q2038" t="s">
        <v>8319</v>
      </c>
      <c r="R2038" s="12" t="s">
        <v>8349</v>
      </c>
      <c r="S2038" s="14">
        <f t="shared" si="128"/>
        <v>41738.656469907408</v>
      </c>
      <c r="T2038" s="14">
        <f t="shared" si="129"/>
        <v>41768.656469907408</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6"/>
        <v>300.47639999999996</v>
      </c>
      <c r="P2039" s="5">
        <f t="shared" si="127"/>
        <v>70.041118881118877</v>
      </c>
      <c r="Q2039" t="s">
        <v>8319</v>
      </c>
      <c r="R2039" s="12" t="s">
        <v>8349</v>
      </c>
      <c r="S2039" s="14">
        <f t="shared" si="128"/>
        <v>41578.001770833333</v>
      </c>
      <c r="T2039" s="14">
        <f t="shared" si="129"/>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6"/>
        <v>420.51249999999999</v>
      </c>
      <c r="P2040" s="5">
        <f t="shared" si="127"/>
        <v>164.90686274509804</v>
      </c>
      <c r="Q2040" t="s">
        <v>8319</v>
      </c>
      <c r="R2040" s="12" t="s">
        <v>8349</v>
      </c>
      <c r="S2040" s="14">
        <f t="shared" si="128"/>
        <v>41424.062743055554</v>
      </c>
      <c r="T2040" s="14">
        <f t="shared" si="129"/>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6"/>
        <v>136.21680000000001</v>
      </c>
      <c r="P2041" s="5">
        <f t="shared" si="127"/>
        <v>449.26385224274406</v>
      </c>
      <c r="Q2041" t="s">
        <v>8319</v>
      </c>
      <c r="R2041" s="12" t="s">
        <v>8349</v>
      </c>
      <c r="S2041" s="14">
        <f t="shared" si="128"/>
        <v>42675.23061342592</v>
      </c>
      <c r="T2041" s="14">
        <f t="shared" si="129"/>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6"/>
        <v>248.17133333333334</v>
      </c>
      <c r="P2042" s="5">
        <f t="shared" si="127"/>
        <v>27.472841328413285</v>
      </c>
      <c r="Q2042" t="s">
        <v>8319</v>
      </c>
      <c r="R2042" s="12" t="s">
        <v>8349</v>
      </c>
      <c r="S2042" s="14">
        <f t="shared" si="128"/>
        <v>41578.718784722223</v>
      </c>
      <c r="T2042" s="14">
        <f t="shared" si="129"/>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6"/>
        <v>181.86315789473684</v>
      </c>
      <c r="P2043" s="5">
        <f t="shared" si="127"/>
        <v>143.97499999999999</v>
      </c>
      <c r="Q2043" t="s">
        <v>8319</v>
      </c>
      <c r="R2043" s="12" t="s">
        <v>8349</v>
      </c>
      <c r="S2043" s="14">
        <f t="shared" si="128"/>
        <v>42654.317442129628</v>
      </c>
      <c r="T2043" s="14">
        <f t="shared" si="129"/>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6"/>
        <v>123.53</v>
      </c>
      <c r="P2044" s="5">
        <f t="shared" si="127"/>
        <v>88.23571428571428</v>
      </c>
      <c r="Q2044" t="s">
        <v>8319</v>
      </c>
      <c r="R2044" s="12" t="s">
        <v>8349</v>
      </c>
      <c r="S2044" s="14">
        <f t="shared" si="128"/>
        <v>42331.499699074069</v>
      </c>
      <c r="T2044" s="14">
        <f t="shared" si="129"/>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6"/>
        <v>506.20938628158842</v>
      </c>
      <c r="P2045" s="5">
        <f t="shared" si="127"/>
        <v>36.326424870466319</v>
      </c>
      <c r="Q2045" t="s">
        <v>8319</v>
      </c>
      <c r="R2045" s="12" t="s">
        <v>8349</v>
      </c>
      <c r="S2045" s="14">
        <f t="shared" si="128"/>
        <v>42660.968483796292</v>
      </c>
      <c r="T2045" s="14">
        <f t="shared" si="129"/>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6"/>
        <v>108.21333333333334</v>
      </c>
      <c r="P2046" s="5">
        <f t="shared" si="127"/>
        <v>90.177777777777777</v>
      </c>
      <c r="Q2046" t="s">
        <v>8319</v>
      </c>
      <c r="R2046" s="12" t="s">
        <v>8349</v>
      </c>
      <c r="S2046" s="14">
        <f t="shared" si="128"/>
        <v>42138.475856481477</v>
      </c>
      <c r="T2046" s="14">
        <f t="shared" si="129"/>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6"/>
        <v>819.18387755102037</v>
      </c>
      <c r="P2047" s="5">
        <f t="shared" si="127"/>
        <v>152.62361216730039</v>
      </c>
      <c r="Q2047" t="s">
        <v>8319</v>
      </c>
      <c r="R2047" s="12" t="s">
        <v>8349</v>
      </c>
      <c r="S2047" s="14">
        <f t="shared" si="128"/>
        <v>41068.880173611105</v>
      </c>
      <c r="T2047" s="14">
        <f t="shared" si="129"/>
        <v>41098.880173611105</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6"/>
        <v>121.10000000000001</v>
      </c>
      <c r="P2048" s="5">
        <f t="shared" si="127"/>
        <v>55.806451612903224</v>
      </c>
      <c r="Q2048" t="s">
        <v>8319</v>
      </c>
      <c r="R2048" s="12" t="s">
        <v>8349</v>
      </c>
      <c r="S2048" s="14">
        <f t="shared" si="128"/>
        <v>41386.963472222218</v>
      </c>
      <c r="T2048" s="14">
        <f t="shared" si="129"/>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6"/>
        <v>102.99897959183673</v>
      </c>
      <c r="P2049" s="5">
        <f t="shared" si="127"/>
        <v>227.85327313769753</v>
      </c>
      <c r="Q2049" t="s">
        <v>8319</v>
      </c>
      <c r="R2049" s="12" t="s">
        <v>8349</v>
      </c>
      <c r="S2049" s="14">
        <f t="shared" si="128"/>
        <v>42081.695254629631</v>
      </c>
      <c r="T2049" s="14">
        <f t="shared" si="129"/>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6"/>
        <v>148.33229411764705</v>
      </c>
      <c r="P2050" s="5">
        <f t="shared" si="127"/>
        <v>91.82989803350327</v>
      </c>
      <c r="Q2050" t="s">
        <v>8319</v>
      </c>
      <c r="R2050" s="12" t="s">
        <v>8349</v>
      </c>
      <c r="S2050" s="14">
        <f t="shared" si="128"/>
        <v>41387.443182870367</v>
      </c>
      <c r="T2050" s="14">
        <f t="shared" si="129"/>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30">E2051/D2051*100</f>
        <v>120.19070000000001</v>
      </c>
      <c r="P2051" s="5">
        <f t="shared" ref="P2051:P2114" si="131">E2051/L2051</f>
        <v>80.991037735849048</v>
      </c>
      <c r="Q2051" t="s">
        <v>8319</v>
      </c>
      <c r="R2051" s="12" t="s">
        <v>8349</v>
      </c>
      <c r="S2051" s="14">
        <f t="shared" si="128"/>
        <v>41575.319016203699</v>
      </c>
      <c r="T2051" s="14">
        <f t="shared" si="129"/>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30"/>
        <v>473.27000000000004</v>
      </c>
      <c r="P2052" s="5">
        <f t="shared" si="131"/>
        <v>278.39411764705881</v>
      </c>
      <c r="Q2052" t="s">
        <v>8319</v>
      </c>
      <c r="R2052" s="12" t="s">
        <v>8349</v>
      </c>
      <c r="S2052" s="14">
        <f t="shared" si="128"/>
        <v>42114.863171296289</v>
      </c>
      <c r="T2052" s="14">
        <f t="shared" si="129"/>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30"/>
        <v>130.36250000000001</v>
      </c>
      <c r="P2053" s="5">
        <f t="shared" si="131"/>
        <v>43.095041322314053</v>
      </c>
      <c r="Q2053" t="s">
        <v>8319</v>
      </c>
      <c r="R2053" s="12" t="s">
        <v>8349</v>
      </c>
      <c r="S2053" s="14">
        <f t="shared" si="128"/>
        <v>41603.814085648148</v>
      </c>
      <c r="T2053" s="14">
        <f t="shared" si="129"/>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30"/>
        <v>353.048</v>
      </c>
      <c r="P2054" s="5">
        <f t="shared" si="131"/>
        <v>326.29205175600737</v>
      </c>
      <c r="Q2054" t="s">
        <v>8319</v>
      </c>
      <c r="R2054" s="12" t="s">
        <v>8349</v>
      </c>
      <c r="S2054" s="14">
        <f t="shared" si="128"/>
        <v>42374.875613425924</v>
      </c>
      <c r="T2054" s="14">
        <f t="shared" si="129"/>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30"/>
        <v>101.02</v>
      </c>
      <c r="P2055" s="5">
        <f t="shared" si="131"/>
        <v>41.743801652892564</v>
      </c>
      <c r="Q2055" t="s">
        <v>8319</v>
      </c>
      <c r="R2055" s="12" t="s">
        <v>8349</v>
      </c>
      <c r="S2055" s="14">
        <f t="shared" si="128"/>
        <v>42303.409155092588</v>
      </c>
      <c r="T2055" s="14">
        <f t="shared" si="129"/>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30"/>
        <v>113.59142857142857</v>
      </c>
      <c r="P2056" s="5">
        <f t="shared" si="131"/>
        <v>64.020933977455712</v>
      </c>
      <c r="Q2056" t="s">
        <v>8319</v>
      </c>
      <c r="R2056" s="12" t="s">
        <v>8349</v>
      </c>
      <c r="S2056" s="14">
        <f t="shared" si="128"/>
        <v>41731.312615740739</v>
      </c>
      <c r="T2056" s="14">
        <f t="shared" si="129"/>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30"/>
        <v>167.41666666666666</v>
      </c>
      <c r="P2057" s="5">
        <f t="shared" si="131"/>
        <v>99.455445544554451</v>
      </c>
      <c r="Q2057" t="s">
        <v>8319</v>
      </c>
      <c r="R2057" s="12" t="s">
        <v>8349</v>
      </c>
      <c r="S2057" s="14">
        <f t="shared" si="128"/>
        <v>41946.465775462959</v>
      </c>
      <c r="T2057" s="14">
        <f t="shared" si="129"/>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30"/>
        <v>153.452</v>
      </c>
      <c r="P2058" s="5">
        <f t="shared" si="131"/>
        <v>138.49458483754512</v>
      </c>
      <c r="Q2058" t="s">
        <v>8319</v>
      </c>
      <c r="R2058" s="12" t="s">
        <v>8349</v>
      </c>
      <c r="S2058" s="14">
        <f t="shared" si="128"/>
        <v>41351.552569444444</v>
      </c>
      <c r="T2058" s="14">
        <f t="shared" si="129"/>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30"/>
        <v>202.23220000000001</v>
      </c>
      <c r="P2059" s="5">
        <f t="shared" si="131"/>
        <v>45.547792792792798</v>
      </c>
      <c r="Q2059" t="s">
        <v>8319</v>
      </c>
      <c r="R2059" s="12" t="s">
        <v>8349</v>
      </c>
      <c r="S2059" s="14">
        <f t="shared" si="128"/>
        <v>42396.286249999997</v>
      </c>
      <c r="T2059" s="14">
        <f t="shared" si="129"/>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30"/>
        <v>168.28125</v>
      </c>
      <c r="P2060" s="5">
        <f t="shared" si="131"/>
        <v>10.507317073170732</v>
      </c>
      <c r="Q2060" t="s">
        <v>8319</v>
      </c>
      <c r="R2060" s="12" t="s">
        <v>8349</v>
      </c>
      <c r="S2060" s="14">
        <f t="shared" si="128"/>
        <v>42026.16238425926</v>
      </c>
      <c r="T2060" s="14">
        <f t="shared" si="129"/>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30"/>
        <v>143.45666666666668</v>
      </c>
      <c r="P2061" s="5">
        <f t="shared" si="131"/>
        <v>114.76533333333333</v>
      </c>
      <c r="Q2061" t="s">
        <v>8319</v>
      </c>
      <c r="R2061" s="12" t="s">
        <v>8349</v>
      </c>
      <c r="S2061" s="14">
        <f t="shared" si="128"/>
        <v>42361.394143518519</v>
      </c>
      <c r="T2061" s="14">
        <f t="shared" si="129"/>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30"/>
        <v>196.4</v>
      </c>
      <c r="P2062" s="5">
        <f t="shared" si="131"/>
        <v>35.997067448680355</v>
      </c>
      <c r="Q2062" t="s">
        <v>8319</v>
      </c>
      <c r="R2062" s="12" t="s">
        <v>8349</v>
      </c>
      <c r="S2062" s="14">
        <f t="shared" si="128"/>
        <v>41783.434606481482</v>
      </c>
      <c r="T2062" s="14">
        <f t="shared" si="129"/>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30"/>
        <v>107.91999999999999</v>
      </c>
      <c r="P2063" s="5">
        <f t="shared" si="131"/>
        <v>154.17142857142858</v>
      </c>
      <c r="Q2063" t="s">
        <v>8319</v>
      </c>
      <c r="R2063" s="12" t="s">
        <v>8349</v>
      </c>
      <c r="S2063" s="14">
        <f t="shared" si="128"/>
        <v>42705.556180555555</v>
      </c>
      <c r="T2063" s="14">
        <f t="shared" si="129"/>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30"/>
        <v>114.97699999999999</v>
      </c>
      <c r="P2064" s="5">
        <f t="shared" si="131"/>
        <v>566.38916256157631</v>
      </c>
      <c r="Q2064" t="s">
        <v>8319</v>
      </c>
      <c r="R2064" s="12" t="s">
        <v>8349</v>
      </c>
      <c r="S2064" s="14">
        <f t="shared" si="128"/>
        <v>42423.174745370365</v>
      </c>
      <c r="T2064" s="14">
        <f t="shared" si="129"/>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30"/>
        <v>148.04999999999998</v>
      </c>
      <c r="P2065" s="5">
        <f t="shared" si="131"/>
        <v>120.85714285714286</v>
      </c>
      <c r="Q2065" t="s">
        <v>8319</v>
      </c>
      <c r="R2065" s="12" t="s">
        <v>8349</v>
      </c>
      <c r="S2065" s="14">
        <f t="shared" si="128"/>
        <v>42472.524317129624</v>
      </c>
      <c r="T2065" s="14">
        <f t="shared" si="129"/>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30"/>
        <v>191.16676082790633</v>
      </c>
      <c r="P2066" s="5">
        <f t="shared" si="131"/>
        <v>86.163845492085343</v>
      </c>
      <c r="Q2066" t="s">
        <v>8319</v>
      </c>
      <c r="R2066" s="12" t="s">
        <v>8349</v>
      </c>
      <c r="S2066" s="14">
        <f t="shared" si="128"/>
        <v>41389.1565162037</v>
      </c>
      <c r="T2066" s="14">
        <f t="shared" si="129"/>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30"/>
        <v>199.215125</v>
      </c>
      <c r="P2067" s="5">
        <f t="shared" si="131"/>
        <v>51.212114395886893</v>
      </c>
      <c r="Q2067" t="s">
        <v>8319</v>
      </c>
      <c r="R2067" s="12" t="s">
        <v>8349</v>
      </c>
      <c r="S2067" s="14">
        <f t="shared" ref="S2067:S2130" si="132">(((J2067/60)/60)/24)+DATE(1970,1,1)+(-5/24)</f>
        <v>41603.125335648147</v>
      </c>
      <c r="T2067" s="14">
        <f t="shared" ref="T2067:T2130" si="133">(((I2067/60)/60)/24)+DATE(1970,1,1)+(-5/24)</f>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30"/>
        <v>218.6</v>
      </c>
      <c r="P2068" s="5">
        <f t="shared" si="131"/>
        <v>67.261538461538464</v>
      </c>
      <c r="Q2068" t="s">
        <v>8319</v>
      </c>
      <c r="R2068" s="12" t="s">
        <v>8349</v>
      </c>
      <c r="S2068" s="14">
        <f t="shared" si="132"/>
        <v>41844.563460648147</v>
      </c>
      <c r="T2068" s="14">
        <f t="shared" si="133"/>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30"/>
        <v>126.86868686868686</v>
      </c>
      <c r="P2069" s="5">
        <f t="shared" si="131"/>
        <v>62.8</v>
      </c>
      <c r="Q2069" t="s">
        <v>8319</v>
      </c>
      <c r="R2069" s="12" t="s">
        <v>8349</v>
      </c>
      <c r="S2069" s="14">
        <f t="shared" si="132"/>
        <v>42115.645555555551</v>
      </c>
      <c r="T2069" s="14">
        <f t="shared" si="133"/>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30"/>
        <v>105.22388000000001</v>
      </c>
      <c r="P2070" s="5">
        <f t="shared" si="131"/>
        <v>346.13118421052633</v>
      </c>
      <c r="Q2070" t="s">
        <v>8319</v>
      </c>
      <c r="R2070" s="12" t="s">
        <v>8349</v>
      </c>
      <c r="S2070" s="14">
        <f t="shared" si="132"/>
        <v>42633.633275462962</v>
      </c>
      <c r="T2070" s="14">
        <f t="shared" si="133"/>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30"/>
        <v>128.40666000000002</v>
      </c>
      <c r="P2071" s="5">
        <f t="shared" si="131"/>
        <v>244.11912547528519</v>
      </c>
      <c r="Q2071" t="s">
        <v>8319</v>
      </c>
      <c r="R2071" s="12" t="s">
        <v>8349</v>
      </c>
      <c r="S2071" s="14">
        <f t="shared" si="132"/>
        <v>42340.763784722221</v>
      </c>
      <c r="T2071" s="14">
        <f t="shared" si="133"/>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30"/>
        <v>317.3272</v>
      </c>
      <c r="P2072" s="5">
        <f t="shared" si="131"/>
        <v>259.25424836601309</v>
      </c>
      <c r="Q2072" t="s">
        <v>8319</v>
      </c>
      <c r="R2072" s="12" t="s">
        <v>8349</v>
      </c>
      <c r="S2072" s="14">
        <f t="shared" si="132"/>
        <v>42519.448182870365</v>
      </c>
      <c r="T2072" s="14">
        <f t="shared" si="133"/>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30"/>
        <v>280.73</v>
      </c>
      <c r="P2073" s="5">
        <f t="shared" si="131"/>
        <v>201.96402877697841</v>
      </c>
      <c r="Q2073" t="s">
        <v>8319</v>
      </c>
      <c r="R2073" s="12" t="s">
        <v>8349</v>
      </c>
      <c r="S2073" s="14">
        <f t="shared" si="132"/>
        <v>42600.070416666662</v>
      </c>
      <c r="T2073" s="14">
        <f t="shared" si="133"/>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30"/>
        <v>110.73146853146854</v>
      </c>
      <c r="P2074" s="5">
        <f t="shared" si="131"/>
        <v>226.20857142857142</v>
      </c>
      <c r="Q2074" t="s">
        <v>8319</v>
      </c>
      <c r="R2074" s="12" t="s">
        <v>8349</v>
      </c>
      <c r="S2074" s="14">
        <f t="shared" si="132"/>
        <v>42467.373055555552</v>
      </c>
      <c r="T2074" s="14">
        <f t="shared" si="133"/>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30"/>
        <v>152.60429999999999</v>
      </c>
      <c r="P2075" s="5">
        <f t="shared" si="131"/>
        <v>324.69</v>
      </c>
      <c r="Q2075" t="s">
        <v>8319</v>
      </c>
      <c r="R2075" s="12" t="s">
        <v>8349</v>
      </c>
      <c r="S2075" s="14">
        <f t="shared" si="132"/>
        <v>42087.459699074076</v>
      </c>
      <c r="T2075" s="14">
        <f t="shared" si="133"/>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30"/>
        <v>102.49999999999999</v>
      </c>
      <c r="P2076" s="5">
        <f t="shared" si="131"/>
        <v>205</v>
      </c>
      <c r="Q2076" t="s">
        <v>8319</v>
      </c>
      <c r="R2076" s="12" t="s">
        <v>8349</v>
      </c>
      <c r="S2076" s="14">
        <f t="shared" si="132"/>
        <v>42466.617847222216</v>
      </c>
      <c r="T2076" s="14">
        <f t="shared" si="133"/>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30"/>
        <v>1678.3738373837384</v>
      </c>
      <c r="P2077" s="5">
        <f t="shared" si="131"/>
        <v>20.465926829268295</v>
      </c>
      <c r="Q2077" t="s">
        <v>8319</v>
      </c>
      <c r="R2077" s="12" t="s">
        <v>8349</v>
      </c>
      <c r="S2077" s="14">
        <f t="shared" si="132"/>
        <v>41450.473240740735</v>
      </c>
      <c r="T2077" s="14">
        <f t="shared" si="133"/>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30"/>
        <v>543.349156424581</v>
      </c>
      <c r="P2078" s="5">
        <f t="shared" si="131"/>
        <v>116.35303146309367</v>
      </c>
      <c r="Q2078" t="s">
        <v>8319</v>
      </c>
      <c r="R2078" s="12" t="s">
        <v>8349</v>
      </c>
      <c r="S2078" s="14">
        <f t="shared" si="132"/>
        <v>41803.672326388885</v>
      </c>
      <c r="T2078" s="14">
        <f t="shared" si="133"/>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30"/>
        <v>115.50800000000001</v>
      </c>
      <c r="P2079" s="5">
        <f t="shared" si="131"/>
        <v>307.20212765957444</v>
      </c>
      <c r="Q2079" t="s">
        <v>8319</v>
      </c>
      <c r="R2079" s="12" t="s">
        <v>8349</v>
      </c>
      <c r="S2079" s="14">
        <f t="shared" si="132"/>
        <v>42102.83421296296</v>
      </c>
      <c r="T2079" s="14">
        <f t="shared" si="133"/>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30"/>
        <v>131.20499999999998</v>
      </c>
      <c r="P2080" s="5">
        <f t="shared" si="131"/>
        <v>546.6875</v>
      </c>
      <c r="Q2080" t="s">
        <v>8319</v>
      </c>
      <c r="R2080" s="12" t="s">
        <v>8349</v>
      </c>
      <c r="S2080" s="14">
        <f t="shared" si="132"/>
        <v>42692.563159722216</v>
      </c>
      <c r="T2080" s="14">
        <f t="shared" si="133"/>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30"/>
        <v>288.17</v>
      </c>
      <c r="P2081" s="5">
        <f t="shared" si="131"/>
        <v>47.474464579901152</v>
      </c>
      <c r="Q2081" t="s">
        <v>8319</v>
      </c>
      <c r="R2081" s="12" t="s">
        <v>8349</v>
      </c>
      <c r="S2081" s="14">
        <f t="shared" si="132"/>
        <v>42150.502233796295</v>
      </c>
      <c r="T2081" s="14">
        <f t="shared" si="133"/>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30"/>
        <v>507.8</v>
      </c>
      <c r="P2082" s="5">
        <f t="shared" si="131"/>
        <v>101.56</v>
      </c>
      <c r="Q2082" t="s">
        <v>8325</v>
      </c>
      <c r="R2082" s="12" t="s">
        <v>8329</v>
      </c>
      <c r="S2082" s="14">
        <f t="shared" si="132"/>
        <v>42289.748842592591</v>
      </c>
      <c r="T2082" s="14">
        <f t="shared" si="133"/>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30"/>
        <v>114.57142857142857</v>
      </c>
      <c r="P2083" s="5">
        <f t="shared" si="131"/>
        <v>72.909090909090907</v>
      </c>
      <c r="Q2083" t="s">
        <v>8325</v>
      </c>
      <c r="R2083" s="12" t="s">
        <v>8329</v>
      </c>
      <c r="S2083" s="14">
        <f t="shared" si="132"/>
        <v>41003.948553240742</v>
      </c>
      <c r="T2083" s="14">
        <f t="shared" si="133"/>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30"/>
        <v>110.73333333333333</v>
      </c>
      <c r="P2084" s="5">
        <f t="shared" si="131"/>
        <v>43.710526315789473</v>
      </c>
      <c r="Q2084" t="s">
        <v>8325</v>
      </c>
      <c r="R2084" s="12" t="s">
        <v>8329</v>
      </c>
      <c r="S2084" s="14">
        <f t="shared" si="132"/>
        <v>40810.911990740737</v>
      </c>
      <c r="T2084" s="14">
        <f t="shared" si="133"/>
        <v>40870.953657407401</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30"/>
        <v>113.33333333333333</v>
      </c>
      <c r="P2085" s="5">
        <f t="shared" si="131"/>
        <v>34</v>
      </c>
      <c r="Q2085" t="s">
        <v>8325</v>
      </c>
      <c r="R2085" s="12" t="s">
        <v>8329</v>
      </c>
      <c r="S2085" s="14">
        <f t="shared" si="132"/>
        <v>41034.513831018514</v>
      </c>
      <c r="T2085" s="14">
        <f t="shared" si="133"/>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30"/>
        <v>108.33333333333333</v>
      </c>
      <c r="P2086" s="5">
        <f t="shared" si="131"/>
        <v>70.652173913043484</v>
      </c>
      <c r="Q2086" t="s">
        <v>8325</v>
      </c>
      <c r="R2086" s="12" t="s">
        <v>8329</v>
      </c>
      <c r="S2086" s="14">
        <f t="shared" si="132"/>
        <v>41731.624791666662</v>
      </c>
      <c r="T2086" s="14">
        <f t="shared" si="133"/>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30"/>
        <v>123.53333333333335</v>
      </c>
      <c r="P2087" s="5">
        <f t="shared" si="131"/>
        <v>89.301204819277103</v>
      </c>
      <c r="Q2087" t="s">
        <v>8325</v>
      </c>
      <c r="R2087" s="12" t="s">
        <v>8329</v>
      </c>
      <c r="S2087" s="14">
        <f t="shared" si="132"/>
        <v>41075.627164351848</v>
      </c>
      <c r="T2087" s="14">
        <f t="shared" si="133"/>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30"/>
        <v>100.69999999999999</v>
      </c>
      <c r="P2088" s="5">
        <f t="shared" si="131"/>
        <v>115.08571428571429</v>
      </c>
      <c r="Q2088" t="s">
        <v>8325</v>
      </c>
      <c r="R2088" s="12" t="s">
        <v>8329</v>
      </c>
      <c r="S2088" s="14">
        <f t="shared" si="132"/>
        <v>40860.462175925924</v>
      </c>
      <c r="T2088" s="14">
        <f t="shared" si="133"/>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30"/>
        <v>103.53333333333335</v>
      </c>
      <c r="P2089" s="5">
        <f t="shared" si="131"/>
        <v>62.12</v>
      </c>
      <c r="Q2089" t="s">
        <v>8325</v>
      </c>
      <c r="R2089" s="12" t="s">
        <v>8329</v>
      </c>
      <c r="S2089" s="14">
        <f t="shared" si="132"/>
        <v>40763.996041666665</v>
      </c>
      <c r="T2089" s="14">
        <f t="shared" si="133"/>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30"/>
        <v>115.51066666666668</v>
      </c>
      <c r="P2090" s="5">
        <f t="shared" si="131"/>
        <v>46.204266666666669</v>
      </c>
      <c r="Q2090" t="s">
        <v>8325</v>
      </c>
      <c r="R2090" s="12" t="s">
        <v>8329</v>
      </c>
      <c r="S2090" s="14">
        <f t="shared" si="132"/>
        <v>40395.506388888884</v>
      </c>
      <c r="T2090" s="14">
        <f t="shared" si="133"/>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30"/>
        <v>120.4004</v>
      </c>
      <c r="P2091" s="5">
        <f t="shared" si="131"/>
        <v>48.54854838709678</v>
      </c>
      <c r="Q2091" t="s">
        <v>8325</v>
      </c>
      <c r="R2091" s="12" t="s">
        <v>8329</v>
      </c>
      <c r="S2091" s="14">
        <f t="shared" si="132"/>
        <v>41452.867986111109</v>
      </c>
      <c r="T2091" s="14">
        <f t="shared" si="133"/>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30"/>
        <v>115.040375</v>
      </c>
      <c r="P2092" s="5">
        <f t="shared" si="131"/>
        <v>57.520187499999999</v>
      </c>
      <c r="Q2092" t="s">
        <v>8325</v>
      </c>
      <c r="R2092" s="12" t="s">
        <v>8329</v>
      </c>
      <c r="S2092" s="14">
        <f t="shared" si="132"/>
        <v>41299.173090277778</v>
      </c>
      <c r="T2092" s="14">
        <f t="shared" si="133"/>
        <v>41329.173090277778</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30"/>
        <v>120.46777777777777</v>
      </c>
      <c r="P2093" s="5">
        <f t="shared" si="131"/>
        <v>88.147154471544724</v>
      </c>
      <c r="Q2093" t="s">
        <v>8325</v>
      </c>
      <c r="R2093" s="12" t="s">
        <v>8329</v>
      </c>
      <c r="S2093" s="14">
        <f t="shared" si="132"/>
        <v>40555.114328703698</v>
      </c>
      <c r="T2093" s="14">
        <f t="shared" si="133"/>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30"/>
        <v>101.28333333333333</v>
      </c>
      <c r="P2094" s="5">
        <f t="shared" si="131"/>
        <v>110.49090909090908</v>
      </c>
      <c r="Q2094" t="s">
        <v>8325</v>
      </c>
      <c r="R2094" s="12" t="s">
        <v>8329</v>
      </c>
      <c r="S2094" s="14">
        <f t="shared" si="132"/>
        <v>40763.499212962961</v>
      </c>
      <c r="T2094" s="14">
        <f t="shared" si="133"/>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30"/>
        <v>102.46666666666667</v>
      </c>
      <c r="P2095" s="5">
        <f t="shared" si="131"/>
        <v>66.826086956521735</v>
      </c>
      <c r="Q2095" t="s">
        <v>8325</v>
      </c>
      <c r="R2095" s="12" t="s">
        <v>8329</v>
      </c>
      <c r="S2095" s="14">
        <f t="shared" si="132"/>
        <v>41205.646203703705</v>
      </c>
      <c r="T2095" s="14">
        <f t="shared" si="133"/>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30"/>
        <v>120.54285714285714</v>
      </c>
      <c r="P2096" s="5">
        <f t="shared" si="131"/>
        <v>58.597222222222221</v>
      </c>
      <c r="Q2096" t="s">
        <v>8325</v>
      </c>
      <c r="R2096" s="12" t="s">
        <v>8329</v>
      </c>
      <c r="S2096" s="14">
        <f t="shared" si="132"/>
        <v>40938.811689814815</v>
      </c>
      <c r="T2096" s="14">
        <f t="shared" si="133"/>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30"/>
        <v>100</v>
      </c>
      <c r="P2097" s="5">
        <f t="shared" si="131"/>
        <v>113.63636363636364</v>
      </c>
      <c r="Q2097" t="s">
        <v>8325</v>
      </c>
      <c r="R2097" s="12" t="s">
        <v>8329</v>
      </c>
      <c r="S2097" s="14">
        <f t="shared" si="132"/>
        <v>40758.525150462956</v>
      </c>
      <c r="T2097" s="14">
        <f t="shared" si="133"/>
        <v>40818.525150462956</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30"/>
        <v>101.66666666666666</v>
      </c>
      <c r="P2098" s="5">
        <f t="shared" si="131"/>
        <v>43.571428571428569</v>
      </c>
      <c r="Q2098" t="s">
        <v>8325</v>
      </c>
      <c r="R2098" s="12" t="s">
        <v>8329</v>
      </c>
      <c r="S2098" s="14">
        <f t="shared" si="132"/>
        <v>41192.550173611111</v>
      </c>
      <c r="T2098" s="14">
        <f t="shared" si="133"/>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30"/>
        <v>100</v>
      </c>
      <c r="P2099" s="5">
        <f t="shared" si="131"/>
        <v>78.94736842105263</v>
      </c>
      <c r="Q2099" t="s">
        <v>8325</v>
      </c>
      <c r="R2099" s="12" t="s">
        <v>8329</v>
      </c>
      <c r="S2099" s="14">
        <f t="shared" si="132"/>
        <v>40818.376562499994</v>
      </c>
      <c r="T2099" s="14">
        <f t="shared" si="133"/>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30"/>
        <v>100.33333333333334</v>
      </c>
      <c r="P2100" s="5">
        <f t="shared" si="131"/>
        <v>188.125</v>
      </c>
      <c r="Q2100" t="s">
        <v>8325</v>
      </c>
      <c r="R2100" s="12" t="s">
        <v>8329</v>
      </c>
      <c r="S2100" s="14">
        <f t="shared" si="132"/>
        <v>40945.905497685184</v>
      </c>
      <c r="T2100" s="14">
        <f t="shared" si="133"/>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30"/>
        <v>132.36666666666667</v>
      </c>
      <c r="P2101" s="5">
        <f t="shared" si="131"/>
        <v>63.031746031746032</v>
      </c>
      <c r="Q2101" t="s">
        <v>8325</v>
      </c>
      <c r="R2101" s="12" t="s">
        <v>8329</v>
      </c>
      <c r="S2101" s="14">
        <f t="shared" si="132"/>
        <v>42173.53800925926</v>
      </c>
      <c r="T2101" s="14">
        <f t="shared" si="133"/>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30"/>
        <v>136.66666666666666</v>
      </c>
      <c r="P2102" s="5">
        <f t="shared" si="131"/>
        <v>30.37037037037037</v>
      </c>
      <c r="Q2102" t="s">
        <v>8325</v>
      </c>
      <c r="R2102" s="12" t="s">
        <v>8329</v>
      </c>
      <c r="S2102" s="14">
        <f t="shared" si="132"/>
        <v>41074.62663194444</v>
      </c>
      <c r="T2102" s="14">
        <f t="shared" si="133"/>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30"/>
        <v>113.25</v>
      </c>
      <c r="P2103" s="5">
        <f t="shared" si="131"/>
        <v>51.477272727272727</v>
      </c>
      <c r="Q2103" t="s">
        <v>8325</v>
      </c>
      <c r="R2103" s="12" t="s">
        <v>8329</v>
      </c>
      <c r="S2103" s="14">
        <f t="shared" si="132"/>
        <v>40891.941134259258</v>
      </c>
      <c r="T2103" s="14">
        <f t="shared" si="133"/>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30"/>
        <v>136</v>
      </c>
      <c r="P2104" s="5">
        <f t="shared" si="131"/>
        <v>35.789473684210527</v>
      </c>
      <c r="Q2104" t="s">
        <v>8325</v>
      </c>
      <c r="R2104" s="12" t="s">
        <v>8329</v>
      </c>
      <c r="S2104" s="14">
        <f t="shared" si="132"/>
        <v>40638.660277777773</v>
      </c>
      <c r="T2104" s="14">
        <f t="shared" si="133"/>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30"/>
        <v>146.12318374694613</v>
      </c>
      <c r="P2105" s="5">
        <f t="shared" si="131"/>
        <v>98.817391304347822</v>
      </c>
      <c r="Q2105" t="s">
        <v>8325</v>
      </c>
      <c r="R2105" s="12" t="s">
        <v>8329</v>
      </c>
      <c r="S2105" s="14">
        <f t="shared" si="132"/>
        <v>41192.546608796292</v>
      </c>
      <c r="T2105" s="14">
        <f t="shared" si="133"/>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30"/>
        <v>129.5</v>
      </c>
      <c r="P2106" s="5">
        <f t="shared" si="131"/>
        <v>28</v>
      </c>
      <c r="Q2106" t="s">
        <v>8325</v>
      </c>
      <c r="R2106" s="12" t="s">
        <v>8329</v>
      </c>
      <c r="S2106" s="14">
        <f t="shared" si="132"/>
        <v>41393.86613425926</v>
      </c>
      <c r="T2106" s="14">
        <f t="shared" si="133"/>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30"/>
        <v>254</v>
      </c>
      <c r="P2107" s="5">
        <f t="shared" si="131"/>
        <v>51.313131313131315</v>
      </c>
      <c r="Q2107" t="s">
        <v>8325</v>
      </c>
      <c r="R2107" s="12" t="s">
        <v>8329</v>
      </c>
      <c r="S2107" s="14">
        <f t="shared" si="132"/>
        <v>41951.580474537033</v>
      </c>
      <c r="T2107" s="14">
        <f t="shared" si="133"/>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30"/>
        <v>107.04545454545456</v>
      </c>
      <c r="P2108" s="5">
        <f t="shared" si="131"/>
        <v>53.522727272727273</v>
      </c>
      <c r="Q2108" t="s">
        <v>8325</v>
      </c>
      <c r="R2108" s="12" t="s">
        <v>8329</v>
      </c>
      <c r="S2108" s="14">
        <f t="shared" si="132"/>
        <v>41270.006643518514</v>
      </c>
      <c r="T2108" s="14">
        <f t="shared" si="133"/>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30"/>
        <v>107.73299999999999</v>
      </c>
      <c r="P2109" s="5">
        <f t="shared" si="131"/>
        <v>37.149310344827583</v>
      </c>
      <c r="Q2109" t="s">
        <v>8325</v>
      </c>
      <c r="R2109" s="12" t="s">
        <v>8329</v>
      </c>
      <c r="S2109" s="14">
        <f t="shared" si="132"/>
        <v>41934.502233796295</v>
      </c>
      <c r="T2109" s="14">
        <f t="shared" si="133"/>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30"/>
        <v>107.31250000000001</v>
      </c>
      <c r="P2110" s="5">
        <f t="shared" si="131"/>
        <v>89.895287958115176</v>
      </c>
      <c r="Q2110" t="s">
        <v>8325</v>
      </c>
      <c r="R2110" s="12" t="s">
        <v>8329</v>
      </c>
      <c r="S2110" s="14">
        <f t="shared" si="132"/>
        <v>41134.967361111107</v>
      </c>
      <c r="T2110" s="14">
        <f t="shared" si="133"/>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30"/>
        <v>106.52500000000001</v>
      </c>
      <c r="P2111" s="5">
        <f t="shared" si="131"/>
        <v>106.52500000000001</v>
      </c>
      <c r="Q2111" t="s">
        <v>8325</v>
      </c>
      <c r="R2111" s="12" t="s">
        <v>8329</v>
      </c>
      <c r="S2111" s="14">
        <f t="shared" si="132"/>
        <v>42160.500196759262</v>
      </c>
      <c r="T2111" s="14">
        <f t="shared" si="133"/>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30"/>
        <v>100.35000000000001</v>
      </c>
      <c r="P2112" s="5">
        <f t="shared" si="131"/>
        <v>52.815789473684212</v>
      </c>
      <c r="Q2112" t="s">
        <v>8325</v>
      </c>
      <c r="R2112" s="12" t="s">
        <v>8329</v>
      </c>
      <c r="S2112" s="14">
        <f t="shared" si="132"/>
        <v>41759.462604166663</v>
      </c>
      <c r="T2112" s="14">
        <f t="shared" si="133"/>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30"/>
        <v>106.5</v>
      </c>
      <c r="P2113" s="5">
        <f t="shared" si="131"/>
        <v>54.615384615384613</v>
      </c>
      <c r="Q2113" t="s">
        <v>8325</v>
      </c>
      <c r="R2113" s="12" t="s">
        <v>8329</v>
      </c>
      <c r="S2113" s="14">
        <f t="shared" si="132"/>
        <v>40702.988715277774</v>
      </c>
      <c r="T2113" s="14">
        <f t="shared" si="133"/>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30"/>
        <v>100</v>
      </c>
      <c r="P2114" s="5">
        <f t="shared" si="131"/>
        <v>27.272727272727273</v>
      </c>
      <c r="Q2114" t="s">
        <v>8325</v>
      </c>
      <c r="R2114" s="12" t="s">
        <v>8329</v>
      </c>
      <c r="S2114" s="14">
        <f t="shared" si="132"/>
        <v>41365.719826388886</v>
      </c>
      <c r="T2114" s="14">
        <f t="shared" si="133"/>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4">E2115/D2115*100</f>
        <v>104.85714285714285</v>
      </c>
      <c r="P2115" s="5">
        <f t="shared" ref="P2115:P2178" si="135">E2115/L2115</f>
        <v>68.598130841121488</v>
      </c>
      <c r="Q2115" t="s">
        <v>8325</v>
      </c>
      <c r="R2115" s="12" t="s">
        <v>8329</v>
      </c>
      <c r="S2115" s="14">
        <f t="shared" si="132"/>
        <v>41870.657129629624</v>
      </c>
      <c r="T2115" s="14">
        <f t="shared" si="133"/>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4"/>
        <v>104.69999999999999</v>
      </c>
      <c r="P2116" s="5">
        <f t="shared" si="135"/>
        <v>35.612244897959187</v>
      </c>
      <c r="Q2116" t="s">
        <v>8325</v>
      </c>
      <c r="R2116" s="12" t="s">
        <v>8329</v>
      </c>
      <c r="S2116" s="14">
        <f t="shared" si="132"/>
        <v>40458.607291666667</v>
      </c>
      <c r="T2116" s="14">
        <f t="shared" si="133"/>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4"/>
        <v>225.66666666666669</v>
      </c>
      <c r="P2117" s="5">
        <f t="shared" si="135"/>
        <v>94.027777777777771</v>
      </c>
      <c r="Q2117" t="s">
        <v>8325</v>
      </c>
      <c r="R2117" s="12" t="s">
        <v>8329</v>
      </c>
      <c r="S2117" s="14">
        <f t="shared" si="132"/>
        <v>40563.872696759259</v>
      </c>
      <c r="T2117" s="14">
        <f t="shared" si="133"/>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4"/>
        <v>100.90416666666667</v>
      </c>
      <c r="P2118" s="5">
        <f t="shared" si="135"/>
        <v>526.45652173913038</v>
      </c>
      <c r="Q2118" t="s">
        <v>8325</v>
      </c>
      <c r="R2118" s="12" t="s">
        <v>8329</v>
      </c>
      <c r="S2118" s="14">
        <f t="shared" si="132"/>
        <v>41136.569479166668</v>
      </c>
      <c r="T2118" s="14">
        <f t="shared" si="133"/>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4"/>
        <v>147.75</v>
      </c>
      <c r="P2119" s="5">
        <f t="shared" si="135"/>
        <v>50.657142857142858</v>
      </c>
      <c r="Q2119" t="s">
        <v>8325</v>
      </c>
      <c r="R2119" s="12" t="s">
        <v>8329</v>
      </c>
      <c r="S2119" s="14">
        <f t="shared" si="132"/>
        <v>42289.851261574069</v>
      </c>
      <c r="T2119" s="14">
        <f t="shared" si="133"/>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4"/>
        <v>134.61099999999999</v>
      </c>
      <c r="P2120" s="5">
        <f t="shared" si="135"/>
        <v>79.182941176470578</v>
      </c>
      <c r="Q2120" t="s">
        <v>8325</v>
      </c>
      <c r="R2120" s="12" t="s">
        <v>8329</v>
      </c>
      <c r="S2120" s="14">
        <f t="shared" si="132"/>
        <v>40718.631203703699</v>
      </c>
      <c r="T2120" s="14">
        <f t="shared" si="133"/>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4"/>
        <v>100.75</v>
      </c>
      <c r="P2121" s="5">
        <f t="shared" si="135"/>
        <v>91.590909090909093</v>
      </c>
      <c r="Q2121" t="s">
        <v>8325</v>
      </c>
      <c r="R2121" s="12" t="s">
        <v>8329</v>
      </c>
      <c r="S2121" s="14">
        <f t="shared" si="132"/>
        <v>41106.921817129631</v>
      </c>
      <c r="T2121" s="14">
        <f t="shared" si="133"/>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4"/>
        <v>100.880375</v>
      </c>
      <c r="P2122" s="5">
        <f t="shared" si="135"/>
        <v>116.96275362318841</v>
      </c>
      <c r="Q2122" t="s">
        <v>8333</v>
      </c>
      <c r="R2122" s="12" t="s">
        <v>8334</v>
      </c>
      <c r="S2122" s="14">
        <f t="shared" si="132"/>
        <v>41591.756203703699</v>
      </c>
      <c r="T2122" s="14">
        <f t="shared" si="133"/>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4"/>
        <v>0.56800000000000006</v>
      </c>
      <c r="P2123" s="5">
        <f t="shared" si="135"/>
        <v>28.4</v>
      </c>
      <c r="Q2123" t="s">
        <v>8333</v>
      </c>
      <c r="R2123" s="12" t="s">
        <v>8334</v>
      </c>
      <c r="S2123" s="14">
        <f t="shared" si="132"/>
        <v>42716.534120370365</v>
      </c>
      <c r="T2123" s="14">
        <f t="shared" si="133"/>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4"/>
        <v>0.38750000000000001</v>
      </c>
      <c r="P2124" s="5">
        <f t="shared" si="135"/>
        <v>103.33333333333333</v>
      </c>
      <c r="Q2124" t="s">
        <v>8333</v>
      </c>
      <c r="R2124" s="12" t="s">
        <v>8334</v>
      </c>
      <c r="S2124" s="14">
        <f t="shared" si="132"/>
        <v>42712.092233796291</v>
      </c>
      <c r="T2124" s="14">
        <f t="shared" si="133"/>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4"/>
        <v>10</v>
      </c>
      <c r="P2125" s="5">
        <f t="shared" si="135"/>
        <v>10</v>
      </c>
      <c r="Q2125" t="s">
        <v>8333</v>
      </c>
      <c r="R2125" s="12" t="s">
        <v>8334</v>
      </c>
      <c r="S2125" s="14">
        <f t="shared" si="132"/>
        <v>40198.216516203705</v>
      </c>
      <c r="T2125" s="14">
        <f t="shared" si="133"/>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4"/>
        <v>10.454545454545453</v>
      </c>
      <c r="P2126" s="5">
        <f t="shared" si="135"/>
        <v>23</v>
      </c>
      <c r="Q2126" t="s">
        <v>8333</v>
      </c>
      <c r="R2126" s="12" t="s">
        <v>8334</v>
      </c>
      <c r="S2126" s="14">
        <f t="shared" si="132"/>
        <v>40463.819849537031</v>
      </c>
      <c r="T2126" s="14">
        <f t="shared" si="133"/>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4"/>
        <v>1.4200000000000002</v>
      </c>
      <c r="P2127" s="5">
        <f t="shared" si="135"/>
        <v>31.555555555555557</v>
      </c>
      <c r="Q2127" t="s">
        <v>8333</v>
      </c>
      <c r="R2127" s="12" t="s">
        <v>8334</v>
      </c>
      <c r="S2127" s="14">
        <f t="shared" si="132"/>
        <v>42190.815196759257</v>
      </c>
      <c r="T2127" s="14">
        <f t="shared" si="133"/>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4"/>
        <v>0.05</v>
      </c>
      <c r="P2128" s="5">
        <f t="shared" si="135"/>
        <v>5</v>
      </c>
      <c r="Q2128" t="s">
        <v>8333</v>
      </c>
      <c r="R2128" s="12" t="s">
        <v>8334</v>
      </c>
      <c r="S2128" s="14">
        <f t="shared" si="132"/>
        <v>41951.76489583333</v>
      </c>
      <c r="T2128" s="14">
        <f t="shared" si="133"/>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4"/>
        <v>28.842857142857142</v>
      </c>
      <c r="P2129" s="5">
        <f t="shared" si="135"/>
        <v>34.220338983050844</v>
      </c>
      <c r="Q2129" t="s">
        <v>8333</v>
      </c>
      <c r="R2129" s="12" t="s">
        <v>8334</v>
      </c>
      <c r="S2129" s="14">
        <f t="shared" si="132"/>
        <v>42045.297025462954</v>
      </c>
      <c r="T2129" s="14">
        <f t="shared" si="133"/>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4"/>
        <v>0.16666666666666669</v>
      </c>
      <c r="P2130" s="5">
        <f t="shared" si="135"/>
        <v>25</v>
      </c>
      <c r="Q2130" t="s">
        <v>8333</v>
      </c>
      <c r="R2130" s="12" t="s">
        <v>8334</v>
      </c>
      <c r="S2130" s="14">
        <f t="shared" si="132"/>
        <v>41843.564456018517</v>
      </c>
      <c r="T2130" s="14">
        <f t="shared" si="133"/>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4"/>
        <v>11.799999999999999</v>
      </c>
      <c r="P2131" s="5">
        <f t="shared" si="135"/>
        <v>19.666666666666668</v>
      </c>
      <c r="Q2131" t="s">
        <v>8333</v>
      </c>
      <c r="R2131" s="12" t="s">
        <v>8334</v>
      </c>
      <c r="S2131" s="14">
        <f t="shared" ref="S2131:S2194" si="136">(((J2131/60)/60)/24)+DATE(1970,1,1)+(-5/24)</f>
        <v>42408.815972222219</v>
      </c>
      <c r="T2131" s="14">
        <f t="shared" ref="T2131:T2194" si="137">(((I2131/60)/60)/24)+DATE(1970,1,1)+(-5/24)</f>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4"/>
        <v>0.20238095238095236</v>
      </c>
      <c r="P2132" s="5">
        <f t="shared" si="135"/>
        <v>21.25</v>
      </c>
      <c r="Q2132" t="s">
        <v>8333</v>
      </c>
      <c r="R2132" s="12" t="s">
        <v>8334</v>
      </c>
      <c r="S2132" s="14">
        <f t="shared" si="136"/>
        <v>41831.87804398148</v>
      </c>
      <c r="T2132" s="14">
        <f t="shared" si="137"/>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4"/>
        <v>5</v>
      </c>
      <c r="P2133" s="5">
        <f t="shared" si="135"/>
        <v>8.3333333333333339</v>
      </c>
      <c r="Q2133" t="s">
        <v>8333</v>
      </c>
      <c r="R2133" s="12" t="s">
        <v>8334</v>
      </c>
      <c r="S2133" s="14">
        <f t="shared" si="136"/>
        <v>42166.998738425922</v>
      </c>
      <c r="T2133" s="14">
        <f t="shared" si="137"/>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4"/>
        <v>2.1129899999999995</v>
      </c>
      <c r="P2134" s="5">
        <f t="shared" si="135"/>
        <v>21.34333333333333</v>
      </c>
      <c r="Q2134" t="s">
        <v>8333</v>
      </c>
      <c r="R2134" s="12" t="s">
        <v>8334</v>
      </c>
      <c r="S2134" s="14">
        <f t="shared" si="136"/>
        <v>41643.27884259259</v>
      </c>
      <c r="T2134" s="14">
        <f t="shared" si="137"/>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4"/>
        <v>1.6</v>
      </c>
      <c r="P2135" s="5">
        <f t="shared" si="135"/>
        <v>5.333333333333333</v>
      </c>
      <c r="Q2135" t="s">
        <v>8333</v>
      </c>
      <c r="R2135" s="12" t="s">
        <v>8334</v>
      </c>
      <c r="S2135" s="14">
        <f t="shared" si="136"/>
        <v>40618.888877314814</v>
      </c>
      <c r="T2135" s="14">
        <f t="shared" si="137"/>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4"/>
        <v>1.7333333333333332</v>
      </c>
      <c r="P2136" s="5">
        <f t="shared" si="135"/>
        <v>34.666666666666664</v>
      </c>
      <c r="Q2136" t="s">
        <v>8333</v>
      </c>
      <c r="R2136" s="12" t="s">
        <v>8334</v>
      </c>
      <c r="S2136" s="14">
        <f t="shared" si="136"/>
        <v>41361.678136574068</v>
      </c>
      <c r="T2136" s="14">
        <f t="shared" si="137"/>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4"/>
        <v>9.56</v>
      </c>
      <c r="P2137" s="5">
        <f t="shared" si="135"/>
        <v>21.727272727272727</v>
      </c>
      <c r="Q2137" t="s">
        <v>8333</v>
      </c>
      <c r="R2137" s="12" t="s">
        <v>8334</v>
      </c>
      <c r="S2137" s="14">
        <f t="shared" si="136"/>
        <v>41156.755011574067</v>
      </c>
      <c r="T2137" s="14">
        <f t="shared" si="137"/>
        <v>41186.755011574067</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4"/>
        <v>5.9612499999999999E-2</v>
      </c>
      <c r="P2138" s="5">
        <f t="shared" si="135"/>
        <v>11.922499999999999</v>
      </c>
      <c r="Q2138" t="s">
        <v>8333</v>
      </c>
      <c r="R2138" s="12" t="s">
        <v>8334</v>
      </c>
      <c r="S2138" s="14">
        <f t="shared" si="136"/>
        <v>41536.300763888888</v>
      </c>
      <c r="T2138" s="14">
        <f t="shared" si="137"/>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4"/>
        <v>28.405999999999999</v>
      </c>
      <c r="P2139" s="5">
        <f t="shared" si="135"/>
        <v>26.59737827715356</v>
      </c>
      <c r="Q2139" t="s">
        <v>8333</v>
      </c>
      <c r="R2139" s="12" t="s">
        <v>8334</v>
      </c>
      <c r="S2139" s="14">
        <f t="shared" si="136"/>
        <v>41948.562835648147</v>
      </c>
      <c r="T2139" s="14">
        <f t="shared" si="137"/>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4"/>
        <v>12.8</v>
      </c>
      <c r="P2140" s="5">
        <f t="shared" si="135"/>
        <v>10.666666666666666</v>
      </c>
      <c r="Q2140" t="s">
        <v>8333</v>
      </c>
      <c r="R2140" s="12" t="s">
        <v>8334</v>
      </c>
      <c r="S2140" s="14">
        <f t="shared" si="136"/>
        <v>41556.804849537039</v>
      </c>
      <c r="T2140" s="14">
        <f t="shared" si="137"/>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4"/>
        <v>5.42</v>
      </c>
      <c r="P2141" s="5">
        <f t="shared" si="135"/>
        <v>29.035714285714285</v>
      </c>
      <c r="Q2141" t="s">
        <v>8333</v>
      </c>
      <c r="R2141" s="12" t="s">
        <v>8334</v>
      </c>
      <c r="S2141" s="14">
        <f t="shared" si="136"/>
        <v>42647.541759259257</v>
      </c>
      <c r="T2141" s="14">
        <f t="shared" si="137"/>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4"/>
        <v>0.11199999999999999</v>
      </c>
      <c r="P2142" s="5">
        <f t="shared" si="135"/>
        <v>50.909090909090907</v>
      </c>
      <c r="Q2142" t="s">
        <v>8333</v>
      </c>
      <c r="R2142" s="12" t="s">
        <v>8334</v>
      </c>
      <c r="S2142" s="14">
        <f t="shared" si="136"/>
        <v>41255.625277777777</v>
      </c>
      <c r="T2142" s="14">
        <f t="shared" si="137"/>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4"/>
        <v>0</v>
      </c>
      <c r="P2143" s="5" t="e">
        <f t="shared" si="135"/>
        <v>#DIV/0!</v>
      </c>
      <c r="Q2143" t="s">
        <v>8333</v>
      </c>
      <c r="R2143" s="12" t="s">
        <v>8334</v>
      </c>
      <c r="S2143" s="14">
        <f t="shared" si="136"/>
        <v>41927.027303240735</v>
      </c>
      <c r="T2143" s="14">
        <f t="shared" si="137"/>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4"/>
        <v>5.7238095238095239</v>
      </c>
      <c r="P2144" s="5">
        <f t="shared" si="135"/>
        <v>50.083333333333336</v>
      </c>
      <c r="Q2144" t="s">
        <v>8333</v>
      </c>
      <c r="R2144" s="12" t="s">
        <v>8334</v>
      </c>
      <c r="S2144" s="14">
        <f t="shared" si="136"/>
        <v>42340.493171296293</v>
      </c>
      <c r="T2144" s="14">
        <f t="shared" si="137"/>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4"/>
        <v>11.25</v>
      </c>
      <c r="P2145" s="5">
        <f t="shared" si="135"/>
        <v>45</v>
      </c>
      <c r="Q2145" t="s">
        <v>8333</v>
      </c>
      <c r="R2145" s="12" t="s">
        <v>8334</v>
      </c>
      <c r="S2145" s="14">
        <f t="shared" si="136"/>
        <v>40332.678379629629</v>
      </c>
      <c r="T2145" s="14">
        <f t="shared" si="137"/>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4"/>
        <v>1.7098591549295776</v>
      </c>
      <c r="P2146" s="5">
        <f t="shared" si="135"/>
        <v>25.291666666666668</v>
      </c>
      <c r="Q2146" t="s">
        <v>8333</v>
      </c>
      <c r="R2146" s="12" t="s">
        <v>8334</v>
      </c>
      <c r="S2146" s="14">
        <f t="shared" si="136"/>
        <v>41499.338425925926</v>
      </c>
      <c r="T2146" s="14">
        <f t="shared" si="137"/>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4"/>
        <v>30.433333333333334</v>
      </c>
      <c r="P2147" s="5">
        <f t="shared" si="135"/>
        <v>51.292134831460672</v>
      </c>
      <c r="Q2147" t="s">
        <v>8333</v>
      </c>
      <c r="R2147" s="12" t="s">
        <v>8334</v>
      </c>
      <c r="S2147" s="14">
        <f t="shared" si="136"/>
        <v>41575.029097222221</v>
      </c>
      <c r="T2147" s="14">
        <f t="shared" si="137"/>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4"/>
        <v>0.02</v>
      </c>
      <c r="P2148" s="5">
        <f t="shared" si="135"/>
        <v>1</v>
      </c>
      <c r="Q2148" t="s">
        <v>8333</v>
      </c>
      <c r="R2148" s="12" t="s">
        <v>8334</v>
      </c>
      <c r="S2148" s="14">
        <f t="shared" si="136"/>
        <v>42397.471180555549</v>
      </c>
      <c r="T2148" s="14">
        <f t="shared" si="137"/>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4"/>
        <v>0.69641025641025645</v>
      </c>
      <c r="P2149" s="5">
        <f t="shared" si="135"/>
        <v>49.381818181818183</v>
      </c>
      <c r="Q2149" t="s">
        <v>8333</v>
      </c>
      <c r="R2149" s="12" t="s">
        <v>8334</v>
      </c>
      <c r="S2149" s="14">
        <f t="shared" si="136"/>
        <v>41927.087361111109</v>
      </c>
      <c r="T2149" s="14">
        <f t="shared" si="137"/>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4"/>
        <v>2</v>
      </c>
      <c r="P2150" s="5">
        <f t="shared" si="135"/>
        <v>1</v>
      </c>
      <c r="Q2150" t="s">
        <v>8333</v>
      </c>
      <c r="R2150" s="12" t="s">
        <v>8334</v>
      </c>
      <c r="S2150" s="14">
        <f t="shared" si="136"/>
        <v>42066.525254629632</v>
      </c>
      <c r="T2150" s="14">
        <f t="shared" si="137"/>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4"/>
        <v>0</v>
      </c>
      <c r="P2151" s="5" t="e">
        <f t="shared" si="135"/>
        <v>#DIV/0!</v>
      </c>
      <c r="Q2151" t="s">
        <v>8333</v>
      </c>
      <c r="R2151" s="12" t="s">
        <v>8334</v>
      </c>
      <c r="S2151" s="14">
        <f t="shared" si="136"/>
        <v>40354.816620370366</v>
      </c>
      <c r="T2151" s="14">
        <f t="shared" si="137"/>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4"/>
        <v>0.80999999999999994</v>
      </c>
      <c r="P2152" s="5">
        <f t="shared" si="135"/>
        <v>101.25</v>
      </c>
      <c r="Q2152" t="s">
        <v>8333</v>
      </c>
      <c r="R2152" s="12" t="s">
        <v>8334</v>
      </c>
      <c r="S2152" s="14">
        <f t="shared" si="136"/>
        <v>42534.076377314814</v>
      </c>
      <c r="T2152" s="14">
        <f t="shared" si="137"/>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4"/>
        <v>0.26222222222222225</v>
      </c>
      <c r="P2153" s="5">
        <f t="shared" si="135"/>
        <v>19.666666666666668</v>
      </c>
      <c r="Q2153" t="s">
        <v>8333</v>
      </c>
      <c r="R2153" s="12" t="s">
        <v>8334</v>
      </c>
      <c r="S2153" s="14">
        <f t="shared" si="136"/>
        <v>42520.639050925929</v>
      </c>
      <c r="T2153" s="14">
        <f t="shared" si="137"/>
        <v>42550.639050925929</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4"/>
        <v>0.16666666666666669</v>
      </c>
      <c r="P2154" s="5">
        <f t="shared" si="135"/>
        <v>12.5</v>
      </c>
      <c r="Q2154" t="s">
        <v>8333</v>
      </c>
      <c r="R2154" s="12" t="s">
        <v>8334</v>
      </c>
      <c r="S2154" s="14">
        <f t="shared" si="136"/>
        <v>41683.62394675926</v>
      </c>
      <c r="T2154" s="14">
        <f t="shared" si="137"/>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4"/>
        <v>9.124454880912446E-3</v>
      </c>
      <c r="P2155" s="5">
        <f t="shared" si="135"/>
        <v>8.5</v>
      </c>
      <c r="Q2155" t="s">
        <v>8333</v>
      </c>
      <c r="R2155" s="12" t="s">
        <v>8334</v>
      </c>
      <c r="S2155" s="14">
        <f t="shared" si="136"/>
        <v>41974.702754629623</v>
      </c>
      <c r="T2155" s="14">
        <f t="shared" si="137"/>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4"/>
        <v>0.8</v>
      </c>
      <c r="P2156" s="5">
        <f t="shared" si="135"/>
        <v>1</v>
      </c>
      <c r="Q2156" t="s">
        <v>8333</v>
      </c>
      <c r="R2156" s="12" t="s">
        <v>8334</v>
      </c>
      <c r="S2156" s="14">
        <f t="shared" si="136"/>
        <v>41647.42392361111</v>
      </c>
      <c r="T2156" s="14">
        <f t="shared" si="137"/>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4"/>
        <v>2.2999999999999998</v>
      </c>
      <c r="P2157" s="5">
        <f t="shared" si="135"/>
        <v>23</v>
      </c>
      <c r="Q2157" t="s">
        <v>8333</v>
      </c>
      <c r="R2157" s="12" t="s">
        <v>8334</v>
      </c>
      <c r="S2157" s="14">
        <f t="shared" si="136"/>
        <v>42430.539178240739</v>
      </c>
      <c r="T2157" s="14">
        <f t="shared" si="137"/>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4"/>
        <v>2.6660714285714282</v>
      </c>
      <c r="P2158" s="5">
        <f t="shared" si="135"/>
        <v>17.987951807228917</v>
      </c>
      <c r="Q2158" t="s">
        <v>8333</v>
      </c>
      <c r="R2158" s="12" t="s">
        <v>8334</v>
      </c>
      <c r="S2158" s="14">
        <f t="shared" si="136"/>
        <v>41488.645902777775</v>
      </c>
      <c r="T2158" s="14">
        <f t="shared" si="137"/>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4"/>
        <v>28.192</v>
      </c>
      <c r="P2159" s="5">
        <f t="shared" si="135"/>
        <v>370.94736842105266</v>
      </c>
      <c r="Q2159" t="s">
        <v>8333</v>
      </c>
      <c r="R2159" s="12" t="s">
        <v>8334</v>
      </c>
      <c r="S2159" s="14">
        <f t="shared" si="136"/>
        <v>42694.772951388884</v>
      </c>
      <c r="T2159" s="14">
        <f t="shared" si="137"/>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4"/>
        <v>6.5900366666666672</v>
      </c>
      <c r="P2160" s="5">
        <f t="shared" si="135"/>
        <v>63.569485530546629</v>
      </c>
      <c r="Q2160" t="s">
        <v>8333</v>
      </c>
      <c r="R2160" s="12" t="s">
        <v>8334</v>
      </c>
      <c r="S2160" s="14">
        <f t="shared" si="136"/>
        <v>41264.645532407405</v>
      </c>
      <c r="T2160" s="14">
        <f t="shared" si="137"/>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4"/>
        <v>0.72222222222222221</v>
      </c>
      <c r="P2161" s="5">
        <f t="shared" si="135"/>
        <v>13</v>
      </c>
      <c r="Q2161" t="s">
        <v>8333</v>
      </c>
      <c r="R2161" s="12" t="s">
        <v>8334</v>
      </c>
      <c r="S2161" s="14">
        <f t="shared" si="136"/>
        <v>40710.522847222215</v>
      </c>
      <c r="T2161" s="14">
        <f t="shared" si="137"/>
        <v>40740.522847222215</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4"/>
        <v>0.85000000000000009</v>
      </c>
      <c r="P2162" s="5">
        <f t="shared" si="135"/>
        <v>5.3125</v>
      </c>
      <c r="Q2162" t="s">
        <v>8325</v>
      </c>
      <c r="R2162" s="12" t="s">
        <v>8326</v>
      </c>
      <c r="S2162" s="14">
        <f t="shared" si="136"/>
        <v>41018.503530092588</v>
      </c>
      <c r="T2162" s="14">
        <f t="shared" si="137"/>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4"/>
        <v>115.75</v>
      </c>
      <c r="P2163" s="5">
        <f t="shared" si="135"/>
        <v>35.615384615384613</v>
      </c>
      <c r="Q2163" t="s">
        <v>8325</v>
      </c>
      <c r="R2163" s="12" t="s">
        <v>8326</v>
      </c>
      <c r="S2163" s="14">
        <f t="shared" si="136"/>
        <v>42240.644201388881</v>
      </c>
      <c r="T2163" s="14">
        <f t="shared" si="137"/>
        <v>42270.644201388881</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4"/>
        <v>112.26666666666667</v>
      </c>
      <c r="P2164" s="5">
        <f t="shared" si="135"/>
        <v>87.103448275862064</v>
      </c>
      <c r="Q2164" t="s">
        <v>8325</v>
      </c>
      <c r="R2164" s="12" t="s">
        <v>8326</v>
      </c>
      <c r="S2164" s="14">
        <f t="shared" si="136"/>
        <v>41813.557766203703</v>
      </c>
      <c r="T2164" s="14">
        <f t="shared" si="137"/>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4"/>
        <v>132.20000000000002</v>
      </c>
      <c r="P2165" s="5">
        <f t="shared" si="135"/>
        <v>75.11363636363636</v>
      </c>
      <c r="Q2165" t="s">
        <v>8325</v>
      </c>
      <c r="R2165" s="12" t="s">
        <v>8326</v>
      </c>
      <c r="S2165" s="14">
        <f t="shared" si="136"/>
        <v>42111.691203703704</v>
      </c>
      <c r="T2165" s="14">
        <f t="shared" si="137"/>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4"/>
        <v>102.63636363636364</v>
      </c>
      <c r="P2166" s="5">
        <f t="shared" si="135"/>
        <v>68.01204819277109</v>
      </c>
      <c r="Q2166" t="s">
        <v>8325</v>
      </c>
      <c r="R2166" s="12" t="s">
        <v>8326</v>
      </c>
      <c r="S2166" s="14">
        <f t="shared" si="136"/>
        <v>42515.509421296294</v>
      </c>
      <c r="T2166" s="14">
        <f t="shared" si="137"/>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4"/>
        <v>138.64000000000001</v>
      </c>
      <c r="P2167" s="5">
        <f t="shared" si="135"/>
        <v>29.623931623931625</v>
      </c>
      <c r="Q2167" t="s">
        <v>8325</v>
      </c>
      <c r="R2167" s="12" t="s">
        <v>8326</v>
      </c>
      <c r="S2167" s="14">
        <f t="shared" si="136"/>
        <v>42438.458738425928</v>
      </c>
      <c r="T2167" s="14">
        <f t="shared" si="137"/>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4"/>
        <v>146.6</v>
      </c>
      <c r="P2168" s="5">
        <f t="shared" si="135"/>
        <v>91.625</v>
      </c>
      <c r="Q2168" t="s">
        <v>8325</v>
      </c>
      <c r="R2168" s="12" t="s">
        <v>8326</v>
      </c>
      <c r="S2168" s="14">
        <f t="shared" si="136"/>
        <v>41933.629837962959</v>
      </c>
      <c r="T2168" s="14">
        <f t="shared" si="137"/>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4"/>
        <v>120</v>
      </c>
      <c r="P2169" s="5">
        <f t="shared" si="135"/>
        <v>22.5</v>
      </c>
      <c r="Q2169" t="s">
        <v>8325</v>
      </c>
      <c r="R2169" s="12" t="s">
        <v>8326</v>
      </c>
      <c r="S2169" s="14">
        <f t="shared" si="136"/>
        <v>41152.858067129629</v>
      </c>
      <c r="T2169" s="14">
        <f t="shared" si="137"/>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4"/>
        <v>121.5816111111111</v>
      </c>
      <c r="P2170" s="5">
        <f t="shared" si="135"/>
        <v>64.366735294117646</v>
      </c>
      <c r="Q2170" t="s">
        <v>8325</v>
      </c>
      <c r="R2170" s="12" t="s">
        <v>8326</v>
      </c>
      <c r="S2170" s="14">
        <f t="shared" si="136"/>
        <v>42745.391909722217</v>
      </c>
      <c r="T2170" s="14">
        <f t="shared" si="137"/>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4"/>
        <v>100</v>
      </c>
      <c r="P2171" s="5">
        <f t="shared" si="135"/>
        <v>21.857142857142858</v>
      </c>
      <c r="Q2171" t="s">
        <v>8325</v>
      </c>
      <c r="R2171" s="12" t="s">
        <v>8326</v>
      </c>
      <c r="S2171" s="14">
        <f t="shared" si="136"/>
        <v>42793.492488425924</v>
      </c>
      <c r="T2171" s="14">
        <f t="shared" si="137"/>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4"/>
        <v>180.85714285714286</v>
      </c>
      <c r="P2172" s="5">
        <f t="shared" si="135"/>
        <v>33.315789473684212</v>
      </c>
      <c r="Q2172" t="s">
        <v>8325</v>
      </c>
      <c r="R2172" s="12" t="s">
        <v>8326</v>
      </c>
      <c r="S2172" s="14">
        <f t="shared" si="136"/>
        <v>42198.541921296295</v>
      </c>
      <c r="T2172" s="14">
        <f t="shared" si="137"/>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4"/>
        <v>106.075</v>
      </c>
      <c r="P2173" s="5">
        <f t="shared" si="135"/>
        <v>90.276595744680847</v>
      </c>
      <c r="Q2173" t="s">
        <v>8325</v>
      </c>
      <c r="R2173" s="12" t="s">
        <v>8326</v>
      </c>
      <c r="S2173" s="14">
        <f t="shared" si="136"/>
        <v>42141.748784722215</v>
      </c>
      <c r="T2173" s="14">
        <f t="shared" si="137"/>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4"/>
        <v>100</v>
      </c>
      <c r="P2174" s="5">
        <f t="shared" si="135"/>
        <v>76.92307692307692</v>
      </c>
      <c r="Q2174" t="s">
        <v>8325</v>
      </c>
      <c r="R2174" s="12" t="s">
        <v>8326</v>
      </c>
      <c r="S2174" s="14">
        <f t="shared" si="136"/>
        <v>42082.371759259251</v>
      </c>
      <c r="T2174" s="14">
        <f t="shared" si="137"/>
        <v>42112.371759259251</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4"/>
        <v>126.92857142857143</v>
      </c>
      <c r="P2175" s="5">
        <f t="shared" si="135"/>
        <v>59.233333333333334</v>
      </c>
      <c r="Q2175" t="s">
        <v>8325</v>
      </c>
      <c r="R2175" s="12" t="s">
        <v>8326</v>
      </c>
      <c r="S2175" s="14">
        <f t="shared" si="136"/>
        <v>41495.484293981477</v>
      </c>
      <c r="T2175" s="14">
        <f t="shared" si="137"/>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4"/>
        <v>102.97499999999999</v>
      </c>
      <c r="P2176" s="5">
        <f t="shared" si="135"/>
        <v>65.38095238095238</v>
      </c>
      <c r="Q2176" t="s">
        <v>8325</v>
      </c>
      <c r="R2176" s="12" t="s">
        <v>8326</v>
      </c>
      <c r="S2176" s="14">
        <f t="shared" si="136"/>
        <v>42465.334571759253</v>
      </c>
      <c r="T2176" s="14">
        <f t="shared" si="137"/>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4"/>
        <v>250</v>
      </c>
      <c r="P2177" s="5">
        <f t="shared" si="135"/>
        <v>67.307692307692307</v>
      </c>
      <c r="Q2177" t="s">
        <v>8325</v>
      </c>
      <c r="R2177" s="12" t="s">
        <v>8326</v>
      </c>
      <c r="S2177" s="14">
        <f t="shared" si="136"/>
        <v>42564.800763888888</v>
      </c>
      <c r="T2177" s="14">
        <f t="shared" si="137"/>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4"/>
        <v>126.02</v>
      </c>
      <c r="P2178" s="5">
        <f t="shared" si="135"/>
        <v>88.74647887323944</v>
      </c>
      <c r="Q2178" t="s">
        <v>8325</v>
      </c>
      <c r="R2178" s="12" t="s">
        <v>8326</v>
      </c>
      <c r="S2178" s="14">
        <f t="shared" si="136"/>
        <v>42096.424872685187</v>
      </c>
      <c r="T2178" s="14">
        <f t="shared" si="137"/>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8">E2179/D2179*100</f>
        <v>100.12</v>
      </c>
      <c r="P2179" s="5">
        <f t="shared" ref="P2179:P2242" si="139">E2179/L2179</f>
        <v>65.868421052631575</v>
      </c>
      <c r="Q2179" t="s">
        <v>8325</v>
      </c>
      <c r="R2179" s="12" t="s">
        <v>8326</v>
      </c>
      <c r="S2179" s="14">
        <f t="shared" si="136"/>
        <v>42502.042442129627</v>
      </c>
      <c r="T2179" s="14">
        <f t="shared" si="137"/>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8"/>
        <v>138.64000000000001</v>
      </c>
      <c r="P2180" s="5">
        <f t="shared" si="139"/>
        <v>40.349243306169967</v>
      </c>
      <c r="Q2180" t="s">
        <v>8325</v>
      </c>
      <c r="R2180" s="12" t="s">
        <v>8326</v>
      </c>
      <c r="S2180" s="14">
        <f t="shared" si="136"/>
        <v>42723.428206018514</v>
      </c>
      <c r="T2180" s="14">
        <f t="shared" si="137"/>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8"/>
        <v>161.4</v>
      </c>
      <c r="P2181" s="5">
        <f t="shared" si="139"/>
        <v>76.857142857142861</v>
      </c>
      <c r="Q2181" t="s">
        <v>8325</v>
      </c>
      <c r="R2181" s="12" t="s">
        <v>8326</v>
      </c>
      <c r="S2181" s="14">
        <f t="shared" si="136"/>
        <v>42074.962870370371</v>
      </c>
      <c r="T2181" s="14">
        <f t="shared" si="137"/>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8"/>
        <v>107.18419999999999</v>
      </c>
      <c r="P2182" s="5">
        <f t="shared" si="139"/>
        <v>68.707820512820518</v>
      </c>
      <c r="Q2182" t="s">
        <v>8333</v>
      </c>
      <c r="R2182" s="12" t="s">
        <v>8351</v>
      </c>
      <c r="S2182" s="14">
        <f t="shared" si="136"/>
        <v>42279.461435185185</v>
      </c>
      <c r="T2182" s="14">
        <f t="shared" si="137"/>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8"/>
        <v>153.1</v>
      </c>
      <c r="P2183" s="5">
        <f t="shared" si="139"/>
        <v>57.773584905660378</v>
      </c>
      <c r="Q2183" t="s">
        <v>8333</v>
      </c>
      <c r="R2183" s="12" t="s">
        <v>8351</v>
      </c>
      <c r="S2183" s="14">
        <f t="shared" si="136"/>
        <v>42772.796909722216</v>
      </c>
      <c r="T2183" s="14">
        <f t="shared" si="137"/>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8"/>
        <v>524.16666666666663</v>
      </c>
      <c r="P2184" s="5">
        <f t="shared" si="139"/>
        <v>44.171348314606739</v>
      </c>
      <c r="Q2184" t="s">
        <v>8333</v>
      </c>
      <c r="R2184" s="12" t="s">
        <v>8351</v>
      </c>
      <c r="S2184" s="14">
        <f t="shared" si="136"/>
        <v>41879.692418981482</v>
      </c>
      <c r="T2184" s="14">
        <f t="shared" si="137"/>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8"/>
        <v>489.27777777777777</v>
      </c>
      <c r="P2185" s="5">
        <f t="shared" si="139"/>
        <v>31.566308243727597</v>
      </c>
      <c r="Q2185" t="s">
        <v>8333</v>
      </c>
      <c r="R2185" s="12" t="s">
        <v>8351</v>
      </c>
      <c r="S2185" s="14">
        <f t="shared" si="136"/>
        <v>42745.157141203708</v>
      </c>
      <c r="T2185" s="14">
        <f t="shared" si="137"/>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8"/>
        <v>284.74</v>
      </c>
      <c r="P2186" s="5">
        <f t="shared" si="139"/>
        <v>107.04511278195488</v>
      </c>
      <c r="Q2186" t="s">
        <v>8333</v>
      </c>
      <c r="R2186" s="12" t="s">
        <v>8351</v>
      </c>
      <c r="S2186" s="14">
        <f t="shared" si="136"/>
        <v>42380.481956018521</v>
      </c>
      <c r="T2186" s="14">
        <f t="shared" si="137"/>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8"/>
        <v>1856.97</v>
      </c>
      <c r="P2187" s="5">
        <f t="shared" si="139"/>
        <v>149.03451043338683</v>
      </c>
      <c r="Q2187" t="s">
        <v>8333</v>
      </c>
      <c r="R2187" s="12" t="s">
        <v>8351</v>
      </c>
      <c r="S2187" s="14">
        <f t="shared" si="136"/>
        <v>41319.141655092593</v>
      </c>
      <c r="T2187" s="14">
        <f t="shared" si="137"/>
        <v>41359.141655092593</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8"/>
        <v>109.67499999999998</v>
      </c>
      <c r="P2188" s="5">
        <f t="shared" si="139"/>
        <v>55.956632653061227</v>
      </c>
      <c r="Q2188" t="s">
        <v>8333</v>
      </c>
      <c r="R2188" s="12" t="s">
        <v>8351</v>
      </c>
      <c r="S2188" s="14">
        <f t="shared" si="136"/>
        <v>42583.406747685185</v>
      </c>
      <c r="T2188" s="14">
        <f t="shared" si="137"/>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8"/>
        <v>1014.6425</v>
      </c>
      <c r="P2189" s="5">
        <f t="shared" si="139"/>
        <v>56.970381807973048</v>
      </c>
      <c r="Q2189" t="s">
        <v>8333</v>
      </c>
      <c r="R2189" s="12" t="s">
        <v>8351</v>
      </c>
      <c r="S2189" s="14">
        <f t="shared" si="136"/>
        <v>42068.000763888886</v>
      </c>
      <c r="T2189" s="14">
        <f t="shared" si="137"/>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8"/>
        <v>412.17692027666544</v>
      </c>
      <c r="P2190" s="5">
        <f t="shared" si="139"/>
        <v>44.056420233463037</v>
      </c>
      <c r="Q2190" t="s">
        <v>8333</v>
      </c>
      <c r="R2190" s="12" t="s">
        <v>8351</v>
      </c>
      <c r="S2190" s="14">
        <f t="shared" si="136"/>
        <v>42633.377789351849</v>
      </c>
      <c r="T2190" s="14">
        <f t="shared" si="137"/>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8"/>
        <v>503.25</v>
      </c>
      <c r="P2191" s="5">
        <f t="shared" si="139"/>
        <v>68.625</v>
      </c>
      <c r="Q2191" t="s">
        <v>8333</v>
      </c>
      <c r="R2191" s="12" t="s">
        <v>8351</v>
      </c>
      <c r="S2191" s="14">
        <f t="shared" si="136"/>
        <v>42467.579861111109</v>
      </c>
      <c r="T2191" s="14">
        <f t="shared" si="137"/>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8"/>
        <v>184.61052631578946</v>
      </c>
      <c r="P2192" s="5">
        <f t="shared" si="139"/>
        <v>65.318435754189949</v>
      </c>
      <c r="Q2192" t="s">
        <v>8333</v>
      </c>
      <c r="R2192" s="12" t="s">
        <v>8351</v>
      </c>
      <c r="S2192" s="14">
        <f t="shared" si="136"/>
        <v>42417.416712962957</v>
      </c>
      <c r="T2192" s="14">
        <f t="shared" si="137"/>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8"/>
        <v>119.73333333333333</v>
      </c>
      <c r="P2193" s="5">
        <f t="shared" si="139"/>
        <v>35.92</v>
      </c>
      <c r="Q2193" t="s">
        <v>8333</v>
      </c>
      <c r="R2193" s="12" t="s">
        <v>8351</v>
      </c>
      <c r="S2193" s="14">
        <f t="shared" si="136"/>
        <v>42768.6253125</v>
      </c>
      <c r="T2193" s="14">
        <f t="shared" si="137"/>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8"/>
        <v>1081.2401666666667</v>
      </c>
      <c r="P2194" s="5">
        <f t="shared" si="139"/>
        <v>40.070667078443485</v>
      </c>
      <c r="Q2194" t="s">
        <v>8333</v>
      </c>
      <c r="R2194" s="12" t="s">
        <v>8351</v>
      </c>
      <c r="S2194" s="14">
        <f t="shared" si="136"/>
        <v>42691.642870370364</v>
      </c>
      <c r="T2194" s="14">
        <f t="shared" si="137"/>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8"/>
        <v>452.37333333333333</v>
      </c>
      <c r="P2195" s="5">
        <f t="shared" si="139"/>
        <v>75.647714604236342</v>
      </c>
      <c r="Q2195" t="s">
        <v>8333</v>
      </c>
      <c r="R2195" s="12" t="s">
        <v>8351</v>
      </c>
      <c r="S2195" s="14">
        <f t="shared" ref="S2195:S2258" si="140">(((J2195/60)/60)/24)+DATE(1970,1,1)+(-5/24)</f>
        <v>42664.197592592587</v>
      </c>
      <c r="T2195" s="14">
        <f t="shared" ref="T2195:T2258" si="141">(((I2195/60)/60)/24)+DATE(1970,1,1)+(-5/24)</f>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8"/>
        <v>537.37</v>
      </c>
      <c r="P2196" s="5">
        <f t="shared" si="139"/>
        <v>61.203872437357631</v>
      </c>
      <c r="Q2196" t="s">
        <v>8333</v>
      </c>
      <c r="R2196" s="12" t="s">
        <v>8351</v>
      </c>
      <c r="S2196" s="14">
        <f t="shared" si="140"/>
        <v>42425.54965277778</v>
      </c>
      <c r="T2196" s="14">
        <f t="shared" si="141"/>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8"/>
        <v>120.32608695652173</v>
      </c>
      <c r="P2197" s="5">
        <f t="shared" si="139"/>
        <v>48.130434782608695</v>
      </c>
      <c r="Q2197" t="s">
        <v>8333</v>
      </c>
      <c r="R2197" s="12" t="s">
        <v>8351</v>
      </c>
      <c r="S2197" s="14">
        <f t="shared" si="140"/>
        <v>42197.563657407409</v>
      </c>
      <c r="T2197" s="14">
        <f t="shared" si="141"/>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8"/>
        <v>113.83571428571429</v>
      </c>
      <c r="P2198" s="5">
        <f t="shared" si="139"/>
        <v>68.106837606837601</v>
      </c>
      <c r="Q2198" t="s">
        <v>8333</v>
      </c>
      <c r="R2198" s="12" t="s">
        <v>8351</v>
      </c>
      <c r="S2198" s="14">
        <f t="shared" si="140"/>
        <v>42675.278958333329</v>
      </c>
      <c r="T2198" s="14">
        <f t="shared" si="141"/>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8"/>
        <v>951.03109999999992</v>
      </c>
      <c r="P2199" s="5">
        <f t="shared" si="139"/>
        <v>65.891300230946882</v>
      </c>
      <c r="Q2199" t="s">
        <v>8333</v>
      </c>
      <c r="R2199" s="12" t="s">
        <v>8351</v>
      </c>
      <c r="S2199" s="14">
        <f t="shared" si="140"/>
        <v>42033.37568287037</v>
      </c>
      <c r="T2199" s="14">
        <f t="shared" si="141"/>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8"/>
        <v>132.89249999999998</v>
      </c>
      <c r="P2200" s="5">
        <f t="shared" si="139"/>
        <v>81.654377880184327</v>
      </c>
      <c r="Q2200" t="s">
        <v>8333</v>
      </c>
      <c r="R2200" s="12" t="s">
        <v>8351</v>
      </c>
      <c r="S2200" s="14">
        <f t="shared" si="140"/>
        <v>42292.305555555555</v>
      </c>
      <c r="T2200" s="14">
        <f t="shared" si="141"/>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8"/>
        <v>146.97777777777779</v>
      </c>
      <c r="P2201" s="5">
        <f t="shared" si="139"/>
        <v>52.701195219123505</v>
      </c>
      <c r="Q2201" t="s">
        <v>8333</v>
      </c>
      <c r="R2201" s="12" t="s">
        <v>8351</v>
      </c>
      <c r="S2201" s="14">
        <f t="shared" si="140"/>
        <v>42262.208310185182</v>
      </c>
      <c r="T2201" s="14">
        <f t="shared" si="141"/>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8"/>
        <v>542.15</v>
      </c>
      <c r="P2202" s="5">
        <f t="shared" si="139"/>
        <v>41.228136882129277</v>
      </c>
      <c r="Q2202" t="s">
        <v>8325</v>
      </c>
      <c r="R2202" s="12" t="s">
        <v>8330</v>
      </c>
      <c r="S2202" s="14">
        <f t="shared" si="140"/>
        <v>42163.417453703696</v>
      </c>
      <c r="T2202" s="14">
        <f t="shared" si="141"/>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8"/>
        <v>382.71818181818185</v>
      </c>
      <c r="P2203" s="5">
        <f t="shared" si="139"/>
        <v>15.035357142857142</v>
      </c>
      <c r="Q2203" t="s">
        <v>8325</v>
      </c>
      <c r="R2203" s="12" t="s">
        <v>8330</v>
      </c>
      <c r="S2203" s="14">
        <f t="shared" si="140"/>
        <v>41276.638483796298</v>
      </c>
      <c r="T2203" s="14">
        <f t="shared" si="141"/>
        <v>41290.638483796298</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8"/>
        <v>704.18124999999998</v>
      </c>
      <c r="P2204" s="5">
        <f t="shared" si="139"/>
        <v>39.066920943134534</v>
      </c>
      <c r="Q2204" t="s">
        <v>8325</v>
      </c>
      <c r="R2204" s="12" t="s">
        <v>8330</v>
      </c>
      <c r="S2204" s="14">
        <f t="shared" si="140"/>
        <v>41184.640833333331</v>
      </c>
      <c r="T2204" s="14">
        <f t="shared" si="141"/>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8"/>
        <v>109.55</v>
      </c>
      <c r="P2205" s="5">
        <f t="shared" si="139"/>
        <v>43.82</v>
      </c>
      <c r="Q2205" t="s">
        <v>8325</v>
      </c>
      <c r="R2205" s="12" t="s">
        <v>8330</v>
      </c>
      <c r="S2205" s="14">
        <f t="shared" si="140"/>
        <v>42241.651412037034</v>
      </c>
      <c r="T2205" s="14">
        <f t="shared" si="141"/>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8"/>
        <v>132.86666666666667</v>
      </c>
      <c r="P2206" s="5">
        <f t="shared" si="139"/>
        <v>27.301369863013697</v>
      </c>
      <c r="Q2206" t="s">
        <v>8325</v>
      </c>
      <c r="R2206" s="12" t="s">
        <v>8330</v>
      </c>
      <c r="S2206" s="14">
        <f t="shared" si="140"/>
        <v>41312.103229166663</v>
      </c>
      <c r="T2206" s="14">
        <f t="shared" si="141"/>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8"/>
        <v>152</v>
      </c>
      <c r="P2207" s="5">
        <f t="shared" si="139"/>
        <v>42.222222222222221</v>
      </c>
      <c r="Q2207" t="s">
        <v>8325</v>
      </c>
      <c r="R2207" s="12" t="s">
        <v>8330</v>
      </c>
      <c r="S2207" s="14">
        <f t="shared" si="140"/>
        <v>41031.613298611104</v>
      </c>
      <c r="T2207" s="14">
        <f t="shared" si="141"/>
        <v>41061.613298611104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8"/>
        <v>102.72727272727273</v>
      </c>
      <c r="P2208" s="5">
        <f t="shared" si="139"/>
        <v>33.235294117647058</v>
      </c>
      <c r="Q2208" t="s">
        <v>8325</v>
      </c>
      <c r="R2208" s="12" t="s">
        <v>8330</v>
      </c>
      <c r="S2208" s="14">
        <f t="shared" si="140"/>
        <v>40997.048888888887</v>
      </c>
      <c r="T2208" s="14">
        <f t="shared" si="141"/>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8"/>
        <v>100</v>
      </c>
      <c r="P2209" s="5">
        <f t="shared" si="139"/>
        <v>285.71428571428572</v>
      </c>
      <c r="Q2209" t="s">
        <v>8325</v>
      </c>
      <c r="R2209" s="12" t="s">
        <v>8330</v>
      </c>
      <c r="S2209" s="14">
        <f t="shared" si="140"/>
        <v>41563.985798611109</v>
      </c>
      <c r="T2209" s="14">
        <f t="shared" si="141"/>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8"/>
        <v>101.6</v>
      </c>
      <c r="P2210" s="5">
        <f t="shared" si="139"/>
        <v>42.333333333333336</v>
      </c>
      <c r="Q2210" t="s">
        <v>8325</v>
      </c>
      <c r="R2210" s="12" t="s">
        <v>8330</v>
      </c>
      <c r="S2210" s="14">
        <f t="shared" si="140"/>
        <v>40946.673912037033</v>
      </c>
      <c r="T2210" s="14">
        <f t="shared" si="141"/>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8"/>
        <v>150.80000000000001</v>
      </c>
      <c r="P2211" s="5">
        <f t="shared" si="139"/>
        <v>50.266666666666666</v>
      </c>
      <c r="Q2211" t="s">
        <v>8325</v>
      </c>
      <c r="R2211" s="12" t="s">
        <v>8330</v>
      </c>
      <c r="S2211" s="14">
        <f t="shared" si="140"/>
        <v>41732.27134259259</v>
      </c>
      <c r="T2211" s="14">
        <f t="shared" si="141"/>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8"/>
        <v>111.425</v>
      </c>
      <c r="P2212" s="5">
        <f t="shared" si="139"/>
        <v>61.902777777777779</v>
      </c>
      <c r="Q2212" t="s">
        <v>8325</v>
      </c>
      <c r="R2212" s="12" t="s">
        <v>8330</v>
      </c>
      <c r="S2212" s="14">
        <f t="shared" si="140"/>
        <v>40955.857754629629</v>
      </c>
      <c r="T2212" s="14">
        <f t="shared" si="141"/>
        <v>41013.524999999994</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8"/>
        <v>195.6</v>
      </c>
      <c r="P2213" s="5">
        <f t="shared" si="139"/>
        <v>40.75</v>
      </c>
      <c r="Q2213" t="s">
        <v>8325</v>
      </c>
      <c r="R2213" s="12" t="s">
        <v>8330</v>
      </c>
      <c r="S2213" s="14">
        <f t="shared" si="140"/>
        <v>41716.576678240737</v>
      </c>
      <c r="T2213" s="14">
        <f t="shared" si="141"/>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8"/>
        <v>114.38333333333333</v>
      </c>
      <c r="P2214" s="5">
        <f t="shared" si="139"/>
        <v>55.796747967479675</v>
      </c>
      <c r="Q2214" t="s">
        <v>8325</v>
      </c>
      <c r="R2214" s="12" t="s">
        <v>8330</v>
      </c>
      <c r="S2214" s="14">
        <f t="shared" si="140"/>
        <v>41548.539085648146</v>
      </c>
      <c r="T2214" s="14">
        <f t="shared" si="141"/>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8"/>
        <v>200</v>
      </c>
      <c r="P2215" s="5">
        <f t="shared" si="139"/>
        <v>10</v>
      </c>
      <c r="Q2215" t="s">
        <v>8325</v>
      </c>
      <c r="R2215" s="12" t="s">
        <v>8330</v>
      </c>
      <c r="S2215" s="14">
        <f t="shared" si="140"/>
        <v>42109.617812499993</v>
      </c>
      <c r="T2215" s="14">
        <f t="shared" si="141"/>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8"/>
        <v>292.50166666666667</v>
      </c>
      <c r="P2216" s="5">
        <f t="shared" si="139"/>
        <v>73.125416666666666</v>
      </c>
      <c r="Q2216" t="s">
        <v>8325</v>
      </c>
      <c r="R2216" s="12" t="s">
        <v>8330</v>
      </c>
      <c r="S2216" s="14">
        <f t="shared" si="140"/>
        <v>41646.58388888889</v>
      </c>
      <c r="T2216" s="14">
        <f t="shared" si="141"/>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8"/>
        <v>156.36363636363637</v>
      </c>
      <c r="P2217" s="5">
        <f t="shared" si="139"/>
        <v>26.060606060606062</v>
      </c>
      <c r="Q2217" t="s">
        <v>8325</v>
      </c>
      <c r="R2217" s="12" t="s">
        <v>8330</v>
      </c>
      <c r="S2217" s="14">
        <f t="shared" si="140"/>
        <v>40958.508935185186</v>
      </c>
      <c r="T2217" s="14">
        <f t="shared" si="141"/>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8"/>
        <v>105.66666666666666</v>
      </c>
      <c r="P2218" s="5">
        <f t="shared" si="139"/>
        <v>22.642857142857142</v>
      </c>
      <c r="Q2218" t="s">
        <v>8325</v>
      </c>
      <c r="R2218" s="12" t="s">
        <v>8330</v>
      </c>
      <c r="S2218" s="14">
        <f t="shared" si="140"/>
        <v>42194.543344907412</v>
      </c>
      <c r="T2218" s="14">
        <f t="shared" si="141"/>
        <v>42208.543344907412</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8"/>
        <v>101.19047619047619</v>
      </c>
      <c r="P2219" s="5">
        <f t="shared" si="139"/>
        <v>47.222222222222221</v>
      </c>
      <c r="Q2219" t="s">
        <v>8325</v>
      </c>
      <c r="R2219" s="12" t="s">
        <v>8330</v>
      </c>
      <c r="S2219" s="14">
        <f t="shared" si="140"/>
        <v>42299.568437499998</v>
      </c>
      <c r="T2219" s="14">
        <f t="shared" si="141"/>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8"/>
        <v>122.833</v>
      </c>
      <c r="P2220" s="5">
        <f t="shared" si="139"/>
        <v>32.324473684210524</v>
      </c>
      <c r="Q2220" t="s">
        <v>8325</v>
      </c>
      <c r="R2220" s="12" t="s">
        <v>8330</v>
      </c>
      <c r="S2220" s="14">
        <f t="shared" si="140"/>
        <v>41127.603969907403</v>
      </c>
      <c r="T2220" s="14">
        <f t="shared" si="141"/>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8"/>
        <v>101.49999999999999</v>
      </c>
      <c r="P2221" s="5">
        <f t="shared" si="139"/>
        <v>53.421052631578945</v>
      </c>
      <c r="Q2221" t="s">
        <v>8325</v>
      </c>
      <c r="R2221" s="12" t="s">
        <v>8330</v>
      </c>
      <c r="S2221" s="14">
        <f t="shared" si="140"/>
        <v>42205.510555555556</v>
      </c>
      <c r="T2221" s="14">
        <f t="shared" si="141"/>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8"/>
        <v>101.14285714285714</v>
      </c>
      <c r="P2222" s="5">
        <f t="shared" si="139"/>
        <v>51.304347826086953</v>
      </c>
      <c r="Q2222" t="s">
        <v>8333</v>
      </c>
      <c r="R2222" s="12" t="s">
        <v>8351</v>
      </c>
      <c r="S2222" s="14">
        <f t="shared" si="140"/>
        <v>41451.852268518516</v>
      </c>
      <c r="T2222" s="14">
        <f t="shared" si="141"/>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8"/>
        <v>108.11999999999999</v>
      </c>
      <c r="P2223" s="5">
        <f t="shared" si="139"/>
        <v>37.197247706422019</v>
      </c>
      <c r="Q2223" t="s">
        <v>8333</v>
      </c>
      <c r="R2223" s="12" t="s">
        <v>8351</v>
      </c>
      <c r="S2223" s="14">
        <f t="shared" si="140"/>
        <v>42452.458437499998</v>
      </c>
      <c r="T2223" s="14">
        <f t="shared" si="141"/>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8"/>
        <v>162.6</v>
      </c>
      <c r="P2224" s="5">
        <f t="shared" si="139"/>
        <v>27.1</v>
      </c>
      <c r="Q2224" t="s">
        <v>8333</v>
      </c>
      <c r="R2224" s="12" t="s">
        <v>8351</v>
      </c>
      <c r="S2224" s="14">
        <f t="shared" si="140"/>
        <v>40906.579247685186</v>
      </c>
      <c r="T2224" s="14">
        <f t="shared" si="141"/>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8"/>
        <v>105.80000000000001</v>
      </c>
      <c r="P2225" s="5">
        <f t="shared" si="139"/>
        <v>206.31</v>
      </c>
      <c r="Q2225" t="s">
        <v>8333</v>
      </c>
      <c r="R2225" s="12" t="s">
        <v>8351</v>
      </c>
      <c r="S2225" s="14">
        <f t="shared" si="140"/>
        <v>42152.432500000003</v>
      </c>
      <c r="T2225" s="14">
        <f t="shared" si="141"/>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8"/>
        <v>243.15000000000003</v>
      </c>
      <c r="P2226" s="5">
        <f t="shared" si="139"/>
        <v>82.145270270270274</v>
      </c>
      <c r="Q2226" t="s">
        <v>8333</v>
      </c>
      <c r="R2226" s="12" t="s">
        <v>8351</v>
      </c>
      <c r="S2226" s="14">
        <f t="shared" si="140"/>
        <v>42644.459201388883</v>
      </c>
      <c r="T2226" s="14">
        <f t="shared" si="141"/>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8"/>
        <v>944.83338095238094</v>
      </c>
      <c r="P2227" s="5">
        <f t="shared" si="139"/>
        <v>164.79651993355483</v>
      </c>
      <c r="Q2227" t="s">
        <v>8333</v>
      </c>
      <c r="R2227" s="12" t="s">
        <v>8351</v>
      </c>
      <c r="S2227" s="14">
        <f t="shared" si="140"/>
        <v>41873.583506944444</v>
      </c>
      <c r="T2227" s="14">
        <f t="shared" si="141"/>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8"/>
        <v>108.46283333333334</v>
      </c>
      <c r="P2228" s="5">
        <f t="shared" si="139"/>
        <v>60.820280373831778</v>
      </c>
      <c r="Q2228" t="s">
        <v>8333</v>
      </c>
      <c r="R2228" s="12" t="s">
        <v>8351</v>
      </c>
      <c r="S2228" s="14">
        <f t="shared" si="140"/>
        <v>42381.590532407405</v>
      </c>
      <c r="T2228" s="14">
        <f t="shared" si="141"/>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8"/>
        <v>157.37692307692308</v>
      </c>
      <c r="P2229" s="5">
        <f t="shared" si="139"/>
        <v>67.970099667774093</v>
      </c>
      <c r="Q2229" t="s">
        <v>8333</v>
      </c>
      <c r="R2229" s="12" t="s">
        <v>8351</v>
      </c>
      <c r="S2229" s="14">
        <f t="shared" si="140"/>
        <v>41561.599016203698</v>
      </c>
      <c r="T2229" s="14">
        <f t="shared" si="141"/>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8"/>
        <v>1174.49</v>
      </c>
      <c r="P2230" s="5">
        <f t="shared" si="139"/>
        <v>81.561805555555551</v>
      </c>
      <c r="Q2230" t="s">
        <v>8333</v>
      </c>
      <c r="R2230" s="12" t="s">
        <v>8351</v>
      </c>
      <c r="S2230" s="14">
        <f t="shared" si="140"/>
        <v>42202.069861111107</v>
      </c>
      <c r="T2230" s="14">
        <f t="shared" si="141"/>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8"/>
        <v>171.04755366949576</v>
      </c>
      <c r="P2231" s="5">
        <f t="shared" si="139"/>
        <v>25.42547309833024</v>
      </c>
      <c r="Q2231" t="s">
        <v>8333</v>
      </c>
      <c r="R2231" s="12" t="s">
        <v>8351</v>
      </c>
      <c r="S2231" s="14">
        <f t="shared" si="140"/>
        <v>41484.455914351849</v>
      </c>
      <c r="T2231" s="14">
        <f t="shared" si="141"/>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8"/>
        <v>125.95294117647057</v>
      </c>
      <c r="P2232" s="5">
        <f t="shared" si="139"/>
        <v>21.497991967871485</v>
      </c>
      <c r="Q2232" t="s">
        <v>8333</v>
      </c>
      <c r="R2232" s="12" t="s">
        <v>8351</v>
      </c>
      <c r="S2232" s="14">
        <f t="shared" si="140"/>
        <v>41724.672766203701</v>
      </c>
      <c r="T2232" s="14">
        <f t="shared" si="141"/>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8"/>
        <v>1212.1296000000002</v>
      </c>
      <c r="P2233" s="5">
        <f t="shared" si="139"/>
        <v>27.226630727762803</v>
      </c>
      <c r="Q2233" t="s">
        <v>8333</v>
      </c>
      <c r="R2233" s="12" t="s">
        <v>8351</v>
      </c>
      <c r="S2233" s="14">
        <f t="shared" si="140"/>
        <v>41423.702557870369</v>
      </c>
      <c r="T2233" s="14">
        <f t="shared" si="141"/>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8"/>
        <v>495.8</v>
      </c>
      <c r="P2234" s="5">
        <f t="shared" si="139"/>
        <v>25.091093117408906</v>
      </c>
      <c r="Q2234" t="s">
        <v>8333</v>
      </c>
      <c r="R2234" s="12" t="s">
        <v>8351</v>
      </c>
      <c r="S2234" s="14">
        <f t="shared" si="140"/>
        <v>41806.585740740738</v>
      </c>
      <c r="T2234" s="14">
        <f t="shared" si="141"/>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8"/>
        <v>332.03999999999996</v>
      </c>
      <c r="P2235" s="5">
        <f t="shared" si="139"/>
        <v>21.230179028132991</v>
      </c>
      <c r="Q2235" t="s">
        <v>8333</v>
      </c>
      <c r="R2235" s="12" t="s">
        <v>8351</v>
      </c>
      <c r="S2235" s="14">
        <f t="shared" si="140"/>
        <v>42331.170590277768</v>
      </c>
      <c r="T2235" s="14">
        <f t="shared" si="141"/>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8"/>
        <v>1165</v>
      </c>
      <c r="P2236" s="5">
        <f t="shared" si="139"/>
        <v>41.607142857142854</v>
      </c>
      <c r="Q2236" t="s">
        <v>8333</v>
      </c>
      <c r="R2236" s="12" t="s">
        <v>8351</v>
      </c>
      <c r="S2236" s="14">
        <f t="shared" si="140"/>
        <v>42710.616284722222</v>
      </c>
      <c r="T2236" s="14">
        <f t="shared" si="141"/>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8"/>
        <v>153.3153846153846</v>
      </c>
      <c r="P2237" s="5">
        <f t="shared" si="139"/>
        <v>135.58503401360545</v>
      </c>
      <c r="Q2237" t="s">
        <v>8333</v>
      </c>
      <c r="R2237" s="12" t="s">
        <v>8351</v>
      </c>
      <c r="S2237" s="14">
        <f t="shared" si="140"/>
        <v>42061.813784722217</v>
      </c>
      <c r="T2237" s="14">
        <f t="shared" si="141"/>
        <v>42091.77211805556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8"/>
        <v>537.10714285714289</v>
      </c>
      <c r="P2238" s="5">
        <f t="shared" si="139"/>
        <v>22.116176470588236</v>
      </c>
      <c r="Q2238" t="s">
        <v>8333</v>
      </c>
      <c r="R2238" s="12" t="s">
        <v>8351</v>
      </c>
      <c r="S2238" s="14">
        <f t="shared" si="140"/>
        <v>42371.408831018511</v>
      </c>
      <c r="T2238" s="14">
        <f t="shared" si="141"/>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8"/>
        <v>352.92777777777775</v>
      </c>
      <c r="P2239" s="5">
        <f t="shared" si="139"/>
        <v>64.625635808748726</v>
      </c>
      <c r="Q2239" t="s">
        <v>8333</v>
      </c>
      <c r="R2239" s="12" t="s">
        <v>8351</v>
      </c>
      <c r="S2239" s="14">
        <f t="shared" si="140"/>
        <v>41914.794942129629</v>
      </c>
      <c r="T2239" s="14">
        <f t="shared" si="141"/>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8"/>
        <v>137.4</v>
      </c>
      <c r="P2240" s="5">
        <f t="shared" si="139"/>
        <v>69.569620253164558</v>
      </c>
      <c r="Q2240" t="s">
        <v>8333</v>
      </c>
      <c r="R2240" s="12" t="s">
        <v>8351</v>
      </c>
      <c r="S2240" s="14">
        <f t="shared" si="140"/>
        <v>42774.41337962963</v>
      </c>
      <c r="T2240" s="14">
        <f t="shared" si="141"/>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8"/>
        <v>128.02668</v>
      </c>
      <c r="P2241" s="5">
        <f t="shared" si="139"/>
        <v>75.133028169014082</v>
      </c>
      <c r="Q2241" t="s">
        <v>8333</v>
      </c>
      <c r="R2241" s="12" t="s">
        <v>8351</v>
      </c>
      <c r="S2241" s="14">
        <f t="shared" si="140"/>
        <v>41572.750162037039</v>
      </c>
      <c r="T2241" s="14">
        <f t="shared" si="141"/>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8"/>
        <v>270.68</v>
      </c>
      <c r="P2242" s="5">
        <f t="shared" si="139"/>
        <v>140.97916666666666</v>
      </c>
      <c r="Q2242" t="s">
        <v>8333</v>
      </c>
      <c r="R2242" s="12" t="s">
        <v>8351</v>
      </c>
      <c r="S2242" s="14">
        <f t="shared" si="140"/>
        <v>42452.617407407401</v>
      </c>
      <c r="T2242" s="14">
        <f t="shared" si="141"/>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2">E2243/D2243*100</f>
        <v>806.4</v>
      </c>
      <c r="P2243" s="5">
        <f t="shared" ref="P2243:P2306" si="143">E2243/L2243</f>
        <v>49.472392638036808</v>
      </c>
      <c r="Q2243" t="s">
        <v>8333</v>
      </c>
      <c r="R2243" s="12" t="s">
        <v>8351</v>
      </c>
      <c r="S2243" s="14">
        <f t="shared" si="140"/>
        <v>42766.619212962956</v>
      </c>
      <c r="T2243" s="14">
        <f t="shared" si="141"/>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2"/>
        <v>1360.0976000000001</v>
      </c>
      <c r="P2244" s="5">
        <f t="shared" si="143"/>
        <v>53.865251485148519</v>
      </c>
      <c r="Q2244" t="s">
        <v>8333</v>
      </c>
      <c r="R2244" s="12" t="s">
        <v>8351</v>
      </c>
      <c r="S2244" s="14">
        <f t="shared" si="140"/>
        <v>41569.367280092592</v>
      </c>
      <c r="T2244" s="14">
        <f t="shared" si="141"/>
        <v>41604.91805555555</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2"/>
        <v>930250</v>
      </c>
      <c r="P2245" s="5">
        <f t="shared" si="143"/>
        <v>4.5712530712530715</v>
      </c>
      <c r="Q2245" t="s">
        <v>8333</v>
      </c>
      <c r="R2245" s="12" t="s">
        <v>8351</v>
      </c>
      <c r="S2245" s="14">
        <f t="shared" si="140"/>
        <v>42800.542708333327</v>
      </c>
      <c r="T2245" s="14">
        <f t="shared" si="141"/>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2"/>
        <v>377.02</v>
      </c>
      <c r="P2246" s="5">
        <f t="shared" si="143"/>
        <v>65.00344827586207</v>
      </c>
      <c r="Q2246" t="s">
        <v>8333</v>
      </c>
      <c r="R2246" s="12" t="s">
        <v>8351</v>
      </c>
      <c r="S2246" s="14">
        <f t="shared" si="140"/>
        <v>42647.610486111109</v>
      </c>
      <c r="T2246" s="14">
        <f t="shared" si="141"/>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2"/>
        <v>2647.0250000000001</v>
      </c>
      <c r="P2247" s="5">
        <f t="shared" si="143"/>
        <v>53.475252525252522</v>
      </c>
      <c r="Q2247" t="s">
        <v>8333</v>
      </c>
      <c r="R2247" s="12" t="s">
        <v>8351</v>
      </c>
      <c r="S2247" s="14">
        <f t="shared" si="140"/>
        <v>41660.500196759262</v>
      </c>
      <c r="T2247" s="14">
        <f t="shared" si="141"/>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2"/>
        <v>100.12</v>
      </c>
      <c r="P2248" s="5">
        <f t="shared" si="143"/>
        <v>43.912280701754383</v>
      </c>
      <c r="Q2248" t="s">
        <v>8333</v>
      </c>
      <c r="R2248" s="12" t="s">
        <v>8351</v>
      </c>
      <c r="S2248" s="14">
        <f t="shared" si="140"/>
        <v>42221.583449074074</v>
      </c>
      <c r="T2248" s="14">
        <f t="shared" si="141"/>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2"/>
        <v>104.45405405405405</v>
      </c>
      <c r="P2249" s="5">
        <f t="shared" si="143"/>
        <v>50.852631578947367</v>
      </c>
      <c r="Q2249" t="s">
        <v>8333</v>
      </c>
      <c r="R2249" s="12" t="s">
        <v>8351</v>
      </c>
      <c r="S2249" s="14">
        <f t="shared" si="140"/>
        <v>42200.457928240743</v>
      </c>
      <c r="T2249" s="14">
        <f t="shared" si="141"/>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2"/>
        <v>107.21428571428571</v>
      </c>
      <c r="P2250" s="5">
        <f t="shared" si="143"/>
        <v>58.6328125</v>
      </c>
      <c r="Q2250" t="s">
        <v>8333</v>
      </c>
      <c r="R2250" s="12" t="s">
        <v>8351</v>
      </c>
      <c r="S2250" s="14">
        <f t="shared" si="140"/>
        <v>42688.667569444442</v>
      </c>
      <c r="T2250" s="14">
        <f t="shared" si="141"/>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2"/>
        <v>168.77142857142857</v>
      </c>
      <c r="P2251" s="5">
        <f t="shared" si="143"/>
        <v>32.81666666666667</v>
      </c>
      <c r="Q2251" t="s">
        <v>8333</v>
      </c>
      <c r="R2251" s="12" t="s">
        <v>8351</v>
      </c>
      <c r="S2251" s="14">
        <f t="shared" si="140"/>
        <v>41336.494965277772</v>
      </c>
      <c r="T2251" s="14">
        <f t="shared" si="141"/>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2"/>
        <v>975.11200000000008</v>
      </c>
      <c r="P2252" s="5">
        <f t="shared" si="143"/>
        <v>426.93169877408059</v>
      </c>
      <c r="Q2252" t="s">
        <v>8333</v>
      </c>
      <c r="R2252" s="12" t="s">
        <v>8351</v>
      </c>
      <c r="S2252" s="14">
        <f t="shared" si="140"/>
        <v>42676.7971412037</v>
      </c>
      <c r="T2252" s="14">
        <f t="shared" si="141"/>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2"/>
        <v>134.44929411764704</v>
      </c>
      <c r="P2253" s="5">
        <f t="shared" si="143"/>
        <v>23.808729166666669</v>
      </c>
      <c r="Q2253" t="s">
        <v>8333</v>
      </c>
      <c r="R2253" s="12" t="s">
        <v>8351</v>
      </c>
      <c r="S2253" s="14">
        <f t="shared" si="140"/>
        <v>41846.137465277774</v>
      </c>
      <c r="T2253" s="14">
        <f t="shared" si="141"/>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2"/>
        <v>272.27777777777777</v>
      </c>
      <c r="P2254" s="5">
        <f t="shared" si="143"/>
        <v>98.413654618473899</v>
      </c>
      <c r="Q2254" t="s">
        <v>8333</v>
      </c>
      <c r="R2254" s="12" t="s">
        <v>8351</v>
      </c>
      <c r="S2254" s="14">
        <f t="shared" si="140"/>
        <v>42573.119652777772</v>
      </c>
      <c r="T2254" s="14">
        <f t="shared" si="141"/>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2"/>
        <v>112.6875</v>
      </c>
      <c r="P2255" s="5">
        <f t="shared" si="143"/>
        <v>107.32142857142857</v>
      </c>
      <c r="Q2255" t="s">
        <v>8333</v>
      </c>
      <c r="R2255" s="12" t="s">
        <v>8351</v>
      </c>
      <c r="S2255" s="14">
        <f t="shared" si="140"/>
        <v>42296.422997685186</v>
      </c>
      <c r="T2255" s="14">
        <f t="shared" si="141"/>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2"/>
        <v>459.8</v>
      </c>
      <c r="P2256" s="5">
        <f t="shared" si="143"/>
        <v>11.67005076142132</v>
      </c>
      <c r="Q2256" t="s">
        <v>8333</v>
      </c>
      <c r="R2256" s="12" t="s">
        <v>8351</v>
      </c>
      <c r="S2256" s="14">
        <f t="shared" si="140"/>
        <v>42752.439444444441</v>
      </c>
      <c r="T2256" s="14">
        <f t="shared" si="141"/>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2"/>
        <v>286.65822784810126</v>
      </c>
      <c r="P2257" s="5">
        <f t="shared" si="143"/>
        <v>41.782287822878232</v>
      </c>
      <c r="Q2257" t="s">
        <v>8333</v>
      </c>
      <c r="R2257" s="12" t="s">
        <v>8351</v>
      </c>
      <c r="S2257" s="14">
        <f t="shared" si="140"/>
        <v>42467.743645833332</v>
      </c>
      <c r="T2257" s="14">
        <f t="shared" si="141"/>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2"/>
        <v>222.70833333333334</v>
      </c>
      <c r="P2258" s="5">
        <f t="shared" si="143"/>
        <v>21.38</v>
      </c>
      <c r="Q2258" t="s">
        <v>8333</v>
      </c>
      <c r="R2258" s="12" t="s">
        <v>8351</v>
      </c>
      <c r="S2258" s="14">
        <f t="shared" si="140"/>
        <v>42682.243587962956</v>
      </c>
      <c r="T2258" s="14">
        <f t="shared" si="141"/>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2"/>
        <v>636.14</v>
      </c>
      <c r="P2259" s="5">
        <f t="shared" si="143"/>
        <v>94.103550295857985</v>
      </c>
      <c r="Q2259" t="s">
        <v>8333</v>
      </c>
      <c r="R2259" s="12" t="s">
        <v>8351</v>
      </c>
      <c r="S2259" s="14">
        <f t="shared" ref="S2259:S2322" si="144">(((J2259/60)/60)/24)+DATE(1970,1,1)+(-5/24)</f>
        <v>42505.728344907409</v>
      </c>
      <c r="T2259" s="14">
        <f t="shared" ref="T2259:T2322" si="145">(((I2259/60)/60)/24)+DATE(1970,1,1)+(-5/24)</f>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2"/>
        <v>146.5</v>
      </c>
      <c r="P2260" s="5">
        <f t="shared" si="143"/>
        <v>15.721951219512196</v>
      </c>
      <c r="Q2260" t="s">
        <v>8333</v>
      </c>
      <c r="R2260" s="12" t="s">
        <v>8351</v>
      </c>
      <c r="S2260" s="14">
        <f t="shared" si="144"/>
        <v>42136.542673611104</v>
      </c>
      <c r="T2260" s="14">
        <f t="shared" si="145"/>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2"/>
        <v>1867.1</v>
      </c>
      <c r="P2261" s="5">
        <f t="shared" si="143"/>
        <v>90.635922330097088</v>
      </c>
      <c r="Q2261" t="s">
        <v>8333</v>
      </c>
      <c r="R2261" s="12" t="s">
        <v>8351</v>
      </c>
      <c r="S2261" s="14">
        <f t="shared" si="144"/>
        <v>42702.59648148148</v>
      </c>
      <c r="T2261" s="14">
        <f t="shared" si="145"/>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2"/>
        <v>326.92</v>
      </c>
      <c r="P2262" s="5">
        <f t="shared" si="143"/>
        <v>97.297619047619051</v>
      </c>
      <c r="Q2262" t="s">
        <v>8333</v>
      </c>
      <c r="R2262" s="12" t="s">
        <v>8351</v>
      </c>
      <c r="S2262" s="14">
        <f t="shared" si="144"/>
        <v>41694.808449074073</v>
      </c>
      <c r="T2262" s="14">
        <f t="shared" si="145"/>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2"/>
        <v>779.5</v>
      </c>
      <c r="P2263" s="5">
        <f t="shared" si="143"/>
        <v>37.11904761904762</v>
      </c>
      <c r="Q2263" t="s">
        <v>8333</v>
      </c>
      <c r="R2263" s="12" t="s">
        <v>8351</v>
      </c>
      <c r="S2263" s="14">
        <f t="shared" si="144"/>
        <v>42759.516435185178</v>
      </c>
      <c r="T2263" s="14">
        <f t="shared" si="145"/>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2"/>
        <v>154.15151515151516</v>
      </c>
      <c r="P2264" s="5">
        <f t="shared" si="143"/>
        <v>28.104972375690608</v>
      </c>
      <c r="Q2264" t="s">
        <v>8333</v>
      </c>
      <c r="R2264" s="12" t="s">
        <v>8351</v>
      </c>
      <c r="S2264" s="14">
        <f t="shared" si="144"/>
        <v>41926.376828703702</v>
      </c>
      <c r="T2264" s="14">
        <f t="shared" si="145"/>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2"/>
        <v>115.54666666666667</v>
      </c>
      <c r="P2265" s="5">
        <f t="shared" si="143"/>
        <v>144.43333333333334</v>
      </c>
      <c r="Q2265" t="s">
        <v>8333</v>
      </c>
      <c r="R2265" s="12" t="s">
        <v>8351</v>
      </c>
      <c r="S2265" s="14">
        <f t="shared" si="144"/>
        <v>42014.623993055553</v>
      </c>
      <c r="T2265" s="14">
        <f t="shared" si="145"/>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2"/>
        <v>180.03333333333333</v>
      </c>
      <c r="P2266" s="5">
        <f t="shared" si="143"/>
        <v>24.274157303370785</v>
      </c>
      <c r="Q2266" t="s">
        <v>8333</v>
      </c>
      <c r="R2266" s="12" t="s">
        <v>8351</v>
      </c>
      <c r="S2266" s="14">
        <f t="shared" si="144"/>
        <v>42496.374004629623</v>
      </c>
      <c r="T2266" s="14">
        <f t="shared" si="145"/>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2"/>
        <v>298.5</v>
      </c>
      <c r="P2267" s="5">
        <f t="shared" si="143"/>
        <v>35.117647058823529</v>
      </c>
      <c r="Q2267" t="s">
        <v>8333</v>
      </c>
      <c r="R2267" s="12" t="s">
        <v>8351</v>
      </c>
      <c r="S2267" s="14">
        <f t="shared" si="144"/>
        <v>42689.644756944443</v>
      </c>
      <c r="T2267" s="14">
        <f t="shared" si="145"/>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2"/>
        <v>320.26666666666665</v>
      </c>
      <c r="P2268" s="5">
        <f t="shared" si="143"/>
        <v>24.762886597938145</v>
      </c>
      <c r="Q2268" t="s">
        <v>8333</v>
      </c>
      <c r="R2268" s="12" t="s">
        <v>8351</v>
      </c>
      <c r="S2268" s="14">
        <f t="shared" si="144"/>
        <v>42469.666574074072</v>
      </c>
      <c r="T2268" s="14">
        <f t="shared" si="145"/>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2"/>
        <v>380.52499999999998</v>
      </c>
      <c r="P2269" s="5">
        <f t="shared" si="143"/>
        <v>188.37871287128712</v>
      </c>
      <c r="Q2269" t="s">
        <v>8333</v>
      </c>
      <c r="R2269" s="12" t="s">
        <v>8351</v>
      </c>
      <c r="S2269" s="14">
        <f t="shared" si="144"/>
        <v>41968.621493055551</v>
      </c>
      <c r="T2269" s="14">
        <f t="shared" si="145"/>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2"/>
        <v>102.60000000000001</v>
      </c>
      <c r="P2270" s="5">
        <f t="shared" si="143"/>
        <v>148.08247422680412</v>
      </c>
      <c r="Q2270" t="s">
        <v>8333</v>
      </c>
      <c r="R2270" s="12" t="s">
        <v>8351</v>
      </c>
      <c r="S2270" s="14">
        <f t="shared" si="144"/>
        <v>42775.874016203699</v>
      </c>
      <c r="T2270" s="14">
        <f t="shared" si="145"/>
        <v>42805.874016203699</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2"/>
        <v>1801.64</v>
      </c>
      <c r="P2271" s="5">
        <f t="shared" si="143"/>
        <v>49.934589800443462</v>
      </c>
      <c r="Q2271" t="s">
        <v>8333</v>
      </c>
      <c r="R2271" s="12" t="s">
        <v>8351</v>
      </c>
      <c r="S2271" s="14">
        <f t="shared" si="144"/>
        <v>42776.496099537035</v>
      </c>
      <c r="T2271" s="14">
        <f t="shared" si="145"/>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2"/>
        <v>720.24800000000005</v>
      </c>
      <c r="P2272" s="5">
        <f t="shared" si="143"/>
        <v>107.82155688622754</v>
      </c>
      <c r="Q2272" t="s">
        <v>8333</v>
      </c>
      <c r="R2272" s="12" t="s">
        <v>8351</v>
      </c>
      <c r="S2272" s="14">
        <f t="shared" si="144"/>
        <v>42725.661030092589</v>
      </c>
      <c r="T2272" s="14">
        <f t="shared" si="145"/>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2"/>
        <v>283.09000000000003</v>
      </c>
      <c r="P2273" s="5">
        <f t="shared" si="143"/>
        <v>42.63403614457831</v>
      </c>
      <c r="Q2273" t="s">
        <v>8333</v>
      </c>
      <c r="R2273" s="12" t="s">
        <v>8351</v>
      </c>
      <c r="S2273" s="14">
        <f t="shared" si="144"/>
        <v>42683.791712962957</v>
      </c>
      <c r="T2273" s="14">
        <f t="shared" si="145"/>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2"/>
        <v>1356.6000000000001</v>
      </c>
      <c r="P2274" s="5">
        <f t="shared" si="143"/>
        <v>14.370762711864407</v>
      </c>
      <c r="Q2274" t="s">
        <v>8333</v>
      </c>
      <c r="R2274" s="12" t="s">
        <v>8351</v>
      </c>
      <c r="S2274" s="14">
        <f t="shared" si="144"/>
        <v>42315.491157407399</v>
      </c>
      <c r="T2274" s="14">
        <f t="shared" si="145"/>
        <v>42345.491157407399</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2"/>
        <v>220.35999999999999</v>
      </c>
      <c r="P2275" s="5">
        <f t="shared" si="143"/>
        <v>37.476190476190474</v>
      </c>
      <c r="Q2275" t="s">
        <v>8333</v>
      </c>
      <c r="R2275" s="12" t="s">
        <v>8351</v>
      </c>
      <c r="S2275" s="14">
        <f t="shared" si="144"/>
        <v>42781.340763888882</v>
      </c>
      <c r="T2275" s="14">
        <f t="shared" si="145"/>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2"/>
        <v>119.6</v>
      </c>
      <c r="P2276" s="5">
        <f t="shared" si="143"/>
        <v>30.202020202020201</v>
      </c>
      <c r="Q2276" t="s">
        <v>8333</v>
      </c>
      <c r="R2276" s="12" t="s">
        <v>8351</v>
      </c>
      <c r="S2276" s="14">
        <f t="shared" si="144"/>
        <v>41663.292326388888</v>
      </c>
      <c r="T2276" s="14">
        <f t="shared" si="145"/>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2"/>
        <v>407.76923076923077</v>
      </c>
      <c r="P2277" s="5">
        <f t="shared" si="143"/>
        <v>33.550632911392405</v>
      </c>
      <c r="Q2277" t="s">
        <v>8333</v>
      </c>
      <c r="R2277" s="12" t="s">
        <v>8351</v>
      </c>
      <c r="S2277" s="14">
        <f t="shared" si="144"/>
        <v>41965.408321759263</v>
      </c>
      <c r="T2277" s="14">
        <f t="shared" si="145"/>
        <v>41995.408321759263</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2"/>
        <v>105.81826105905425</v>
      </c>
      <c r="P2278" s="5">
        <f t="shared" si="143"/>
        <v>64.74666666666667</v>
      </c>
      <c r="Q2278" t="s">
        <v>8333</v>
      </c>
      <c r="R2278" s="12" t="s">
        <v>8351</v>
      </c>
      <c r="S2278" s="14">
        <f t="shared" si="144"/>
        <v>41614.443159722221</v>
      </c>
      <c r="T2278" s="14">
        <f t="shared" si="145"/>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2"/>
        <v>141.08235294117648</v>
      </c>
      <c r="P2279" s="5">
        <f t="shared" si="143"/>
        <v>57.932367149758456</v>
      </c>
      <c r="Q2279" t="s">
        <v>8333</v>
      </c>
      <c r="R2279" s="12" t="s">
        <v>8351</v>
      </c>
      <c r="S2279" s="14">
        <f t="shared" si="144"/>
        <v>40936.470173611109</v>
      </c>
      <c r="T2279" s="14">
        <f t="shared" si="145"/>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2"/>
        <v>270.7</v>
      </c>
      <c r="P2280" s="5">
        <f t="shared" si="143"/>
        <v>53.078431372549019</v>
      </c>
      <c r="Q2280" t="s">
        <v>8333</v>
      </c>
      <c r="R2280" s="12" t="s">
        <v>8351</v>
      </c>
      <c r="S2280" s="14">
        <f t="shared" si="144"/>
        <v>42338.500775462955</v>
      </c>
      <c r="T2280" s="14">
        <f t="shared" si="145"/>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2"/>
        <v>153.80000000000001</v>
      </c>
      <c r="P2281" s="5">
        <f t="shared" si="143"/>
        <v>48.0625</v>
      </c>
      <c r="Q2281" t="s">
        <v>8333</v>
      </c>
      <c r="R2281" s="12" t="s">
        <v>8351</v>
      </c>
      <c r="S2281" s="14">
        <f t="shared" si="144"/>
        <v>42020.598368055551</v>
      </c>
      <c r="T2281" s="14">
        <f t="shared" si="145"/>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2"/>
        <v>403.57653061224488</v>
      </c>
      <c r="P2282" s="5">
        <f t="shared" si="143"/>
        <v>82.396874999999994</v>
      </c>
      <c r="Q2282" t="s">
        <v>8325</v>
      </c>
      <c r="R2282" s="12" t="s">
        <v>8326</v>
      </c>
      <c r="S2282" s="14">
        <f t="shared" si="144"/>
        <v>42234.416562499995</v>
      </c>
      <c r="T2282" s="14">
        <f t="shared" si="145"/>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2"/>
        <v>185</v>
      </c>
      <c r="P2283" s="5">
        <f t="shared" si="143"/>
        <v>50.454545454545453</v>
      </c>
      <c r="Q2283" t="s">
        <v>8325</v>
      </c>
      <c r="R2283" s="12" t="s">
        <v>8326</v>
      </c>
      <c r="S2283" s="14">
        <f t="shared" si="144"/>
        <v>40687.077511574069</v>
      </c>
      <c r="T2283" s="14">
        <f t="shared" si="145"/>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2"/>
        <v>185.33333333333331</v>
      </c>
      <c r="P2284" s="5">
        <f t="shared" si="143"/>
        <v>115.83333333333333</v>
      </c>
      <c r="Q2284" t="s">
        <v>8325</v>
      </c>
      <c r="R2284" s="12" t="s">
        <v>8326</v>
      </c>
      <c r="S2284" s="14">
        <f t="shared" si="144"/>
        <v>42322.966273148144</v>
      </c>
      <c r="T2284" s="14">
        <f t="shared" si="145"/>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2"/>
        <v>100.85533333333332</v>
      </c>
      <c r="P2285" s="5">
        <f t="shared" si="143"/>
        <v>63.03458333333333</v>
      </c>
      <c r="Q2285" t="s">
        <v>8325</v>
      </c>
      <c r="R2285" s="12" t="s">
        <v>8326</v>
      </c>
      <c r="S2285" s="14">
        <f t="shared" si="144"/>
        <v>40977.916712962957</v>
      </c>
      <c r="T2285" s="14">
        <f t="shared" si="145"/>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2"/>
        <v>106.22116666666668</v>
      </c>
      <c r="P2286" s="5">
        <f t="shared" si="143"/>
        <v>108.02152542372882</v>
      </c>
      <c r="Q2286" t="s">
        <v>8325</v>
      </c>
      <c r="R2286" s="12" t="s">
        <v>8326</v>
      </c>
      <c r="S2286" s="14">
        <f t="shared" si="144"/>
        <v>40585.588483796295</v>
      </c>
      <c r="T2286" s="14">
        <f t="shared" si="145"/>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2"/>
        <v>121.36666666666667</v>
      </c>
      <c r="P2287" s="5">
        <f t="shared" si="143"/>
        <v>46.088607594936711</v>
      </c>
      <c r="Q2287" t="s">
        <v>8325</v>
      </c>
      <c r="R2287" s="12" t="s">
        <v>8326</v>
      </c>
      <c r="S2287" s="14">
        <f t="shared" si="144"/>
        <v>41058.977349537032</v>
      </c>
      <c r="T2287" s="14">
        <f t="shared" si="145"/>
        <v>41088.977349537032</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2"/>
        <v>100.06666666666666</v>
      </c>
      <c r="P2288" s="5">
        <f t="shared" si="143"/>
        <v>107.21428571428571</v>
      </c>
      <c r="Q2288" t="s">
        <v>8325</v>
      </c>
      <c r="R2288" s="12" t="s">
        <v>8326</v>
      </c>
      <c r="S2288" s="14">
        <f t="shared" si="144"/>
        <v>41494.755254629628</v>
      </c>
      <c r="T2288" s="14">
        <f t="shared" si="145"/>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2"/>
        <v>119.97755555555555</v>
      </c>
      <c r="P2289" s="5">
        <f t="shared" si="143"/>
        <v>50.9338679245283</v>
      </c>
      <c r="Q2289" t="s">
        <v>8325</v>
      </c>
      <c r="R2289" s="12" t="s">
        <v>8326</v>
      </c>
      <c r="S2289" s="14">
        <f t="shared" si="144"/>
        <v>41792.459027777775</v>
      </c>
      <c r="T2289" s="14">
        <f t="shared" si="145"/>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2"/>
        <v>100.1</v>
      </c>
      <c r="P2290" s="5">
        <f t="shared" si="143"/>
        <v>40.04</v>
      </c>
      <c r="Q2290" t="s">
        <v>8325</v>
      </c>
      <c r="R2290" s="12" t="s">
        <v>8326</v>
      </c>
      <c r="S2290" s="14">
        <f t="shared" si="144"/>
        <v>41067.619085648148</v>
      </c>
      <c r="T2290" s="14">
        <f t="shared" si="145"/>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2"/>
        <v>107.4</v>
      </c>
      <c r="P2291" s="5">
        <f t="shared" si="143"/>
        <v>64.44</v>
      </c>
      <c r="Q2291" t="s">
        <v>8325</v>
      </c>
      <c r="R2291" s="12" t="s">
        <v>8326</v>
      </c>
      <c r="S2291" s="14">
        <f t="shared" si="144"/>
        <v>41571.790046296293</v>
      </c>
      <c r="T2291" s="14">
        <f t="shared" si="145"/>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2"/>
        <v>104.06666666666666</v>
      </c>
      <c r="P2292" s="5">
        <f t="shared" si="143"/>
        <v>53.827586206896555</v>
      </c>
      <c r="Q2292" t="s">
        <v>8325</v>
      </c>
      <c r="R2292" s="12" t="s">
        <v>8326</v>
      </c>
      <c r="S2292" s="14">
        <f t="shared" si="144"/>
        <v>40070.045486111107</v>
      </c>
      <c r="T2292" s="14">
        <f t="shared" si="145"/>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2"/>
        <v>172.8</v>
      </c>
      <c r="P2293" s="5">
        <f t="shared" si="143"/>
        <v>100.46511627906976</v>
      </c>
      <c r="Q2293" t="s">
        <v>8325</v>
      </c>
      <c r="R2293" s="12" t="s">
        <v>8326</v>
      </c>
      <c r="S2293" s="14">
        <f t="shared" si="144"/>
        <v>40987.768726851849</v>
      </c>
      <c r="T2293" s="14">
        <f t="shared" si="145"/>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2"/>
        <v>107.2505</v>
      </c>
      <c r="P2294" s="5">
        <f t="shared" si="143"/>
        <v>46.630652173913049</v>
      </c>
      <c r="Q2294" t="s">
        <v>8325</v>
      </c>
      <c r="R2294" s="12" t="s">
        <v>8326</v>
      </c>
      <c r="S2294" s="14">
        <f t="shared" si="144"/>
        <v>40987.489305555551</v>
      </c>
      <c r="T2294" s="14">
        <f t="shared" si="145"/>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2"/>
        <v>108.23529411764706</v>
      </c>
      <c r="P2295" s="5">
        <f t="shared" si="143"/>
        <v>34.074074074074076</v>
      </c>
      <c r="Q2295" t="s">
        <v>8325</v>
      </c>
      <c r="R2295" s="12" t="s">
        <v>8326</v>
      </c>
      <c r="S2295" s="14">
        <f t="shared" si="144"/>
        <v>41151.499988425923</v>
      </c>
      <c r="T2295" s="14">
        <f t="shared" si="145"/>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2"/>
        <v>146.08079999999998</v>
      </c>
      <c r="P2296" s="5">
        <f t="shared" si="143"/>
        <v>65.214642857142863</v>
      </c>
      <c r="Q2296" t="s">
        <v>8325</v>
      </c>
      <c r="R2296" s="12" t="s">
        <v>8326</v>
      </c>
      <c r="S2296" s="14">
        <f t="shared" si="144"/>
        <v>41264.514814814815</v>
      </c>
      <c r="T2296" s="14">
        <f t="shared" si="145"/>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2"/>
        <v>125.25</v>
      </c>
      <c r="P2297" s="5">
        <f t="shared" si="143"/>
        <v>44.205882352941174</v>
      </c>
      <c r="Q2297" t="s">
        <v>8325</v>
      </c>
      <c r="R2297" s="12" t="s">
        <v>8326</v>
      </c>
      <c r="S2297" s="14">
        <f t="shared" si="144"/>
        <v>41270.746018518512</v>
      </c>
      <c r="T2297" s="14">
        <f t="shared" si="145"/>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2"/>
        <v>149.07142857142856</v>
      </c>
      <c r="P2298" s="5">
        <f t="shared" si="143"/>
        <v>71.965517241379317</v>
      </c>
      <c r="Q2298" t="s">
        <v>8325</v>
      </c>
      <c r="R2298" s="12" t="s">
        <v>8326</v>
      </c>
      <c r="S2298" s="14">
        <f t="shared" si="144"/>
        <v>40927.52344907407</v>
      </c>
      <c r="T2298" s="14">
        <f t="shared" si="145"/>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2"/>
        <v>100.6</v>
      </c>
      <c r="P2299" s="5">
        <f t="shared" si="143"/>
        <v>52.94736842105263</v>
      </c>
      <c r="Q2299" t="s">
        <v>8325</v>
      </c>
      <c r="R2299" s="12" t="s">
        <v>8326</v>
      </c>
      <c r="S2299" s="14">
        <f t="shared" si="144"/>
        <v>40947.83390046296</v>
      </c>
      <c r="T2299" s="14">
        <f t="shared" si="145"/>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2"/>
        <v>105.07333333333332</v>
      </c>
      <c r="P2300" s="5">
        <f t="shared" si="143"/>
        <v>109.45138888888889</v>
      </c>
      <c r="Q2300" t="s">
        <v>8325</v>
      </c>
      <c r="R2300" s="12" t="s">
        <v>8326</v>
      </c>
      <c r="S2300" s="14">
        <f t="shared" si="144"/>
        <v>41694.632326388884</v>
      </c>
      <c r="T2300" s="14">
        <f t="shared" si="145"/>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2"/>
        <v>350.16666666666663</v>
      </c>
      <c r="P2301" s="5">
        <f t="shared" si="143"/>
        <v>75.035714285714292</v>
      </c>
      <c r="Q2301" t="s">
        <v>8325</v>
      </c>
      <c r="R2301" s="12" t="s">
        <v>8326</v>
      </c>
      <c r="S2301" s="14">
        <f t="shared" si="144"/>
        <v>40564.824178240735</v>
      </c>
      <c r="T2301" s="14">
        <f t="shared" si="145"/>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2"/>
        <v>101.25</v>
      </c>
      <c r="P2302" s="5">
        <f t="shared" si="143"/>
        <v>115.71428571428571</v>
      </c>
      <c r="Q2302" t="s">
        <v>8325</v>
      </c>
      <c r="R2302" s="12" t="s">
        <v>8329</v>
      </c>
      <c r="S2302" s="14">
        <f t="shared" si="144"/>
        <v>41074.518703703703</v>
      </c>
      <c r="T2302" s="14">
        <f t="shared" si="145"/>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2"/>
        <v>133.6044</v>
      </c>
      <c r="P2303" s="5">
        <f t="shared" si="143"/>
        <v>31.659810426540286</v>
      </c>
      <c r="Q2303" t="s">
        <v>8325</v>
      </c>
      <c r="R2303" s="12" t="s">
        <v>8329</v>
      </c>
      <c r="S2303" s="14">
        <f t="shared" si="144"/>
        <v>41415.938611111109</v>
      </c>
      <c r="T2303" s="14">
        <f t="shared" si="145"/>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2"/>
        <v>170.65217391304347</v>
      </c>
      <c r="P2304" s="5">
        <f t="shared" si="143"/>
        <v>46.176470588235297</v>
      </c>
      <c r="Q2304" t="s">
        <v>8325</v>
      </c>
      <c r="R2304" s="12" t="s">
        <v>8329</v>
      </c>
      <c r="S2304" s="14">
        <f t="shared" si="144"/>
        <v>41605.660115740735</v>
      </c>
      <c r="T2304" s="14">
        <f t="shared" si="145"/>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2"/>
        <v>109.35829457364341</v>
      </c>
      <c r="P2305" s="5">
        <f t="shared" si="143"/>
        <v>68.481650485436887</v>
      </c>
      <c r="Q2305" t="s">
        <v>8325</v>
      </c>
      <c r="R2305" s="12" t="s">
        <v>8329</v>
      </c>
      <c r="S2305" s="14">
        <f t="shared" si="144"/>
        <v>40849.902731481481</v>
      </c>
      <c r="T2305" s="14">
        <f t="shared" si="145"/>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2"/>
        <v>100.70033333333335</v>
      </c>
      <c r="P2306" s="5">
        <f t="shared" si="143"/>
        <v>53.469203539823013</v>
      </c>
      <c r="Q2306" t="s">
        <v>8325</v>
      </c>
      <c r="R2306" s="12" t="s">
        <v>8329</v>
      </c>
      <c r="S2306" s="14">
        <f t="shared" si="144"/>
        <v>40502.607534722221</v>
      </c>
      <c r="T2306" s="14">
        <f t="shared" si="145"/>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6">E2307/D2307*100</f>
        <v>101.22777777777779</v>
      </c>
      <c r="P2307" s="5">
        <f t="shared" ref="P2307:P2370" si="147">E2307/L2307</f>
        <v>109.10778443113773</v>
      </c>
      <c r="Q2307" t="s">
        <v>8325</v>
      </c>
      <c r="R2307" s="12" t="s">
        <v>8329</v>
      </c>
      <c r="S2307" s="14">
        <f t="shared" si="144"/>
        <v>41834.486944444441</v>
      </c>
      <c r="T2307" s="14">
        <f t="shared" si="145"/>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6"/>
        <v>106.75857142857143</v>
      </c>
      <c r="P2308" s="5">
        <f t="shared" si="147"/>
        <v>51.185616438356163</v>
      </c>
      <c r="Q2308" t="s">
        <v>8325</v>
      </c>
      <c r="R2308" s="12" t="s">
        <v>8329</v>
      </c>
      <c r="S2308" s="14">
        <f t="shared" si="144"/>
        <v>40947.959826388884</v>
      </c>
      <c r="T2308" s="14">
        <f t="shared" si="145"/>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6"/>
        <v>106.65777537961894</v>
      </c>
      <c r="P2309" s="5">
        <f t="shared" si="147"/>
        <v>27.936800000000002</v>
      </c>
      <c r="Q2309" t="s">
        <v>8325</v>
      </c>
      <c r="R2309" s="12" t="s">
        <v>8329</v>
      </c>
      <c r="S2309" s="14">
        <f t="shared" si="144"/>
        <v>41004.594131944439</v>
      </c>
      <c r="T2309" s="14">
        <f t="shared" si="145"/>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6"/>
        <v>101.30622</v>
      </c>
      <c r="P2310" s="5">
        <f t="shared" si="147"/>
        <v>82.496921824104234</v>
      </c>
      <c r="Q2310" t="s">
        <v>8325</v>
      </c>
      <c r="R2310" s="12" t="s">
        <v>8329</v>
      </c>
      <c r="S2310" s="14">
        <f t="shared" si="144"/>
        <v>41851.754583333335</v>
      </c>
      <c r="T2310" s="14">
        <f t="shared" si="145"/>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6"/>
        <v>106.67450000000001</v>
      </c>
      <c r="P2311" s="5">
        <f t="shared" si="147"/>
        <v>59.817476635514019</v>
      </c>
      <c r="Q2311" t="s">
        <v>8325</v>
      </c>
      <c r="R2311" s="12" t="s">
        <v>8329</v>
      </c>
      <c r="S2311" s="14">
        <f t="shared" si="144"/>
        <v>41307.779363425921</v>
      </c>
      <c r="T2311" s="14">
        <f t="shared" si="145"/>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6"/>
        <v>428.83978378378379</v>
      </c>
      <c r="P2312" s="5">
        <f t="shared" si="147"/>
        <v>64.816470588235291</v>
      </c>
      <c r="Q2312" t="s">
        <v>8325</v>
      </c>
      <c r="R2312" s="12" t="s">
        <v>8329</v>
      </c>
      <c r="S2312" s="14">
        <f t="shared" si="144"/>
        <v>41324.585821759254</v>
      </c>
      <c r="T2312" s="14">
        <f t="shared" si="145"/>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6"/>
        <v>104.11111111111111</v>
      </c>
      <c r="P2313" s="5">
        <f t="shared" si="147"/>
        <v>90.09615384615384</v>
      </c>
      <c r="Q2313" t="s">
        <v>8325</v>
      </c>
      <c r="R2313" s="12" t="s">
        <v>8329</v>
      </c>
      <c r="S2313" s="14">
        <f t="shared" si="144"/>
        <v>41735.796168981477</v>
      </c>
      <c r="T2313" s="14">
        <f t="shared" si="145"/>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6"/>
        <v>107.86666666666666</v>
      </c>
      <c r="P2314" s="5">
        <f t="shared" si="147"/>
        <v>40.962025316455694</v>
      </c>
      <c r="Q2314" t="s">
        <v>8325</v>
      </c>
      <c r="R2314" s="12" t="s">
        <v>8329</v>
      </c>
      <c r="S2314" s="14">
        <f t="shared" si="144"/>
        <v>41716.424513888887</v>
      </c>
      <c r="T2314" s="14">
        <f t="shared" si="145"/>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6"/>
        <v>175.84040000000002</v>
      </c>
      <c r="P2315" s="5">
        <f t="shared" si="147"/>
        <v>56.000127388535034</v>
      </c>
      <c r="Q2315" t="s">
        <v>8325</v>
      </c>
      <c r="R2315" s="12" t="s">
        <v>8329</v>
      </c>
      <c r="S2315" s="14">
        <f t="shared" si="144"/>
        <v>41002.750300925924</v>
      </c>
      <c r="T2315" s="14">
        <f t="shared" si="145"/>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6"/>
        <v>156.97</v>
      </c>
      <c r="P2316" s="5">
        <f t="shared" si="147"/>
        <v>37.672800000000002</v>
      </c>
      <c r="Q2316" t="s">
        <v>8325</v>
      </c>
      <c r="R2316" s="12" t="s">
        <v>8329</v>
      </c>
      <c r="S2316" s="14">
        <f t="shared" si="144"/>
        <v>41037.343252314815</v>
      </c>
      <c r="T2316" s="14">
        <f t="shared" si="145"/>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6"/>
        <v>102.60000000000001</v>
      </c>
      <c r="P2317" s="5">
        <f t="shared" si="147"/>
        <v>40.078125</v>
      </c>
      <c r="Q2317" t="s">
        <v>8325</v>
      </c>
      <c r="R2317" s="12" t="s">
        <v>8329</v>
      </c>
      <c r="S2317" s="14">
        <f t="shared" si="144"/>
        <v>41004.517858796295</v>
      </c>
      <c r="T2317" s="14">
        <f t="shared" si="145"/>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6"/>
        <v>104.04266666666666</v>
      </c>
      <c r="P2318" s="5">
        <f t="shared" si="147"/>
        <v>78.031999999999996</v>
      </c>
      <c r="Q2318" t="s">
        <v>8325</v>
      </c>
      <c r="R2318" s="12" t="s">
        <v>8329</v>
      </c>
      <c r="S2318" s="14">
        <f t="shared" si="144"/>
        <v>40079.516782407409</v>
      </c>
      <c r="T2318" s="14">
        <f t="shared" si="145"/>
        <v>40156.558333333334</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6"/>
        <v>104</v>
      </c>
      <c r="P2319" s="5">
        <f t="shared" si="147"/>
        <v>18.90909090909091</v>
      </c>
      <c r="Q2319" t="s">
        <v>8325</v>
      </c>
      <c r="R2319" s="12" t="s">
        <v>8329</v>
      </c>
      <c r="S2319" s="14">
        <f t="shared" si="144"/>
        <v>40192.33390046296</v>
      </c>
      <c r="T2319" s="14">
        <f t="shared" si="145"/>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6"/>
        <v>121.05999999999999</v>
      </c>
      <c r="P2320" s="5">
        <f t="shared" si="147"/>
        <v>37.134969325153371</v>
      </c>
      <c r="Q2320" t="s">
        <v>8325</v>
      </c>
      <c r="R2320" s="12" t="s">
        <v>8329</v>
      </c>
      <c r="S2320" s="14">
        <f t="shared" si="144"/>
        <v>40050.435347222221</v>
      </c>
      <c r="T2320" s="14">
        <f t="shared" si="145"/>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6"/>
        <v>107.69999999999999</v>
      </c>
      <c r="P2321" s="5">
        <f t="shared" si="147"/>
        <v>41.961038961038959</v>
      </c>
      <c r="Q2321" t="s">
        <v>8325</v>
      </c>
      <c r="R2321" s="12" t="s">
        <v>8329</v>
      </c>
      <c r="S2321" s="14">
        <f t="shared" si="144"/>
        <v>41592.873668981476</v>
      </c>
      <c r="T2321" s="14">
        <f t="shared" si="145"/>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6"/>
        <v>108.66</v>
      </c>
      <c r="P2322" s="5">
        <f t="shared" si="147"/>
        <v>61.044943820224717</v>
      </c>
      <c r="Q2322" t="s">
        <v>8336</v>
      </c>
      <c r="R2322" s="12" t="s">
        <v>8352</v>
      </c>
      <c r="S2322" s="14">
        <f t="shared" si="144"/>
        <v>41696.608796296292</v>
      </c>
      <c r="T2322" s="14">
        <f t="shared" si="145"/>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6"/>
        <v>39.120962394619681</v>
      </c>
      <c r="P2323" s="5">
        <f t="shared" si="147"/>
        <v>64.53125</v>
      </c>
      <c r="Q2323" t="s">
        <v>8336</v>
      </c>
      <c r="R2323" s="12" t="s">
        <v>8352</v>
      </c>
      <c r="S2323" s="14">
        <f t="shared" ref="S2323:S2386" si="148">(((J2323/60)/60)/24)+DATE(1970,1,1)+(-5/24)</f>
        <v>42799.052094907405</v>
      </c>
      <c r="T2323" s="14">
        <f t="shared" ref="T2323:T2386" si="149">(((I2323/60)/60)/24)+DATE(1970,1,1)+(-5/24)</f>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6"/>
        <v>3.1481481481481479</v>
      </c>
      <c r="P2324" s="5">
        <f t="shared" si="147"/>
        <v>21.25</v>
      </c>
      <c r="Q2324" t="s">
        <v>8336</v>
      </c>
      <c r="R2324" s="12" t="s">
        <v>8352</v>
      </c>
      <c r="S2324" s="14">
        <f t="shared" si="148"/>
        <v>42804.687141203707</v>
      </c>
      <c r="T2324" s="14">
        <f t="shared" si="149"/>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6"/>
        <v>48</v>
      </c>
      <c r="P2325" s="5">
        <f t="shared" si="147"/>
        <v>30</v>
      </c>
      <c r="Q2325" t="s">
        <v>8336</v>
      </c>
      <c r="R2325" s="12" t="s">
        <v>8352</v>
      </c>
      <c r="S2325" s="14">
        <f t="shared" si="148"/>
        <v>42807.54684027777</v>
      </c>
      <c r="T2325" s="14">
        <f t="shared" si="149"/>
        <v>42814.54684027777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6"/>
        <v>20.733333333333334</v>
      </c>
      <c r="P2326" s="5">
        <f t="shared" si="147"/>
        <v>25.491803278688526</v>
      </c>
      <c r="Q2326" t="s">
        <v>8336</v>
      </c>
      <c r="R2326" s="12" t="s">
        <v>8352</v>
      </c>
      <c r="S2326" s="14">
        <f t="shared" si="148"/>
        <v>42790.67690972222</v>
      </c>
      <c r="T2326" s="14">
        <f t="shared" si="149"/>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6"/>
        <v>8</v>
      </c>
      <c r="P2327" s="5">
        <f t="shared" si="147"/>
        <v>11.428571428571429</v>
      </c>
      <c r="Q2327" t="s">
        <v>8336</v>
      </c>
      <c r="R2327" s="12" t="s">
        <v>8352</v>
      </c>
      <c r="S2327" s="14">
        <f t="shared" si="148"/>
        <v>42793.814016203702</v>
      </c>
      <c r="T2327" s="14">
        <f t="shared" si="149"/>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6"/>
        <v>0.72</v>
      </c>
      <c r="P2328" s="5">
        <f t="shared" si="147"/>
        <v>108</v>
      </c>
      <c r="Q2328" t="s">
        <v>8336</v>
      </c>
      <c r="R2328" s="12" t="s">
        <v>8352</v>
      </c>
      <c r="S2328" s="14">
        <f t="shared" si="148"/>
        <v>42803.825787037036</v>
      </c>
      <c r="T2328" s="14">
        <f t="shared" si="149"/>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6"/>
        <v>526.09431428571429</v>
      </c>
      <c r="P2329" s="5">
        <f t="shared" si="147"/>
        <v>54.883162444113267</v>
      </c>
      <c r="Q2329" t="s">
        <v>8336</v>
      </c>
      <c r="R2329" s="12" t="s">
        <v>8352</v>
      </c>
      <c r="S2329" s="14">
        <f t="shared" si="148"/>
        <v>41842.708796296298</v>
      </c>
      <c r="T2329" s="14">
        <f t="shared" si="149"/>
        <v>41877.708796296298</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6"/>
        <v>254.45000000000002</v>
      </c>
      <c r="P2330" s="5">
        <f t="shared" si="147"/>
        <v>47.383612662942269</v>
      </c>
      <c r="Q2330" t="s">
        <v>8336</v>
      </c>
      <c r="R2330" s="12" t="s">
        <v>8352</v>
      </c>
      <c r="S2330" s="14">
        <f t="shared" si="148"/>
        <v>42139.573344907411</v>
      </c>
      <c r="T2330" s="14">
        <f t="shared" si="149"/>
        <v>42169.573344907411</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6"/>
        <v>105.91999999999999</v>
      </c>
      <c r="P2331" s="5">
        <f t="shared" si="147"/>
        <v>211.84</v>
      </c>
      <c r="Q2331" t="s">
        <v>8336</v>
      </c>
      <c r="R2331" s="12" t="s">
        <v>8352</v>
      </c>
      <c r="S2331" s="14">
        <f t="shared" si="148"/>
        <v>41807.416041666664</v>
      </c>
      <c r="T2331" s="14">
        <f t="shared" si="149"/>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6"/>
        <v>102.42285714285715</v>
      </c>
      <c r="P2332" s="5">
        <f t="shared" si="147"/>
        <v>219.92638036809817</v>
      </c>
      <c r="Q2332" t="s">
        <v>8336</v>
      </c>
      <c r="R2332" s="12" t="s">
        <v>8352</v>
      </c>
      <c r="S2332" s="14">
        <f t="shared" si="148"/>
        <v>42332.691469907404</v>
      </c>
      <c r="T2332" s="14">
        <f t="shared" si="149"/>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6"/>
        <v>144.31375</v>
      </c>
      <c r="P2333" s="5">
        <f t="shared" si="147"/>
        <v>40.795406360424032</v>
      </c>
      <c r="Q2333" t="s">
        <v>8336</v>
      </c>
      <c r="R2333" s="12" t="s">
        <v>8352</v>
      </c>
      <c r="S2333" s="14">
        <f t="shared" si="148"/>
        <v>41838.797337962962</v>
      </c>
      <c r="T2333" s="14">
        <f t="shared" si="149"/>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6"/>
        <v>106.30800000000001</v>
      </c>
      <c r="P2334" s="5">
        <f t="shared" si="147"/>
        <v>75.502840909090907</v>
      </c>
      <c r="Q2334" t="s">
        <v>8336</v>
      </c>
      <c r="R2334" s="12" t="s">
        <v>8352</v>
      </c>
      <c r="S2334" s="14">
        <f t="shared" si="148"/>
        <v>42011.419803240737</v>
      </c>
      <c r="T2334" s="14">
        <f t="shared" si="149"/>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6"/>
        <v>212.16666666666666</v>
      </c>
      <c r="P2335" s="5">
        <f t="shared" si="147"/>
        <v>13.542553191489361</v>
      </c>
      <c r="Q2335" t="s">
        <v>8336</v>
      </c>
      <c r="R2335" s="12" t="s">
        <v>8352</v>
      </c>
      <c r="S2335" s="14">
        <f t="shared" si="148"/>
        <v>41767.442013888889</v>
      </c>
      <c r="T2335" s="14">
        <f t="shared" si="149"/>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6"/>
        <v>101.95</v>
      </c>
      <c r="P2336" s="5">
        <f t="shared" si="147"/>
        <v>60.865671641791046</v>
      </c>
      <c r="Q2336" t="s">
        <v>8336</v>
      </c>
      <c r="R2336" s="12" t="s">
        <v>8352</v>
      </c>
      <c r="S2336" s="14">
        <f t="shared" si="148"/>
        <v>41918.461782407401</v>
      </c>
      <c r="T2336" s="14">
        <f t="shared" si="149"/>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6"/>
        <v>102.27200000000001</v>
      </c>
      <c r="P2337" s="5">
        <f t="shared" si="147"/>
        <v>115.69230769230769</v>
      </c>
      <c r="Q2337" t="s">
        <v>8336</v>
      </c>
      <c r="R2337" s="12" t="s">
        <v>8352</v>
      </c>
      <c r="S2337" s="14">
        <f t="shared" si="148"/>
        <v>41771.363923611112</v>
      </c>
      <c r="T2337" s="14">
        <f t="shared" si="149"/>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6"/>
        <v>520.73254999999995</v>
      </c>
      <c r="P2338" s="5">
        <f t="shared" si="147"/>
        <v>48.104623556581984</v>
      </c>
      <c r="Q2338" t="s">
        <v>8336</v>
      </c>
      <c r="R2338" s="12" t="s">
        <v>8352</v>
      </c>
      <c r="S2338" s="14">
        <f t="shared" si="148"/>
        <v>41666.716377314813</v>
      </c>
      <c r="T2338" s="14">
        <f t="shared" si="149"/>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6"/>
        <v>110.65833333333333</v>
      </c>
      <c r="P2339" s="5">
        <f t="shared" si="147"/>
        <v>74.184357541899445</v>
      </c>
      <c r="Q2339" t="s">
        <v>8336</v>
      </c>
      <c r="R2339" s="12" t="s">
        <v>8352</v>
      </c>
      <c r="S2339" s="14">
        <f t="shared" si="148"/>
        <v>41786.432210648149</v>
      </c>
      <c r="T2339" s="14">
        <f t="shared" si="149"/>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6"/>
        <v>101.14333333333335</v>
      </c>
      <c r="P2340" s="5">
        <f t="shared" si="147"/>
        <v>123.34552845528455</v>
      </c>
      <c r="Q2340" t="s">
        <v>8336</v>
      </c>
      <c r="R2340" s="12" t="s">
        <v>8352</v>
      </c>
      <c r="S2340" s="14">
        <f t="shared" si="148"/>
        <v>41789.688472222217</v>
      </c>
      <c r="T2340" s="14">
        <f t="shared" si="149"/>
        <v>41819.688472222217</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6"/>
        <v>294.20799999999997</v>
      </c>
      <c r="P2341" s="5">
        <f t="shared" si="147"/>
        <v>66.623188405797094</v>
      </c>
      <c r="Q2341" t="s">
        <v>8336</v>
      </c>
      <c r="R2341" s="12" t="s">
        <v>8352</v>
      </c>
      <c r="S2341" s="14">
        <f t="shared" si="148"/>
        <v>42692.591539351844</v>
      </c>
      <c r="T2341" s="14">
        <f t="shared" si="149"/>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6"/>
        <v>105.77749999999999</v>
      </c>
      <c r="P2342" s="5">
        <f t="shared" si="147"/>
        <v>104.99007444168734</v>
      </c>
      <c r="Q2342" t="s">
        <v>8319</v>
      </c>
      <c r="R2342" s="12" t="s">
        <v>8320</v>
      </c>
      <c r="S2342" s="14">
        <f t="shared" si="148"/>
        <v>42643.434467592589</v>
      </c>
      <c r="T2342" s="14">
        <f t="shared" si="149"/>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6"/>
        <v>0</v>
      </c>
      <c r="P2343" s="5" t="e">
        <f t="shared" si="147"/>
        <v>#DIV/0!</v>
      </c>
      <c r="Q2343" t="s">
        <v>8319</v>
      </c>
      <c r="R2343" s="12" t="s">
        <v>8320</v>
      </c>
      <c r="S2343" s="14">
        <f t="shared" si="148"/>
        <v>42167.605370370373</v>
      </c>
      <c r="T2343" s="14">
        <f t="shared" si="149"/>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6"/>
        <v>0</v>
      </c>
      <c r="P2344" s="5" t="e">
        <f t="shared" si="147"/>
        <v>#DIV/0!</v>
      </c>
      <c r="Q2344" t="s">
        <v>8319</v>
      </c>
      <c r="R2344" s="12" t="s">
        <v>8320</v>
      </c>
      <c r="S2344" s="14">
        <f t="shared" si="148"/>
        <v>41897.49386574074</v>
      </c>
      <c r="T2344" s="14">
        <f t="shared" si="149"/>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6"/>
        <v>3</v>
      </c>
      <c r="P2345" s="5">
        <f t="shared" si="147"/>
        <v>300</v>
      </c>
      <c r="Q2345" t="s">
        <v>8319</v>
      </c>
      <c r="R2345" s="12" t="s">
        <v>8320</v>
      </c>
      <c r="S2345" s="14">
        <f t="shared" si="148"/>
        <v>42327.616956018515</v>
      </c>
      <c r="T2345" s="14">
        <f t="shared" si="149"/>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6"/>
        <v>0.1</v>
      </c>
      <c r="P2346" s="5">
        <f t="shared" si="147"/>
        <v>1</v>
      </c>
      <c r="Q2346" t="s">
        <v>8319</v>
      </c>
      <c r="R2346" s="12" t="s">
        <v>8320</v>
      </c>
      <c r="S2346" s="14">
        <f t="shared" si="148"/>
        <v>42515.519317129627</v>
      </c>
      <c r="T2346" s="14">
        <f t="shared" si="149"/>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6"/>
        <v>0</v>
      </c>
      <c r="P2347" s="5" t="e">
        <f t="shared" si="147"/>
        <v>#DIV/0!</v>
      </c>
      <c r="Q2347" t="s">
        <v>8319</v>
      </c>
      <c r="R2347" s="12" t="s">
        <v>8320</v>
      </c>
      <c r="S2347" s="14">
        <f t="shared" si="148"/>
        <v>42059.79347222222</v>
      </c>
      <c r="T2347" s="14">
        <f t="shared" si="149"/>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6"/>
        <v>6.5000000000000002E-2</v>
      </c>
      <c r="P2348" s="5">
        <f t="shared" si="147"/>
        <v>13</v>
      </c>
      <c r="Q2348" t="s">
        <v>8319</v>
      </c>
      <c r="R2348" s="12" t="s">
        <v>8320</v>
      </c>
      <c r="S2348" s="14">
        <f t="shared" si="148"/>
        <v>42615.590636574074</v>
      </c>
      <c r="T2348" s="14">
        <f t="shared" si="149"/>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6"/>
        <v>1.5</v>
      </c>
      <c r="P2349" s="5">
        <f t="shared" si="147"/>
        <v>15</v>
      </c>
      <c r="Q2349" t="s">
        <v>8319</v>
      </c>
      <c r="R2349" s="12" t="s">
        <v>8320</v>
      </c>
      <c r="S2349" s="14">
        <f t="shared" si="148"/>
        <v>42577.399027777778</v>
      </c>
      <c r="T2349" s="14">
        <f t="shared" si="149"/>
        <v>42607.399027777778</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6"/>
        <v>0.38571428571428573</v>
      </c>
      <c r="P2350" s="5">
        <f t="shared" si="147"/>
        <v>54</v>
      </c>
      <c r="Q2350" t="s">
        <v>8319</v>
      </c>
      <c r="R2350" s="12" t="s">
        <v>8320</v>
      </c>
      <c r="S2350" s="14">
        <f t="shared" si="148"/>
        <v>42360.723819444444</v>
      </c>
      <c r="T2350" s="14">
        <f t="shared" si="149"/>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6"/>
        <v>0</v>
      </c>
      <c r="P2351" s="5" t="e">
        <f t="shared" si="147"/>
        <v>#DIV/0!</v>
      </c>
      <c r="Q2351" t="s">
        <v>8319</v>
      </c>
      <c r="R2351" s="12" t="s">
        <v>8320</v>
      </c>
      <c r="S2351" s="14">
        <f t="shared" si="148"/>
        <v>42198.567453703705</v>
      </c>
      <c r="T2351" s="14">
        <f t="shared" si="149"/>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6"/>
        <v>0</v>
      </c>
      <c r="P2352" s="5" t="e">
        <f t="shared" si="147"/>
        <v>#DIV/0!</v>
      </c>
      <c r="Q2352" t="s">
        <v>8319</v>
      </c>
      <c r="R2352" s="12" t="s">
        <v>8320</v>
      </c>
      <c r="S2352" s="14">
        <f t="shared" si="148"/>
        <v>42708.633912037032</v>
      </c>
      <c r="T2352" s="14">
        <f t="shared" si="149"/>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6"/>
        <v>0.5714285714285714</v>
      </c>
      <c r="P2353" s="5">
        <f t="shared" si="147"/>
        <v>15.428571428571429</v>
      </c>
      <c r="Q2353" t="s">
        <v>8319</v>
      </c>
      <c r="R2353" s="12" t="s">
        <v>8320</v>
      </c>
      <c r="S2353" s="14">
        <f t="shared" si="148"/>
        <v>42093.892812500002</v>
      </c>
      <c r="T2353" s="14">
        <f t="shared" si="149"/>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6"/>
        <v>0</v>
      </c>
      <c r="P2354" s="5" t="e">
        <f t="shared" si="147"/>
        <v>#DIV/0!</v>
      </c>
      <c r="Q2354" t="s">
        <v>8319</v>
      </c>
      <c r="R2354" s="12" t="s">
        <v>8320</v>
      </c>
      <c r="S2354" s="14">
        <f t="shared" si="148"/>
        <v>42101.425370370365</v>
      </c>
      <c r="T2354" s="14">
        <f t="shared" si="149"/>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6"/>
        <v>0</v>
      </c>
      <c r="P2355" s="5" t="e">
        <f t="shared" si="147"/>
        <v>#DIV/0!</v>
      </c>
      <c r="Q2355" t="s">
        <v>8319</v>
      </c>
      <c r="R2355" s="12" t="s">
        <v>8320</v>
      </c>
      <c r="S2355" s="14">
        <f t="shared" si="148"/>
        <v>42103.467847222222</v>
      </c>
      <c r="T2355" s="14">
        <f t="shared" si="149"/>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6"/>
        <v>7.1428571428571425E-2</v>
      </c>
      <c r="P2356" s="5">
        <f t="shared" si="147"/>
        <v>25</v>
      </c>
      <c r="Q2356" t="s">
        <v>8319</v>
      </c>
      <c r="R2356" s="12" t="s">
        <v>8320</v>
      </c>
      <c r="S2356" s="14">
        <f t="shared" si="148"/>
        <v>41954.51458333333</v>
      </c>
      <c r="T2356" s="14">
        <f t="shared" si="149"/>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6"/>
        <v>0.6875</v>
      </c>
      <c r="P2357" s="5">
        <f t="shared" si="147"/>
        <v>27.5</v>
      </c>
      <c r="Q2357" t="s">
        <v>8319</v>
      </c>
      <c r="R2357" s="12" t="s">
        <v>8320</v>
      </c>
      <c r="S2357" s="14">
        <f t="shared" si="148"/>
        <v>42096.709907407399</v>
      </c>
      <c r="T2357" s="14">
        <f t="shared" si="149"/>
        <v>42126.709907407399</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6"/>
        <v>0</v>
      </c>
      <c r="P2358" s="5" t="e">
        <f t="shared" si="147"/>
        <v>#DIV/0!</v>
      </c>
      <c r="Q2358" t="s">
        <v>8319</v>
      </c>
      <c r="R2358" s="12" t="s">
        <v>8320</v>
      </c>
      <c r="S2358" s="14">
        <f t="shared" si="148"/>
        <v>42130.575277777774</v>
      </c>
      <c r="T2358" s="14">
        <f t="shared" si="149"/>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6"/>
        <v>0</v>
      </c>
      <c r="P2359" s="5" t="e">
        <f t="shared" si="147"/>
        <v>#DIV/0!</v>
      </c>
      <c r="Q2359" t="s">
        <v>8319</v>
      </c>
      <c r="R2359" s="12" t="s">
        <v>8320</v>
      </c>
      <c r="S2359" s="14">
        <f t="shared" si="148"/>
        <v>42264.411782407398</v>
      </c>
      <c r="T2359" s="14">
        <f t="shared" si="149"/>
        <v>42294.411782407398</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6"/>
        <v>0</v>
      </c>
      <c r="P2360" s="5" t="e">
        <f t="shared" si="147"/>
        <v>#DIV/0!</v>
      </c>
      <c r="Q2360" t="s">
        <v>8319</v>
      </c>
      <c r="R2360" s="12" t="s">
        <v>8320</v>
      </c>
      <c r="S2360" s="14">
        <f t="shared" si="148"/>
        <v>41978.722638888888</v>
      </c>
      <c r="T2360" s="14">
        <f t="shared" si="149"/>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6"/>
        <v>14.680000000000001</v>
      </c>
      <c r="P2361" s="5">
        <f t="shared" si="147"/>
        <v>367</v>
      </c>
      <c r="Q2361" t="s">
        <v>8319</v>
      </c>
      <c r="R2361" s="12" t="s">
        <v>8320</v>
      </c>
      <c r="S2361" s="14">
        <f t="shared" si="148"/>
        <v>42159.441249999996</v>
      </c>
      <c r="T2361" s="14">
        <f t="shared" si="149"/>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6"/>
        <v>0.04</v>
      </c>
      <c r="P2362" s="5">
        <f t="shared" si="147"/>
        <v>2</v>
      </c>
      <c r="Q2362" t="s">
        <v>8319</v>
      </c>
      <c r="R2362" s="12" t="s">
        <v>8320</v>
      </c>
      <c r="S2362" s="14">
        <f t="shared" si="148"/>
        <v>42377.498611111114</v>
      </c>
      <c r="T2362" s="14">
        <f t="shared" si="149"/>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6"/>
        <v>0</v>
      </c>
      <c r="P2363" s="5" t="e">
        <f t="shared" si="147"/>
        <v>#DIV/0!</v>
      </c>
      <c r="Q2363" t="s">
        <v>8319</v>
      </c>
      <c r="R2363" s="12" t="s">
        <v>8320</v>
      </c>
      <c r="S2363" s="14">
        <f t="shared" si="148"/>
        <v>42466.650555555556</v>
      </c>
      <c r="T2363" s="14">
        <f t="shared" si="149"/>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6"/>
        <v>28.571428571428569</v>
      </c>
      <c r="P2364" s="5">
        <f t="shared" si="147"/>
        <v>60</v>
      </c>
      <c r="Q2364" t="s">
        <v>8319</v>
      </c>
      <c r="R2364" s="12" t="s">
        <v>8320</v>
      </c>
      <c r="S2364" s="14">
        <f t="shared" si="148"/>
        <v>41954.47997685185</v>
      </c>
      <c r="T2364" s="14">
        <f t="shared" si="149"/>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6"/>
        <v>0</v>
      </c>
      <c r="P2365" s="5" t="e">
        <f t="shared" si="147"/>
        <v>#DIV/0!</v>
      </c>
      <c r="Q2365" t="s">
        <v>8319</v>
      </c>
      <c r="R2365" s="12" t="s">
        <v>8320</v>
      </c>
      <c r="S2365" s="14">
        <f t="shared" si="148"/>
        <v>42321.803240740737</v>
      </c>
      <c r="T2365" s="14">
        <f t="shared" si="149"/>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6"/>
        <v>0</v>
      </c>
      <c r="P2366" s="5" t="e">
        <f t="shared" si="147"/>
        <v>#DIV/0!</v>
      </c>
      <c r="Q2366" t="s">
        <v>8319</v>
      </c>
      <c r="R2366" s="12" t="s">
        <v>8320</v>
      </c>
      <c r="S2366" s="14">
        <f t="shared" si="148"/>
        <v>42248.726342592585</v>
      </c>
      <c r="T2366" s="14">
        <f t="shared" si="149"/>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6"/>
        <v>0</v>
      </c>
      <c r="P2367" s="5" t="e">
        <f t="shared" si="147"/>
        <v>#DIV/0!</v>
      </c>
      <c r="Q2367" t="s">
        <v>8319</v>
      </c>
      <c r="R2367" s="12" t="s">
        <v>8320</v>
      </c>
      <c r="S2367" s="14">
        <f t="shared" si="148"/>
        <v>42346.528067129628</v>
      </c>
      <c r="T2367" s="14">
        <f t="shared" si="149"/>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6"/>
        <v>10.52</v>
      </c>
      <c r="P2368" s="5">
        <f t="shared" si="147"/>
        <v>97.407407407407405</v>
      </c>
      <c r="Q2368" t="s">
        <v>8319</v>
      </c>
      <c r="R2368" s="12" t="s">
        <v>8320</v>
      </c>
      <c r="S2368" s="14">
        <f t="shared" si="148"/>
        <v>42268.323298611103</v>
      </c>
      <c r="T2368" s="14">
        <f t="shared" si="149"/>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6"/>
        <v>1.34</v>
      </c>
      <c r="P2369" s="5">
        <f t="shared" si="147"/>
        <v>47.857142857142854</v>
      </c>
      <c r="Q2369" t="s">
        <v>8319</v>
      </c>
      <c r="R2369" s="12" t="s">
        <v>8320</v>
      </c>
      <c r="S2369" s="14">
        <f t="shared" si="148"/>
        <v>42425.761759259258</v>
      </c>
      <c r="T2369" s="14">
        <f t="shared" si="149"/>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6"/>
        <v>0.25</v>
      </c>
      <c r="P2370" s="5">
        <f t="shared" si="147"/>
        <v>50</v>
      </c>
      <c r="Q2370" t="s">
        <v>8319</v>
      </c>
      <c r="R2370" s="12" t="s">
        <v>8320</v>
      </c>
      <c r="S2370" s="14">
        <f t="shared" si="148"/>
        <v>42063.513483796291</v>
      </c>
      <c r="T2370" s="14">
        <f t="shared" si="149"/>
        <v>42108.471817129634</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50">E2371/D2371*100</f>
        <v>0</v>
      </c>
      <c r="P2371" s="5" t="e">
        <f t="shared" ref="P2371:P2434" si="151">E2371/L2371</f>
        <v>#DIV/0!</v>
      </c>
      <c r="Q2371" t="s">
        <v>8319</v>
      </c>
      <c r="R2371" s="12" t="s">
        <v>8320</v>
      </c>
      <c r="S2371" s="14">
        <f t="shared" si="148"/>
        <v>42380.60429398148</v>
      </c>
      <c r="T2371" s="14">
        <f t="shared" si="149"/>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50"/>
        <v>0.32800000000000001</v>
      </c>
      <c r="P2372" s="5">
        <f t="shared" si="151"/>
        <v>20.5</v>
      </c>
      <c r="Q2372" t="s">
        <v>8319</v>
      </c>
      <c r="R2372" s="12" t="s">
        <v>8320</v>
      </c>
      <c r="S2372" s="14">
        <f t="shared" si="148"/>
        <v>41960.980798611105</v>
      </c>
      <c r="T2372" s="14">
        <f t="shared" si="149"/>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50"/>
        <v>0</v>
      </c>
      <c r="P2373" s="5" t="e">
        <f t="shared" si="151"/>
        <v>#DIV/0!</v>
      </c>
      <c r="Q2373" t="s">
        <v>8319</v>
      </c>
      <c r="R2373" s="12" t="s">
        <v>8320</v>
      </c>
      <c r="S2373" s="14">
        <f t="shared" si="148"/>
        <v>42150.569398148145</v>
      </c>
      <c r="T2373" s="14">
        <f t="shared" si="149"/>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50"/>
        <v>3.2727272727272729</v>
      </c>
      <c r="P2374" s="5">
        <f t="shared" si="151"/>
        <v>30</v>
      </c>
      <c r="Q2374" t="s">
        <v>8319</v>
      </c>
      <c r="R2374" s="12" t="s">
        <v>8320</v>
      </c>
      <c r="S2374" s="14">
        <f t="shared" si="148"/>
        <v>42087.860775462956</v>
      </c>
      <c r="T2374" s="14">
        <f t="shared" si="149"/>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50"/>
        <v>5.8823529411764705E-3</v>
      </c>
      <c r="P2375" s="5">
        <f t="shared" si="151"/>
        <v>50</v>
      </c>
      <c r="Q2375" t="s">
        <v>8319</v>
      </c>
      <c r="R2375" s="12" t="s">
        <v>8320</v>
      </c>
      <c r="S2375" s="14">
        <f t="shared" si="148"/>
        <v>42215.453981481485</v>
      </c>
      <c r="T2375" s="14">
        <f t="shared" si="149"/>
        <v>42245.453981481485</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50"/>
        <v>4.5454545454545456E-2</v>
      </c>
      <c r="P2376" s="5">
        <f t="shared" si="151"/>
        <v>10</v>
      </c>
      <c r="Q2376" t="s">
        <v>8319</v>
      </c>
      <c r="R2376" s="12" t="s">
        <v>8320</v>
      </c>
      <c r="S2376" s="14">
        <f t="shared" si="148"/>
        <v>42017.634953703695</v>
      </c>
      <c r="T2376" s="14">
        <f t="shared" si="149"/>
        <v>42047.634953703695</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50"/>
        <v>0</v>
      </c>
      <c r="P2377" s="5" t="e">
        <f t="shared" si="151"/>
        <v>#DIV/0!</v>
      </c>
      <c r="Q2377" t="s">
        <v>8319</v>
      </c>
      <c r="R2377" s="12" t="s">
        <v>8320</v>
      </c>
      <c r="S2377" s="14">
        <f t="shared" si="148"/>
        <v>42592.627743055556</v>
      </c>
      <c r="T2377" s="14">
        <f t="shared" si="149"/>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50"/>
        <v>10.877666666666666</v>
      </c>
      <c r="P2378" s="5">
        <f t="shared" si="151"/>
        <v>81.582499999999996</v>
      </c>
      <c r="Q2378" t="s">
        <v>8319</v>
      </c>
      <c r="R2378" s="12" t="s">
        <v>8320</v>
      </c>
      <c r="S2378" s="14">
        <f t="shared" si="148"/>
        <v>42318.717199074068</v>
      </c>
      <c r="T2378" s="14">
        <f t="shared" si="149"/>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50"/>
        <v>0</v>
      </c>
      <c r="P2379" s="5" t="e">
        <f t="shared" si="151"/>
        <v>#DIV/0!</v>
      </c>
      <c r="Q2379" t="s">
        <v>8319</v>
      </c>
      <c r="R2379" s="12" t="s">
        <v>8320</v>
      </c>
      <c r="S2379" s="14">
        <f t="shared" si="148"/>
        <v>42669.661840277775</v>
      </c>
      <c r="T2379" s="14">
        <f t="shared" si="149"/>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50"/>
        <v>0</v>
      </c>
      <c r="P2380" s="5" t="e">
        <f t="shared" si="151"/>
        <v>#DIV/0!</v>
      </c>
      <c r="Q2380" t="s">
        <v>8319</v>
      </c>
      <c r="R2380" s="12" t="s">
        <v>8320</v>
      </c>
      <c r="S2380" s="14">
        <f t="shared" si="148"/>
        <v>42212.804745370369</v>
      </c>
      <c r="T2380" s="14">
        <f t="shared" si="149"/>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50"/>
        <v>0</v>
      </c>
      <c r="P2381" s="5" t="e">
        <f t="shared" si="151"/>
        <v>#DIV/0!</v>
      </c>
      <c r="Q2381" t="s">
        <v>8319</v>
      </c>
      <c r="R2381" s="12" t="s">
        <v>8320</v>
      </c>
      <c r="S2381" s="14">
        <f t="shared" si="148"/>
        <v>42236.808055555557</v>
      </c>
      <c r="T2381" s="14">
        <f t="shared" si="149"/>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50"/>
        <v>0.36666666666666664</v>
      </c>
      <c r="P2382" s="5">
        <f t="shared" si="151"/>
        <v>18.333333333333332</v>
      </c>
      <c r="Q2382" t="s">
        <v>8319</v>
      </c>
      <c r="R2382" s="12" t="s">
        <v>8320</v>
      </c>
      <c r="S2382" s="14">
        <f t="shared" si="148"/>
        <v>42248.584976851846</v>
      </c>
      <c r="T2382" s="14">
        <f t="shared" si="149"/>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50"/>
        <v>1.8193398957730169</v>
      </c>
      <c r="P2383" s="5">
        <f t="shared" si="151"/>
        <v>224.42857142857142</v>
      </c>
      <c r="Q2383" t="s">
        <v>8319</v>
      </c>
      <c r="R2383" s="12" t="s">
        <v>8320</v>
      </c>
      <c r="S2383" s="14">
        <f t="shared" si="148"/>
        <v>42074.727407407401</v>
      </c>
      <c r="T2383" s="14">
        <f t="shared" si="149"/>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50"/>
        <v>2.5</v>
      </c>
      <c r="P2384" s="5">
        <f t="shared" si="151"/>
        <v>37.5</v>
      </c>
      <c r="Q2384" t="s">
        <v>8319</v>
      </c>
      <c r="R2384" s="12" t="s">
        <v>8320</v>
      </c>
      <c r="S2384" s="14">
        <f t="shared" si="148"/>
        <v>42194.979201388887</v>
      </c>
      <c r="T2384" s="14">
        <f t="shared" si="149"/>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50"/>
        <v>4.3499999999999996</v>
      </c>
      <c r="P2385" s="5">
        <f t="shared" si="151"/>
        <v>145</v>
      </c>
      <c r="Q2385" t="s">
        <v>8319</v>
      </c>
      <c r="R2385" s="12" t="s">
        <v>8320</v>
      </c>
      <c r="S2385" s="14">
        <f t="shared" si="148"/>
        <v>42026.848460648143</v>
      </c>
      <c r="T2385" s="14">
        <f t="shared" si="149"/>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50"/>
        <v>0.8</v>
      </c>
      <c r="P2386" s="5">
        <f t="shared" si="151"/>
        <v>1</v>
      </c>
      <c r="Q2386" t="s">
        <v>8319</v>
      </c>
      <c r="R2386" s="12" t="s">
        <v>8320</v>
      </c>
      <c r="S2386" s="14">
        <f t="shared" si="148"/>
        <v>41926.859293981477</v>
      </c>
      <c r="T2386" s="14">
        <f t="shared" si="149"/>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50"/>
        <v>1.2123076923076923</v>
      </c>
      <c r="P2387" s="5">
        <f t="shared" si="151"/>
        <v>112.57142857142857</v>
      </c>
      <c r="Q2387" t="s">
        <v>8319</v>
      </c>
      <c r="R2387" s="12" t="s">
        <v>8320</v>
      </c>
      <c r="S2387" s="14">
        <f t="shared" ref="S2387:S2450" si="152">(((J2387/60)/60)/24)+DATE(1970,1,1)+(-5/24)</f>
        <v>42191.493425925924</v>
      </c>
      <c r="T2387" s="14">
        <f t="shared" ref="T2387:T2450" si="153">(((I2387/60)/60)/24)+DATE(1970,1,1)+(-5/24)</f>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50"/>
        <v>0</v>
      </c>
      <c r="P2388" s="5" t="e">
        <f t="shared" si="151"/>
        <v>#DIV/0!</v>
      </c>
      <c r="Q2388" t="s">
        <v>8319</v>
      </c>
      <c r="R2388" s="12" t="s">
        <v>8320</v>
      </c>
      <c r="S2388" s="14">
        <f t="shared" si="152"/>
        <v>41954.629907407405</v>
      </c>
      <c r="T2388" s="14">
        <f t="shared" si="153"/>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50"/>
        <v>0.68399999999999994</v>
      </c>
      <c r="P2389" s="5">
        <f t="shared" si="151"/>
        <v>342</v>
      </c>
      <c r="Q2389" t="s">
        <v>8319</v>
      </c>
      <c r="R2389" s="12" t="s">
        <v>8320</v>
      </c>
      <c r="S2389" s="14">
        <f t="shared" si="152"/>
        <v>42528.418287037035</v>
      </c>
      <c r="T2389" s="14">
        <f t="shared" si="153"/>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50"/>
        <v>1.2513513513513512</v>
      </c>
      <c r="P2390" s="5">
        <f t="shared" si="151"/>
        <v>57.875</v>
      </c>
      <c r="Q2390" t="s">
        <v>8319</v>
      </c>
      <c r="R2390" s="12" t="s">
        <v>8320</v>
      </c>
      <c r="S2390" s="14">
        <f t="shared" si="152"/>
        <v>41989.645358796297</v>
      </c>
      <c r="T2390" s="14">
        <f t="shared" si="153"/>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50"/>
        <v>0.1875</v>
      </c>
      <c r="P2391" s="5">
        <f t="shared" si="151"/>
        <v>30</v>
      </c>
      <c r="Q2391" t="s">
        <v>8319</v>
      </c>
      <c r="R2391" s="12" t="s">
        <v>8320</v>
      </c>
      <c r="S2391" s="14">
        <f t="shared" si="152"/>
        <v>42179.445046296292</v>
      </c>
      <c r="T2391" s="14">
        <f t="shared" si="153"/>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50"/>
        <v>0</v>
      </c>
      <c r="P2392" s="5" t="e">
        <f t="shared" si="151"/>
        <v>#DIV/0!</v>
      </c>
      <c r="Q2392" t="s">
        <v>8319</v>
      </c>
      <c r="R2392" s="12" t="s">
        <v>8320</v>
      </c>
      <c r="S2392" s="14">
        <f t="shared" si="152"/>
        <v>41968.053981481477</v>
      </c>
      <c r="T2392" s="14">
        <f t="shared" si="153"/>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50"/>
        <v>0.125</v>
      </c>
      <c r="P2393" s="5">
        <f t="shared" si="151"/>
        <v>25</v>
      </c>
      <c r="Q2393" t="s">
        <v>8319</v>
      </c>
      <c r="R2393" s="12" t="s">
        <v>8320</v>
      </c>
      <c r="S2393" s="14">
        <f t="shared" si="152"/>
        <v>42064.586157407401</v>
      </c>
      <c r="T2393" s="14">
        <f t="shared" si="153"/>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50"/>
        <v>0</v>
      </c>
      <c r="P2394" s="5" t="e">
        <f t="shared" si="151"/>
        <v>#DIV/0!</v>
      </c>
      <c r="Q2394" t="s">
        <v>8319</v>
      </c>
      <c r="R2394" s="12" t="s">
        <v>8320</v>
      </c>
      <c r="S2394" s="14">
        <f t="shared" si="152"/>
        <v>42275.912303240737</v>
      </c>
      <c r="T2394" s="14">
        <f t="shared" si="153"/>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50"/>
        <v>0.05</v>
      </c>
      <c r="P2395" s="5">
        <f t="shared" si="151"/>
        <v>50</v>
      </c>
      <c r="Q2395" t="s">
        <v>8319</v>
      </c>
      <c r="R2395" s="12" t="s">
        <v>8320</v>
      </c>
      <c r="S2395" s="14">
        <f t="shared" si="152"/>
        <v>42194.440011574072</v>
      </c>
      <c r="T2395" s="14">
        <f t="shared" si="153"/>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50"/>
        <v>0.06</v>
      </c>
      <c r="P2396" s="5">
        <f t="shared" si="151"/>
        <v>1.5</v>
      </c>
      <c r="Q2396" t="s">
        <v>8319</v>
      </c>
      <c r="R2396" s="12" t="s">
        <v>8320</v>
      </c>
      <c r="S2396" s="14">
        <f t="shared" si="152"/>
        <v>42031.15385416666</v>
      </c>
      <c r="T2396" s="14">
        <f t="shared" si="153"/>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50"/>
        <v>0</v>
      </c>
      <c r="P2397" s="5" t="e">
        <f t="shared" si="151"/>
        <v>#DIV/0!</v>
      </c>
      <c r="Q2397" t="s">
        <v>8319</v>
      </c>
      <c r="R2397" s="12" t="s">
        <v>8320</v>
      </c>
      <c r="S2397" s="14">
        <f t="shared" si="152"/>
        <v>42716.913043981483</v>
      </c>
      <c r="T2397" s="14">
        <f t="shared" si="153"/>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50"/>
        <v>0.2</v>
      </c>
      <c r="P2398" s="5">
        <f t="shared" si="151"/>
        <v>10</v>
      </c>
      <c r="Q2398" t="s">
        <v>8319</v>
      </c>
      <c r="R2398" s="12" t="s">
        <v>8320</v>
      </c>
      <c r="S2398" s="14">
        <f t="shared" si="152"/>
        <v>42262.640717592592</v>
      </c>
      <c r="T2398" s="14">
        <f t="shared" si="153"/>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50"/>
        <v>0</v>
      </c>
      <c r="P2399" s="5" t="e">
        <f t="shared" si="151"/>
        <v>#DIV/0!</v>
      </c>
      <c r="Q2399" t="s">
        <v>8319</v>
      </c>
      <c r="R2399" s="12" t="s">
        <v>8320</v>
      </c>
      <c r="S2399" s="14">
        <f t="shared" si="152"/>
        <v>41976.676574074074</v>
      </c>
      <c r="T2399" s="14">
        <f t="shared" si="153"/>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50"/>
        <v>0</v>
      </c>
      <c r="P2400" s="5" t="e">
        <f t="shared" si="151"/>
        <v>#DIV/0!</v>
      </c>
      <c r="Q2400" t="s">
        <v>8319</v>
      </c>
      <c r="R2400" s="12" t="s">
        <v>8320</v>
      </c>
      <c r="S2400" s="14">
        <f t="shared" si="152"/>
        <v>42157.708148148151</v>
      </c>
      <c r="T2400" s="14">
        <f t="shared" si="153"/>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50"/>
        <v>0</v>
      </c>
      <c r="P2401" s="5" t="e">
        <f t="shared" si="151"/>
        <v>#DIV/0!</v>
      </c>
      <c r="Q2401" t="s">
        <v>8319</v>
      </c>
      <c r="R2401" s="12" t="s">
        <v>8320</v>
      </c>
      <c r="S2401" s="14">
        <f t="shared" si="152"/>
        <v>41956.644745370366</v>
      </c>
      <c r="T2401" s="14">
        <f t="shared" si="153"/>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50"/>
        <v>0</v>
      </c>
      <c r="P2402" s="5" t="e">
        <f t="shared" si="151"/>
        <v>#DIV/0!</v>
      </c>
      <c r="Q2402" t="s">
        <v>8336</v>
      </c>
      <c r="R2402" s="12" t="s">
        <v>8337</v>
      </c>
      <c r="S2402" s="14">
        <f t="shared" si="152"/>
        <v>42444.059768518513</v>
      </c>
      <c r="T2402" s="14">
        <f t="shared" si="153"/>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50"/>
        <v>0.71785714285714286</v>
      </c>
      <c r="P2403" s="5">
        <f t="shared" si="151"/>
        <v>22.333333333333332</v>
      </c>
      <c r="Q2403" t="s">
        <v>8336</v>
      </c>
      <c r="R2403" s="12" t="s">
        <v>8337</v>
      </c>
      <c r="S2403" s="14">
        <f t="shared" si="152"/>
        <v>42374.614537037036</v>
      </c>
      <c r="T2403" s="14">
        <f t="shared" si="153"/>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50"/>
        <v>0.43333333333333329</v>
      </c>
      <c r="P2404" s="5">
        <f t="shared" si="151"/>
        <v>52</v>
      </c>
      <c r="Q2404" t="s">
        <v>8336</v>
      </c>
      <c r="R2404" s="12" t="s">
        <v>8337</v>
      </c>
      <c r="S2404" s="14">
        <f t="shared" si="152"/>
        <v>42107.47142361111</v>
      </c>
      <c r="T2404" s="14">
        <f t="shared" si="153"/>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50"/>
        <v>16.833333333333332</v>
      </c>
      <c r="P2405" s="5">
        <f t="shared" si="151"/>
        <v>16.833333333333332</v>
      </c>
      <c r="Q2405" t="s">
        <v>8336</v>
      </c>
      <c r="R2405" s="12" t="s">
        <v>8337</v>
      </c>
      <c r="S2405" s="14">
        <f t="shared" si="152"/>
        <v>42399.674282407403</v>
      </c>
      <c r="T2405" s="14">
        <f t="shared" si="153"/>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50"/>
        <v>0</v>
      </c>
      <c r="P2406" s="5" t="e">
        <f t="shared" si="151"/>
        <v>#DIV/0!</v>
      </c>
      <c r="Q2406" t="s">
        <v>8336</v>
      </c>
      <c r="R2406" s="12" t="s">
        <v>8337</v>
      </c>
      <c r="S2406" s="14">
        <f t="shared" si="152"/>
        <v>42341.831099537034</v>
      </c>
      <c r="T2406" s="14">
        <f t="shared" si="153"/>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50"/>
        <v>22.52</v>
      </c>
      <c r="P2407" s="5">
        <f t="shared" si="151"/>
        <v>56.3</v>
      </c>
      <c r="Q2407" t="s">
        <v>8336</v>
      </c>
      <c r="R2407" s="12" t="s">
        <v>8337</v>
      </c>
      <c r="S2407" s="14">
        <f t="shared" si="152"/>
        <v>42595.377025462956</v>
      </c>
      <c r="T2407" s="14">
        <f t="shared" si="153"/>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50"/>
        <v>41.384615384615387</v>
      </c>
      <c r="P2408" s="5">
        <f t="shared" si="151"/>
        <v>84.0625</v>
      </c>
      <c r="Q2408" t="s">
        <v>8336</v>
      </c>
      <c r="R2408" s="12" t="s">
        <v>8337</v>
      </c>
      <c r="S2408" s="14">
        <f t="shared" si="152"/>
        <v>41982.902662037035</v>
      </c>
      <c r="T2408" s="14">
        <f t="shared" si="153"/>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50"/>
        <v>25.259090909090908</v>
      </c>
      <c r="P2409" s="5">
        <f t="shared" si="151"/>
        <v>168.39393939393941</v>
      </c>
      <c r="Q2409" t="s">
        <v>8336</v>
      </c>
      <c r="R2409" s="12" t="s">
        <v>8337</v>
      </c>
      <c r="S2409" s="14">
        <f t="shared" si="152"/>
        <v>42082.367222222216</v>
      </c>
      <c r="T2409" s="14">
        <f t="shared" si="153"/>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50"/>
        <v>0.2</v>
      </c>
      <c r="P2410" s="5">
        <f t="shared" si="151"/>
        <v>15</v>
      </c>
      <c r="Q2410" t="s">
        <v>8336</v>
      </c>
      <c r="R2410" s="12" t="s">
        <v>8337</v>
      </c>
      <c r="S2410" s="14">
        <f t="shared" si="152"/>
        <v>41918.93237268518</v>
      </c>
      <c r="T2410" s="14">
        <f t="shared" si="153"/>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50"/>
        <v>1.8399999999999999</v>
      </c>
      <c r="P2411" s="5">
        <f t="shared" si="151"/>
        <v>76.666666666666671</v>
      </c>
      <c r="Q2411" t="s">
        <v>8336</v>
      </c>
      <c r="R2411" s="12" t="s">
        <v>8337</v>
      </c>
      <c r="S2411" s="14">
        <f t="shared" si="152"/>
        <v>42204.667534722219</v>
      </c>
      <c r="T2411" s="14">
        <f t="shared" si="153"/>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50"/>
        <v>0</v>
      </c>
      <c r="P2412" s="5" t="e">
        <f t="shared" si="151"/>
        <v>#DIV/0!</v>
      </c>
      <c r="Q2412" t="s">
        <v>8336</v>
      </c>
      <c r="R2412" s="12" t="s">
        <v>8337</v>
      </c>
      <c r="S2412" s="14">
        <f t="shared" si="152"/>
        <v>42224.199942129628</v>
      </c>
      <c r="T2412" s="14">
        <f t="shared" si="153"/>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50"/>
        <v>0.60399999999999998</v>
      </c>
      <c r="P2413" s="5">
        <f t="shared" si="151"/>
        <v>50.333333333333336</v>
      </c>
      <c r="Q2413" t="s">
        <v>8336</v>
      </c>
      <c r="R2413" s="12" t="s">
        <v>8337</v>
      </c>
      <c r="S2413" s="14">
        <f t="shared" si="152"/>
        <v>42211.524097222216</v>
      </c>
      <c r="T2413" s="14">
        <f t="shared" si="153"/>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50"/>
        <v>0</v>
      </c>
      <c r="P2414" s="5" t="e">
        <f t="shared" si="151"/>
        <v>#DIV/0!</v>
      </c>
      <c r="Q2414" t="s">
        <v>8336</v>
      </c>
      <c r="R2414" s="12" t="s">
        <v>8337</v>
      </c>
      <c r="S2414" s="14">
        <f t="shared" si="152"/>
        <v>42655.528622685182</v>
      </c>
      <c r="T2414" s="14">
        <f t="shared" si="153"/>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50"/>
        <v>0.83333333333333337</v>
      </c>
      <c r="P2415" s="5">
        <f t="shared" si="151"/>
        <v>8.3333333333333339</v>
      </c>
      <c r="Q2415" t="s">
        <v>8336</v>
      </c>
      <c r="R2415" s="12" t="s">
        <v>8337</v>
      </c>
      <c r="S2415" s="14">
        <f t="shared" si="152"/>
        <v>41759.901412037034</v>
      </c>
      <c r="T2415" s="14">
        <f t="shared" si="153"/>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50"/>
        <v>3.0666666666666664</v>
      </c>
      <c r="P2416" s="5">
        <f t="shared" si="151"/>
        <v>35.384615384615387</v>
      </c>
      <c r="Q2416" t="s">
        <v>8336</v>
      </c>
      <c r="R2416" s="12" t="s">
        <v>8337</v>
      </c>
      <c r="S2416" s="14">
        <f t="shared" si="152"/>
        <v>42198.486805555549</v>
      </c>
      <c r="T2416" s="14">
        <f t="shared" si="153"/>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50"/>
        <v>0.55833333333333335</v>
      </c>
      <c r="P2417" s="5">
        <f t="shared" si="151"/>
        <v>55.833333333333336</v>
      </c>
      <c r="Q2417" t="s">
        <v>8336</v>
      </c>
      <c r="R2417" s="12" t="s">
        <v>8337</v>
      </c>
      <c r="S2417" s="14">
        <f t="shared" si="152"/>
        <v>42536.654467592591</v>
      </c>
      <c r="T2417" s="14">
        <f t="shared" si="153"/>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50"/>
        <v>2.5000000000000001E-2</v>
      </c>
      <c r="P2418" s="5">
        <f t="shared" si="151"/>
        <v>5</v>
      </c>
      <c r="Q2418" t="s">
        <v>8336</v>
      </c>
      <c r="R2418" s="12" t="s">
        <v>8337</v>
      </c>
      <c r="S2418" s="14">
        <f t="shared" si="152"/>
        <v>42019.529432870368</v>
      </c>
      <c r="T2418" s="14">
        <f t="shared" si="153"/>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50"/>
        <v>0</v>
      </c>
      <c r="P2419" s="5" t="e">
        <f t="shared" si="151"/>
        <v>#DIV/0!</v>
      </c>
      <c r="Q2419" t="s">
        <v>8336</v>
      </c>
      <c r="R2419" s="12" t="s">
        <v>8337</v>
      </c>
      <c r="S2419" s="14">
        <f t="shared" si="152"/>
        <v>41831.675775462958</v>
      </c>
      <c r="T2419" s="14">
        <f t="shared" si="153"/>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50"/>
        <v>0.02</v>
      </c>
      <c r="P2420" s="5">
        <f t="shared" si="151"/>
        <v>1</v>
      </c>
      <c r="Q2420" t="s">
        <v>8336</v>
      </c>
      <c r="R2420" s="12" t="s">
        <v>8337</v>
      </c>
      <c r="S2420" s="14">
        <f t="shared" si="152"/>
        <v>42027.648657407401</v>
      </c>
      <c r="T2420" s="14">
        <f t="shared" si="153"/>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50"/>
        <v>0</v>
      </c>
      <c r="P2421" s="5" t="e">
        <f t="shared" si="151"/>
        <v>#DIV/0!</v>
      </c>
      <c r="Q2421" t="s">
        <v>8336</v>
      </c>
      <c r="R2421" s="12" t="s">
        <v>8337</v>
      </c>
      <c r="S2421" s="14">
        <f t="shared" si="152"/>
        <v>41993.529965277768</v>
      </c>
      <c r="T2421" s="14">
        <f t="shared" si="153"/>
        <v>42053.529965277768</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50"/>
        <v>14.825133372851216</v>
      </c>
      <c r="P2422" s="5">
        <f t="shared" si="151"/>
        <v>69.472222222222229</v>
      </c>
      <c r="Q2422" t="s">
        <v>8336</v>
      </c>
      <c r="R2422" s="12" t="s">
        <v>8337</v>
      </c>
      <c r="S2422" s="14">
        <f t="shared" si="152"/>
        <v>41892.820543981477</v>
      </c>
      <c r="T2422" s="14">
        <f t="shared" si="153"/>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50"/>
        <v>1.6666666666666666E-2</v>
      </c>
      <c r="P2423" s="5">
        <f t="shared" si="151"/>
        <v>1</v>
      </c>
      <c r="Q2423" t="s">
        <v>8336</v>
      </c>
      <c r="R2423" s="12" t="s">
        <v>8337</v>
      </c>
      <c r="S2423" s="14">
        <f t="shared" si="152"/>
        <v>42026.479120370372</v>
      </c>
      <c r="T2423" s="14">
        <f t="shared" si="153"/>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50"/>
        <v>0.2</v>
      </c>
      <c r="P2424" s="5">
        <f t="shared" si="151"/>
        <v>1</v>
      </c>
      <c r="Q2424" t="s">
        <v>8336</v>
      </c>
      <c r="R2424" s="12" t="s">
        <v>8337</v>
      </c>
      <c r="S2424" s="14">
        <f t="shared" si="152"/>
        <v>42044.516620370363</v>
      </c>
      <c r="T2424" s="14">
        <f t="shared" si="153"/>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50"/>
        <v>1.3333333333333334E-2</v>
      </c>
      <c r="P2425" s="5">
        <f t="shared" si="151"/>
        <v>8</v>
      </c>
      <c r="Q2425" t="s">
        <v>8336</v>
      </c>
      <c r="R2425" s="12" t="s">
        <v>8337</v>
      </c>
      <c r="S2425" s="14">
        <f t="shared" si="152"/>
        <v>41974.496412037035</v>
      </c>
      <c r="T2425" s="14">
        <f t="shared" si="153"/>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50"/>
        <v>1.24</v>
      </c>
      <c r="P2426" s="5">
        <f t="shared" si="151"/>
        <v>34.444444444444443</v>
      </c>
      <c r="Q2426" t="s">
        <v>8336</v>
      </c>
      <c r="R2426" s="12" t="s">
        <v>8337</v>
      </c>
      <c r="S2426" s="14">
        <f t="shared" si="152"/>
        <v>41909.684120370366</v>
      </c>
      <c r="T2426" s="14">
        <f t="shared" si="153"/>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50"/>
        <v>2.8571428571428574E-2</v>
      </c>
      <c r="P2427" s="5">
        <f t="shared" si="151"/>
        <v>1</v>
      </c>
      <c r="Q2427" t="s">
        <v>8336</v>
      </c>
      <c r="R2427" s="12" t="s">
        <v>8337</v>
      </c>
      <c r="S2427" s="14">
        <f t="shared" si="152"/>
        <v>42502.705428240741</v>
      </c>
      <c r="T2427" s="14">
        <f t="shared" si="153"/>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50"/>
        <v>0</v>
      </c>
      <c r="P2428" s="5" t="e">
        <f t="shared" si="151"/>
        <v>#DIV/0!</v>
      </c>
      <c r="Q2428" t="s">
        <v>8336</v>
      </c>
      <c r="R2428" s="12" t="s">
        <v>8337</v>
      </c>
      <c r="S2428" s="14">
        <f t="shared" si="152"/>
        <v>42163.961712962955</v>
      </c>
      <c r="T2428" s="14">
        <f t="shared" si="153"/>
        <v>42223.961712962955</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50"/>
        <v>2E-3</v>
      </c>
      <c r="P2429" s="5">
        <f t="shared" si="151"/>
        <v>1</v>
      </c>
      <c r="Q2429" t="s">
        <v>8336</v>
      </c>
      <c r="R2429" s="12" t="s">
        <v>8337</v>
      </c>
      <c r="S2429" s="14">
        <f t="shared" si="152"/>
        <v>42412.11033564814</v>
      </c>
      <c r="T2429" s="14">
        <f t="shared" si="153"/>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50"/>
        <v>2.8571428571428571E-3</v>
      </c>
      <c r="P2430" s="5">
        <f t="shared" si="151"/>
        <v>1</v>
      </c>
      <c r="Q2430" t="s">
        <v>8336</v>
      </c>
      <c r="R2430" s="12" t="s">
        <v>8337</v>
      </c>
      <c r="S2430" s="14">
        <f t="shared" si="152"/>
        <v>42045.575821759259</v>
      </c>
      <c r="T2430" s="14">
        <f t="shared" si="153"/>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50"/>
        <v>1.4321428571428572</v>
      </c>
      <c r="P2431" s="5">
        <f t="shared" si="151"/>
        <v>501.25</v>
      </c>
      <c r="Q2431" t="s">
        <v>8336</v>
      </c>
      <c r="R2431" s="12" t="s">
        <v>8337</v>
      </c>
      <c r="S2431" s="14">
        <f t="shared" si="152"/>
        <v>42734.670902777776</v>
      </c>
      <c r="T2431" s="14">
        <f t="shared" si="153"/>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50"/>
        <v>0.70000000000000007</v>
      </c>
      <c r="P2432" s="5">
        <f t="shared" si="151"/>
        <v>10.5</v>
      </c>
      <c r="Q2432" t="s">
        <v>8336</v>
      </c>
      <c r="R2432" s="12" t="s">
        <v>8337</v>
      </c>
      <c r="S2432" s="14">
        <f t="shared" si="152"/>
        <v>42381.922499999993</v>
      </c>
      <c r="T2432" s="14">
        <f t="shared" si="153"/>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50"/>
        <v>2E-3</v>
      </c>
      <c r="P2433" s="5">
        <f t="shared" si="151"/>
        <v>1</v>
      </c>
      <c r="Q2433" t="s">
        <v>8336</v>
      </c>
      <c r="R2433" s="12" t="s">
        <v>8337</v>
      </c>
      <c r="S2433" s="14">
        <f t="shared" si="152"/>
        <v>42488.891354166662</v>
      </c>
      <c r="T2433" s="14">
        <f t="shared" si="153"/>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50"/>
        <v>1.4285714285714287E-2</v>
      </c>
      <c r="P2434" s="5">
        <f t="shared" si="151"/>
        <v>1</v>
      </c>
      <c r="Q2434" t="s">
        <v>8336</v>
      </c>
      <c r="R2434" s="12" t="s">
        <v>8337</v>
      </c>
      <c r="S2434" s="14">
        <f t="shared" si="152"/>
        <v>42041.010381944441</v>
      </c>
      <c r="T2434" s="14">
        <f t="shared" si="153"/>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4">E2435/D2435*100</f>
        <v>0</v>
      </c>
      <c r="P2435" s="5" t="e">
        <f t="shared" ref="P2435:P2498" si="155">E2435/L2435</f>
        <v>#DIV/0!</v>
      </c>
      <c r="Q2435" t="s">
        <v>8336</v>
      </c>
      <c r="R2435" s="12" t="s">
        <v>8337</v>
      </c>
      <c r="S2435" s="14">
        <f t="shared" si="152"/>
        <v>42397.691469907404</v>
      </c>
      <c r="T2435" s="14">
        <f t="shared" si="153"/>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4"/>
        <v>0.13</v>
      </c>
      <c r="P2436" s="5">
        <f t="shared" si="155"/>
        <v>13</v>
      </c>
      <c r="Q2436" t="s">
        <v>8336</v>
      </c>
      <c r="R2436" s="12" t="s">
        <v>8337</v>
      </c>
      <c r="S2436" s="14">
        <f t="shared" si="152"/>
        <v>42179.977708333325</v>
      </c>
      <c r="T2436" s="14">
        <f t="shared" si="153"/>
        <v>42219.977708333325</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4"/>
        <v>0.48960000000000004</v>
      </c>
      <c r="P2437" s="5">
        <f t="shared" si="155"/>
        <v>306</v>
      </c>
      <c r="Q2437" t="s">
        <v>8336</v>
      </c>
      <c r="R2437" s="12" t="s">
        <v>8337</v>
      </c>
      <c r="S2437" s="14">
        <f t="shared" si="152"/>
        <v>42252.069282407399</v>
      </c>
      <c r="T2437" s="14">
        <f t="shared" si="153"/>
        <v>42282.069282407399</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4"/>
        <v>3.8461538461538464E-2</v>
      </c>
      <c r="P2438" s="5">
        <f t="shared" si="155"/>
        <v>22.5</v>
      </c>
      <c r="Q2438" t="s">
        <v>8336</v>
      </c>
      <c r="R2438" s="12" t="s">
        <v>8337</v>
      </c>
      <c r="S2438" s="14">
        <f t="shared" si="152"/>
        <v>42338.407060185178</v>
      </c>
      <c r="T2438" s="14">
        <f t="shared" si="153"/>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4"/>
        <v>0</v>
      </c>
      <c r="P2439" s="5" t="e">
        <f t="shared" si="155"/>
        <v>#DIV/0!</v>
      </c>
      <c r="Q2439" t="s">
        <v>8336</v>
      </c>
      <c r="R2439" s="12" t="s">
        <v>8337</v>
      </c>
      <c r="S2439" s="14">
        <f t="shared" si="152"/>
        <v>42031.756805555553</v>
      </c>
      <c r="T2439" s="14">
        <f t="shared" si="153"/>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4"/>
        <v>0.33333333333333337</v>
      </c>
      <c r="P2440" s="5">
        <f t="shared" si="155"/>
        <v>50</v>
      </c>
      <c r="Q2440" t="s">
        <v>8336</v>
      </c>
      <c r="R2440" s="12" t="s">
        <v>8337</v>
      </c>
      <c r="S2440" s="14">
        <f t="shared" si="152"/>
        <v>42285.706736111104</v>
      </c>
      <c r="T2440" s="14">
        <f t="shared" si="153"/>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4"/>
        <v>0</v>
      </c>
      <c r="P2441" s="5" t="e">
        <f t="shared" si="155"/>
        <v>#DIV/0!</v>
      </c>
      <c r="Q2441" t="s">
        <v>8336</v>
      </c>
      <c r="R2441" s="12" t="s">
        <v>8337</v>
      </c>
      <c r="S2441" s="14">
        <f t="shared" si="152"/>
        <v>42265.610289351847</v>
      </c>
      <c r="T2441" s="14">
        <f t="shared" si="153"/>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4"/>
        <v>0.2</v>
      </c>
      <c r="P2442" s="5">
        <f t="shared" si="155"/>
        <v>5</v>
      </c>
      <c r="Q2442" t="s">
        <v>8336</v>
      </c>
      <c r="R2442" s="12" t="s">
        <v>8352</v>
      </c>
      <c r="S2442" s="14">
        <f t="shared" si="152"/>
        <v>42383.691122685181</v>
      </c>
      <c r="T2442" s="14">
        <f t="shared" si="153"/>
        <v>42413.691122685181</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4"/>
        <v>107.88</v>
      </c>
      <c r="P2443" s="5">
        <f t="shared" si="155"/>
        <v>74.22935779816514</v>
      </c>
      <c r="Q2443" t="s">
        <v>8336</v>
      </c>
      <c r="R2443" s="12" t="s">
        <v>8352</v>
      </c>
      <c r="S2443" s="14">
        <f t="shared" si="152"/>
        <v>42186.917291666665</v>
      </c>
      <c r="T2443" s="14">
        <f t="shared" si="153"/>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4"/>
        <v>125.94166666666666</v>
      </c>
      <c r="P2444" s="5">
        <f t="shared" si="155"/>
        <v>81.252688172043008</v>
      </c>
      <c r="Q2444" t="s">
        <v>8336</v>
      </c>
      <c r="R2444" s="12" t="s">
        <v>8352</v>
      </c>
      <c r="S2444" s="14">
        <f t="shared" si="152"/>
        <v>42052.458657407398</v>
      </c>
      <c r="T2444" s="14">
        <f t="shared" si="153"/>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4"/>
        <v>202.51495</v>
      </c>
      <c r="P2445" s="5">
        <f t="shared" si="155"/>
        <v>130.23469453376205</v>
      </c>
      <c r="Q2445" t="s">
        <v>8336</v>
      </c>
      <c r="R2445" s="12" t="s">
        <v>8352</v>
      </c>
      <c r="S2445" s="14">
        <f t="shared" si="152"/>
        <v>41836.416921296295</v>
      </c>
      <c r="T2445" s="14">
        <f t="shared" si="153"/>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4"/>
        <v>108.60000000000001</v>
      </c>
      <c r="P2446" s="5">
        <f t="shared" si="155"/>
        <v>53.409836065573771</v>
      </c>
      <c r="Q2446" t="s">
        <v>8336</v>
      </c>
      <c r="R2446" s="12" t="s">
        <v>8352</v>
      </c>
      <c r="S2446" s="14">
        <f t="shared" si="152"/>
        <v>42485.54619212963</v>
      </c>
      <c r="T2446" s="14">
        <f t="shared" si="153"/>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4"/>
        <v>172.8</v>
      </c>
      <c r="P2447" s="5">
        <f t="shared" si="155"/>
        <v>75.130434782608702</v>
      </c>
      <c r="Q2447" t="s">
        <v>8336</v>
      </c>
      <c r="R2447" s="12" t="s">
        <v>8352</v>
      </c>
      <c r="S2447" s="14">
        <f t="shared" si="152"/>
        <v>42242.981724537036</v>
      </c>
      <c r="T2447" s="14">
        <f t="shared" si="153"/>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4"/>
        <v>167.98</v>
      </c>
      <c r="P2448" s="5">
        <f t="shared" si="155"/>
        <v>75.666666666666671</v>
      </c>
      <c r="Q2448" t="s">
        <v>8336</v>
      </c>
      <c r="R2448" s="12" t="s">
        <v>8352</v>
      </c>
      <c r="S2448" s="14">
        <f t="shared" si="152"/>
        <v>42670.394340277773</v>
      </c>
      <c r="T2448" s="14">
        <f t="shared" si="153"/>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4"/>
        <v>427.20000000000005</v>
      </c>
      <c r="P2449" s="5">
        <f t="shared" si="155"/>
        <v>31.691394658753708</v>
      </c>
      <c r="Q2449" t="s">
        <v>8336</v>
      </c>
      <c r="R2449" s="12" t="s">
        <v>8352</v>
      </c>
      <c r="S2449" s="14">
        <f t="shared" si="152"/>
        <v>42654.26149305555</v>
      </c>
      <c r="T2449" s="14">
        <f t="shared" si="153"/>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4"/>
        <v>107.5</v>
      </c>
      <c r="P2450" s="5">
        <f t="shared" si="155"/>
        <v>47.777777777777779</v>
      </c>
      <c r="Q2450" t="s">
        <v>8336</v>
      </c>
      <c r="R2450" s="12" t="s">
        <v>8352</v>
      </c>
      <c r="S2450" s="14">
        <f t="shared" si="152"/>
        <v>42607.107789351845</v>
      </c>
      <c r="T2450" s="14">
        <f t="shared" si="153"/>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4"/>
        <v>108</v>
      </c>
      <c r="P2451" s="5">
        <f t="shared" si="155"/>
        <v>90</v>
      </c>
      <c r="Q2451" t="s">
        <v>8336</v>
      </c>
      <c r="R2451" s="12" t="s">
        <v>8352</v>
      </c>
      <c r="S2451" s="14">
        <f t="shared" ref="S2451:S2514" si="156">(((J2451/60)/60)/24)+DATE(1970,1,1)+(-5/24)</f>
        <v>41942.934201388889</v>
      </c>
      <c r="T2451" s="14">
        <f t="shared" ref="T2451:T2514" si="157">(((I2451/60)/60)/24)+DATE(1970,1,1)+(-5/24)</f>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4"/>
        <v>101.53353333333335</v>
      </c>
      <c r="P2452" s="5">
        <f t="shared" si="155"/>
        <v>149.31401960784314</v>
      </c>
      <c r="Q2452" t="s">
        <v>8336</v>
      </c>
      <c r="R2452" s="12" t="s">
        <v>8352</v>
      </c>
      <c r="S2452" s="14">
        <f t="shared" si="156"/>
        <v>41901.864074074074</v>
      </c>
      <c r="T2452" s="14">
        <f t="shared" si="157"/>
        <v>41939.924305555556</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4"/>
        <v>115.45</v>
      </c>
      <c r="P2453" s="5">
        <f t="shared" si="155"/>
        <v>62.06989247311828</v>
      </c>
      <c r="Q2453" t="s">
        <v>8336</v>
      </c>
      <c r="R2453" s="12" t="s">
        <v>8352</v>
      </c>
      <c r="S2453" s="14">
        <f t="shared" si="156"/>
        <v>42779.700115740743</v>
      </c>
      <c r="T2453" s="14">
        <f t="shared" si="157"/>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4"/>
        <v>133.5</v>
      </c>
      <c r="P2454" s="5">
        <f t="shared" si="155"/>
        <v>53.4</v>
      </c>
      <c r="Q2454" t="s">
        <v>8336</v>
      </c>
      <c r="R2454" s="12" t="s">
        <v>8352</v>
      </c>
      <c r="S2454" s="14">
        <f t="shared" si="156"/>
        <v>42338.635416666664</v>
      </c>
      <c r="T2454" s="14">
        <f t="shared" si="157"/>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4"/>
        <v>154.69999999999999</v>
      </c>
      <c r="P2455" s="5">
        <f t="shared" si="155"/>
        <v>69.268656716417908</v>
      </c>
      <c r="Q2455" t="s">
        <v>8336</v>
      </c>
      <c r="R2455" s="12" t="s">
        <v>8352</v>
      </c>
      <c r="S2455" s="14">
        <f t="shared" si="156"/>
        <v>42738.483900462961</v>
      </c>
      <c r="T2455" s="14">
        <f t="shared" si="157"/>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4"/>
        <v>100.84571428571429</v>
      </c>
      <c r="P2456" s="5">
        <f t="shared" si="155"/>
        <v>271.50769230769231</v>
      </c>
      <c r="Q2456" t="s">
        <v>8336</v>
      </c>
      <c r="R2456" s="12" t="s">
        <v>8352</v>
      </c>
      <c r="S2456" s="14">
        <f t="shared" si="156"/>
        <v>42769.99314814814</v>
      </c>
      <c r="T2456" s="14">
        <f t="shared" si="157"/>
        <v>42804.99314814814</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4"/>
        <v>182</v>
      </c>
      <c r="P2457" s="5">
        <f t="shared" si="155"/>
        <v>34.125</v>
      </c>
      <c r="Q2457" t="s">
        <v>8336</v>
      </c>
      <c r="R2457" s="12" t="s">
        <v>8352</v>
      </c>
      <c r="S2457" s="14">
        <f t="shared" si="156"/>
        <v>42452.573495370372</v>
      </c>
      <c r="T2457" s="14">
        <f t="shared" si="157"/>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4"/>
        <v>180.86666666666667</v>
      </c>
      <c r="P2458" s="5">
        <f t="shared" si="155"/>
        <v>40.492537313432834</v>
      </c>
      <c r="Q2458" t="s">
        <v>8336</v>
      </c>
      <c r="R2458" s="12" t="s">
        <v>8352</v>
      </c>
      <c r="S2458" s="14">
        <f t="shared" si="156"/>
        <v>42761.752766203703</v>
      </c>
      <c r="T2458" s="14">
        <f t="shared" si="157"/>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4"/>
        <v>102.30434782608695</v>
      </c>
      <c r="P2459" s="5">
        <f t="shared" si="155"/>
        <v>189.75806451612902</v>
      </c>
      <c r="Q2459" t="s">
        <v>8336</v>
      </c>
      <c r="R2459" s="12" t="s">
        <v>8352</v>
      </c>
      <c r="S2459" s="14">
        <f t="shared" si="156"/>
        <v>42423.394166666665</v>
      </c>
      <c r="T2459" s="14">
        <f t="shared" si="157"/>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4"/>
        <v>110.17999999999999</v>
      </c>
      <c r="P2460" s="5">
        <f t="shared" si="155"/>
        <v>68.862499999999997</v>
      </c>
      <c r="Q2460" t="s">
        <v>8336</v>
      </c>
      <c r="R2460" s="12" t="s">
        <v>8352</v>
      </c>
      <c r="S2460" s="14">
        <f t="shared" si="156"/>
        <v>42495.663402777776</v>
      </c>
      <c r="T2460" s="14">
        <f t="shared" si="157"/>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4"/>
        <v>102.25</v>
      </c>
      <c r="P2461" s="5">
        <f t="shared" si="155"/>
        <v>108.77659574468085</v>
      </c>
      <c r="Q2461" t="s">
        <v>8336</v>
      </c>
      <c r="R2461" s="12" t="s">
        <v>8352</v>
      </c>
      <c r="S2461" s="14">
        <f t="shared" si="156"/>
        <v>42407.429224537038</v>
      </c>
      <c r="T2461" s="14">
        <f t="shared" si="157"/>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4"/>
        <v>100.78823529411764</v>
      </c>
      <c r="P2462" s="5">
        <f t="shared" si="155"/>
        <v>125.98529411764706</v>
      </c>
      <c r="Q2462" t="s">
        <v>8325</v>
      </c>
      <c r="R2462" s="12" t="s">
        <v>8329</v>
      </c>
      <c r="S2462" s="14">
        <f t="shared" si="156"/>
        <v>42703.978784722225</v>
      </c>
      <c r="T2462" s="14">
        <f t="shared" si="157"/>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4"/>
        <v>103.8</v>
      </c>
      <c r="P2463" s="5">
        <f t="shared" si="155"/>
        <v>90.523255813953483</v>
      </c>
      <c r="Q2463" t="s">
        <v>8325</v>
      </c>
      <c r="R2463" s="12" t="s">
        <v>8329</v>
      </c>
      <c r="S2463" s="14">
        <f t="shared" si="156"/>
        <v>40783.804363425923</v>
      </c>
      <c r="T2463" s="14">
        <f t="shared" si="157"/>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4"/>
        <v>110.70833333333334</v>
      </c>
      <c r="P2464" s="5">
        <f t="shared" si="155"/>
        <v>28.880434782608695</v>
      </c>
      <c r="Q2464" t="s">
        <v>8325</v>
      </c>
      <c r="R2464" s="12" t="s">
        <v>8329</v>
      </c>
      <c r="S2464" s="14">
        <f t="shared" si="156"/>
        <v>41088.977962962963</v>
      </c>
      <c r="T2464" s="14">
        <f t="shared" si="157"/>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4"/>
        <v>116.25000000000001</v>
      </c>
      <c r="P2465" s="5">
        <f t="shared" si="155"/>
        <v>31</v>
      </c>
      <c r="Q2465" t="s">
        <v>8325</v>
      </c>
      <c r="R2465" s="12" t="s">
        <v>8329</v>
      </c>
      <c r="S2465" s="14">
        <f t="shared" si="156"/>
        <v>41340.903067129628</v>
      </c>
      <c r="T2465" s="14">
        <f t="shared" si="157"/>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4"/>
        <v>111.1</v>
      </c>
      <c r="P2466" s="5">
        <f t="shared" si="155"/>
        <v>51.674418604651166</v>
      </c>
      <c r="Q2466" t="s">
        <v>8325</v>
      </c>
      <c r="R2466" s="12" t="s">
        <v>8329</v>
      </c>
      <c r="S2466" s="14">
        <f t="shared" si="156"/>
        <v>42248.692094907405</v>
      </c>
      <c r="T2466" s="14">
        <f t="shared" si="157"/>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4"/>
        <v>180.14285714285714</v>
      </c>
      <c r="P2467" s="5">
        <f t="shared" si="155"/>
        <v>26.270833333333332</v>
      </c>
      <c r="Q2467" t="s">
        <v>8325</v>
      </c>
      <c r="R2467" s="12" t="s">
        <v>8329</v>
      </c>
      <c r="S2467" s="14">
        <f t="shared" si="156"/>
        <v>41145.510972222219</v>
      </c>
      <c r="T2467" s="14">
        <f t="shared" si="157"/>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4"/>
        <v>100</v>
      </c>
      <c r="P2468" s="5">
        <f t="shared" si="155"/>
        <v>48.07692307692308</v>
      </c>
      <c r="Q2468" t="s">
        <v>8325</v>
      </c>
      <c r="R2468" s="12" t="s">
        <v>8329</v>
      </c>
      <c r="S2468" s="14">
        <f t="shared" si="156"/>
        <v>41372.894131944442</v>
      </c>
      <c r="T2468" s="14">
        <f t="shared" si="157"/>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4"/>
        <v>118.5</v>
      </c>
      <c r="P2469" s="5">
        <f t="shared" si="155"/>
        <v>27.558139534883722</v>
      </c>
      <c r="Q2469" t="s">
        <v>8325</v>
      </c>
      <c r="R2469" s="12" t="s">
        <v>8329</v>
      </c>
      <c r="S2469" s="14">
        <f t="shared" si="156"/>
        <v>41025.665868055556</v>
      </c>
      <c r="T2469" s="14">
        <f t="shared" si="157"/>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4"/>
        <v>107.21700000000001</v>
      </c>
      <c r="P2470" s="5">
        <f t="shared" si="155"/>
        <v>36.97137931034483</v>
      </c>
      <c r="Q2470" t="s">
        <v>8325</v>
      </c>
      <c r="R2470" s="12" t="s">
        <v>8329</v>
      </c>
      <c r="S2470" s="14">
        <f t="shared" si="156"/>
        <v>41173.945844907401</v>
      </c>
      <c r="T2470" s="14">
        <f t="shared" si="157"/>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4"/>
        <v>113.66666666666667</v>
      </c>
      <c r="P2471" s="5">
        <f t="shared" si="155"/>
        <v>29.021276595744681</v>
      </c>
      <c r="Q2471" t="s">
        <v>8325</v>
      </c>
      <c r="R2471" s="12" t="s">
        <v>8329</v>
      </c>
      <c r="S2471" s="14">
        <f t="shared" si="156"/>
        <v>40557.221400462957</v>
      </c>
      <c r="T2471" s="14">
        <f t="shared" si="157"/>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4"/>
        <v>103.16400000000002</v>
      </c>
      <c r="P2472" s="5">
        <f t="shared" si="155"/>
        <v>28.65666666666667</v>
      </c>
      <c r="Q2472" t="s">
        <v>8325</v>
      </c>
      <c r="R2472" s="12" t="s">
        <v>8329</v>
      </c>
      <c r="S2472" s="14">
        <f t="shared" si="156"/>
        <v>41022.866377314815</v>
      </c>
      <c r="T2472" s="14">
        <f t="shared" si="157"/>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4"/>
        <v>128</v>
      </c>
      <c r="P2473" s="5">
        <f t="shared" si="155"/>
        <v>37.647058823529413</v>
      </c>
      <c r="Q2473" t="s">
        <v>8325</v>
      </c>
      <c r="R2473" s="12" t="s">
        <v>8329</v>
      </c>
      <c r="S2473" s="14">
        <f t="shared" si="156"/>
        <v>40893.784629629627</v>
      </c>
      <c r="T2473" s="14">
        <f t="shared" si="157"/>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4"/>
        <v>135.76026666666667</v>
      </c>
      <c r="P2474" s="5">
        <f t="shared" si="155"/>
        <v>97.904038461538462</v>
      </c>
      <c r="Q2474" t="s">
        <v>8325</v>
      </c>
      <c r="R2474" s="12" t="s">
        <v>8329</v>
      </c>
      <c r="S2474" s="14">
        <f t="shared" si="156"/>
        <v>40353.907175925924</v>
      </c>
      <c r="T2474" s="14">
        <f t="shared" si="157"/>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4"/>
        <v>100</v>
      </c>
      <c r="P2475" s="5">
        <f t="shared" si="155"/>
        <v>42.553191489361701</v>
      </c>
      <c r="Q2475" t="s">
        <v>8325</v>
      </c>
      <c r="R2475" s="12" t="s">
        <v>8329</v>
      </c>
      <c r="S2475" s="14">
        <f t="shared" si="156"/>
        <v>41193.540150462963</v>
      </c>
      <c r="T2475" s="14">
        <f t="shared" si="157"/>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4"/>
        <v>100.00360000000002</v>
      </c>
      <c r="P2476" s="5">
        <f t="shared" si="155"/>
        <v>131.58368421052631</v>
      </c>
      <c r="Q2476" t="s">
        <v>8325</v>
      </c>
      <c r="R2476" s="12" t="s">
        <v>8329</v>
      </c>
      <c r="S2476" s="14">
        <f t="shared" si="156"/>
        <v>40416.80296296296</v>
      </c>
      <c r="T2476" s="14">
        <f t="shared" si="157"/>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4"/>
        <v>104.71999999999998</v>
      </c>
      <c r="P2477" s="5">
        <f t="shared" si="155"/>
        <v>32.320987654320987</v>
      </c>
      <c r="Q2477" t="s">
        <v>8325</v>
      </c>
      <c r="R2477" s="12" t="s">
        <v>8329</v>
      </c>
      <c r="S2477" s="14">
        <f t="shared" si="156"/>
        <v>40310.079340277778</v>
      </c>
      <c r="T2477" s="14">
        <f t="shared" si="157"/>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4"/>
        <v>105.02249999999999</v>
      </c>
      <c r="P2478" s="5">
        <f t="shared" si="155"/>
        <v>61.103999999999999</v>
      </c>
      <c r="Q2478" t="s">
        <v>8325</v>
      </c>
      <c r="R2478" s="12" t="s">
        <v>8329</v>
      </c>
      <c r="S2478" s="14">
        <f t="shared" si="156"/>
        <v>41913.120023148142</v>
      </c>
      <c r="T2478" s="14">
        <f t="shared" si="157"/>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4"/>
        <v>171.33333333333334</v>
      </c>
      <c r="P2479" s="5">
        <f t="shared" si="155"/>
        <v>31.341463414634145</v>
      </c>
      <c r="Q2479" t="s">
        <v>8325</v>
      </c>
      <c r="R2479" s="12" t="s">
        <v>8329</v>
      </c>
      <c r="S2479" s="14">
        <f t="shared" si="156"/>
        <v>41088.483159722222</v>
      </c>
      <c r="T2479" s="14">
        <f t="shared" si="157"/>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4"/>
        <v>127.49999999999999</v>
      </c>
      <c r="P2480" s="5">
        <f t="shared" si="155"/>
        <v>129.1139240506329</v>
      </c>
      <c r="Q2480" t="s">
        <v>8325</v>
      </c>
      <c r="R2480" s="12" t="s">
        <v>8329</v>
      </c>
      <c r="S2480" s="14">
        <f t="shared" si="156"/>
        <v>41257.742048611108</v>
      </c>
      <c r="T2480" s="14">
        <f t="shared" si="157"/>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4"/>
        <v>133.44333333333333</v>
      </c>
      <c r="P2481" s="5">
        <f t="shared" si="155"/>
        <v>25.020624999999999</v>
      </c>
      <c r="Q2481" t="s">
        <v>8325</v>
      </c>
      <c r="R2481" s="12" t="s">
        <v>8329</v>
      </c>
      <c r="S2481" s="14">
        <f t="shared" si="156"/>
        <v>41107.518449074072</v>
      </c>
      <c r="T2481" s="14">
        <f t="shared" si="157"/>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4"/>
        <v>100</v>
      </c>
      <c r="P2482" s="5">
        <f t="shared" si="155"/>
        <v>250</v>
      </c>
      <c r="Q2482" t="s">
        <v>8325</v>
      </c>
      <c r="R2482" s="12" t="s">
        <v>8329</v>
      </c>
      <c r="S2482" s="14">
        <f t="shared" si="156"/>
        <v>42227.727824074071</v>
      </c>
      <c r="T2482" s="14">
        <f t="shared" si="157"/>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4"/>
        <v>112.91099999999999</v>
      </c>
      <c r="P2483" s="5">
        <f t="shared" si="155"/>
        <v>47.541473684210523</v>
      </c>
      <c r="Q2483" t="s">
        <v>8325</v>
      </c>
      <c r="R2483" s="12" t="s">
        <v>8329</v>
      </c>
      <c r="S2483" s="14">
        <f t="shared" si="156"/>
        <v>40999.437592592592</v>
      </c>
      <c r="T2483" s="14">
        <f t="shared" si="157"/>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4"/>
        <v>100.1</v>
      </c>
      <c r="P2484" s="5">
        <f t="shared" si="155"/>
        <v>40.04</v>
      </c>
      <c r="Q2484" t="s">
        <v>8325</v>
      </c>
      <c r="R2484" s="12" t="s">
        <v>8329</v>
      </c>
      <c r="S2484" s="14">
        <f t="shared" si="156"/>
        <v>40711.573877314811</v>
      </c>
      <c r="T2484" s="14">
        <f t="shared" si="157"/>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4"/>
        <v>113.72727272727272</v>
      </c>
      <c r="P2485" s="5">
        <f t="shared" si="155"/>
        <v>65.84210526315789</v>
      </c>
      <c r="Q2485" t="s">
        <v>8325</v>
      </c>
      <c r="R2485" s="12" t="s">
        <v>8329</v>
      </c>
      <c r="S2485" s="14">
        <f t="shared" si="156"/>
        <v>40970.541701388887</v>
      </c>
      <c r="T2485" s="14">
        <f t="shared" si="157"/>
        <v>41030.500034722223</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4"/>
        <v>119.31742857142855</v>
      </c>
      <c r="P2486" s="5">
        <f t="shared" si="155"/>
        <v>46.401222222222216</v>
      </c>
      <c r="Q2486" t="s">
        <v>8325</v>
      </c>
      <c r="R2486" s="12" t="s">
        <v>8329</v>
      </c>
      <c r="S2486" s="14">
        <f t="shared" si="156"/>
        <v>40771.708368055552</v>
      </c>
      <c r="T2486" s="14">
        <f t="shared" si="157"/>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4"/>
        <v>103.25</v>
      </c>
      <c r="P2487" s="5">
        <f t="shared" si="155"/>
        <v>50.365853658536587</v>
      </c>
      <c r="Q2487" t="s">
        <v>8325</v>
      </c>
      <c r="R2487" s="12" t="s">
        <v>8329</v>
      </c>
      <c r="S2487" s="14">
        <f t="shared" si="156"/>
        <v>40793.790266203701</v>
      </c>
      <c r="T2487" s="14">
        <f t="shared" si="157"/>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4"/>
        <v>265.66666666666669</v>
      </c>
      <c r="P2488" s="5">
        <f t="shared" si="155"/>
        <v>26.566666666666666</v>
      </c>
      <c r="Q2488" t="s">
        <v>8325</v>
      </c>
      <c r="R2488" s="12" t="s">
        <v>8329</v>
      </c>
      <c r="S2488" s="14">
        <f t="shared" si="156"/>
        <v>40991.499722222223</v>
      </c>
      <c r="T2488" s="14">
        <f t="shared" si="157"/>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4"/>
        <v>100.05066666666667</v>
      </c>
      <c r="P2489" s="5">
        <f t="shared" si="155"/>
        <v>39.493684210526318</v>
      </c>
      <c r="Q2489" t="s">
        <v>8325</v>
      </c>
      <c r="R2489" s="12" t="s">
        <v>8329</v>
      </c>
      <c r="S2489" s="14">
        <f t="shared" si="156"/>
        <v>41025.874965277777</v>
      </c>
      <c r="T2489" s="14">
        <f t="shared" si="157"/>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4"/>
        <v>106.69999999999999</v>
      </c>
      <c r="P2490" s="5">
        <f t="shared" si="155"/>
        <v>49.246153846153845</v>
      </c>
      <c r="Q2490" t="s">
        <v>8325</v>
      </c>
      <c r="R2490" s="12" t="s">
        <v>8329</v>
      </c>
      <c r="S2490" s="14">
        <f t="shared" si="156"/>
        <v>40833.424861111111</v>
      </c>
      <c r="T2490" s="14">
        <f t="shared" si="157"/>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4"/>
        <v>133.67142857142858</v>
      </c>
      <c r="P2491" s="5">
        <f t="shared" si="155"/>
        <v>62.38</v>
      </c>
      <c r="Q2491" t="s">
        <v>8325</v>
      </c>
      <c r="R2491" s="12" t="s">
        <v>8329</v>
      </c>
      <c r="S2491" s="14">
        <f t="shared" si="156"/>
        <v>41373.481932870367</v>
      </c>
      <c r="T2491" s="14">
        <f t="shared" si="157"/>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4"/>
        <v>121.39999999999999</v>
      </c>
      <c r="P2492" s="5">
        <f t="shared" si="155"/>
        <v>37.9375</v>
      </c>
      <c r="Q2492" t="s">
        <v>8325</v>
      </c>
      <c r="R2492" s="12" t="s">
        <v>8329</v>
      </c>
      <c r="S2492" s="14">
        <f t="shared" si="156"/>
        <v>41023.019398148142</v>
      </c>
      <c r="T2492" s="14">
        <f t="shared" si="157"/>
        <v>41083.019398148142</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4"/>
        <v>103.2</v>
      </c>
      <c r="P2493" s="5">
        <f t="shared" si="155"/>
        <v>51.6</v>
      </c>
      <c r="Q2493" t="s">
        <v>8325</v>
      </c>
      <c r="R2493" s="12" t="s">
        <v>8329</v>
      </c>
      <c r="S2493" s="14">
        <f t="shared" si="156"/>
        <v>40542.630949074075</v>
      </c>
      <c r="T2493" s="14">
        <f t="shared" si="157"/>
        <v>40558.868749999994</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4"/>
        <v>125</v>
      </c>
      <c r="P2494" s="5">
        <f t="shared" si="155"/>
        <v>27.777777777777779</v>
      </c>
      <c r="Q2494" t="s">
        <v>8325</v>
      </c>
      <c r="R2494" s="12" t="s">
        <v>8329</v>
      </c>
      <c r="S2494" s="14">
        <f t="shared" si="156"/>
        <v>41024.777638888889</v>
      </c>
      <c r="T2494" s="14">
        <f t="shared" si="157"/>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4"/>
        <v>128.69999999999999</v>
      </c>
      <c r="P2495" s="5">
        <f t="shared" si="155"/>
        <v>99.382239382239376</v>
      </c>
      <c r="Q2495" t="s">
        <v>8325</v>
      </c>
      <c r="R2495" s="12" t="s">
        <v>8329</v>
      </c>
      <c r="S2495" s="14">
        <f t="shared" si="156"/>
        <v>41347.959953703699</v>
      </c>
      <c r="T2495" s="14">
        <f t="shared" si="157"/>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4"/>
        <v>101.00533333333333</v>
      </c>
      <c r="P2496" s="5">
        <f t="shared" si="155"/>
        <v>38.848205128205123</v>
      </c>
      <c r="Q2496" t="s">
        <v>8325</v>
      </c>
      <c r="R2496" s="12" t="s">
        <v>8329</v>
      </c>
      <c r="S2496" s="14">
        <f t="shared" si="156"/>
        <v>41022.436851851846</v>
      </c>
      <c r="T2496" s="14">
        <f t="shared" si="157"/>
        <v>41052.436851851846</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4"/>
        <v>127.53666666666665</v>
      </c>
      <c r="P2497" s="5">
        <f t="shared" si="155"/>
        <v>45.548809523809524</v>
      </c>
      <c r="Q2497" t="s">
        <v>8325</v>
      </c>
      <c r="R2497" s="12" t="s">
        <v>8329</v>
      </c>
      <c r="S2497" s="14">
        <f t="shared" si="156"/>
        <v>41036.738136574073</v>
      </c>
      <c r="T2497" s="14">
        <f t="shared" si="157"/>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4"/>
        <v>100</v>
      </c>
      <c r="P2498" s="5">
        <f t="shared" si="155"/>
        <v>600</v>
      </c>
      <c r="Q2498" t="s">
        <v>8325</v>
      </c>
      <c r="R2498" s="12" t="s">
        <v>8329</v>
      </c>
      <c r="S2498" s="14">
        <f t="shared" si="156"/>
        <v>41327.788101851853</v>
      </c>
      <c r="T2498" s="14">
        <f t="shared" si="157"/>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8">E2499/D2499*100</f>
        <v>112.7715</v>
      </c>
      <c r="P2499" s="5">
        <f t="shared" ref="P2499:P2562" si="159">E2499/L2499</f>
        <v>80.551071428571419</v>
      </c>
      <c r="Q2499" t="s">
        <v>8325</v>
      </c>
      <c r="R2499" s="12" t="s">
        <v>8329</v>
      </c>
      <c r="S2499" s="14">
        <f t="shared" si="156"/>
        <v>40730.670578703699</v>
      </c>
      <c r="T2499" s="14">
        <f t="shared" si="157"/>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8"/>
        <v>105.60000000000001</v>
      </c>
      <c r="P2500" s="5">
        <f t="shared" si="159"/>
        <v>52.8</v>
      </c>
      <c r="Q2500" t="s">
        <v>8325</v>
      </c>
      <c r="R2500" s="12" t="s">
        <v>8329</v>
      </c>
      <c r="S2500" s="14">
        <f t="shared" si="156"/>
        <v>42017.759108796294</v>
      </c>
      <c r="T2500" s="14">
        <f t="shared" si="157"/>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8"/>
        <v>202.625</v>
      </c>
      <c r="P2501" s="5">
        <f t="shared" si="159"/>
        <v>47.676470588235297</v>
      </c>
      <c r="Q2501" t="s">
        <v>8325</v>
      </c>
      <c r="R2501" s="12" t="s">
        <v>8329</v>
      </c>
      <c r="S2501" s="14">
        <f t="shared" si="156"/>
        <v>41226.440243055549</v>
      </c>
      <c r="T2501" s="14">
        <f t="shared" si="157"/>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8"/>
        <v>113.33333333333333</v>
      </c>
      <c r="P2502" s="5">
        <f t="shared" si="159"/>
        <v>23.448275862068964</v>
      </c>
      <c r="Q2502" t="s">
        <v>8336</v>
      </c>
      <c r="R2502" s="12" t="s">
        <v>8353</v>
      </c>
      <c r="S2502" s="14">
        <f t="shared" si="156"/>
        <v>41053.564525462964</v>
      </c>
      <c r="T2502" s="14">
        <f t="shared" si="157"/>
        <v>41083.564525462964</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8"/>
        <v>2.5545454545454547</v>
      </c>
      <c r="P2503" s="5">
        <f t="shared" si="159"/>
        <v>40.142857142857146</v>
      </c>
      <c r="Q2503" t="s">
        <v>8336</v>
      </c>
      <c r="R2503" s="12" t="s">
        <v>8353</v>
      </c>
      <c r="S2503" s="14">
        <f t="shared" si="156"/>
        <v>42244.568333333329</v>
      </c>
      <c r="T2503" s="14">
        <f t="shared" si="157"/>
        <v>42274.568333333329</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8"/>
        <v>7.8181818181818186E-2</v>
      </c>
      <c r="P2504" s="5">
        <f t="shared" si="159"/>
        <v>17.2</v>
      </c>
      <c r="Q2504" t="s">
        <v>8336</v>
      </c>
      <c r="R2504" s="12" t="s">
        <v>8353</v>
      </c>
      <c r="S2504" s="14">
        <f t="shared" si="156"/>
        <v>41858.617106481477</v>
      </c>
      <c r="T2504" s="14">
        <f t="shared" si="157"/>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8"/>
        <v>0</v>
      </c>
      <c r="P2505" s="5" t="e">
        <f t="shared" si="159"/>
        <v>#DIV/0!</v>
      </c>
      <c r="Q2505" t="s">
        <v>8336</v>
      </c>
      <c r="R2505" s="12" t="s">
        <v>8353</v>
      </c>
      <c r="S2505" s="14">
        <f t="shared" si="156"/>
        <v>42498.691064814811</v>
      </c>
      <c r="T2505" s="14">
        <f t="shared" si="157"/>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8"/>
        <v>0</v>
      </c>
      <c r="P2506" s="5" t="e">
        <f t="shared" si="159"/>
        <v>#DIV/0!</v>
      </c>
      <c r="Q2506" t="s">
        <v>8336</v>
      </c>
      <c r="R2506" s="12" t="s">
        <v>8353</v>
      </c>
      <c r="S2506" s="14">
        <f t="shared" si="156"/>
        <v>41927.807106481479</v>
      </c>
      <c r="T2506" s="14">
        <f t="shared" si="157"/>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8"/>
        <v>0</v>
      </c>
      <c r="P2507" s="5" t="e">
        <f t="shared" si="159"/>
        <v>#DIV/0!</v>
      </c>
      <c r="Q2507" t="s">
        <v>8336</v>
      </c>
      <c r="R2507" s="12" t="s">
        <v>8353</v>
      </c>
      <c r="S2507" s="14">
        <f t="shared" si="156"/>
        <v>42046.847407407404</v>
      </c>
      <c r="T2507" s="14">
        <f t="shared" si="157"/>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8"/>
        <v>0.6</v>
      </c>
      <c r="P2508" s="5">
        <f t="shared" si="159"/>
        <v>15</v>
      </c>
      <c r="Q2508" t="s">
        <v>8336</v>
      </c>
      <c r="R2508" s="12" t="s">
        <v>8353</v>
      </c>
      <c r="S2508" s="14">
        <f t="shared" si="156"/>
        <v>42258.088761574072</v>
      </c>
      <c r="T2508" s="14">
        <f t="shared" si="157"/>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8"/>
        <v>0</v>
      </c>
      <c r="P2509" s="5" t="e">
        <f t="shared" si="159"/>
        <v>#DIV/0!</v>
      </c>
      <c r="Q2509" t="s">
        <v>8336</v>
      </c>
      <c r="R2509" s="12" t="s">
        <v>8353</v>
      </c>
      <c r="S2509" s="14">
        <f t="shared" si="156"/>
        <v>42104.864629629628</v>
      </c>
      <c r="T2509" s="14">
        <f t="shared" si="157"/>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8"/>
        <v>0</v>
      </c>
      <c r="P2510" s="5" t="e">
        <f t="shared" si="159"/>
        <v>#DIV/0!</v>
      </c>
      <c r="Q2510" t="s">
        <v>8336</v>
      </c>
      <c r="R2510" s="12" t="s">
        <v>8353</v>
      </c>
      <c r="S2510" s="14">
        <f t="shared" si="156"/>
        <v>41835.743449074071</v>
      </c>
      <c r="T2510" s="14">
        <f t="shared" si="157"/>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8"/>
        <v>1.0526315789473684</v>
      </c>
      <c r="P2511" s="5">
        <f t="shared" si="159"/>
        <v>35.714285714285715</v>
      </c>
      <c r="Q2511" t="s">
        <v>8336</v>
      </c>
      <c r="R2511" s="12" t="s">
        <v>8353</v>
      </c>
      <c r="S2511" s="14">
        <f t="shared" si="156"/>
        <v>42058.601261574069</v>
      </c>
      <c r="T2511" s="14">
        <f t="shared" si="157"/>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8"/>
        <v>0.15</v>
      </c>
      <c r="P2512" s="5">
        <f t="shared" si="159"/>
        <v>37.5</v>
      </c>
      <c r="Q2512" t="s">
        <v>8336</v>
      </c>
      <c r="R2512" s="12" t="s">
        <v>8353</v>
      </c>
      <c r="S2512" s="14">
        <f t="shared" si="156"/>
        <v>42078.78902777777</v>
      </c>
      <c r="T2512" s="14">
        <f t="shared" si="157"/>
        <v>42138.78902777777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8"/>
        <v>0</v>
      </c>
      <c r="P2513" s="5" t="e">
        <f t="shared" si="159"/>
        <v>#DIV/0!</v>
      </c>
      <c r="Q2513" t="s">
        <v>8336</v>
      </c>
      <c r="R2513" s="12" t="s">
        <v>8353</v>
      </c>
      <c r="S2513" s="14">
        <f t="shared" si="156"/>
        <v>42371.238576388881</v>
      </c>
      <c r="T2513" s="14">
        <f t="shared" si="157"/>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8"/>
        <v>0</v>
      </c>
      <c r="P2514" s="5" t="e">
        <f t="shared" si="159"/>
        <v>#DIV/0!</v>
      </c>
      <c r="Q2514" t="s">
        <v>8336</v>
      </c>
      <c r="R2514" s="12" t="s">
        <v>8353</v>
      </c>
      <c r="S2514" s="14">
        <f t="shared" si="156"/>
        <v>41971.668530092589</v>
      </c>
      <c r="T2514" s="14">
        <f t="shared" si="157"/>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8"/>
        <v>0</v>
      </c>
      <c r="P2515" s="5" t="e">
        <f t="shared" si="159"/>
        <v>#DIV/0!</v>
      </c>
      <c r="Q2515" t="s">
        <v>8336</v>
      </c>
      <c r="R2515" s="12" t="s">
        <v>8353</v>
      </c>
      <c r="S2515" s="14">
        <f t="shared" ref="S2515:S2578" si="160">(((J2515/60)/60)/24)+DATE(1970,1,1)+(-5/24)</f>
        <v>42731.798483796294</v>
      </c>
      <c r="T2515" s="14">
        <f t="shared" ref="T2515:T2578" si="161">(((I2515/60)/60)/24)+DATE(1970,1,1)+(-5/24)</f>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8"/>
        <v>1.7500000000000002</v>
      </c>
      <c r="P2516" s="5">
        <f t="shared" si="159"/>
        <v>52.5</v>
      </c>
      <c r="Q2516" t="s">
        <v>8336</v>
      </c>
      <c r="R2516" s="12" t="s">
        <v>8353</v>
      </c>
      <c r="S2516" s="14">
        <f t="shared" si="160"/>
        <v>41854.181446759256</v>
      </c>
      <c r="T2516" s="14">
        <f t="shared" si="161"/>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8"/>
        <v>18.600000000000001</v>
      </c>
      <c r="P2517" s="5">
        <f t="shared" si="159"/>
        <v>77.5</v>
      </c>
      <c r="Q2517" t="s">
        <v>8336</v>
      </c>
      <c r="R2517" s="12" t="s">
        <v>8353</v>
      </c>
      <c r="S2517" s="14">
        <f t="shared" si="160"/>
        <v>42027.63140046296</v>
      </c>
      <c r="T2517" s="14">
        <f t="shared" si="161"/>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8"/>
        <v>0</v>
      </c>
      <c r="P2518" s="5" t="e">
        <f t="shared" si="159"/>
        <v>#DIV/0!</v>
      </c>
      <c r="Q2518" t="s">
        <v>8336</v>
      </c>
      <c r="R2518" s="12" t="s">
        <v>8353</v>
      </c>
      <c r="S2518" s="14">
        <f t="shared" si="160"/>
        <v>41942.445046296292</v>
      </c>
      <c r="T2518" s="14">
        <f t="shared" si="161"/>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8"/>
        <v>9.8166666666666664</v>
      </c>
      <c r="P2519" s="5">
        <f t="shared" si="159"/>
        <v>53.545454545454547</v>
      </c>
      <c r="Q2519" t="s">
        <v>8336</v>
      </c>
      <c r="R2519" s="12" t="s">
        <v>8353</v>
      </c>
      <c r="S2519" s="14">
        <f t="shared" si="160"/>
        <v>42052.594097222223</v>
      </c>
      <c r="T2519" s="14">
        <f t="shared" si="161"/>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8"/>
        <v>0</v>
      </c>
      <c r="P2520" s="5" t="e">
        <f t="shared" si="159"/>
        <v>#DIV/0!</v>
      </c>
      <c r="Q2520" t="s">
        <v>8336</v>
      </c>
      <c r="R2520" s="12" t="s">
        <v>8353</v>
      </c>
      <c r="S2520" s="14">
        <f t="shared" si="160"/>
        <v>41926.472546296296</v>
      </c>
      <c r="T2520" s="14">
        <f t="shared" si="161"/>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8"/>
        <v>4.3333333333333335E-2</v>
      </c>
      <c r="P2521" s="5">
        <f t="shared" si="159"/>
        <v>16.25</v>
      </c>
      <c r="Q2521" t="s">
        <v>8336</v>
      </c>
      <c r="R2521" s="12" t="s">
        <v>8353</v>
      </c>
      <c r="S2521" s="14">
        <f t="shared" si="160"/>
        <v>41808.946805555555</v>
      </c>
      <c r="T2521" s="14">
        <f t="shared" si="161"/>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8"/>
        <v>0</v>
      </c>
      <c r="P2522" s="5" t="e">
        <f t="shared" si="159"/>
        <v>#DIV/0!</v>
      </c>
      <c r="Q2522" t="s">
        <v>8325</v>
      </c>
      <c r="R2522" s="12" t="s">
        <v>8354</v>
      </c>
      <c r="S2522" s="14">
        <f t="shared" si="160"/>
        <v>42612.392187500001</v>
      </c>
      <c r="T2522" s="14">
        <f t="shared" si="161"/>
        <v>42658.597916666658</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8"/>
        <v>109.48792</v>
      </c>
      <c r="P2523" s="5">
        <f t="shared" si="159"/>
        <v>103.68174242424243</v>
      </c>
      <c r="Q2523" t="s">
        <v>8325</v>
      </c>
      <c r="R2523" s="12" t="s">
        <v>8354</v>
      </c>
      <c r="S2523" s="14">
        <f t="shared" si="160"/>
        <v>42269.75950231481</v>
      </c>
      <c r="T2523" s="14">
        <f t="shared" si="161"/>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8"/>
        <v>100</v>
      </c>
      <c r="P2524" s="5">
        <f t="shared" si="159"/>
        <v>185.18518518518519</v>
      </c>
      <c r="Q2524" t="s">
        <v>8325</v>
      </c>
      <c r="R2524" s="12" t="s">
        <v>8354</v>
      </c>
      <c r="S2524" s="14">
        <f t="shared" si="160"/>
        <v>42460.365277777775</v>
      </c>
      <c r="T2524" s="14">
        <f t="shared" si="161"/>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8"/>
        <v>156.44444444444446</v>
      </c>
      <c r="P2525" s="5">
        <f t="shared" si="159"/>
        <v>54.153846153846153</v>
      </c>
      <c r="Q2525" t="s">
        <v>8325</v>
      </c>
      <c r="R2525" s="12" t="s">
        <v>8354</v>
      </c>
      <c r="S2525" s="14">
        <f t="shared" si="160"/>
        <v>41930.767268518517</v>
      </c>
      <c r="T2525" s="14">
        <f t="shared" si="161"/>
        <v>41960.808935185189</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8"/>
        <v>101.6</v>
      </c>
      <c r="P2526" s="5">
        <f t="shared" si="159"/>
        <v>177.2093023255814</v>
      </c>
      <c r="Q2526" t="s">
        <v>8325</v>
      </c>
      <c r="R2526" s="12" t="s">
        <v>8354</v>
      </c>
      <c r="S2526" s="14">
        <f t="shared" si="160"/>
        <v>41961.599039351851</v>
      </c>
      <c r="T2526" s="14">
        <f t="shared" si="161"/>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8"/>
        <v>100.325</v>
      </c>
      <c r="P2527" s="5">
        <f t="shared" si="159"/>
        <v>100.325</v>
      </c>
      <c r="Q2527" t="s">
        <v>8325</v>
      </c>
      <c r="R2527" s="12" t="s">
        <v>8354</v>
      </c>
      <c r="S2527" s="14">
        <f t="shared" si="160"/>
        <v>41058.636238425926</v>
      </c>
      <c r="T2527" s="14">
        <f t="shared" si="161"/>
        <v>41088.636238425926</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8"/>
        <v>112.94999999999999</v>
      </c>
      <c r="P2528" s="5">
        <f t="shared" si="159"/>
        <v>136.90909090909091</v>
      </c>
      <c r="Q2528" t="s">
        <v>8325</v>
      </c>
      <c r="R2528" s="12" t="s">
        <v>8354</v>
      </c>
      <c r="S2528" s="14">
        <f t="shared" si="160"/>
        <v>41952.882800925923</v>
      </c>
      <c r="T2528" s="14">
        <f t="shared" si="161"/>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8"/>
        <v>102.125</v>
      </c>
      <c r="P2529" s="5">
        <f t="shared" si="159"/>
        <v>57.535211267605632</v>
      </c>
      <c r="Q2529" t="s">
        <v>8325</v>
      </c>
      <c r="R2529" s="12" t="s">
        <v>8354</v>
      </c>
      <c r="S2529" s="14">
        <f t="shared" si="160"/>
        <v>41546.542719907404</v>
      </c>
      <c r="T2529" s="14">
        <f t="shared" si="161"/>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8"/>
        <v>107.24974999999999</v>
      </c>
      <c r="P2530" s="5">
        <f t="shared" si="159"/>
        <v>52.962839506172834</v>
      </c>
      <c r="Q2530" t="s">
        <v>8325</v>
      </c>
      <c r="R2530" s="12" t="s">
        <v>8354</v>
      </c>
      <c r="S2530" s="14">
        <f t="shared" si="160"/>
        <v>42217.626192129632</v>
      </c>
      <c r="T2530" s="14">
        <f t="shared" si="161"/>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8"/>
        <v>104.28333333333333</v>
      </c>
      <c r="P2531" s="5">
        <f t="shared" si="159"/>
        <v>82.328947368421055</v>
      </c>
      <c r="Q2531" t="s">
        <v>8325</v>
      </c>
      <c r="R2531" s="12" t="s">
        <v>8354</v>
      </c>
      <c r="S2531" s="14">
        <f t="shared" si="160"/>
        <v>40947.872395833328</v>
      </c>
      <c r="T2531" s="14">
        <f t="shared" si="161"/>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8"/>
        <v>100</v>
      </c>
      <c r="P2532" s="5">
        <f t="shared" si="159"/>
        <v>135.41666666666666</v>
      </c>
      <c r="Q2532" t="s">
        <v>8325</v>
      </c>
      <c r="R2532" s="12" t="s">
        <v>8354</v>
      </c>
      <c r="S2532" s="14">
        <f t="shared" si="160"/>
        <v>42081.656307870369</v>
      </c>
      <c r="T2532" s="14">
        <f t="shared" si="161"/>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8"/>
        <v>100.4</v>
      </c>
      <c r="P2533" s="5">
        <f t="shared" si="159"/>
        <v>74.06557377049181</v>
      </c>
      <c r="Q2533" t="s">
        <v>8325</v>
      </c>
      <c r="R2533" s="12" t="s">
        <v>8354</v>
      </c>
      <c r="S2533" s="14">
        <f t="shared" si="160"/>
        <v>42208.471689814811</v>
      </c>
      <c r="T2533" s="14">
        <f t="shared" si="161"/>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8"/>
        <v>126.125</v>
      </c>
      <c r="P2534" s="5">
        <f t="shared" si="159"/>
        <v>84.083333333333329</v>
      </c>
      <c r="Q2534" t="s">
        <v>8325</v>
      </c>
      <c r="R2534" s="12" t="s">
        <v>8354</v>
      </c>
      <c r="S2534" s="14">
        <f t="shared" si="160"/>
        <v>41107.640810185185</v>
      </c>
      <c r="T2534" s="14">
        <f t="shared" si="161"/>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8"/>
        <v>110.66666666666667</v>
      </c>
      <c r="P2535" s="5">
        <f t="shared" si="159"/>
        <v>61.029411764705884</v>
      </c>
      <c r="Q2535" t="s">
        <v>8325</v>
      </c>
      <c r="R2535" s="12" t="s">
        <v>8354</v>
      </c>
      <c r="S2535" s="14">
        <f t="shared" si="160"/>
        <v>41304.542951388888</v>
      </c>
      <c r="T2535" s="14">
        <f t="shared" si="161"/>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8"/>
        <v>105</v>
      </c>
      <c r="P2536" s="5">
        <f t="shared" si="159"/>
        <v>150</v>
      </c>
      <c r="Q2536" t="s">
        <v>8325</v>
      </c>
      <c r="R2536" s="12" t="s">
        <v>8354</v>
      </c>
      <c r="S2536" s="14">
        <f t="shared" si="160"/>
        <v>40127.492037037038</v>
      </c>
      <c r="T2536" s="14">
        <f t="shared" si="161"/>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8"/>
        <v>103.77499999999999</v>
      </c>
      <c r="P2537" s="5">
        <f t="shared" si="159"/>
        <v>266.08974358974359</v>
      </c>
      <c r="Q2537" t="s">
        <v>8325</v>
      </c>
      <c r="R2537" s="12" t="s">
        <v>8354</v>
      </c>
      <c r="S2537" s="14">
        <f t="shared" si="160"/>
        <v>41943.582696759258</v>
      </c>
      <c r="T2537" s="14">
        <f t="shared" si="161"/>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8"/>
        <v>115.99999999999999</v>
      </c>
      <c r="P2538" s="5">
        <f t="shared" si="159"/>
        <v>7.25</v>
      </c>
      <c r="Q2538" t="s">
        <v>8325</v>
      </c>
      <c r="R2538" s="12" t="s">
        <v>8354</v>
      </c>
      <c r="S2538" s="14">
        <f t="shared" si="160"/>
        <v>41463.89775462963</v>
      </c>
      <c r="T2538" s="14">
        <f t="shared" si="161"/>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8"/>
        <v>110.00000000000001</v>
      </c>
      <c r="P2539" s="5">
        <f t="shared" si="159"/>
        <v>100</v>
      </c>
      <c r="Q2539" t="s">
        <v>8325</v>
      </c>
      <c r="R2539" s="12" t="s">
        <v>8354</v>
      </c>
      <c r="S2539" s="14">
        <f t="shared" si="160"/>
        <v>40696.440451388888</v>
      </c>
      <c r="T2539" s="14">
        <f t="shared" si="161"/>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8"/>
        <v>113.01761111111111</v>
      </c>
      <c r="P2540" s="5">
        <f t="shared" si="159"/>
        <v>109.96308108108107</v>
      </c>
      <c r="Q2540" t="s">
        <v>8325</v>
      </c>
      <c r="R2540" s="12" t="s">
        <v>8354</v>
      </c>
      <c r="S2540" s="14">
        <f t="shared" si="160"/>
        <v>41298.301631944443</v>
      </c>
      <c r="T2540" s="14">
        <f t="shared" si="161"/>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8"/>
        <v>100.25</v>
      </c>
      <c r="P2541" s="5">
        <f t="shared" si="159"/>
        <v>169.91525423728814</v>
      </c>
      <c r="Q2541" t="s">
        <v>8325</v>
      </c>
      <c r="R2541" s="12" t="s">
        <v>8354</v>
      </c>
      <c r="S2541" s="14">
        <f t="shared" si="160"/>
        <v>41977.693888888891</v>
      </c>
      <c r="T2541" s="14">
        <f t="shared" si="161"/>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8"/>
        <v>103.4</v>
      </c>
      <c r="P2542" s="5">
        <f t="shared" si="159"/>
        <v>95.740740740740748</v>
      </c>
      <c r="Q2542" t="s">
        <v>8325</v>
      </c>
      <c r="R2542" s="12" t="s">
        <v>8354</v>
      </c>
      <c r="S2542" s="14">
        <f t="shared" si="160"/>
        <v>40785.466678240737</v>
      </c>
      <c r="T2542" s="14">
        <f t="shared" si="161"/>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8"/>
        <v>107.02857142857142</v>
      </c>
      <c r="P2543" s="5">
        <f t="shared" si="159"/>
        <v>59.460317460317462</v>
      </c>
      <c r="Q2543" t="s">
        <v>8325</v>
      </c>
      <c r="R2543" s="12" t="s">
        <v>8354</v>
      </c>
      <c r="S2543" s="14">
        <f t="shared" si="160"/>
        <v>41483.240949074068</v>
      </c>
      <c r="T2543" s="14">
        <f t="shared" si="161"/>
        <v>41543.240949074068</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8"/>
        <v>103.57142857142858</v>
      </c>
      <c r="P2544" s="5">
        <f t="shared" si="159"/>
        <v>55.769230769230766</v>
      </c>
      <c r="Q2544" t="s">
        <v>8325</v>
      </c>
      <c r="R2544" s="12" t="s">
        <v>8354</v>
      </c>
      <c r="S2544" s="14">
        <f t="shared" si="160"/>
        <v>41509.218252314815</v>
      </c>
      <c r="T2544" s="14">
        <f t="shared" si="161"/>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8"/>
        <v>156.4</v>
      </c>
      <c r="P2545" s="5">
        <f t="shared" si="159"/>
        <v>30.076923076923077</v>
      </c>
      <c r="Q2545" t="s">
        <v>8325</v>
      </c>
      <c r="R2545" s="12" t="s">
        <v>8354</v>
      </c>
      <c r="S2545" s="14">
        <f t="shared" si="160"/>
        <v>40513.899282407401</v>
      </c>
      <c r="T2545" s="14">
        <f t="shared" si="161"/>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8"/>
        <v>100.82</v>
      </c>
      <c r="P2546" s="5">
        <f t="shared" si="159"/>
        <v>88.438596491228068</v>
      </c>
      <c r="Q2546" t="s">
        <v>8325</v>
      </c>
      <c r="R2546" s="12" t="s">
        <v>8354</v>
      </c>
      <c r="S2546" s="14">
        <f t="shared" si="160"/>
        <v>41068.3121412037</v>
      </c>
      <c r="T2546" s="14">
        <f t="shared" si="161"/>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8"/>
        <v>195.3</v>
      </c>
      <c r="P2547" s="5">
        <f t="shared" si="159"/>
        <v>64.032786885245898</v>
      </c>
      <c r="Q2547" t="s">
        <v>8325</v>
      </c>
      <c r="R2547" s="12" t="s">
        <v>8354</v>
      </c>
      <c r="S2547" s="14">
        <f t="shared" si="160"/>
        <v>42026.929837962954</v>
      </c>
      <c r="T2547" s="14">
        <f t="shared" si="161"/>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8"/>
        <v>111.71428571428572</v>
      </c>
      <c r="P2548" s="5">
        <f t="shared" si="159"/>
        <v>60.153846153846153</v>
      </c>
      <c r="Q2548" t="s">
        <v>8325</v>
      </c>
      <c r="R2548" s="12" t="s">
        <v>8354</v>
      </c>
      <c r="S2548" s="14">
        <f t="shared" si="160"/>
        <v>41524.650219907402</v>
      </c>
      <c r="T2548" s="14">
        <f t="shared" si="161"/>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8"/>
        <v>119.85454545454546</v>
      </c>
      <c r="P2549" s="5">
        <f t="shared" si="159"/>
        <v>49.194029850746269</v>
      </c>
      <c r="Q2549" t="s">
        <v>8325</v>
      </c>
      <c r="R2549" s="12" t="s">
        <v>8354</v>
      </c>
      <c r="S2549" s="14">
        <f t="shared" si="160"/>
        <v>40973.564849537033</v>
      </c>
      <c r="T2549" s="14">
        <f t="shared" si="161"/>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8"/>
        <v>101.85</v>
      </c>
      <c r="P2550" s="5">
        <f t="shared" si="159"/>
        <v>165.16216216216216</v>
      </c>
      <c r="Q2550" t="s">
        <v>8325</v>
      </c>
      <c r="R2550" s="12" t="s">
        <v>8354</v>
      </c>
      <c r="S2550" s="14">
        <f t="shared" si="160"/>
        <v>42618.417094907411</v>
      </c>
      <c r="T2550" s="14">
        <f t="shared" si="161"/>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8"/>
        <v>102.80254777070064</v>
      </c>
      <c r="P2551" s="5">
        <f t="shared" si="159"/>
        <v>43.621621621621621</v>
      </c>
      <c r="Q2551" t="s">
        <v>8325</v>
      </c>
      <c r="R2551" s="12" t="s">
        <v>8354</v>
      </c>
      <c r="S2551" s="14">
        <f t="shared" si="160"/>
        <v>41390.549421296295</v>
      </c>
      <c r="T2551" s="14">
        <f t="shared" si="161"/>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8"/>
        <v>100.84615384615385</v>
      </c>
      <c r="P2552" s="5">
        <f t="shared" si="159"/>
        <v>43.7</v>
      </c>
      <c r="Q2552" t="s">
        <v>8325</v>
      </c>
      <c r="R2552" s="12" t="s">
        <v>8354</v>
      </c>
      <c r="S2552" s="14">
        <f t="shared" si="160"/>
        <v>42228.425995370366</v>
      </c>
      <c r="T2552" s="14">
        <f t="shared" si="161"/>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8"/>
        <v>102.73469387755102</v>
      </c>
      <c r="P2553" s="5">
        <f t="shared" si="159"/>
        <v>67.419642857142861</v>
      </c>
      <c r="Q2553" t="s">
        <v>8325</v>
      </c>
      <c r="R2553" s="12" t="s">
        <v>8354</v>
      </c>
      <c r="S2553" s="14">
        <f t="shared" si="160"/>
        <v>40961.043807870366</v>
      </c>
      <c r="T2553" s="14">
        <f t="shared" si="161"/>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8"/>
        <v>106.5</v>
      </c>
      <c r="P2554" s="5">
        <f t="shared" si="159"/>
        <v>177.5</v>
      </c>
      <c r="Q2554" t="s">
        <v>8325</v>
      </c>
      <c r="R2554" s="12" t="s">
        <v>8354</v>
      </c>
      <c r="S2554" s="14">
        <f t="shared" si="160"/>
        <v>42769.601631944439</v>
      </c>
      <c r="T2554" s="14">
        <f t="shared" si="161"/>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8"/>
        <v>155.53333333333333</v>
      </c>
      <c r="P2555" s="5">
        <f t="shared" si="159"/>
        <v>38.883333333333333</v>
      </c>
      <c r="Q2555" t="s">
        <v>8325</v>
      </c>
      <c r="R2555" s="12" t="s">
        <v>8354</v>
      </c>
      <c r="S2555" s="14">
        <f t="shared" si="160"/>
        <v>41112.99082175926</v>
      </c>
      <c r="T2555" s="14">
        <f t="shared" si="161"/>
        <v>41172.99082175926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8"/>
        <v>122.8</v>
      </c>
      <c r="P2556" s="5">
        <f t="shared" si="159"/>
        <v>54.985074626865675</v>
      </c>
      <c r="Q2556" t="s">
        <v>8325</v>
      </c>
      <c r="R2556" s="12" t="s">
        <v>8354</v>
      </c>
      <c r="S2556" s="14">
        <f t="shared" si="160"/>
        <v>42124.869942129626</v>
      </c>
      <c r="T2556" s="14">
        <f t="shared" si="161"/>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8"/>
        <v>107.35</v>
      </c>
      <c r="P2557" s="5">
        <f t="shared" si="159"/>
        <v>61.342857142857142</v>
      </c>
      <c r="Q2557" t="s">
        <v>8325</v>
      </c>
      <c r="R2557" s="12" t="s">
        <v>8354</v>
      </c>
      <c r="S2557" s="14">
        <f t="shared" si="160"/>
        <v>41026.44667824074</v>
      </c>
      <c r="T2557" s="14">
        <f t="shared" si="161"/>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8"/>
        <v>105.50335570469798</v>
      </c>
      <c r="P2558" s="5">
        <f t="shared" si="159"/>
        <v>23.117647058823529</v>
      </c>
      <c r="Q2558" t="s">
        <v>8325</v>
      </c>
      <c r="R2558" s="12" t="s">
        <v>8354</v>
      </c>
      <c r="S2558" s="14">
        <f t="shared" si="160"/>
        <v>41222.783067129625</v>
      </c>
      <c r="T2558" s="14">
        <f t="shared" si="161"/>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8"/>
        <v>118.44444444444444</v>
      </c>
      <c r="P2559" s="5">
        <f t="shared" si="159"/>
        <v>29.611111111111111</v>
      </c>
      <c r="Q2559" t="s">
        <v>8325</v>
      </c>
      <c r="R2559" s="12" t="s">
        <v>8354</v>
      </c>
      <c r="S2559" s="14">
        <f t="shared" si="160"/>
        <v>41744.536874999998</v>
      </c>
      <c r="T2559" s="14">
        <f t="shared" si="161"/>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8"/>
        <v>108.88</v>
      </c>
      <c r="P2560" s="5">
        <f t="shared" si="159"/>
        <v>75.611111111111114</v>
      </c>
      <c r="Q2560" t="s">
        <v>8325</v>
      </c>
      <c r="R2560" s="12" t="s">
        <v>8354</v>
      </c>
      <c r="S2560" s="14">
        <f t="shared" si="160"/>
        <v>42093.651689814818</v>
      </c>
      <c r="T2560" s="14">
        <f t="shared" si="161"/>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8"/>
        <v>111.25</v>
      </c>
      <c r="P2561" s="5">
        <f t="shared" si="159"/>
        <v>35.6</v>
      </c>
      <c r="Q2561" t="s">
        <v>8325</v>
      </c>
      <c r="R2561" s="12" t="s">
        <v>8354</v>
      </c>
      <c r="S2561" s="14">
        <f t="shared" si="160"/>
        <v>40829.665324074071</v>
      </c>
      <c r="T2561" s="14">
        <f t="shared" si="161"/>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8"/>
        <v>100.1</v>
      </c>
      <c r="P2562" s="5">
        <f t="shared" si="159"/>
        <v>143</v>
      </c>
      <c r="Q2562" t="s">
        <v>8336</v>
      </c>
      <c r="R2562" s="12" t="s">
        <v>8337</v>
      </c>
      <c r="S2562" s="14">
        <f t="shared" si="160"/>
        <v>42039.742754629631</v>
      </c>
      <c r="T2562" s="14">
        <f t="shared" si="161"/>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2">E2563/D2563*100</f>
        <v>0</v>
      </c>
      <c r="P2563" s="5" t="e">
        <f t="shared" ref="P2563:P2626" si="163">E2563/L2563</f>
        <v>#DIV/0!</v>
      </c>
      <c r="Q2563" t="s">
        <v>8336</v>
      </c>
      <c r="R2563" s="12" t="s">
        <v>8337</v>
      </c>
      <c r="S2563" s="14">
        <f t="shared" si="160"/>
        <v>42260.320474537039</v>
      </c>
      <c r="T2563" s="14">
        <f t="shared" si="161"/>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2"/>
        <v>0.75</v>
      </c>
      <c r="P2564" s="5">
        <f t="shared" si="163"/>
        <v>25</v>
      </c>
      <c r="Q2564" t="s">
        <v>8336</v>
      </c>
      <c r="R2564" s="12" t="s">
        <v>8337</v>
      </c>
      <c r="S2564" s="14">
        <f t="shared" si="160"/>
        <v>42594.316423611112</v>
      </c>
      <c r="T2564" s="14">
        <f t="shared" si="161"/>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2"/>
        <v>0</v>
      </c>
      <c r="P2565" s="5" t="e">
        <f t="shared" si="163"/>
        <v>#DIV/0!</v>
      </c>
      <c r="Q2565" t="s">
        <v>8336</v>
      </c>
      <c r="R2565" s="12" t="s">
        <v>8337</v>
      </c>
      <c r="S2565" s="14">
        <f t="shared" si="160"/>
        <v>42154.931145833332</v>
      </c>
      <c r="T2565" s="14">
        <f t="shared" si="161"/>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2"/>
        <v>0</v>
      </c>
      <c r="P2566" s="5" t="e">
        <f t="shared" si="163"/>
        <v>#DIV/0!</v>
      </c>
      <c r="Q2566" t="s">
        <v>8336</v>
      </c>
      <c r="R2566" s="12" t="s">
        <v>8337</v>
      </c>
      <c r="S2566" s="14">
        <f t="shared" si="160"/>
        <v>41821.83216435185</v>
      </c>
      <c r="T2566" s="14">
        <f t="shared" si="161"/>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2"/>
        <v>1</v>
      </c>
      <c r="P2567" s="5">
        <f t="shared" si="163"/>
        <v>100</v>
      </c>
      <c r="Q2567" t="s">
        <v>8336</v>
      </c>
      <c r="R2567" s="12" t="s">
        <v>8337</v>
      </c>
      <c r="S2567" s="14">
        <f t="shared" si="160"/>
        <v>42440.442002314812</v>
      </c>
      <c r="T2567" s="14">
        <f t="shared" si="161"/>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2"/>
        <v>0</v>
      </c>
      <c r="P2568" s="5" t="e">
        <f t="shared" si="163"/>
        <v>#DIV/0!</v>
      </c>
      <c r="Q2568" t="s">
        <v>8336</v>
      </c>
      <c r="R2568" s="12" t="s">
        <v>8337</v>
      </c>
      <c r="S2568" s="14">
        <f t="shared" si="160"/>
        <v>41842.772546296292</v>
      </c>
      <c r="T2568" s="14">
        <f t="shared" si="161"/>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2"/>
        <v>0.26666666666666666</v>
      </c>
      <c r="P2569" s="5">
        <f t="shared" si="163"/>
        <v>60</v>
      </c>
      <c r="Q2569" t="s">
        <v>8336</v>
      </c>
      <c r="R2569" s="12" t="s">
        <v>8337</v>
      </c>
      <c r="S2569" s="14">
        <f t="shared" si="160"/>
        <v>42087.670578703699</v>
      </c>
      <c r="T2569" s="14">
        <f t="shared" si="161"/>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2"/>
        <v>0.5</v>
      </c>
      <c r="P2570" s="5">
        <f t="shared" si="163"/>
        <v>50</v>
      </c>
      <c r="Q2570" t="s">
        <v>8336</v>
      </c>
      <c r="R2570" s="12" t="s">
        <v>8337</v>
      </c>
      <c r="S2570" s="14">
        <f t="shared" si="160"/>
        <v>42584.45826388889</v>
      </c>
      <c r="T2570" s="14">
        <f t="shared" si="161"/>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2"/>
        <v>2.2307692307692308</v>
      </c>
      <c r="P2571" s="5">
        <f t="shared" si="163"/>
        <v>72.5</v>
      </c>
      <c r="Q2571" t="s">
        <v>8336</v>
      </c>
      <c r="R2571" s="12" t="s">
        <v>8337</v>
      </c>
      <c r="S2571" s="14">
        <f t="shared" si="160"/>
        <v>42233.897129629629</v>
      </c>
      <c r="T2571" s="14">
        <f t="shared" si="161"/>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2"/>
        <v>0.84285714285714297</v>
      </c>
      <c r="P2572" s="5">
        <f t="shared" si="163"/>
        <v>29.5</v>
      </c>
      <c r="Q2572" t="s">
        <v>8336</v>
      </c>
      <c r="R2572" s="12" t="s">
        <v>8337</v>
      </c>
      <c r="S2572" s="14">
        <f t="shared" si="160"/>
        <v>42744.694849537038</v>
      </c>
      <c r="T2572" s="14">
        <f t="shared" si="161"/>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2"/>
        <v>0.25</v>
      </c>
      <c r="P2573" s="5">
        <f t="shared" si="163"/>
        <v>62.5</v>
      </c>
      <c r="Q2573" t="s">
        <v>8336</v>
      </c>
      <c r="R2573" s="12" t="s">
        <v>8337</v>
      </c>
      <c r="S2573" s="14">
        <f t="shared" si="160"/>
        <v>42449.133344907408</v>
      </c>
      <c r="T2573" s="14">
        <f t="shared" si="161"/>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2"/>
        <v>0</v>
      </c>
      <c r="P2574" s="5" t="e">
        <f t="shared" si="163"/>
        <v>#DIV/0!</v>
      </c>
      <c r="Q2574" t="s">
        <v>8336</v>
      </c>
      <c r="R2574" s="12" t="s">
        <v>8337</v>
      </c>
      <c r="S2574" s="14">
        <f t="shared" si="160"/>
        <v>42076.911076388882</v>
      </c>
      <c r="T2574" s="14">
        <f t="shared" si="161"/>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2"/>
        <v>0</v>
      </c>
      <c r="P2575" s="5" t="e">
        <f t="shared" si="163"/>
        <v>#DIV/0!</v>
      </c>
      <c r="Q2575" t="s">
        <v>8336</v>
      </c>
      <c r="R2575" s="12" t="s">
        <v>8337</v>
      </c>
      <c r="S2575" s="14">
        <f t="shared" si="160"/>
        <v>41829.383668981478</v>
      </c>
      <c r="T2575" s="14">
        <f t="shared" si="161"/>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2"/>
        <v>0</v>
      </c>
      <c r="P2576" s="5" t="e">
        <f t="shared" si="163"/>
        <v>#DIV/0!</v>
      </c>
      <c r="Q2576" t="s">
        <v>8336</v>
      </c>
      <c r="R2576" s="12" t="s">
        <v>8337</v>
      </c>
      <c r="S2576" s="14">
        <f t="shared" si="160"/>
        <v>42487.617418981477</v>
      </c>
      <c r="T2576" s="14">
        <f t="shared" si="161"/>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2"/>
        <v>0</v>
      </c>
      <c r="P2577" s="5" t="e">
        <f t="shared" si="163"/>
        <v>#DIV/0!</v>
      </c>
      <c r="Q2577" t="s">
        <v>8336</v>
      </c>
      <c r="R2577" s="12" t="s">
        <v>8337</v>
      </c>
      <c r="S2577" s="14">
        <f t="shared" si="160"/>
        <v>41985.90039351851</v>
      </c>
      <c r="T2577" s="14">
        <f t="shared" si="161"/>
        <v>42015.90039351851</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2"/>
        <v>0</v>
      </c>
      <c r="P2578" s="5" t="e">
        <f t="shared" si="163"/>
        <v>#DIV/0!</v>
      </c>
      <c r="Q2578" t="s">
        <v>8336</v>
      </c>
      <c r="R2578" s="12" t="s">
        <v>8337</v>
      </c>
      <c r="S2578" s="14">
        <f t="shared" si="160"/>
        <v>42059.801469907405</v>
      </c>
      <c r="T2578" s="14">
        <f t="shared" si="161"/>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2"/>
        <v>0</v>
      </c>
      <c r="P2579" s="5" t="e">
        <f t="shared" si="163"/>
        <v>#DIV/0!</v>
      </c>
      <c r="Q2579" t="s">
        <v>8336</v>
      </c>
      <c r="R2579" s="12" t="s">
        <v>8337</v>
      </c>
      <c r="S2579" s="14">
        <f t="shared" ref="S2579:S2642" si="164">(((J2579/60)/60)/24)+DATE(1970,1,1)+(-5/24)</f>
        <v>41830.612233796295</v>
      </c>
      <c r="T2579" s="14">
        <f t="shared" ref="T2579:T2642" si="165">(((I2579/60)/60)/24)+DATE(1970,1,1)+(-5/24)</f>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2"/>
        <v>0</v>
      </c>
      <c r="P2580" s="5" t="e">
        <f t="shared" si="163"/>
        <v>#DIV/0!</v>
      </c>
      <c r="Q2580" t="s">
        <v>8336</v>
      </c>
      <c r="R2580" s="12" t="s">
        <v>8337</v>
      </c>
      <c r="S2580" s="14">
        <f t="shared" si="164"/>
        <v>42237.814571759263</v>
      </c>
      <c r="T2580" s="14">
        <f t="shared" si="165"/>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2"/>
        <v>0.13849999999999998</v>
      </c>
      <c r="P2581" s="5">
        <f t="shared" si="163"/>
        <v>23.083333333333332</v>
      </c>
      <c r="Q2581" t="s">
        <v>8336</v>
      </c>
      <c r="R2581" s="12" t="s">
        <v>8337</v>
      </c>
      <c r="S2581" s="14">
        <f t="shared" si="164"/>
        <v>41837.621562499997</v>
      </c>
      <c r="T2581" s="14">
        <f t="shared" si="165"/>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2"/>
        <v>0.6</v>
      </c>
      <c r="P2582" s="5">
        <f t="shared" si="163"/>
        <v>25.5</v>
      </c>
      <c r="Q2582" t="s">
        <v>8336</v>
      </c>
      <c r="R2582" s="12" t="s">
        <v>8337</v>
      </c>
      <c r="S2582" s="14">
        <f t="shared" si="164"/>
        <v>42110.118090277778</v>
      </c>
      <c r="T2582" s="14">
        <f t="shared" si="165"/>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2"/>
        <v>10.6</v>
      </c>
      <c r="P2583" s="5">
        <f t="shared" si="163"/>
        <v>48.18181818181818</v>
      </c>
      <c r="Q2583" t="s">
        <v>8336</v>
      </c>
      <c r="R2583" s="12" t="s">
        <v>8337</v>
      </c>
      <c r="S2583" s="14">
        <f t="shared" si="164"/>
        <v>42294.420115740737</v>
      </c>
      <c r="T2583" s="14">
        <f t="shared" si="165"/>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2"/>
        <v>1.1111111111111111E-3</v>
      </c>
      <c r="P2584" s="5">
        <f t="shared" si="163"/>
        <v>1</v>
      </c>
      <c r="Q2584" t="s">
        <v>8336</v>
      </c>
      <c r="R2584" s="12" t="s">
        <v>8337</v>
      </c>
      <c r="S2584" s="14">
        <f t="shared" si="164"/>
        <v>42642.780486111107</v>
      </c>
      <c r="T2584" s="14">
        <f t="shared" si="165"/>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2"/>
        <v>0.5</v>
      </c>
      <c r="P2585" s="5">
        <f t="shared" si="163"/>
        <v>1</v>
      </c>
      <c r="Q2585" t="s">
        <v>8336</v>
      </c>
      <c r="R2585" s="12" t="s">
        <v>8337</v>
      </c>
      <c r="S2585" s="14">
        <f t="shared" si="164"/>
        <v>42019.561111111114</v>
      </c>
      <c r="T2585" s="14">
        <f t="shared" si="165"/>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2"/>
        <v>0</v>
      </c>
      <c r="P2586" s="5" t="e">
        <f t="shared" si="163"/>
        <v>#DIV/0!</v>
      </c>
      <c r="Q2586" t="s">
        <v>8336</v>
      </c>
      <c r="R2586" s="12" t="s">
        <v>8337</v>
      </c>
      <c r="S2586" s="14">
        <f t="shared" si="164"/>
        <v>42139.964918981481</v>
      </c>
      <c r="T2586" s="14">
        <f t="shared" si="165"/>
        <v>42169.964918981481</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2"/>
        <v>0.16666666666666669</v>
      </c>
      <c r="P2587" s="5">
        <f t="shared" si="163"/>
        <v>50</v>
      </c>
      <c r="Q2587" t="s">
        <v>8336</v>
      </c>
      <c r="R2587" s="12" t="s">
        <v>8337</v>
      </c>
      <c r="S2587" s="14">
        <f t="shared" si="164"/>
        <v>41795.754999999997</v>
      </c>
      <c r="T2587" s="14">
        <f t="shared" si="165"/>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2"/>
        <v>0.16666666666666669</v>
      </c>
      <c r="P2588" s="5">
        <f t="shared" si="163"/>
        <v>5</v>
      </c>
      <c r="Q2588" t="s">
        <v>8336</v>
      </c>
      <c r="R2588" s="12" t="s">
        <v>8337</v>
      </c>
      <c r="S2588" s="14">
        <f t="shared" si="164"/>
        <v>42333.121944444443</v>
      </c>
      <c r="T2588" s="14">
        <f t="shared" si="165"/>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2"/>
        <v>2.4340000000000002</v>
      </c>
      <c r="P2589" s="5">
        <f t="shared" si="163"/>
        <v>202.83333333333334</v>
      </c>
      <c r="Q2589" t="s">
        <v>8336</v>
      </c>
      <c r="R2589" s="12" t="s">
        <v>8337</v>
      </c>
      <c r="S2589" s="14">
        <f t="shared" si="164"/>
        <v>42338.467048611106</v>
      </c>
      <c r="T2589" s="14">
        <f t="shared" si="165"/>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2"/>
        <v>3.8833333333333329</v>
      </c>
      <c r="P2590" s="5">
        <f t="shared" si="163"/>
        <v>29.125</v>
      </c>
      <c r="Q2590" t="s">
        <v>8336</v>
      </c>
      <c r="R2590" s="12" t="s">
        <v>8337</v>
      </c>
      <c r="S2590" s="14">
        <f t="shared" si="164"/>
        <v>42042.467893518515</v>
      </c>
      <c r="T2590" s="14">
        <f t="shared" si="165"/>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2"/>
        <v>0.01</v>
      </c>
      <c r="P2591" s="5">
        <f t="shared" si="163"/>
        <v>5</v>
      </c>
      <c r="Q2591" t="s">
        <v>8336</v>
      </c>
      <c r="R2591" s="12" t="s">
        <v>8337</v>
      </c>
      <c r="S2591" s="14">
        <f t="shared" si="164"/>
        <v>42422.327858796292</v>
      </c>
      <c r="T2591" s="14">
        <f t="shared" si="165"/>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2"/>
        <v>0</v>
      </c>
      <c r="P2592" s="5" t="e">
        <f t="shared" si="163"/>
        <v>#DIV/0!</v>
      </c>
      <c r="Q2592" t="s">
        <v>8336</v>
      </c>
      <c r="R2592" s="12" t="s">
        <v>8337</v>
      </c>
      <c r="S2592" s="14">
        <f t="shared" si="164"/>
        <v>42388.380752314813</v>
      </c>
      <c r="T2592" s="14">
        <f t="shared" si="165"/>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2"/>
        <v>1.7333333333333332</v>
      </c>
      <c r="P2593" s="5">
        <f t="shared" si="163"/>
        <v>13</v>
      </c>
      <c r="Q2593" t="s">
        <v>8336</v>
      </c>
      <c r="R2593" s="12" t="s">
        <v>8337</v>
      </c>
      <c r="S2593" s="14">
        <f t="shared" si="164"/>
        <v>42382.698194444441</v>
      </c>
      <c r="T2593" s="14">
        <f t="shared" si="165"/>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2"/>
        <v>0.16666666666666669</v>
      </c>
      <c r="P2594" s="5">
        <f t="shared" si="163"/>
        <v>50</v>
      </c>
      <c r="Q2594" t="s">
        <v>8336</v>
      </c>
      <c r="R2594" s="12" t="s">
        <v>8337</v>
      </c>
      <c r="S2594" s="14">
        <f t="shared" si="164"/>
        <v>41887.592835648145</v>
      </c>
      <c r="T2594" s="14">
        <f t="shared" si="165"/>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2"/>
        <v>0</v>
      </c>
      <c r="P2595" s="5" t="e">
        <f t="shared" si="163"/>
        <v>#DIV/0!</v>
      </c>
      <c r="Q2595" t="s">
        <v>8336</v>
      </c>
      <c r="R2595" s="12" t="s">
        <v>8337</v>
      </c>
      <c r="S2595" s="14">
        <f t="shared" si="164"/>
        <v>42089.636875000004</v>
      </c>
      <c r="T2595" s="14">
        <f t="shared" si="165"/>
        <v>42119.636875000004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2"/>
        <v>1.25E-3</v>
      </c>
      <c r="P2596" s="5">
        <f t="shared" si="163"/>
        <v>1</v>
      </c>
      <c r="Q2596" t="s">
        <v>8336</v>
      </c>
      <c r="R2596" s="12" t="s">
        <v>8337</v>
      </c>
      <c r="S2596" s="14">
        <f t="shared" si="164"/>
        <v>41828.759583333333</v>
      </c>
      <c r="T2596" s="14">
        <f t="shared" si="165"/>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2"/>
        <v>12.166666666666668</v>
      </c>
      <c r="P2597" s="5">
        <f t="shared" si="163"/>
        <v>96.05263157894737</v>
      </c>
      <c r="Q2597" t="s">
        <v>8336</v>
      </c>
      <c r="R2597" s="12" t="s">
        <v>8337</v>
      </c>
      <c r="S2597" s="14">
        <f t="shared" si="164"/>
        <v>42760.035879629628</v>
      </c>
      <c r="T2597" s="14">
        <f t="shared" si="165"/>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2"/>
        <v>23.588571428571427</v>
      </c>
      <c r="P2598" s="5">
        <f t="shared" si="163"/>
        <v>305.77777777777777</v>
      </c>
      <c r="Q2598" t="s">
        <v>8336</v>
      </c>
      <c r="R2598" s="12" t="s">
        <v>8337</v>
      </c>
      <c r="S2598" s="14">
        <f t="shared" si="164"/>
        <v>41828.45612268518</v>
      </c>
      <c r="T2598" s="14">
        <f t="shared" si="165"/>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2"/>
        <v>5.6666666666666661</v>
      </c>
      <c r="P2599" s="5">
        <f t="shared" si="163"/>
        <v>12.142857142857142</v>
      </c>
      <c r="Q2599" t="s">
        <v>8336</v>
      </c>
      <c r="R2599" s="12" t="s">
        <v>8337</v>
      </c>
      <c r="S2599" s="14">
        <f t="shared" si="164"/>
        <v>42510.133298611108</v>
      </c>
      <c r="T2599" s="14">
        <f t="shared" si="165"/>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2"/>
        <v>39</v>
      </c>
      <c r="P2600" s="5">
        <f t="shared" si="163"/>
        <v>83.571428571428569</v>
      </c>
      <c r="Q2600" t="s">
        <v>8336</v>
      </c>
      <c r="R2600" s="12" t="s">
        <v>8337</v>
      </c>
      <c r="S2600" s="14">
        <f t="shared" si="164"/>
        <v>42240.631956018515</v>
      </c>
      <c r="T2600" s="14">
        <f t="shared" si="165"/>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2"/>
        <v>0.99546510341776351</v>
      </c>
      <c r="P2601" s="5">
        <f t="shared" si="163"/>
        <v>18</v>
      </c>
      <c r="Q2601" t="s">
        <v>8336</v>
      </c>
      <c r="R2601" s="12" t="s">
        <v>8337</v>
      </c>
      <c r="S2601" s="14">
        <f t="shared" si="164"/>
        <v>41809.545682870368</v>
      </c>
      <c r="T2601" s="14">
        <f t="shared" si="165"/>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2"/>
        <v>6.9320000000000004</v>
      </c>
      <c r="P2602" s="5">
        <f t="shared" si="163"/>
        <v>115.53333333333333</v>
      </c>
      <c r="Q2602" t="s">
        <v>8319</v>
      </c>
      <c r="R2602" s="12" t="s">
        <v>8355</v>
      </c>
      <c r="S2602" s="14">
        <f t="shared" si="164"/>
        <v>42394.692129629628</v>
      </c>
      <c r="T2602" s="14">
        <f t="shared" si="165"/>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2"/>
        <v>661.4</v>
      </c>
      <c r="P2603" s="5">
        <f t="shared" si="163"/>
        <v>21.900662251655628</v>
      </c>
      <c r="Q2603" t="s">
        <v>8319</v>
      </c>
      <c r="R2603" s="12" t="s">
        <v>8355</v>
      </c>
      <c r="S2603" s="14">
        <f t="shared" si="164"/>
        <v>41150.69385416666</v>
      </c>
      <c r="T2603" s="14">
        <f t="shared" si="165"/>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2"/>
        <v>326.0916666666667</v>
      </c>
      <c r="P2604" s="5">
        <f t="shared" si="163"/>
        <v>80.022494887525568</v>
      </c>
      <c r="Q2604" t="s">
        <v>8319</v>
      </c>
      <c r="R2604" s="12" t="s">
        <v>8355</v>
      </c>
      <c r="S2604" s="14">
        <f t="shared" si="164"/>
        <v>41915.538981481477</v>
      </c>
      <c r="T2604" s="14">
        <f t="shared" si="165"/>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2"/>
        <v>101.48571428571429</v>
      </c>
      <c r="P2605" s="5">
        <f t="shared" si="163"/>
        <v>35.520000000000003</v>
      </c>
      <c r="Q2605" t="s">
        <v>8319</v>
      </c>
      <c r="R2605" s="12" t="s">
        <v>8355</v>
      </c>
      <c r="S2605" s="14">
        <f t="shared" si="164"/>
        <v>41617.704328703701</v>
      </c>
      <c r="T2605" s="14">
        <f t="shared" si="165"/>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2"/>
        <v>104.21799999999999</v>
      </c>
      <c r="P2606" s="5">
        <f t="shared" si="163"/>
        <v>64.933333333333323</v>
      </c>
      <c r="Q2606" t="s">
        <v>8319</v>
      </c>
      <c r="R2606" s="12" t="s">
        <v>8355</v>
      </c>
      <c r="S2606" s="14">
        <f t="shared" si="164"/>
        <v>40997.842858796292</v>
      </c>
      <c r="T2606" s="14">
        <f t="shared" si="165"/>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2"/>
        <v>107.42157000000002</v>
      </c>
      <c r="P2607" s="5">
        <f t="shared" si="163"/>
        <v>60.965703745743475</v>
      </c>
      <c r="Q2607" t="s">
        <v>8319</v>
      </c>
      <c r="R2607" s="12" t="s">
        <v>8355</v>
      </c>
      <c r="S2607" s="14">
        <f t="shared" si="164"/>
        <v>42508.33321759259</v>
      </c>
      <c r="T2607" s="14">
        <f t="shared" si="165"/>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2"/>
        <v>110.05454545454545</v>
      </c>
      <c r="P2608" s="5">
        <f t="shared" si="163"/>
        <v>31.444155844155844</v>
      </c>
      <c r="Q2608" t="s">
        <v>8319</v>
      </c>
      <c r="R2608" s="12" t="s">
        <v>8355</v>
      </c>
      <c r="S2608" s="14">
        <f t="shared" si="164"/>
        <v>41726.504421296297</v>
      </c>
      <c r="T2608" s="14">
        <f t="shared" si="165"/>
        <v>41758.504421296297</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2"/>
        <v>407.7</v>
      </c>
      <c r="P2609" s="5">
        <f t="shared" si="163"/>
        <v>81.949748743718587</v>
      </c>
      <c r="Q2609" t="s">
        <v>8319</v>
      </c>
      <c r="R2609" s="12" t="s">
        <v>8355</v>
      </c>
      <c r="S2609" s="14">
        <f t="shared" si="164"/>
        <v>42184.666342592587</v>
      </c>
      <c r="T2609" s="14">
        <f t="shared" si="165"/>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2"/>
        <v>223.92500000000001</v>
      </c>
      <c r="P2610" s="5">
        <f t="shared" si="163"/>
        <v>58.92763157894737</v>
      </c>
      <c r="Q2610" t="s">
        <v>8319</v>
      </c>
      <c r="R2610" s="12" t="s">
        <v>8355</v>
      </c>
      <c r="S2610" s="14">
        <f t="shared" si="164"/>
        <v>42767.593379629623</v>
      </c>
      <c r="T2610" s="14">
        <f t="shared" si="165"/>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2"/>
        <v>303.80111428571428</v>
      </c>
      <c r="P2611" s="5">
        <f t="shared" si="163"/>
        <v>157.29347633136095</v>
      </c>
      <c r="Q2611" t="s">
        <v>8319</v>
      </c>
      <c r="R2611" s="12" t="s">
        <v>8355</v>
      </c>
      <c r="S2611" s="14">
        <f t="shared" si="164"/>
        <v>41075.02952546296</v>
      </c>
      <c r="T2611" s="14">
        <f t="shared" si="165"/>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2"/>
        <v>141.3251043268175</v>
      </c>
      <c r="P2612" s="5">
        <f t="shared" si="163"/>
        <v>55.758509532062391</v>
      </c>
      <c r="Q2612" t="s">
        <v>8319</v>
      </c>
      <c r="R2612" s="12" t="s">
        <v>8355</v>
      </c>
      <c r="S2612" s="14">
        <f t="shared" si="164"/>
        <v>42564.672743055555</v>
      </c>
      <c r="T2612" s="14">
        <f t="shared" si="165"/>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2"/>
        <v>2790.6363636363635</v>
      </c>
      <c r="P2613" s="5">
        <f t="shared" si="163"/>
        <v>83.802893802893806</v>
      </c>
      <c r="Q2613" t="s">
        <v>8319</v>
      </c>
      <c r="R2613" s="12" t="s">
        <v>8355</v>
      </c>
      <c r="S2613" s="14">
        <f t="shared" si="164"/>
        <v>42704.127476851849</v>
      </c>
      <c r="T2613" s="14">
        <f t="shared" si="165"/>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2"/>
        <v>171.76130000000001</v>
      </c>
      <c r="P2614" s="5">
        <f t="shared" si="163"/>
        <v>58.422210884353746</v>
      </c>
      <c r="Q2614" t="s">
        <v>8319</v>
      </c>
      <c r="R2614" s="12" t="s">
        <v>8355</v>
      </c>
      <c r="S2614" s="14">
        <f t="shared" si="164"/>
        <v>41981.934837962959</v>
      </c>
      <c r="T2614" s="14">
        <f t="shared" si="165"/>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2"/>
        <v>101.01333333333334</v>
      </c>
      <c r="P2615" s="5">
        <f t="shared" si="163"/>
        <v>270.57142857142856</v>
      </c>
      <c r="Q2615" t="s">
        <v>8319</v>
      </c>
      <c r="R2615" s="12" t="s">
        <v>8355</v>
      </c>
      <c r="S2615" s="14">
        <f t="shared" si="164"/>
        <v>41143.609884259255</v>
      </c>
      <c r="T2615" s="14">
        <f t="shared" si="165"/>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2"/>
        <v>102</v>
      </c>
      <c r="P2616" s="5">
        <f t="shared" si="163"/>
        <v>107.1</v>
      </c>
      <c r="Q2616" t="s">
        <v>8319</v>
      </c>
      <c r="R2616" s="12" t="s">
        <v>8355</v>
      </c>
      <c r="S2616" s="14">
        <f t="shared" si="164"/>
        <v>41730.500138888885</v>
      </c>
      <c r="T2616" s="14">
        <f t="shared" si="165"/>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2"/>
        <v>169.76511744127936</v>
      </c>
      <c r="P2617" s="5">
        <f t="shared" si="163"/>
        <v>47.180555555555557</v>
      </c>
      <c r="Q2617" t="s">
        <v>8319</v>
      </c>
      <c r="R2617" s="12" t="s">
        <v>8355</v>
      </c>
      <c r="S2617" s="14">
        <f t="shared" si="164"/>
        <v>42453.288935185185</v>
      </c>
      <c r="T2617" s="14">
        <f t="shared" si="165"/>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2"/>
        <v>114.53400000000001</v>
      </c>
      <c r="P2618" s="5">
        <f t="shared" si="163"/>
        <v>120.30882352941177</v>
      </c>
      <c r="Q2618" t="s">
        <v>8319</v>
      </c>
      <c r="R2618" s="12" t="s">
        <v>8355</v>
      </c>
      <c r="S2618" s="14">
        <f t="shared" si="164"/>
        <v>42211.786215277774</v>
      </c>
      <c r="T2618" s="14">
        <f t="shared" si="165"/>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2"/>
        <v>877.6</v>
      </c>
      <c r="P2619" s="5">
        <f t="shared" si="163"/>
        <v>27.59748427672956</v>
      </c>
      <c r="Q2619" t="s">
        <v>8319</v>
      </c>
      <c r="R2619" s="12" t="s">
        <v>8355</v>
      </c>
      <c r="S2619" s="14">
        <f t="shared" si="164"/>
        <v>41902.666099537033</v>
      </c>
      <c r="T2619" s="14">
        <f t="shared" si="165"/>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2"/>
        <v>105.38666666666667</v>
      </c>
      <c r="P2620" s="5">
        <f t="shared" si="163"/>
        <v>205.2987012987013</v>
      </c>
      <c r="Q2620" t="s">
        <v>8319</v>
      </c>
      <c r="R2620" s="12" t="s">
        <v>8355</v>
      </c>
      <c r="S2620" s="14">
        <f t="shared" si="164"/>
        <v>42279.584039351852</v>
      </c>
      <c r="T2620" s="14">
        <f t="shared" si="165"/>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2"/>
        <v>188.39999999999998</v>
      </c>
      <c r="P2621" s="5">
        <f t="shared" si="163"/>
        <v>35.547169811320757</v>
      </c>
      <c r="Q2621" t="s">
        <v>8319</v>
      </c>
      <c r="R2621" s="12" t="s">
        <v>8355</v>
      </c>
      <c r="S2621" s="14">
        <f t="shared" si="164"/>
        <v>42273.67597222222</v>
      </c>
      <c r="T2621" s="14">
        <f t="shared" si="165"/>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2"/>
        <v>143.65230769230772</v>
      </c>
      <c r="P2622" s="5">
        <f t="shared" si="163"/>
        <v>74.639488409272587</v>
      </c>
      <c r="Q2622" t="s">
        <v>8319</v>
      </c>
      <c r="R2622" s="12" t="s">
        <v>8355</v>
      </c>
      <c r="S2622" s="14">
        <f t="shared" si="164"/>
        <v>42250.958819444444</v>
      </c>
      <c r="T2622" s="14">
        <f t="shared" si="165"/>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2"/>
        <v>145.88</v>
      </c>
      <c r="P2623" s="5">
        <f t="shared" si="163"/>
        <v>47.058064516129029</v>
      </c>
      <c r="Q2623" t="s">
        <v>8319</v>
      </c>
      <c r="R2623" s="12" t="s">
        <v>8355</v>
      </c>
      <c r="S2623" s="14">
        <f t="shared" si="164"/>
        <v>42115.539212962954</v>
      </c>
      <c r="T2623" s="14">
        <f t="shared" si="165"/>
        <v>42145.539212962954</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2"/>
        <v>131.184</v>
      </c>
      <c r="P2624" s="5">
        <f t="shared" si="163"/>
        <v>26.591351351351353</v>
      </c>
      <c r="Q2624" t="s">
        <v>8319</v>
      </c>
      <c r="R2624" s="12" t="s">
        <v>8355</v>
      </c>
      <c r="S2624" s="14">
        <f t="shared" si="164"/>
        <v>42689.534907407404</v>
      </c>
      <c r="T2624" s="14">
        <f t="shared" si="165"/>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2"/>
        <v>113.99999999999999</v>
      </c>
      <c r="P2625" s="5">
        <f t="shared" si="163"/>
        <v>36.774193548387096</v>
      </c>
      <c r="Q2625" t="s">
        <v>8319</v>
      </c>
      <c r="R2625" s="12" t="s">
        <v>8355</v>
      </c>
      <c r="S2625" s="14">
        <f t="shared" si="164"/>
        <v>42692.048217592594</v>
      </c>
      <c r="T2625" s="14">
        <f t="shared" si="165"/>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2"/>
        <v>1379.4206249999997</v>
      </c>
      <c r="P2626" s="5">
        <f t="shared" si="163"/>
        <v>31.820544982698959</v>
      </c>
      <c r="Q2626" t="s">
        <v>8319</v>
      </c>
      <c r="R2626" s="12" t="s">
        <v>8355</v>
      </c>
      <c r="S2626" s="14">
        <f t="shared" si="164"/>
        <v>41144.213217592594</v>
      </c>
      <c r="T2626" s="14">
        <f t="shared" si="165"/>
        <v>41165.213217592594</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6">E2627/D2627*100</f>
        <v>956</v>
      </c>
      <c r="P2627" s="5">
        <f t="shared" ref="P2627:P2690" si="167">E2627/L2627</f>
        <v>27.576923076923077</v>
      </c>
      <c r="Q2627" t="s">
        <v>8319</v>
      </c>
      <c r="R2627" s="12" t="s">
        <v>8355</v>
      </c>
      <c r="S2627" s="14">
        <f t="shared" si="164"/>
        <v>42658.601944444446</v>
      </c>
      <c r="T2627" s="14">
        <f t="shared" si="165"/>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6"/>
        <v>112.00000000000001</v>
      </c>
      <c r="P2628" s="5">
        <f t="shared" si="167"/>
        <v>56</v>
      </c>
      <c r="Q2628" t="s">
        <v>8319</v>
      </c>
      <c r="R2628" s="12" t="s">
        <v>8355</v>
      </c>
      <c r="S2628" s="14">
        <f t="shared" si="164"/>
        <v>42128.41978009259</v>
      </c>
      <c r="T2628" s="14">
        <f t="shared" si="165"/>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6"/>
        <v>646.66666666666663</v>
      </c>
      <c r="P2629" s="5">
        <f t="shared" si="167"/>
        <v>21.555555555555557</v>
      </c>
      <c r="Q2629" t="s">
        <v>8319</v>
      </c>
      <c r="R2629" s="12" t="s">
        <v>8355</v>
      </c>
      <c r="S2629" s="14">
        <f t="shared" si="164"/>
        <v>42304.621076388888</v>
      </c>
      <c r="T2629" s="14">
        <f t="shared" si="165"/>
        <v>42334.66274305556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6"/>
        <v>110.36948748510132</v>
      </c>
      <c r="P2630" s="5">
        <f t="shared" si="167"/>
        <v>44.095238095238095</v>
      </c>
      <c r="Q2630" t="s">
        <v>8319</v>
      </c>
      <c r="R2630" s="12" t="s">
        <v>8355</v>
      </c>
      <c r="S2630" s="14">
        <f t="shared" si="164"/>
        <v>41953.757719907408</v>
      </c>
      <c r="T2630" s="14">
        <f t="shared" si="165"/>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6"/>
        <v>127.74000000000001</v>
      </c>
      <c r="P2631" s="5">
        <f t="shared" si="167"/>
        <v>63.87</v>
      </c>
      <c r="Q2631" t="s">
        <v>8319</v>
      </c>
      <c r="R2631" s="12" t="s">
        <v>8355</v>
      </c>
      <c r="S2631" s="14">
        <f t="shared" si="164"/>
        <v>42108.330115740733</v>
      </c>
      <c r="T2631" s="14">
        <f t="shared" si="165"/>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6"/>
        <v>157.9</v>
      </c>
      <c r="P2632" s="5">
        <f t="shared" si="167"/>
        <v>38.987654320987652</v>
      </c>
      <c r="Q2632" t="s">
        <v>8319</v>
      </c>
      <c r="R2632" s="12" t="s">
        <v>8355</v>
      </c>
      <c r="S2632" s="14">
        <f t="shared" si="164"/>
        <v>42523.897129629629</v>
      </c>
      <c r="T2632" s="14">
        <f t="shared" si="165"/>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6"/>
        <v>114.66525000000001</v>
      </c>
      <c r="P2633" s="5">
        <f t="shared" si="167"/>
        <v>80.185489510489504</v>
      </c>
      <c r="Q2633" t="s">
        <v>8319</v>
      </c>
      <c r="R2633" s="12" t="s">
        <v>8355</v>
      </c>
      <c r="S2633" s="14">
        <f t="shared" si="164"/>
        <v>42217.960960648146</v>
      </c>
      <c r="T2633" s="14">
        <f t="shared" si="165"/>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6"/>
        <v>137.00934579439252</v>
      </c>
      <c r="P2634" s="5">
        <f t="shared" si="167"/>
        <v>34.904761904761905</v>
      </c>
      <c r="Q2634" t="s">
        <v>8319</v>
      </c>
      <c r="R2634" s="12" t="s">
        <v>8355</v>
      </c>
      <c r="S2634" s="14">
        <f t="shared" si="164"/>
        <v>42493.853460648148</v>
      </c>
      <c r="T2634" s="14">
        <f t="shared" si="165"/>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6"/>
        <v>354.62</v>
      </c>
      <c r="P2635" s="5">
        <f t="shared" si="167"/>
        <v>89.100502512562812</v>
      </c>
      <c r="Q2635" t="s">
        <v>8319</v>
      </c>
      <c r="R2635" s="12" t="s">
        <v>8355</v>
      </c>
      <c r="S2635" s="14">
        <f t="shared" si="164"/>
        <v>41667.614953703705</v>
      </c>
      <c r="T2635" s="14">
        <f t="shared" si="165"/>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6"/>
        <v>106.02150537634409</v>
      </c>
      <c r="P2636" s="5">
        <f t="shared" si="167"/>
        <v>39.44</v>
      </c>
      <c r="Q2636" t="s">
        <v>8319</v>
      </c>
      <c r="R2636" s="12" t="s">
        <v>8355</v>
      </c>
      <c r="S2636" s="14">
        <f t="shared" si="164"/>
        <v>42612.448159722226</v>
      </c>
      <c r="T2636" s="14">
        <f t="shared" si="165"/>
        <v>42642.448159722226</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6"/>
        <v>100</v>
      </c>
      <c r="P2637" s="5">
        <f t="shared" si="167"/>
        <v>136.9047619047619</v>
      </c>
      <c r="Q2637" t="s">
        <v>8319</v>
      </c>
      <c r="R2637" s="12" t="s">
        <v>8355</v>
      </c>
      <c r="S2637" s="14">
        <f t="shared" si="164"/>
        <v>42037.742604166669</v>
      </c>
      <c r="T2637" s="14">
        <f t="shared" si="165"/>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6"/>
        <v>187.3</v>
      </c>
      <c r="P2638" s="5">
        <f t="shared" si="167"/>
        <v>37.46</v>
      </c>
      <c r="Q2638" t="s">
        <v>8319</v>
      </c>
      <c r="R2638" s="12" t="s">
        <v>8355</v>
      </c>
      <c r="S2638" s="14">
        <f t="shared" si="164"/>
        <v>42636.406412037039</v>
      </c>
      <c r="T2638" s="14">
        <f t="shared" si="165"/>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6"/>
        <v>166.2</v>
      </c>
      <c r="P2639" s="5">
        <f t="shared" si="167"/>
        <v>31.96153846153846</v>
      </c>
      <c r="Q2639" t="s">
        <v>8319</v>
      </c>
      <c r="R2639" s="12" t="s">
        <v>8355</v>
      </c>
      <c r="S2639" s="14">
        <f t="shared" si="164"/>
        <v>42639.341145833336</v>
      </c>
      <c r="T2639" s="14">
        <f t="shared" si="165"/>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6"/>
        <v>101.72910662824208</v>
      </c>
      <c r="P2640" s="5">
        <f t="shared" si="167"/>
        <v>25.214285714285715</v>
      </c>
      <c r="Q2640" t="s">
        <v>8319</v>
      </c>
      <c r="R2640" s="12" t="s">
        <v>8355</v>
      </c>
      <c r="S2640" s="14">
        <f t="shared" si="164"/>
        <v>41989.70480324074</v>
      </c>
      <c r="T2640" s="14">
        <f t="shared" si="165"/>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6"/>
        <v>164</v>
      </c>
      <c r="P2641" s="5">
        <f t="shared" si="167"/>
        <v>10.040816326530612</v>
      </c>
      <c r="Q2641" t="s">
        <v>8319</v>
      </c>
      <c r="R2641" s="12" t="s">
        <v>8355</v>
      </c>
      <c r="S2641" s="14">
        <f t="shared" si="164"/>
        <v>42024.656805555554</v>
      </c>
      <c r="T2641" s="14">
        <f t="shared" si="165"/>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6"/>
        <v>105.66666666666666</v>
      </c>
      <c r="P2642" s="5">
        <f t="shared" si="167"/>
        <v>45.94202898550725</v>
      </c>
      <c r="Q2642" t="s">
        <v>8319</v>
      </c>
      <c r="R2642" s="12" t="s">
        <v>8355</v>
      </c>
      <c r="S2642" s="14">
        <f t="shared" si="164"/>
        <v>42102.952245370368</v>
      </c>
      <c r="T2642" s="14">
        <f t="shared" si="165"/>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6"/>
        <v>1</v>
      </c>
      <c r="P2643" s="5">
        <f t="shared" si="167"/>
        <v>15</v>
      </c>
      <c r="Q2643" t="s">
        <v>8319</v>
      </c>
      <c r="R2643" s="12" t="s">
        <v>8355</v>
      </c>
      <c r="S2643" s="14">
        <f t="shared" ref="S2643:S2706" si="168">(((J2643/60)/60)/24)+DATE(1970,1,1)+(-5/24)</f>
        <v>41880.618784722217</v>
      </c>
      <c r="T2643" s="14">
        <f t="shared" ref="T2643:T2706" si="169">(((I2643/60)/60)/24)+DATE(1970,1,1)+(-5/24)</f>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6"/>
        <v>0</v>
      </c>
      <c r="P2644" s="5" t="e">
        <f t="shared" si="167"/>
        <v>#DIV/0!</v>
      </c>
      <c r="Q2644" t="s">
        <v>8319</v>
      </c>
      <c r="R2644" s="12" t="s">
        <v>8355</v>
      </c>
      <c r="S2644" s="14">
        <f t="shared" si="168"/>
        <v>42536.03828703703</v>
      </c>
      <c r="T2644" s="14">
        <f t="shared" si="169"/>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6"/>
        <v>33.559730999999999</v>
      </c>
      <c r="P2645" s="5">
        <f t="shared" si="167"/>
        <v>223.58248500999335</v>
      </c>
      <c r="Q2645" t="s">
        <v>8319</v>
      </c>
      <c r="R2645" s="12" t="s">
        <v>8355</v>
      </c>
      <c r="S2645" s="14">
        <f t="shared" si="168"/>
        <v>42689.374016203699</v>
      </c>
      <c r="T2645" s="14">
        <f t="shared" si="169"/>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6"/>
        <v>2.0529999999999999</v>
      </c>
      <c r="P2646" s="5">
        <f t="shared" si="167"/>
        <v>39.480769230769234</v>
      </c>
      <c r="Q2646" t="s">
        <v>8319</v>
      </c>
      <c r="R2646" s="12" t="s">
        <v>8355</v>
      </c>
      <c r="S2646" s="14">
        <f t="shared" si="168"/>
        <v>42774.583738425928</v>
      </c>
      <c r="T2646" s="14">
        <f t="shared" si="169"/>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6"/>
        <v>10.5</v>
      </c>
      <c r="P2647" s="5">
        <f t="shared" si="167"/>
        <v>91.304347826086953</v>
      </c>
      <c r="Q2647" t="s">
        <v>8319</v>
      </c>
      <c r="R2647" s="12" t="s">
        <v>8355</v>
      </c>
      <c r="S2647" s="14">
        <f t="shared" si="168"/>
        <v>41921.634293981479</v>
      </c>
      <c r="T2647" s="14">
        <f t="shared" si="169"/>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6"/>
        <v>8.4172840000000004</v>
      </c>
      <c r="P2648" s="5">
        <f t="shared" si="167"/>
        <v>78.666205607476627</v>
      </c>
      <c r="Q2648" t="s">
        <v>8319</v>
      </c>
      <c r="R2648" s="12" t="s">
        <v>8355</v>
      </c>
      <c r="S2648" s="14">
        <f t="shared" si="168"/>
        <v>42226.10496527778</v>
      </c>
      <c r="T2648" s="14">
        <f t="shared" si="169"/>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6"/>
        <v>1.44</v>
      </c>
      <c r="P2649" s="5">
        <f t="shared" si="167"/>
        <v>12</v>
      </c>
      <c r="Q2649" t="s">
        <v>8319</v>
      </c>
      <c r="R2649" s="12" t="s">
        <v>8355</v>
      </c>
      <c r="S2649" s="14">
        <f t="shared" si="168"/>
        <v>42200.053460648145</v>
      </c>
      <c r="T2649" s="14">
        <f t="shared" si="169"/>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6"/>
        <v>0.88333333333333341</v>
      </c>
      <c r="P2650" s="5">
        <f t="shared" si="167"/>
        <v>17.666666666666668</v>
      </c>
      <c r="Q2650" t="s">
        <v>8319</v>
      </c>
      <c r="R2650" s="12" t="s">
        <v>8355</v>
      </c>
      <c r="S2650" s="14">
        <f t="shared" si="168"/>
        <v>42408.506481481476</v>
      </c>
      <c r="T2650" s="14">
        <f t="shared" si="169"/>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6"/>
        <v>9.920000000000001E-2</v>
      </c>
      <c r="P2651" s="5">
        <f t="shared" si="167"/>
        <v>41.333333333333336</v>
      </c>
      <c r="Q2651" t="s">
        <v>8319</v>
      </c>
      <c r="R2651" s="12" t="s">
        <v>8355</v>
      </c>
      <c r="S2651" s="14">
        <f t="shared" si="168"/>
        <v>42341.788668981484</v>
      </c>
      <c r="T2651" s="14">
        <f t="shared" si="169"/>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6"/>
        <v>0.59666666666666668</v>
      </c>
      <c r="P2652" s="5">
        <f t="shared" si="167"/>
        <v>71.599999999999994</v>
      </c>
      <c r="Q2652" t="s">
        <v>8319</v>
      </c>
      <c r="R2652" s="12" t="s">
        <v>8355</v>
      </c>
      <c r="S2652" s="14">
        <f t="shared" si="168"/>
        <v>42695.416006944441</v>
      </c>
      <c r="T2652" s="14">
        <f t="shared" si="169"/>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6"/>
        <v>1.8689285714285715</v>
      </c>
      <c r="P2653" s="5">
        <f t="shared" si="167"/>
        <v>307.8235294117647</v>
      </c>
      <c r="Q2653" t="s">
        <v>8319</v>
      </c>
      <c r="R2653" s="12" t="s">
        <v>8355</v>
      </c>
      <c r="S2653" s="14">
        <f t="shared" si="168"/>
        <v>42327.597326388881</v>
      </c>
      <c r="T2653" s="14">
        <f t="shared" si="169"/>
        <v>42355.597326388881</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6"/>
        <v>0.88500000000000001</v>
      </c>
      <c r="P2654" s="5">
        <f t="shared" si="167"/>
        <v>80.454545454545453</v>
      </c>
      <c r="Q2654" t="s">
        <v>8319</v>
      </c>
      <c r="R2654" s="12" t="s">
        <v>8355</v>
      </c>
      <c r="S2654" s="14">
        <f t="shared" si="168"/>
        <v>41952.950520833336</v>
      </c>
      <c r="T2654" s="14">
        <f t="shared" si="169"/>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6"/>
        <v>11.52156862745098</v>
      </c>
      <c r="P2655" s="5">
        <f t="shared" si="167"/>
        <v>83.942857142857136</v>
      </c>
      <c r="Q2655" t="s">
        <v>8319</v>
      </c>
      <c r="R2655" s="12" t="s">
        <v>8355</v>
      </c>
      <c r="S2655" s="14">
        <f t="shared" si="168"/>
        <v>41771.443599537037</v>
      </c>
      <c r="T2655" s="14">
        <f t="shared" si="169"/>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6"/>
        <v>5.1000000000000004E-2</v>
      </c>
      <c r="P2656" s="5">
        <f t="shared" si="167"/>
        <v>8.5</v>
      </c>
      <c r="Q2656" t="s">
        <v>8319</v>
      </c>
      <c r="R2656" s="12" t="s">
        <v>8355</v>
      </c>
      <c r="S2656" s="14">
        <f t="shared" si="168"/>
        <v>42055.39266203704</v>
      </c>
      <c r="T2656" s="14">
        <f t="shared" si="169"/>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6"/>
        <v>21.033333333333335</v>
      </c>
      <c r="P2657" s="5">
        <f t="shared" si="167"/>
        <v>73.372093023255815</v>
      </c>
      <c r="Q2657" t="s">
        <v>8319</v>
      </c>
      <c r="R2657" s="12" t="s">
        <v>8355</v>
      </c>
      <c r="S2657" s="14">
        <f t="shared" si="168"/>
        <v>42381.657951388886</v>
      </c>
      <c r="T2657" s="14">
        <f t="shared" si="169"/>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6"/>
        <v>11.436666666666667</v>
      </c>
      <c r="P2658" s="5">
        <f t="shared" si="167"/>
        <v>112.86184210526316</v>
      </c>
      <c r="Q2658" t="s">
        <v>8319</v>
      </c>
      <c r="R2658" s="12" t="s">
        <v>8355</v>
      </c>
      <c r="S2658" s="14">
        <f t="shared" si="168"/>
        <v>42767.480185185181</v>
      </c>
      <c r="T2658" s="14">
        <f t="shared" si="169"/>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6"/>
        <v>18.737933333333334</v>
      </c>
      <c r="P2659" s="5">
        <f t="shared" si="167"/>
        <v>95.277627118644077</v>
      </c>
      <c r="Q2659" t="s">
        <v>8319</v>
      </c>
      <c r="R2659" s="12" t="s">
        <v>8355</v>
      </c>
      <c r="S2659" s="14">
        <f t="shared" si="168"/>
        <v>42551.720520833333</v>
      </c>
      <c r="T2659" s="14">
        <f t="shared" si="169"/>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6"/>
        <v>9.285714285714286E-2</v>
      </c>
      <c r="P2660" s="5">
        <f t="shared" si="167"/>
        <v>22.75</v>
      </c>
      <c r="Q2660" t="s">
        <v>8319</v>
      </c>
      <c r="R2660" s="12" t="s">
        <v>8355</v>
      </c>
      <c r="S2660" s="14">
        <f t="shared" si="168"/>
        <v>42551.675856481481</v>
      </c>
      <c r="T2660" s="14">
        <f t="shared" si="169"/>
        <v>42581.675856481481</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6"/>
        <v>2.7204081632653061</v>
      </c>
      <c r="P2661" s="5">
        <f t="shared" si="167"/>
        <v>133.30000000000001</v>
      </c>
      <c r="Q2661" t="s">
        <v>8319</v>
      </c>
      <c r="R2661" s="12" t="s">
        <v>8355</v>
      </c>
      <c r="S2661" s="14">
        <f t="shared" si="168"/>
        <v>42081.861226851855</v>
      </c>
      <c r="T2661" s="14">
        <f t="shared" si="169"/>
        <v>42111.861226851855</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6"/>
        <v>9.5000000000000001E-2</v>
      </c>
      <c r="P2662" s="5">
        <f t="shared" si="167"/>
        <v>3.8</v>
      </c>
      <c r="Q2662" t="s">
        <v>8319</v>
      </c>
      <c r="R2662" s="12" t="s">
        <v>8356</v>
      </c>
      <c r="S2662" s="14">
        <f t="shared" si="168"/>
        <v>42272.504837962959</v>
      </c>
      <c r="T2662" s="14">
        <f t="shared" si="169"/>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6"/>
        <v>102.89999999999999</v>
      </c>
      <c r="P2663" s="5">
        <f t="shared" si="167"/>
        <v>85.75</v>
      </c>
      <c r="Q2663" t="s">
        <v>8319</v>
      </c>
      <c r="R2663" s="12" t="s">
        <v>8356</v>
      </c>
      <c r="S2663" s="14">
        <f t="shared" si="168"/>
        <v>41542.750115740739</v>
      </c>
      <c r="T2663" s="14">
        <f t="shared" si="169"/>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6"/>
        <v>106.80000000000001</v>
      </c>
      <c r="P2664" s="5">
        <f t="shared" si="167"/>
        <v>267</v>
      </c>
      <c r="Q2664" t="s">
        <v>8319</v>
      </c>
      <c r="R2664" s="12" t="s">
        <v>8356</v>
      </c>
      <c r="S2664" s="14">
        <f t="shared" si="168"/>
        <v>42207.538344907407</v>
      </c>
      <c r="T2664" s="14">
        <f t="shared" si="169"/>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6"/>
        <v>104.59625</v>
      </c>
      <c r="P2665" s="5">
        <f t="shared" si="167"/>
        <v>373.55803571428572</v>
      </c>
      <c r="Q2665" t="s">
        <v>8319</v>
      </c>
      <c r="R2665" s="12" t="s">
        <v>8356</v>
      </c>
      <c r="S2665" s="14">
        <f t="shared" si="168"/>
        <v>42222.41443287037</v>
      </c>
      <c r="T2665" s="14">
        <f t="shared" si="169"/>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6"/>
        <v>103.42857142857143</v>
      </c>
      <c r="P2666" s="5">
        <f t="shared" si="167"/>
        <v>174.03846153846155</v>
      </c>
      <c r="Q2666" t="s">
        <v>8319</v>
      </c>
      <c r="R2666" s="12" t="s">
        <v>8356</v>
      </c>
      <c r="S2666" s="14">
        <f t="shared" si="168"/>
        <v>42312.817094907405</v>
      </c>
      <c r="T2666" s="14">
        <f t="shared" si="169"/>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6"/>
        <v>123.14285714285715</v>
      </c>
      <c r="P2667" s="5">
        <f t="shared" si="167"/>
        <v>93.695652173913047</v>
      </c>
      <c r="Q2667" t="s">
        <v>8319</v>
      </c>
      <c r="R2667" s="12" t="s">
        <v>8356</v>
      </c>
      <c r="S2667" s="14">
        <f t="shared" si="168"/>
        <v>42083.687199074069</v>
      </c>
      <c r="T2667" s="14">
        <f t="shared" si="169"/>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6"/>
        <v>159.29509999999999</v>
      </c>
      <c r="P2668" s="5">
        <f t="shared" si="167"/>
        <v>77.327718446601949</v>
      </c>
      <c r="Q2668" t="s">
        <v>8319</v>
      </c>
      <c r="R2668" s="12" t="s">
        <v>8356</v>
      </c>
      <c r="S2668" s="14">
        <f t="shared" si="168"/>
        <v>42235.55600694444</v>
      </c>
      <c r="T2668" s="14">
        <f t="shared" si="169"/>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6"/>
        <v>110.66666666666667</v>
      </c>
      <c r="P2669" s="5">
        <f t="shared" si="167"/>
        <v>92.222222222222229</v>
      </c>
      <c r="Q2669" t="s">
        <v>8319</v>
      </c>
      <c r="R2669" s="12" t="s">
        <v>8356</v>
      </c>
      <c r="S2669" s="14">
        <f t="shared" si="168"/>
        <v>42380.717777777776</v>
      </c>
      <c r="T2669" s="14">
        <f t="shared" si="169"/>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6"/>
        <v>170.70000000000002</v>
      </c>
      <c r="P2670" s="5">
        <f t="shared" si="167"/>
        <v>60.964285714285715</v>
      </c>
      <c r="Q2670" t="s">
        <v>8319</v>
      </c>
      <c r="R2670" s="12" t="s">
        <v>8356</v>
      </c>
      <c r="S2670" s="14">
        <f t="shared" si="168"/>
        <v>42275.380381944437</v>
      </c>
      <c r="T2670" s="14">
        <f t="shared" si="169"/>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6"/>
        <v>125.125</v>
      </c>
      <c r="P2671" s="5">
        <f t="shared" si="167"/>
        <v>91</v>
      </c>
      <c r="Q2671" t="s">
        <v>8319</v>
      </c>
      <c r="R2671" s="12" t="s">
        <v>8356</v>
      </c>
      <c r="S2671" s="14">
        <f t="shared" si="168"/>
        <v>42318.827499999999</v>
      </c>
      <c r="T2671" s="14">
        <f t="shared" si="169"/>
        <v>42378.827499999999</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6"/>
        <v>6.4158609339642041</v>
      </c>
      <c r="P2672" s="5">
        <f t="shared" si="167"/>
        <v>41.583333333333336</v>
      </c>
      <c r="Q2672" t="s">
        <v>8319</v>
      </c>
      <c r="R2672" s="12" t="s">
        <v>8356</v>
      </c>
      <c r="S2672" s="14">
        <f t="shared" si="168"/>
        <v>41820.812268518515</v>
      </c>
      <c r="T2672" s="14">
        <f t="shared" si="169"/>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6"/>
        <v>11.343999999999999</v>
      </c>
      <c r="P2673" s="5">
        <f t="shared" si="167"/>
        <v>33.761904761904759</v>
      </c>
      <c r="Q2673" t="s">
        <v>8319</v>
      </c>
      <c r="R2673" s="12" t="s">
        <v>8356</v>
      </c>
      <c r="S2673" s="14">
        <f t="shared" si="168"/>
        <v>41962.540694444448</v>
      </c>
      <c r="T2673" s="14">
        <f t="shared" si="169"/>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6"/>
        <v>33.19</v>
      </c>
      <c r="P2674" s="5">
        <f t="shared" si="167"/>
        <v>70.61702127659575</v>
      </c>
      <c r="Q2674" t="s">
        <v>8319</v>
      </c>
      <c r="R2674" s="12" t="s">
        <v>8356</v>
      </c>
      <c r="S2674" s="14">
        <f t="shared" si="168"/>
        <v>42344.675810185181</v>
      </c>
      <c r="T2674" s="14">
        <f t="shared" si="169"/>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6"/>
        <v>27.58</v>
      </c>
      <c r="P2675" s="5">
        <f t="shared" si="167"/>
        <v>167.15151515151516</v>
      </c>
      <c r="Q2675" t="s">
        <v>8319</v>
      </c>
      <c r="R2675" s="12" t="s">
        <v>8356</v>
      </c>
      <c r="S2675" s="14">
        <f t="shared" si="168"/>
        <v>41912.333321759259</v>
      </c>
      <c r="T2675" s="14">
        <f t="shared" si="169"/>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6"/>
        <v>62.839999999999996</v>
      </c>
      <c r="P2676" s="5">
        <f t="shared" si="167"/>
        <v>128.61988304093566</v>
      </c>
      <c r="Q2676" t="s">
        <v>8319</v>
      </c>
      <c r="R2676" s="12" t="s">
        <v>8356</v>
      </c>
      <c r="S2676" s="14">
        <f t="shared" si="168"/>
        <v>42529.424421296295</v>
      </c>
      <c r="T2676" s="14">
        <f t="shared" si="169"/>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6"/>
        <v>7.5880000000000001</v>
      </c>
      <c r="P2677" s="5">
        <f t="shared" si="167"/>
        <v>65.41379310344827</v>
      </c>
      <c r="Q2677" t="s">
        <v>8319</v>
      </c>
      <c r="R2677" s="12" t="s">
        <v>8356</v>
      </c>
      <c r="S2677" s="14">
        <f t="shared" si="168"/>
        <v>41923.649178240739</v>
      </c>
      <c r="T2677" s="14">
        <f t="shared" si="169"/>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6"/>
        <v>50.38095238095238</v>
      </c>
      <c r="P2678" s="5">
        <f t="shared" si="167"/>
        <v>117.55555555555556</v>
      </c>
      <c r="Q2678" t="s">
        <v>8319</v>
      </c>
      <c r="R2678" s="12" t="s">
        <v>8356</v>
      </c>
      <c r="S2678" s="14">
        <f t="shared" si="168"/>
        <v>42482.416365740741</v>
      </c>
      <c r="T2678" s="14">
        <f t="shared" si="169"/>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6"/>
        <v>17.512820512820511</v>
      </c>
      <c r="P2679" s="5">
        <f t="shared" si="167"/>
        <v>126.48148148148148</v>
      </c>
      <c r="Q2679" t="s">
        <v>8319</v>
      </c>
      <c r="R2679" s="12" t="s">
        <v>8356</v>
      </c>
      <c r="S2679" s="14">
        <f t="shared" si="168"/>
        <v>41792.821099537032</v>
      </c>
      <c r="T2679" s="14">
        <f t="shared" si="169"/>
        <v>41822.821099537032</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6"/>
        <v>1.375E-2</v>
      </c>
      <c r="P2680" s="5">
        <f t="shared" si="167"/>
        <v>550</v>
      </c>
      <c r="Q2680" t="s">
        <v>8319</v>
      </c>
      <c r="R2680" s="12" t="s">
        <v>8356</v>
      </c>
      <c r="S2680" s="14">
        <f t="shared" si="168"/>
        <v>42241.589872685181</v>
      </c>
      <c r="T2680" s="14">
        <f t="shared" si="169"/>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6"/>
        <v>0.33</v>
      </c>
      <c r="P2681" s="5">
        <f t="shared" si="167"/>
        <v>44</v>
      </c>
      <c r="Q2681" t="s">
        <v>8319</v>
      </c>
      <c r="R2681" s="12" t="s">
        <v>8356</v>
      </c>
      <c r="S2681" s="14">
        <f t="shared" si="168"/>
        <v>42032.792754629627</v>
      </c>
      <c r="T2681" s="14">
        <f t="shared" si="169"/>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6"/>
        <v>0.86250000000000004</v>
      </c>
      <c r="P2682" s="5">
        <f t="shared" si="167"/>
        <v>69</v>
      </c>
      <c r="Q2682" t="s">
        <v>8336</v>
      </c>
      <c r="R2682" s="12" t="s">
        <v>8337</v>
      </c>
      <c r="S2682" s="14">
        <f t="shared" si="168"/>
        <v>42436.003368055557</v>
      </c>
      <c r="T2682" s="14">
        <f t="shared" si="169"/>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6"/>
        <v>0.6875</v>
      </c>
      <c r="P2683" s="5">
        <f t="shared" si="167"/>
        <v>27.5</v>
      </c>
      <c r="Q2683" t="s">
        <v>8336</v>
      </c>
      <c r="R2683" s="12" t="s">
        <v>8337</v>
      </c>
      <c r="S2683" s="14">
        <f t="shared" si="168"/>
        <v>41805.686921296292</v>
      </c>
      <c r="T2683" s="14">
        <f t="shared" si="169"/>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6"/>
        <v>28.299999999999997</v>
      </c>
      <c r="P2684" s="5">
        <f t="shared" si="167"/>
        <v>84.9</v>
      </c>
      <c r="Q2684" t="s">
        <v>8336</v>
      </c>
      <c r="R2684" s="12" t="s">
        <v>8337</v>
      </c>
      <c r="S2684" s="14">
        <f t="shared" si="168"/>
        <v>41932.663657407407</v>
      </c>
      <c r="T2684" s="14">
        <f t="shared" si="169"/>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6"/>
        <v>0.24</v>
      </c>
      <c r="P2685" s="5">
        <f t="shared" si="167"/>
        <v>12</v>
      </c>
      <c r="Q2685" t="s">
        <v>8336</v>
      </c>
      <c r="R2685" s="12" t="s">
        <v>8337</v>
      </c>
      <c r="S2685" s="14">
        <f t="shared" si="168"/>
        <v>42034.546759259254</v>
      </c>
      <c r="T2685" s="14">
        <f t="shared" si="169"/>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6"/>
        <v>1.1428571428571428</v>
      </c>
      <c r="P2686" s="5">
        <f t="shared" si="167"/>
        <v>200</v>
      </c>
      <c r="Q2686" t="s">
        <v>8336</v>
      </c>
      <c r="R2686" s="12" t="s">
        <v>8337</v>
      </c>
      <c r="S2686" s="14">
        <f t="shared" si="168"/>
        <v>41820.706307870365</v>
      </c>
      <c r="T2686" s="14">
        <f t="shared" si="169"/>
        <v>41860.706307870365</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6"/>
        <v>0.02</v>
      </c>
      <c r="P2687" s="5">
        <f t="shared" si="167"/>
        <v>10</v>
      </c>
      <c r="Q2687" t="s">
        <v>8336</v>
      </c>
      <c r="R2687" s="12" t="s">
        <v>8337</v>
      </c>
      <c r="S2687" s="14">
        <f t="shared" si="168"/>
        <v>42061.487615740734</v>
      </c>
      <c r="T2687" s="14">
        <f t="shared" si="169"/>
        <v>42121.445949074077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6"/>
        <v>0</v>
      </c>
      <c r="P2688" s="5" t="e">
        <f t="shared" si="167"/>
        <v>#DIV/0!</v>
      </c>
      <c r="Q2688" t="s">
        <v>8336</v>
      </c>
      <c r="R2688" s="12" t="s">
        <v>8337</v>
      </c>
      <c r="S2688" s="14">
        <f t="shared" si="168"/>
        <v>41892.766469907401</v>
      </c>
      <c r="T2688" s="14">
        <f t="shared" si="169"/>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6"/>
        <v>0</v>
      </c>
      <c r="P2689" s="5" t="e">
        <f t="shared" si="167"/>
        <v>#DIV/0!</v>
      </c>
      <c r="Q2689" t="s">
        <v>8336</v>
      </c>
      <c r="R2689" s="12" t="s">
        <v>8337</v>
      </c>
      <c r="S2689" s="14">
        <f t="shared" si="168"/>
        <v>42154.431921296295</v>
      </c>
      <c r="T2689" s="14">
        <f t="shared" si="169"/>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6"/>
        <v>0.14799999999999999</v>
      </c>
      <c r="P2690" s="5">
        <f t="shared" si="167"/>
        <v>5.2857142857142856</v>
      </c>
      <c r="Q2690" t="s">
        <v>8336</v>
      </c>
      <c r="R2690" s="12" t="s">
        <v>8337</v>
      </c>
      <c r="S2690" s="14">
        <f t="shared" si="168"/>
        <v>42027.910532407412</v>
      </c>
      <c r="T2690" s="14">
        <f t="shared" si="169"/>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70">E2691/D2691*100</f>
        <v>2.8571428571428571E-3</v>
      </c>
      <c r="P2691" s="5">
        <f t="shared" ref="P2691:P2754" si="171">E2691/L2691</f>
        <v>1</v>
      </c>
      <c r="Q2691" t="s">
        <v>8336</v>
      </c>
      <c r="R2691" s="12" t="s">
        <v>8337</v>
      </c>
      <c r="S2691" s="14">
        <f t="shared" si="168"/>
        <v>42551.753356481473</v>
      </c>
      <c r="T2691" s="14">
        <f t="shared" si="169"/>
        <v>42581.753356481473</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70"/>
        <v>10.7325</v>
      </c>
      <c r="P2692" s="5">
        <f t="shared" si="171"/>
        <v>72.762711864406782</v>
      </c>
      <c r="Q2692" t="s">
        <v>8336</v>
      </c>
      <c r="R2692" s="12" t="s">
        <v>8337</v>
      </c>
      <c r="S2692" s="14">
        <f t="shared" si="168"/>
        <v>42112.89671296296</v>
      </c>
      <c r="T2692" s="14">
        <f t="shared" si="169"/>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70"/>
        <v>5.3846153846153842E-2</v>
      </c>
      <c r="P2693" s="5">
        <f t="shared" si="171"/>
        <v>17.5</v>
      </c>
      <c r="Q2693" t="s">
        <v>8336</v>
      </c>
      <c r="R2693" s="12" t="s">
        <v>8337</v>
      </c>
      <c r="S2693" s="14">
        <f t="shared" si="168"/>
        <v>42089.515706018516</v>
      </c>
      <c r="T2693" s="14">
        <f t="shared" si="169"/>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70"/>
        <v>0.7142857142857143</v>
      </c>
      <c r="P2694" s="5">
        <f t="shared" si="171"/>
        <v>25</v>
      </c>
      <c r="Q2694" t="s">
        <v>8336</v>
      </c>
      <c r="R2694" s="12" t="s">
        <v>8337</v>
      </c>
      <c r="S2694" s="14">
        <f t="shared" si="168"/>
        <v>42058.125694444439</v>
      </c>
      <c r="T2694" s="14">
        <f t="shared" si="169"/>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70"/>
        <v>0.8</v>
      </c>
      <c r="P2695" s="5">
        <f t="shared" si="171"/>
        <v>13.333333333333334</v>
      </c>
      <c r="Q2695" t="s">
        <v>8336</v>
      </c>
      <c r="R2695" s="12" t="s">
        <v>8337</v>
      </c>
      <c r="S2695" s="14">
        <f t="shared" si="168"/>
        <v>41833.930162037032</v>
      </c>
      <c r="T2695" s="14">
        <f t="shared" si="169"/>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70"/>
        <v>3.3333333333333335E-3</v>
      </c>
      <c r="P2696" s="5">
        <f t="shared" si="171"/>
        <v>1</v>
      </c>
      <c r="Q2696" t="s">
        <v>8336</v>
      </c>
      <c r="R2696" s="12" t="s">
        <v>8337</v>
      </c>
      <c r="S2696" s="14">
        <f t="shared" si="168"/>
        <v>41877.932164351849</v>
      </c>
      <c r="T2696" s="14">
        <f t="shared" si="169"/>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70"/>
        <v>0.47333333333333333</v>
      </c>
      <c r="P2697" s="5">
        <f t="shared" si="171"/>
        <v>23.666666666666668</v>
      </c>
      <c r="Q2697" t="s">
        <v>8336</v>
      </c>
      <c r="R2697" s="12" t="s">
        <v>8337</v>
      </c>
      <c r="S2697" s="14">
        <f t="shared" si="168"/>
        <v>42047.973587962959</v>
      </c>
      <c r="T2697" s="14">
        <f t="shared" si="169"/>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70"/>
        <v>5.65</v>
      </c>
      <c r="P2698" s="5">
        <f t="shared" si="171"/>
        <v>89.21052631578948</v>
      </c>
      <c r="Q2698" t="s">
        <v>8336</v>
      </c>
      <c r="R2698" s="12" t="s">
        <v>8337</v>
      </c>
      <c r="S2698" s="14">
        <f t="shared" si="168"/>
        <v>41964.636111111111</v>
      </c>
      <c r="T2698" s="14">
        <f t="shared" si="169"/>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70"/>
        <v>26.35217391304348</v>
      </c>
      <c r="P2699" s="5">
        <f t="shared" si="171"/>
        <v>116.55769230769231</v>
      </c>
      <c r="Q2699" t="s">
        <v>8336</v>
      </c>
      <c r="R2699" s="12" t="s">
        <v>8337</v>
      </c>
      <c r="S2699" s="14">
        <f t="shared" si="168"/>
        <v>42187.731747685182</v>
      </c>
      <c r="T2699" s="14">
        <f t="shared" si="169"/>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70"/>
        <v>0.325125</v>
      </c>
      <c r="P2700" s="5">
        <f t="shared" si="171"/>
        <v>13.005000000000001</v>
      </c>
      <c r="Q2700" t="s">
        <v>8336</v>
      </c>
      <c r="R2700" s="12" t="s">
        <v>8337</v>
      </c>
      <c r="S2700" s="14">
        <f t="shared" si="168"/>
        <v>41787.689907407403</v>
      </c>
      <c r="T2700" s="14">
        <f t="shared" si="169"/>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70"/>
        <v>0</v>
      </c>
      <c r="P2701" s="5" t="e">
        <f t="shared" si="171"/>
        <v>#DIV/0!</v>
      </c>
      <c r="Q2701" t="s">
        <v>8336</v>
      </c>
      <c r="R2701" s="12" t="s">
        <v>8337</v>
      </c>
      <c r="S2701" s="14">
        <f t="shared" si="168"/>
        <v>41829.688229166662</v>
      </c>
      <c r="T2701" s="14">
        <f t="shared" si="169"/>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70"/>
        <v>0.7000700070007001</v>
      </c>
      <c r="P2702" s="5">
        <f t="shared" si="171"/>
        <v>17.5</v>
      </c>
      <c r="Q2702" t="s">
        <v>8317</v>
      </c>
      <c r="R2702" s="12" t="s">
        <v>8357</v>
      </c>
      <c r="S2702" s="14">
        <f t="shared" si="168"/>
        <v>41870.666342592594</v>
      </c>
      <c r="T2702" s="14">
        <f t="shared" si="169"/>
        <v>41900.666342592594</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70"/>
        <v>46.176470588235297</v>
      </c>
      <c r="P2703" s="5">
        <f t="shared" si="171"/>
        <v>34.130434782608695</v>
      </c>
      <c r="Q2703" t="s">
        <v>8317</v>
      </c>
      <c r="R2703" s="12" t="s">
        <v>8357</v>
      </c>
      <c r="S2703" s="14">
        <f t="shared" si="168"/>
        <v>42801.566365740735</v>
      </c>
      <c r="T2703" s="14">
        <f t="shared" si="169"/>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70"/>
        <v>34.410000000000004</v>
      </c>
      <c r="P2704" s="5">
        <f t="shared" si="171"/>
        <v>132.34615384615384</v>
      </c>
      <c r="Q2704" t="s">
        <v>8317</v>
      </c>
      <c r="R2704" s="12" t="s">
        <v>8357</v>
      </c>
      <c r="S2704" s="14">
        <f t="shared" si="168"/>
        <v>42800.593483796292</v>
      </c>
      <c r="T2704" s="14">
        <f t="shared" si="169"/>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70"/>
        <v>103.75000000000001</v>
      </c>
      <c r="P2705" s="5">
        <f t="shared" si="171"/>
        <v>922.22222222222217</v>
      </c>
      <c r="Q2705" t="s">
        <v>8317</v>
      </c>
      <c r="R2705" s="12" t="s">
        <v>8357</v>
      </c>
      <c r="S2705" s="14">
        <f t="shared" si="168"/>
        <v>42756.481828703698</v>
      </c>
      <c r="T2705" s="14">
        <f t="shared" si="169"/>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70"/>
        <v>6.0263157894736841</v>
      </c>
      <c r="P2706" s="5">
        <f t="shared" si="171"/>
        <v>163.57142857142858</v>
      </c>
      <c r="Q2706" t="s">
        <v>8317</v>
      </c>
      <c r="R2706" s="12" t="s">
        <v>8357</v>
      </c>
      <c r="S2706" s="14">
        <f t="shared" si="168"/>
        <v>42787.654097222221</v>
      </c>
      <c r="T2706" s="14">
        <f t="shared" si="169"/>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70"/>
        <v>10.539393939393939</v>
      </c>
      <c r="P2707" s="5">
        <f t="shared" si="171"/>
        <v>217.375</v>
      </c>
      <c r="Q2707" t="s">
        <v>8317</v>
      </c>
      <c r="R2707" s="12" t="s">
        <v>8357</v>
      </c>
      <c r="S2707" s="14">
        <f t="shared" ref="S2707:S2770" si="172">(((J2707/60)/60)/24)+DATE(1970,1,1)+(-5/24)</f>
        <v>42773.70784722222</v>
      </c>
      <c r="T2707" s="14">
        <f t="shared" ref="T2707:T2770" si="173">(((I2707/60)/60)/24)+DATE(1970,1,1)+(-5/24)</f>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70"/>
        <v>112.29714285714284</v>
      </c>
      <c r="P2708" s="5">
        <f t="shared" si="171"/>
        <v>149.44486692015209</v>
      </c>
      <c r="Q2708" t="s">
        <v>8317</v>
      </c>
      <c r="R2708" s="12" t="s">
        <v>8357</v>
      </c>
      <c r="S2708" s="14">
        <f t="shared" si="172"/>
        <v>41899.086608796293</v>
      </c>
      <c r="T2708" s="14">
        <f t="shared" si="173"/>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70"/>
        <v>350.84462500000001</v>
      </c>
      <c r="P2709" s="5">
        <f t="shared" si="171"/>
        <v>71.237487309644663</v>
      </c>
      <c r="Q2709" t="s">
        <v>8317</v>
      </c>
      <c r="R2709" s="12" t="s">
        <v>8357</v>
      </c>
      <c r="S2709" s="14">
        <f t="shared" si="172"/>
        <v>41391.574571759258</v>
      </c>
      <c r="T2709" s="14">
        <f t="shared" si="173"/>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70"/>
        <v>233.21535</v>
      </c>
      <c r="P2710" s="5">
        <f t="shared" si="171"/>
        <v>44.464318398474738</v>
      </c>
      <c r="Q2710" t="s">
        <v>8317</v>
      </c>
      <c r="R2710" s="12" t="s">
        <v>8357</v>
      </c>
      <c r="S2710" s="14">
        <f t="shared" si="172"/>
        <v>42512.489884259259</v>
      </c>
      <c r="T2710" s="14">
        <f t="shared" si="173"/>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70"/>
        <v>101.60599999999999</v>
      </c>
      <c r="P2711" s="5">
        <f t="shared" si="171"/>
        <v>164.94480519480518</v>
      </c>
      <c r="Q2711" t="s">
        <v>8317</v>
      </c>
      <c r="R2711" s="12" t="s">
        <v>8357</v>
      </c>
      <c r="S2711" s="14">
        <f t="shared" si="172"/>
        <v>42611.941446759258</v>
      </c>
      <c r="T2711" s="14">
        <f t="shared" si="173"/>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70"/>
        <v>153.90035000000003</v>
      </c>
      <c r="P2712" s="5">
        <f t="shared" si="171"/>
        <v>84.871516544117654</v>
      </c>
      <c r="Q2712" t="s">
        <v>8317</v>
      </c>
      <c r="R2712" s="12" t="s">
        <v>8357</v>
      </c>
      <c r="S2712" s="14">
        <f t="shared" si="172"/>
        <v>41828.021157407406</v>
      </c>
      <c r="T2712" s="14">
        <f t="shared" si="173"/>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70"/>
        <v>100.7161125319693</v>
      </c>
      <c r="P2713" s="5">
        <f t="shared" si="171"/>
        <v>53.945205479452056</v>
      </c>
      <c r="Q2713" t="s">
        <v>8317</v>
      </c>
      <c r="R2713" s="12" t="s">
        <v>8357</v>
      </c>
      <c r="S2713" s="14">
        <f t="shared" si="172"/>
        <v>41780.536921296298</v>
      </c>
      <c r="T2713" s="14">
        <f t="shared" si="173"/>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70"/>
        <v>131.38181818181818</v>
      </c>
      <c r="P2714" s="5">
        <f t="shared" si="171"/>
        <v>50.531468531468533</v>
      </c>
      <c r="Q2714" t="s">
        <v>8317</v>
      </c>
      <c r="R2714" s="12" t="s">
        <v>8357</v>
      </c>
      <c r="S2714" s="14">
        <f t="shared" si="172"/>
        <v>41431.853703703702</v>
      </c>
      <c r="T2714" s="14">
        <f t="shared" si="173"/>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70"/>
        <v>102.24133333333334</v>
      </c>
      <c r="P2715" s="5">
        <f t="shared" si="171"/>
        <v>108.00140845070422</v>
      </c>
      <c r="Q2715" t="s">
        <v>8317</v>
      </c>
      <c r="R2715" s="12" t="s">
        <v>8357</v>
      </c>
      <c r="S2715" s="14">
        <f t="shared" si="172"/>
        <v>42322.445416666662</v>
      </c>
      <c r="T2715" s="14">
        <f t="shared" si="173"/>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70"/>
        <v>116.35599999999999</v>
      </c>
      <c r="P2716" s="5">
        <f t="shared" si="171"/>
        <v>95.373770491803285</v>
      </c>
      <c r="Q2716" t="s">
        <v>8317</v>
      </c>
      <c r="R2716" s="12" t="s">
        <v>8357</v>
      </c>
      <c r="S2716" s="14">
        <f t="shared" si="172"/>
        <v>42629.446712962956</v>
      </c>
      <c r="T2716" s="14">
        <f t="shared" si="173"/>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70"/>
        <v>264.62241666666665</v>
      </c>
      <c r="P2717" s="5">
        <f t="shared" si="171"/>
        <v>57.631016333938291</v>
      </c>
      <c r="Q2717" t="s">
        <v>8317</v>
      </c>
      <c r="R2717" s="12" t="s">
        <v>8357</v>
      </c>
      <c r="S2717" s="14">
        <f t="shared" si="172"/>
        <v>42387.190138888887</v>
      </c>
      <c r="T2717" s="14">
        <f t="shared" si="173"/>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70"/>
        <v>119.98010000000001</v>
      </c>
      <c r="P2718" s="5">
        <f t="shared" si="171"/>
        <v>64.160481283422456</v>
      </c>
      <c r="Q2718" t="s">
        <v>8317</v>
      </c>
      <c r="R2718" s="12" t="s">
        <v>8357</v>
      </c>
      <c r="S2718" s="14">
        <f t="shared" si="172"/>
        <v>42255.124918981477</v>
      </c>
      <c r="T2718" s="14">
        <f t="shared" si="173"/>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70"/>
        <v>120.10400000000001</v>
      </c>
      <c r="P2719" s="5">
        <f t="shared" si="171"/>
        <v>92.387692307692305</v>
      </c>
      <c r="Q2719" t="s">
        <v>8317</v>
      </c>
      <c r="R2719" s="12" t="s">
        <v>8357</v>
      </c>
      <c r="S2719" s="14">
        <f t="shared" si="172"/>
        <v>41934.706585648149</v>
      </c>
      <c r="T2719" s="14">
        <f t="shared" si="173"/>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70"/>
        <v>103.58333333333334</v>
      </c>
      <c r="P2720" s="5">
        <f t="shared" si="171"/>
        <v>125.97972972972973</v>
      </c>
      <c r="Q2720" t="s">
        <v>8317</v>
      </c>
      <c r="R2720" s="12" t="s">
        <v>8357</v>
      </c>
      <c r="S2720" s="14">
        <f t="shared" si="172"/>
        <v>42465.388252314813</v>
      </c>
      <c r="T2720" s="14">
        <f t="shared" si="173"/>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70"/>
        <v>108.83333333333334</v>
      </c>
      <c r="P2721" s="5">
        <f t="shared" si="171"/>
        <v>94.637681159420296</v>
      </c>
      <c r="Q2721" t="s">
        <v>8317</v>
      </c>
      <c r="R2721" s="12" t="s">
        <v>8357</v>
      </c>
      <c r="S2721" s="14">
        <f t="shared" si="172"/>
        <v>42417.822847222218</v>
      </c>
      <c r="T2721" s="14">
        <f t="shared" si="173"/>
        <v>42477.781180555547</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70"/>
        <v>118.12400000000001</v>
      </c>
      <c r="P2722" s="5">
        <f t="shared" si="171"/>
        <v>170.69942196531792</v>
      </c>
      <c r="Q2722" t="s">
        <v>8319</v>
      </c>
      <c r="R2722" s="12" t="s">
        <v>8349</v>
      </c>
      <c r="S2722" s="14">
        <f t="shared" si="172"/>
        <v>42655.257557870362</v>
      </c>
      <c r="T2722" s="14">
        <f t="shared" si="173"/>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70"/>
        <v>1462</v>
      </c>
      <c r="P2723" s="5">
        <f t="shared" si="171"/>
        <v>40.762081784386616</v>
      </c>
      <c r="Q2723" t="s">
        <v>8319</v>
      </c>
      <c r="R2723" s="12" t="s">
        <v>8349</v>
      </c>
      <c r="S2723" s="14">
        <f t="shared" si="172"/>
        <v>41493.335625</v>
      </c>
      <c r="T2723" s="14">
        <f t="shared" si="173"/>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70"/>
        <v>252.54</v>
      </c>
      <c r="P2724" s="5">
        <f t="shared" si="171"/>
        <v>68.254054054054052</v>
      </c>
      <c r="Q2724" t="s">
        <v>8319</v>
      </c>
      <c r="R2724" s="12" t="s">
        <v>8349</v>
      </c>
      <c r="S2724" s="14">
        <f t="shared" si="172"/>
        <v>42704.64876157407</v>
      </c>
      <c r="T2724" s="14">
        <f t="shared" si="173"/>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70"/>
        <v>140.05000000000001</v>
      </c>
      <c r="P2725" s="5">
        <f t="shared" si="171"/>
        <v>95.48863636363636</v>
      </c>
      <c r="Q2725" t="s">
        <v>8319</v>
      </c>
      <c r="R2725" s="12" t="s">
        <v>8349</v>
      </c>
      <c r="S2725" s="14">
        <f t="shared" si="172"/>
        <v>41944.630648148144</v>
      </c>
      <c r="T2725" s="14">
        <f t="shared" si="173"/>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70"/>
        <v>296.87520259319291</v>
      </c>
      <c r="P2726" s="5">
        <f t="shared" si="171"/>
        <v>7.1902649656526005</v>
      </c>
      <c r="Q2726" t="s">
        <v>8319</v>
      </c>
      <c r="R2726" s="12" t="s">
        <v>8349</v>
      </c>
      <c r="S2726" s="14">
        <f t="shared" si="172"/>
        <v>42199.118738425925</v>
      </c>
      <c r="T2726" s="14">
        <f t="shared" si="173"/>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70"/>
        <v>144.54249999999999</v>
      </c>
      <c r="P2727" s="5">
        <f t="shared" si="171"/>
        <v>511.65486725663715</v>
      </c>
      <c r="Q2727" t="s">
        <v>8319</v>
      </c>
      <c r="R2727" s="12" t="s">
        <v>8349</v>
      </c>
      <c r="S2727" s="14">
        <f t="shared" si="172"/>
        <v>42745.53628472222</v>
      </c>
      <c r="T2727" s="14">
        <f t="shared" si="173"/>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70"/>
        <v>105.745</v>
      </c>
      <c r="P2728" s="5">
        <f t="shared" si="171"/>
        <v>261.74504950495049</v>
      </c>
      <c r="Q2728" t="s">
        <v>8319</v>
      </c>
      <c r="R2728" s="12" t="s">
        <v>8349</v>
      </c>
      <c r="S2728" s="14">
        <f t="shared" si="172"/>
        <v>42452.371655092589</v>
      </c>
      <c r="T2728" s="14">
        <f t="shared" si="173"/>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70"/>
        <v>493.21000000000004</v>
      </c>
      <c r="P2729" s="5">
        <f t="shared" si="171"/>
        <v>69.760961810466767</v>
      </c>
      <c r="Q2729" t="s">
        <v>8319</v>
      </c>
      <c r="R2729" s="12" t="s">
        <v>8349</v>
      </c>
      <c r="S2729" s="14">
        <f t="shared" si="172"/>
        <v>42198.468321759261</v>
      </c>
      <c r="T2729" s="14">
        <f t="shared" si="173"/>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70"/>
        <v>201.82666666666668</v>
      </c>
      <c r="P2730" s="5">
        <f t="shared" si="171"/>
        <v>77.229591836734699</v>
      </c>
      <c r="Q2730" t="s">
        <v>8319</v>
      </c>
      <c r="R2730" s="12" t="s">
        <v>8349</v>
      </c>
      <c r="S2730" s="14">
        <f t="shared" si="172"/>
        <v>42333.391597222224</v>
      </c>
      <c r="T2730" s="14">
        <f t="shared" si="173"/>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70"/>
        <v>104.44</v>
      </c>
      <c r="P2731" s="5">
        <f t="shared" si="171"/>
        <v>340.56521739130437</v>
      </c>
      <c r="Q2731" t="s">
        <v>8319</v>
      </c>
      <c r="R2731" s="12" t="s">
        <v>8349</v>
      </c>
      <c r="S2731" s="14">
        <f t="shared" si="172"/>
        <v>42095.032372685186</v>
      </c>
      <c r="T2731" s="14">
        <f t="shared" si="173"/>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70"/>
        <v>170.29262962962963</v>
      </c>
      <c r="P2732" s="5">
        <f t="shared" si="171"/>
        <v>67.417903225806455</v>
      </c>
      <c r="Q2732" t="s">
        <v>8319</v>
      </c>
      <c r="R2732" s="12" t="s">
        <v>8349</v>
      </c>
      <c r="S2732" s="14">
        <f t="shared" si="172"/>
        <v>41351.333043981482</v>
      </c>
      <c r="T2732" s="14">
        <f t="shared" si="173"/>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70"/>
        <v>104.30333333333333</v>
      </c>
      <c r="P2733" s="5">
        <f t="shared" si="171"/>
        <v>845.70270270270271</v>
      </c>
      <c r="Q2733" t="s">
        <v>8319</v>
      </c>
      <c r="R2733" s="12" t="s">
        <v>8349</v>
      </c>
      <c r="S2733" s="14">
        <f t="shared" si="172"/>
        <v>41872.317384259259</v>
      </c>
      <c r="T2733" s="14">
        <f t="shared" si="173"/>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70"/>
        <v>118.25000000000001</v>
      </c>
      <c r="P2734" s="5">
        <f t="shared" si="171"/>
        <v>97.191780821917803</v>
      </c>
      <c r="Q2734" t="s">
        <v>8319</v>
      </c>
      <c r="R2734" s="12" t="s">
        <v>8349</v>
      </c>
      <c r="S2734" s="14">
        <f t="shared" si="172"/>
        <v>41389.599861111106</v>
      </c>
      <c r="T2734" s="14">
        <f t="shared" si="173"/>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70"/>
        <v>107.538</v>
      </c>
      <c r="P2735" s="5">
        <f t="shared" si="171"/>
        <v>451.84033613445376</v>
      </c>
      <c r="Q2735" t="s">
        <v>8319</v>
      </c>
      <c r="R2735" s="12" t="s">
        <v>8349</v>
      </c>
      <c r="S2735" s="14">
        <f t="shared" si="172"/>
        <v>42044.064513888887</v>
      </c>
      <c r="T2735" s="14">
        <f t="shared" si="173"/>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70"/>
        <v>2260300</v>
      </c>
      <c r="P2736" s="5">
        <f t="shared" si="171"/>
        <v>138.66871165644173</v>
      </c>
      <c r="Q2736" t="s">
        <v>8319</v>
      </c>
      <c r="R2736" s="12" t="s">
        <v>8349</v>
      </c>
      <c r="S2736" s="14">
        <f t="shared" si="172"/>
        <v>42626.460555555554</v>
      </c>
      <c r="T2736" s="14">
        <f t="shared" si="173"/>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70"/>
        <v>978.13466666666682</v>
      </c>
      <c r="P2737" s="5">
        <f t="shared" si="171"/>
        <v>21.640147492625371</v>
      </c>
      <c r="Q2737" t="s">
        <v>8319</v>
      </c>
      <c r="R2737" s="12" t="s">
        <v>8349</v>
      </c>
      <c r="S2737" s="14">
        <f t="shared" si="172"/>
        <v>41315.912615740737</v>
      </c>
      <c r="T2737" s="14">
        <f t="shared" si="173"/>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70"/>
        <v>122.9</v>
      </c>
      <c r="P2738" s="5">
        <f t="shared" si="171"/>
        <v>169.51724137931035</v>
      </c>
      <c r="Q2738" t="s">
        <v>8319</v>
      </c>
      <c r="R2738" s="12" t="s">
        <v>8349</v>
      </c>
      <c r="S2738" s="14">
        <f t="shared" si="172"/>
        <v>41722.458020833328</v>
      </c>
      <c r="T2738" s="14">
        <f t="shared" si="173"/>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70"/>
        <v>246.0608</v>
      </c>
      <c r="P2739" s="5">
        <f t="shared" si="171"/>
        <v>161.88210526315791</v>
      </c>
      <c r="Q2739" t="s">
        <v>8319</v>
      </c>
      <c r="R2739" s="12" t="s">
        <v>8349</v>
      </c>
      <c r="S2739" s="14">
        <f t="shared" si="172"/>
        <v>41611.709340277775</v>
      </c>
      <c r="T2739" s="14">
        <f t="shared" si="173"/>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70"/>
        <v>147.94</v>
      </c>
      <c r="P2740" s="5">
        <f t="shared" si="171"/>
        <v>493.13333333333333</v>
      </c>
      <c r="Q2740" t="s">
        <v>8319</v>
      </c>
      <c r="R2740" s="12" t="s">
        <v>8349</v>
      </c>
      <c r="S2740" s="14">
        <f t="shared" si="172"/>
        <v>42619.935231481482</v>
      </c>
      <c r="T2740" s="14">
        <f t="shared" si="173"/>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70"/>
        <v>384.09090909090907</v>
      </c>
      <c r="P2741" s="5">
        <f t="shared" si="171"/>
        <v>22.120418848167539</v>
      </c>
      <c r="Q2741" t="s">
        <v>8319</v>
      </c>
      <c r="R2741" s="12" t="s">
        <v>8349</v>
      </c>
      <c r="S2741" s="14">
        <f t="shared" si="172"/>
        <v>41719.679594907408</v>
      </c>
      <c r="T2741" s="14">
        <f t="shared" si="173"/>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70"/>
        <v>103.33333333333334</v>
      </c>
      <c r="P2742" s="5">
        <f t="shared" si="171"/>
        <v>18.235294117647058</v>
      </c>
      <c r="Q2742" t="s">
        <v>8322</v>
      </c>
      <c r="R2742" s="12" t="s">
        <v>8358</v>
      </c>
      <c r="S2742" s="14">
        <f t="shared" si="172"/>
        <v>42044.823518518511</v>
      </c>
      <c r="T2742" s="14">
        <f t="shared" si="173"/>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70"/>
        <v>0.43750000000000006</v>
      </c>
      <c r="P2743" s="5">
        <f t="shared" si="171"/>
        <v>8.75</v>
      </c>
      <c r="Q2743" t="s">
        <v>8322</v>
      </c>
      <c r="R2743" s="12" t="s">
        <v>8358</v>
      </c>
      <c r="S2743" s="14">
        <f t="shared" si="172"/>
        <v>41911.449097222219</v>
      </c>
      <c r="T2743" s="14">
        <f t="shared" si="173"/>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70"/>
        <v>29.24</v>
      </c>
      <c r="P2744" s="5">
        <f t="shared" si="171"/>
        <v>40.611111111111114</v>
      </c>
      <c r="Q2744" t="s">
        <v>8322</v>
      </c>
      <c r="R2744" s="12" t="s">
        <v>8358</v>
      </c>
      <c r="S2744" s="14">
        <f t="shared" si="172"/>
        <v>41030.511423611111</v>
      </c>
      <c r="T2744" s="14">
        <f t="shared" si="173"/>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70"/>
        <v>0</v>
      </c>
      <c r="P2745" s="5" t="e">
        <f t="shared" si="171"/>
        <v>#DIV/0!</v>
      </c>
      <c r="Q2745" t="s">
        <v>8322</v>
      </c>
      <c r="R2745" s="12" t="s">
        <v>8358</v>
      </c>
      <c r="S2745" s="14">
        <f t="shared" si="172"/>
        <v>42632.120451388888</v>
      </c>
      <c r="T2745" s="14">
        <f t="shared" si="173"/>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70"/>
        <v>5.21875</v>
      </c>
      <c r="P2746" s="5">
        <f t="shared" si="171"/>
        <v>37.954545454545453</v>
      </c>
      <c r="Q2746" t="s">
        <v>8322</v>
      </c>
      <c r="R2746" s="12" t="s">
        <v>8358</v>
      </c>
      <c r="S2746" s="14">
        <f t="shared" si="172"/>
        <v>40937.854143518518</v>
      </c>
      <c r="T2746" s="14">
        <f t="shared" si="173"/>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70"/>
        <v>21.887499999999999</v>
      </c>
      <c r="P2747" s="5">
        <f t="shared" si="171"/>
        <v>35.734693877551024</v>
      </c>
      <c r="Q2747" t="s">
        <v>8322</v>
      </c>
      <c r="R2747" s="12" t="s">
        <v>8358</v>
      </c>
      <c r="S2747" s="14">
        <f t="shared" si="172"/>
        <v>41044.779722222222</v>
      </c>
      <c r="T2747" s="14">
        <f t="shared" si="173"/>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70"/>
        <v>26.700000000000003</v>
      </c>
      <c r="P2748" s="5">
        <f t="shared" si="171"/>
        <v>42.157894736842103</v>
      </c>
      <c r="Q2748" t="s">
        <v>8322</v>
      </c>
      <c r="R2748" s="12" t="s">
        <v>8358</v>
      </c>
      <c r="S2748" s="14">
        <f t="shared" si="172"/>
        <v>41850.57304398148</v>
      </c>
      <c r="T2748" s="14">
        <f t="shared" si="173"/>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70"/>
        <v>28.000000000000004</v>
      </c>
      <c r="P2749" s="5">
        <f t="shared" si="171"/>
        <v>35</v>
      </c>
      <c r="Q2749" t="s">
        <v>8322</v>
      </c>
      <c r="R2749" s="12" t="s">
        <v>8358</v>
      </c>
      <c r="S2749" s="14">
        <f t="shared" si="172"/>
        <v>41044.439780092594</v>
      </c>
      <c r="T2749" s="14">
        <f t="shared" si="173"/>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70"/>
        <v>1.06</v>
      </c>
      <c r="P2750" s="5">
        <f t="shared" si="171"/>
        <v>13.25</v>
      </c>
      <c r="Q2750" t="s">
        <v>8322</v>
      </c>
      <c r="R2750" s="12" t="s">
        <v>8358</v>
      </c>
      <c r="S2750" s="14">
        <f t="shared" si="172"/>
        <v>42585.502337962964</v>
      </c>
      <c r="T2750" s="14">
        <f t="shared" si="173"/>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70"/>
        <v>1.0999999999999999</v>
      </c>
      <c r="P2751" s="5">
        <f t="shared" si="171"/>
        <v>55</v>
      </c>
      <c r="Q2751" t="s">
        <v>8322</v>
      </c>
      <c r="R2751" s="12" t="s">
        <v>8358</v>
      </c>
      <c r="S2751" s="14">
        <f t="shared" si="172"/>
        <v>42068.59070601852</v>
      </c>
      <c r="T2751" s="14">
        <f t="shared" si="173"/>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70"/>
        <v>0</v>
      </c>
      <c r="P2752" s="5" t="e">
        <f t="shared" si="171"/>
        <v>#DIV/0!</v>
      </c>
      <c r="Q2752" t="s">
        <v>8322</v>
      </c>
      <c r="R2752" s="12" t="s">
        <v>8358</v>
      </c>
      <c r="S2752" s="14">
        <f t="shared" si="172"/>
        <v>41078.69149305555</v>
      </c>
      <c r="T2752" s="14">
        <f t="shared" si="173"/>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70"/>
        <v>0</v>
      </c>
      <c r="P2753" s="5" t="e">
        <f t="shared" si="171"/>
        <v>#DIV/0!</v>
      </c>
      <c r="Q2753" t="s">
        <v>8322</v>
      </c>
      <c r="R2753" s="12" t="s">
        <v>8358</v>
      </c>
      <c r="S2753" s="14">
        <f t="shared" si="172"/>
        <v>41747.678726851853</v>
      </c>
      <c r="T2753" s="14">
        <f t="shared" si="173"/>
        <v>41807.678726851853</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70"/>
        <v>11.458333333333332</v>
      </c>
      <c r="P2754" s="5">
        <f t="shared" si="171"/>
        <v>39.285714285714285</v>
      </c>
      <c r="Q2754" t="s">
        <v>8322</v>
      </c>
      <c r="R2754" s="12" t="s">
        <v>8358</v>
      </c>
      <c r="S2754" s="14">
        <f t="shared" si="172"/>
        <v>40855.556759259256</v>
      </c>
      <c r="T2754" s="14">
        <f t="shared" si="173"/>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4">E2755/D2755*100</f>
        <v>19</v>
      </c>
      <c r="P2755" s="5">
        <f t="shared" ref="P2755:P2818" si="175">E2755/L2755</f>
        <v>47.5</v>
      </c>
      <c r="Q2755" t="s">
        <v>8322</v>
      </c>
      <c r="R2755" s="12" t="s">
        <v>8358</v>
      </c>
      <c r="S2755" s="14">
        <f t="shared" si="172"/>
        <v>41117.692395833328</v>
      </c>
      <c r="T2755" s="14">
        <f t="shared" si="173"/>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4"/>
        <v>0</v>
      </c>
      <c r="P2756" s="5" t="e">
        <f t="shared" si="175"/>
        <v>#DIV/0!</v>
      </c>
      <c r="Q2756" t="s">
        <v>8322</v>
      </c>
      <c r="R2756" s="12" t="s">
        <v>8358</v>
      </c>
      <c r="S2756" s="14">
        <f t="shared" si="172"/>
        <v>41863.427673611113</v>
      </c>
      <c r="T2756" s="14">
        <f t="shared" si="173"/>
        <v>41893.427673611113</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4"/>
        <v>52</v>
      </c>
      <c r="P2757" s="5">
        <f t="shared" si="175"/>
        <v>17.333333333333332</v>
      </c>
      <c r="Q2757" t="s">
        <v>8322</v>
      </c>
      <c r="R2757" s="12" t="s">
        <v>8358</v>
      </c>
      <c r="S2757" s="14">
        <f t="shared" si="172"/>
        <v>42072.582488425927</v>
      </c>
      <c r="T2757" s="14">
        <f t="shared" si="173"/>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4"/>
        <v>10.48</v>
      </c>
      <c r="P2758" s="5">
        <f t="shared" si="175"/>
        <v>31.757575757575758</v>
      </c>
      <c r="Q2758" t="s">
        <v>8322</v>
      </c>
      <c r="R2758" s="12" t="s">
        <v>8358</v>
      </c>
      <c r="S2758" s="14">
        <f t="shared" si="172"/>
        <v>41620.692141203705</v>
      </c>
      <c r="T2758" s="14">
        <f t="shared" si="173"/>
        <v>41650.692141203705</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4"/>
        <v>0.66666666666666674</v>
      </c>
      <c r="P2759" s="5">
        <f t="shared" si="175"/>
        <v>5</v>
      </c>
      <c r="Q2759" t="s">
        <v>8322</v>
      </c>
      <c r="R2759" s="12" t="s">
        <v>8358</v>
      </c>
      <c r="S2759" s="14">
        <f t="shared" si="172"/>
        <v>42573.448287037034</v>
      </c>
      <c r="T2759" s="14">
        <f t="shared" si="173"/>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4"/>
        <v>11.700000000000001</v>
      </c>
      <c r="P2760" s="5">
        <f t="shared" si="175"/>
        <v>39</v>
      </c>
      <c r="Q2760" t="s">
        <v>8322</v>
      </c>
      <c r="R2760" s="12" t="s">
        <v>8358</v>
      </c>
      <c r="S2760" s="14">
        <f t="shared" si="172"/>
        <v>42639.23359953703</v>
      </c>
      <c r="T2760" s="14">
        <f t="shared" si="173"/>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4"/>
        <v>10.5</v>
      </c>
      <c r="P2761" s="5">
        <f t="shared" si="175"/>
        <v>52.5</v>
      </c>
      <c r="Q2761" t="s">
        <v>8322</v>
      </c>
      <c r="R2761" s="12" t="s">
        <v>8358</v>
      </c>
      <c r="S2761" s="14">
        <f t="shared" si="172"/>
        <v>42524.158171296294</v>
      </c>
      <c r="T2761" s="14">
        <f t="shared" si="173"/>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4"/>
        <v>0</v>
      </c>
      <c r="P2762" s="5" t="e">
        <f t="shared" si="175"/>
        <v>#DIV/0!</v>
      </c>
      <c r="Q2762" t="s">
        <v>8322</v>
      </c>
      <c r="R2762" s="12" t="s">
        <v>8358</v>
      </c>
      <c r="S2762" s="14">
        <f t="shared" si="172"/>
        <v>41415.252986111111</v>
      </c>
      <c r="T2762" s="14">
        <f t="shared" si="173"/>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4"/>
        <v>0.72</v>
      </c>
      <c r="P2763" s="5">
        <f t="shared" si="175"/>
        <v>9</v>
      </c>
      <c r="Q2763" t="s">
        <v>8322</v>
      </c>
      <c r="R2763" s="12" t="s">
        <v>8358</v>
      </c>
      <c r="S2763" s="14">
        <f t="shared" si="172"/>
        <v>41246.85524305555</v>
      </c>
      <c r="T2763" s="14">
        <f t="shared" si="173"/>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4"/>
        <v>0.76923076923076927</v>
      </c>
      <c r="P2764" s="5">
        <f t="shared" si="175"/>
        <v>25</v>
      </c>
      <c r="Q2764" t="s">
        <v>8322</v>
      </c>
      <c r="R2764" s="12" t="s">
        <v>8358</v>
      </c>
      <c r="S2764" s="14">
        <f t="shared" si="172"/>
        <v>40926.828645833331</v>
      </c>
      <c r="T2764" s="14">
        <f t="shared" si="173"/>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4"/>
        <v>0.22842639593908631</v>
      </c>
      <c r="P2765" s="5">
        <f t="shared" si="175"/>
        <v>30</v>
      </c>
      <c r="Q2765" t="s">
        <v>8322</v>
      </c>
      <c r="R2765" s="12" t="s">
        <v>8358</v>
      </c>
      <c r="S2765" s="14">
        <f t="shared" si="172"/>
        <v>41373.371342592589</v>
      </c>
      <c r="T2765" s="14">
        <f t="shared" si="173"/>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4"/>
        <v>1.125</v>
      </c>
      <c r="P2766" s="5">
        <f t="shared" si="175"/>
        <v>11.25</v>
      </c>
      <c r="Q2766" t="s">
        <v>8322</v>
      </c>
      <c r="R2766" s="12" t="s">
        <v>8358</v>
      </c>
      <c r="S2766" s="14">
        <f t="shared" si="172"/>
        <v>41030.083692129629</v>
      </c>
      <c r="T2766" s="14">
        <f t="shared" si="173"/>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4"/>
        <v>0</v>
      </c>
      <c r="P2767" s="5" t="e">
        <f t="shared" si="175"/>
        <v>#DIV/0!</v>
      </c>
      <c r="Q2767" t="s">
        <v>8322</v>
      </c>
      <c r="R2767" s="12" t="s">
        <v>8358</v>
      </c>
      <c r="S2767" s="14">
        <f t="shared" si="172"/>
        <v>41194.370694444442</v>
      </c>
      <c r="T2767" s="14">
        <f t="shared" si="173"/>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4"/>
        <v>2</v>
      </c>
      <c r="P2768" s="5">
        <f t="shared" si="175"/>
        <v>25</v>
      </c>
      <c r="Q2768" t="s">
        <v>8322</v>
      </c>
      <c r="R2768" s="12" t="s">
        <v>8358</v>
      </c>
      <c r="S2768" s="14">
        <f t="shared" si="172"/>
        <v>40736.459699074068</v>
      </c>
      <c r="T2768" s="14">
        <f t="shared" si="173"/>
        <v>40766.459699074068</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4"/>
        <v>0.85000000000000009</v>
      </c>
      <c r="P2769" s="5">
        <f t="shared" si="175"/>
        <v>11.333333333333334</v>
      </c>
      <c r="Q2769" t="s">
        <v>8322</v>
      </c>
      <c r="R2769" s="12" t="s">
        <v>8358</v>
      </c>
      <c r="S2769" s="14">
        <f t="shared" si="172"/>
        <v>42172.750578703701</v>
      </c>
      <c r="T2769" s="14">
        <f t="shared" si="173"/>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4"/>
        <v>14.314285714285715</v>
      </c>
      <c r="P2770" s="5">
        <f t="shared" si="175"/>
        <v>29.470588235294116</v>
      </c>
      <c r="Q2770" t="s">
        <v>8322</v>
      </c>
      <c r="R2770" s="12" t="s">
        <v>8358</v>
      </c>
      <c r="S2770" s="14">
        <f t="shared" si="172"/>
        <v>40967.4065162037</v>
      </c>
      <c r="T2770" s="14">
        <f t="shared" si="173"/>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4"/>
        <v>0.25</v>
      </c>
      <c r="P2771" s="5">
        <f t="shared" si="175"/>
        <v>1</v>
      </c>
      <c r="Q2771" t="s">
        <v>8322</v>
      </c>
      <c r="R2771" s="12" t="s">
        <v>8358</v>
      </c>
      <c r="S2771" s="14">
        <f t="shared" ref="S2771:S2834" si="176">(((J2771/60)/60)/24)+DATE(1970,1,1)+(-5/24)</f>
        <v>41745.617939814809</v>
      </c>
      <c r="T2771" s="14">
        <f t="shared" ref="T2771:T2834" si="177">(((I2771/60)/60)/24)+DATE(1970,1,1)+(-5/24)</f>
        <v>41795.617939814809</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4"/>
        <v>10.411249999999999</v>
      </c>
      <c r="P2772" s="5">
        <f t="shared" si="175"/>
        <v>63.098484848484851</v>
      </c>
      <c r="Q2772" t="s">
        <v>8322</v>
      </c>
      <c r="R2772" s="12" t="s">
        <v>8358</v>
      </c>
      <c r="S2772" s="14">
        <f t="shared" si="176"/>
        <v>41686.496874999997</v>
      </c>
      <c r="T2772" s="14">
        <f t="shared" si="177"/>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4"/>
        <v>0</v>
      </c>
      <c r="P2773" s="5" t="e">
        <f t="shared" si="175"/>
        <v>#DIV/0!</v>
      </c>
      <c r="Q2773" t="s">
        <v>8322</v>
      </c>
      <c r="R2773" s="12" t="s">
        <v>8358</v>
      </c>
      <c r="S2773" s="14">
        <f t="shared" si="176"/>
        <v>41257.323379629626</v>
      </c>
      <c r="T2773" s="14">
        <f t="shared" si="177"/>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4"/>
        <v>0</v>
      </c>
      <c r="P2774" s="5" t="e">
        <f t="shared" si="175"/>
        <v>#DIV/0!</v>
      </c>
      <c r="Q2774" t="s">
        <v>8322</v>
      </c>
      <c r="R2774" s="12" t="s">
        <v>8358</v>
      </c>
      <c r="S2774" s="14">
        <f t="shared" si="176"/>
        <v>41537.660810185182</v>
      </c>
      <c r="T2774" s="14">
        <f t="shared" si="177"/>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4"/>
        <v>0.18867924528301888</v>
      </c>
      <c r="P2775" s="5">
        <f t="shared" si="175"/>
        <v>1</v>
      </c>
      <c r="Q2775" t="s">
        <v>8322</v>
      </c>
      <c r="R2775" s="12" t="s">
        <v>8358</v>
      </c>
      <c r="S2775" s="14">
        <f t="shared" si="176"/>
        <v>42474.656493055554</v>
      </c>
      <c r="T2775" s="14">
        <f t="shared" si="177"/>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4"/>
        <v>14.249999999999998</v>
      </c>
      <c r="P2776" s="5">
        <f t="shared" si="175"/>
        <v>43.846153846153847</v>
      </c>
      <c r="Q2776" t="s">
        <v>8322</v>
      </c>
      <c r="R2776" s="12" t="s">
        <v>8358</v>
      </c>
      <c r="S2776" s="14">
        <f t="shared" si="176"/>
        <v>41310.918148148143</v>
      </c>
      <c r="T2776" s="14">
        <f t="shared" si="177"/>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4"/>
        <v>3</v>
      </c>
      <c r="P2777" s="5">
        <f t="shared" si="175"/>
        <v>75</v>
      </c>
      <c r="Q2777" t="s">
        <v>8322</v>
      </c>
      <c r="R2777" s="12" t="s">
        <v>8358</v>
      </c>
      <c r="S2777" s="14">
        <f t="shared" si="176"/>
        <v>40862.805023148147</v>
      </c>
      <c r="T2777" s="14">
        <f t="shared" si="177"/>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4"/>
        <v>7.8809523809523814</v>
      </c>
      <c r="P2778" s="5">
        <f t="shared" si="175"/>
        <v>45.972222222222221</v>
      </c>
      <c r="Q2778" t="s">
        <v>8322</v>
      </c>
      <c r="R2778" s="12" t="s">
        <v>8358</v>
      </c>
      <c r="S2778" s="14">
        <f t="shared" si="176"/>
        <v>42136.088842592588</v>
      </c>
      <c r="T2778" s="14">
        <f t="shared" si="177"/>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4"/>
        <v>0.33333333333333337</v>
      </c>
      <c r="P2779" s="5">
        <f t="shared" si="175"/>
        <v>10</v>
      </c>
      <c r="Q2779" t="s">
        <v>8322</v>
      </c>
      <c r="R2779" s="12" t="s">
        <v>8358</v>
      </c>
      <c r="S2779" s="14">
        <f t="shared" si="176"/>
        <v>42172.460694444446</v>
      </c>
      <c r="T2779" s="14">
        <f t="shared" si="177"/>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4"/>
        <v>25.545454545454543</v>
      </c>
      <c r="P2780" s="5">
        <f t="shared" si="175"/>
        <v>93.666666666666671</v>
      </c>
      <c r="Q2780" t="s">
        <v>8322</v>
      </c>
      <c r="R2780" s="12" t="s">
        <v>8358</v>
      </c>
      <c r="S2780" s="14">
        <f t="shared" si="176"/>
        <v>41846.769745370366</v>
      </c>
      <c r="T2780" s="14">
        <f t="shared" si="177"/>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4"/>
        <v>2.12</v>
      </c>
      <c r="P2781" s="5">
        <f t="shared" si="175"/>
        <v>53</v>
      </c>
      <c r="Q2781" t="s">
        <v>8322</v>
      </c>
      <c r="R2781" s="12" t="s">
        <v>8358</v>
      </c>
      <c r="S2781" s="14">
        <f t="shared" si="176"/>
        <v>42300.377557870372</v>
      </c>
      <c r="T2781" s="14">
        <f t="shared" si="177"/>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4"/>
        <v>0</v>
      </c>
      <c r="P2782" s="5" t="e">
        <f t="shared" si="175"/>
        <v>#DIV/0!</v>
      </c>
      <c r="Q2782" t="s">
        <v>8317</v>
      </c>
      <c r="R2782" s="12" t="s">
        <v>8318</v>
      </c>
      <c r="S2782" s="14">
        <f t="shared" si="176"/>
        <v>42774.239444444444</v>
      </c>
      <c r="T2782" s="14">
        <f t="shared" si="177"/>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4"/>
        <v>105.28</v>
      </c>
      <c r="P2783" s="5">
        <f t="shared" si="175"/>
        <v>47</v>
      </c>
      <c r="Q2783" t="s">
        <v>8317</v>
      </c>
      <c r="R2783" s="12" t="s">
        <v>8318</v>
      </c>
      <c r="S2783" s="14">
        <f t="shared" si="176"/>
        <v>42018.733263888884</v>
      </c>
      <c r="T2783" s="14">
        <f t="shared" si="177"/>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4"/>
        <v>120</v>
      </c>
      <c r="P2784" s="5">
        <f t="shared" si="175"/>
        <v>66.666666666666671</v>
      </c>
      <c r="Q2784" t="s">
        <v>8317</v>
      </c>
      <c r="R2784" s="12" t="s">
        <v>8318</v>
      </c>
      <c r="S2784" s="14">
        <f t="shared" si="176"/>
        <v>42026.716643518514</v>
      </c>
      <c r="T2784" s="14">
        <f t="shared" si="177"/>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4"/>
        <v>114.5</v>
      </c>
      <c r="P2785" s="5">
        <f t="shared" si="175"/>
        <v>18.770491803278688</v>
      </c>
      <c r="Q2785" t="s">
        <v>8317</v>
      </c>
      <c r="R2785" s="12" t="s">
        <v>8318</v>
      </c>
      <c r="S2785" s="14">
        <f t="shared" si="176"/>
        <v>42103.326921296299</v>
      </c>
      <c r="T2785" s="14">
        <f t="shared" si="177"/>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4"/>
        <v>119</v>
      </c>
      <c r="P2786" s="5">
        <f t="shared" si="175"/>
        <v>66.111111111111114</v>
      </c>
      <c r="Q2786" t="s">
        <v>8317</v>
      </c>
      <c r="R2786" s="12" t="s">
        <v>8318</v>
      </c>
      <c r="S2786" s="14">
        <f t="shared" si="176"/>
        <v>41920.579201388886</v>
      </c>
      <c r="T2786" s="14">
        <f t="shared" si="177"/>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4"/>
        <v>104.67999999999999</v>
      </c>
      <c r="P2787" s="5">
        <f t="shared" si="175"/>
        <v>36.859154929577464</v>
      </c>
      <c r="Q2787" t="s">
        <v>8317</v>
      </c>
      <c r="R2787" s="12" t="s">
        <v>8318</v>
      </c>
      <c r="S2787" s="14">
        <f t="shared" si="176"/>
        <v>42557.981099537035</v>
      </c>
      <c r="T2787" s="14">
        <f t="shared" si="177"/>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4"/>
        <v>117.83999999999999</v>
      </c>
      <c r="P2788" s="5">
        <f t="shared" si="175"/>
        <v>39.810810810810814</v>
      </c>
      <c r="Q2788" t="s">
        <v>8317</v>
      </c>
      <c r="R2788" s="12" t="s">
        <v>8318</v>
      </c>
      <c r="S2788" s="14">
        <f t="shared" si="176"/>
        <v>41815.360879629625</v>
      </c>
      <c r="T2788" s="14">
        <f t="shared" si="177"/>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4"/>
        <v>119.7</v>
      </c>
      <c r="P2789" s="5">
        <f t="shared" si="175"/>
        <v>31.5</v>
      </c>
      <c r="Q2789" t="s">
        <v>8317</v>
      </c>
      <c r="R2789" s="12" t="s">
        <v>8318</v>
      </c>
      <c r="S2789" s="14">
        <f t="shared" si="176"/>
        <v>41807.990185185183</v>
      </c>
      <c r="T2789" s="14">
        <f t="shared" si="177"/>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4"/>
        <v>102.49999999999999</v>
      </c>
      <c r="P2790" s="5">
        <f t="shared" si="175"/>
        <v>102.5</v>
      </c>
      <c r="Q2790" t="s">
        <v>8317</v>
      </c>
      <c r="R2790" s="12" t="s">
        <v>8318</v>
      </c>
      <c r="S2790" s="14">
        <f t="shared" si="176"/>
        <v>42550.493553240733</v>
      </c>
      <c r="T2790" s="14">
        <f t="shared" si="177"/>
        <v>42580.493553240733</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4"/>
        <v>101.16666666666667</v>
      </c>
      <c r="P2791" s="5">
        <f t="shared" si="175"/>
        <v>126.45833333333333</v>
      </c>
      <c r="Q2791" t="s">
        <v>8317</v>
      </c>
      <c r="R2791" s="12" t="s">
        <v>8318</v>
      </c>
      <c r="S2791" s="14">
        <f t="shared" si="176"/>
        <v>42055.804791666662</v>
      </c>
      <c r="T2791" s="14">
        <f t="shared" si="177"/>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4"/>
        <v>105.33333333333333</v>
      </c>
      <c r="P2792" s="5">
        <f t="shared" si="175"/>
        <v>47.878787878787875</v>
      </c>
      <c r="Q2792" t="s">
        <v>8317</v>
      </c>
      <c r="R2792" s="12" t="s">
        <v>8318</v>
      </c>
      <c r="S2792" s="14">
        <f t="shared" si="176"/>
        <v>42016.730358796289</v>
      </c>
      <c r="T2792" s="14">
        <f t="shared" si="177"/>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4"/>
        <v>102.49999999999999</v>
      </c>
      <c r="P2793" s="5">
        <f t="shared" si="175"/>
        <v>73.214285714285708</v>
      </c>
      <c r="Q2793" t="s">
        <v>8317</v>
      </c>
      <c r="R2793" s="12" t="s">
        <v>8318</v>
      </c>
      <c r="S2793" s="14">
        <f t="shared" si="176"/>
        <v>42591.691655092589</v>
      </c>
      <c r="T2793" s="14">
        <f t="shared" si="177"/>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4"/>
        <v>107.60000000000001</v>
      </c>
      <c r="P2794" s="5">
        <f t="shared" si="175"/>
        <v>89.666666666666671</v>
      </c>
      <c r="Q2794" t="s">
        <v>8317</v>
      </c>
      <c r="R2794" s="12" t="s">
        <v>8318</v>
      </c>
      <c r="S2794" s="14">
        <f t="shared" si="176"/>
        <v>42183.022673611107</v>
      </c>
      <c r="T2794" s="14">
        <f t="shared" si="177"/>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4"/>
        <v>110.5675</v>
      </c>
      <c r="P2795" s="5">
        <f t="shared" si="175"/>
        <v>151.4623287671233</v>
      </c>
      <c r="Q2795" t="s">
        <v>8317</v>
      </c>
      <c r="R2795" s="12" t="s">
        <v>8318</v>
      </c>
      <c r="S2795" s="14">
        <f t="shared" si="176"/>
        <v>42176.210706018515</v>
      </c>
      <c r="T2795" s="14">
        <f t="shared" si="177"/>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4"/>
        <v>150</v>
      </c>
      <c r="P2796" s="5">
        <f t="shared" si="175"/>
        <v>25</v>
      </c>
      <c r="Q2796" t="s">
        <v>8317</v>
      </c>
      <c r="R2796" s="12" t="s">
        <v>8318</v>
      </c>
      <c r="S2796" s="14">
        <f t="shared" si="176"/>
        <v>42416.48332175926</v>
      </c>
      <c r="T2796" s="14">
        <f t="shared" si="177"/>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4"/>
        <v>104.28571428571429</v>
      </c>
      <c r="P2797" s="5">
        <f t="shared" si="175"/>
        <v>36.5</v>
      </c>
      <c r="Q2797" t="s">
        <v>8317</v>
      </c>
      <c r="R2797" s="12" t="s">
        <v>8318</v>
      </c>
      <c r="S2797" s="14">
        <f t="shared" si="176"/>
        <v>41780.317604166667</v>
      </c>
      <c r="T2797" s="14">
        <f t="shared" si="177"/>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4"/>
        <v>115.5</v>
      </c>
      <c r="P2798" s="5">
        <f t="shared" si="175"/>
        <v>44</v>
      </c>
      <c r="Q2798" t="s">
        <v>8317</v>
      </c>
      <c r="R2798" s="12" t="s">
        <v>8318</v>
      </c>
      <c r="S2798" s="14">
        <f t="shared" si="176"/>
        <v>41795.319768518515</v>
      </c>
      <c r="T2798" s="14">
        <f t="shared" si="177"/>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4"/>
        <v>102.64512500000001</v>
      </c>
      <c r="P2799" s="5">
        <f t="shared" si="175"/>
        <v>87.357553191489373</v>
      </c>
      <c r="Q2799" t="s">
        <v>8317</v>
      </c>
      <c r="R2799" s="12" t="s">
        <v>8318</v>
      </c>
      <c r="S2799" s="14">
        <f t="shared" si="176"/>
        <v>41798.731944444444</v>
      </c>
      <c r="T2799" s="14">
        <f t="shared" si="177"/>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4"/>
        <v>101.4</v>
      </c>
      <c r="P2800" s="5">
        <f t="shared" si="175"/>
        <v>36.474820143884891</v>
      </c>
      <c r="Q2800" t="s">
        <v>8317</v>
      </c>
      <c r="R2800" s="12" t="s">
        <v>8318</v>
      </c>
      <c r="S2800" s="14">
        <f t="shared" si="176"/>
        <v>42201.466678240737</v>
      </c>
      <c r="T2800" s="14">
        <f t="shared" si="177"/>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4"/>
        <v>116.6348</v>
      </c>
      <c r="P2801" s="5">
        <f t="shared" si="175"/>
        <v>44.859538461538463</v>
      </c>
      <c r="Q2801" t="s">
        <v>8317</v>
      </c>
      <c r="R2801" s="12" t="s">
        <v>8318</v>
      </c>
      <c r="S2801" s="14">
        <f t="shared" si="176"/>
        <v>42507.05636574074</v>
      </c>
      <c r="T2801" s="14">
        <f t="shared" si="177"/>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4"/>
        <v>133</v>
      </c>
      <c r="P2802" s="5">
        <f t="shared" si="175"/>
        <v>42.903225806451616</v>
      </c>
      <c r="Q2802" t="s">
        <v>8317</v>
      </c>
      <c r="R2802" s="12" t="s">
        <v>8318</v>
      </c>
      <c r="S2802" s="14">
        <f t="shared" si="176"/>
        <v>41948.344513888886</v>
      </c>
      <c r="T2802" s="14">
        <f t="shared" si="177"/>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4"/>
        <v>133.20000000000002</v>
      </c>
      <c r="P2803" s="5">
        <f t="shared" si="175"/>
        <v>51.230769230769234</v>
      </c>
      <c r="Q2803" t="s">
        <v>8317</v>
      </c>
      <c r="R2803" s="12" t="s">
        <v>8318</v>
      </c>
      <c r="S2803" s="14">
        <f t="shared" si="176"/>
        <v>41900.034826388888</v>
      </c>
      <c r="T2803" s="14">
        <f t="shared" si="177"/>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4"/>
        <v>101.83333333333333</v>
      </c>
      <c r="P2804" s="5">
        <f t="shared" si="175"/>
        <v>33.944444444444443</v>
      </c>
      <c r="Q2804" t="s">
        <v>8317</v>
      </c>
      <c r="R2804" s="12" t="s">
        <v>8318</v>
      </c>
      <c r="S2804" s="14">
        <f t="shared" si="176"/>
        <v>42192.438738425924</v>
      </c>
      <c r="T2804" s="14">
        <f t="shared" si="177"/>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4"/>
        <v>127.95</v>
      </c>
      <c r="P2805" s="5">
        <f t="shared" si="175"/>
        <v>90.744680851063833</v>
      </c>
      <c r="Q2805" t="s">
        <v>8317</v>
      </c>
      <c r="R2805" s="12" t="s">
        <v>8318</v>
      </c>
      <c r="S2805" s="14">
        <f t="shared" si="176"/>
        <v>42157.857361111113</v>
      </c>
      <c r="T2805" s="14">
        <f t="shared" si="177"/>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4"/>
        <v>114.99999999999999</v>
      </c>
      <c r="P2806" s="5">
        <f t="shared" si="175"/>
        <v>50</v>
      </c>
      <c r="Q2806" t="s">
        <v>8317</v>
      </c>
      <c r="R2806" s="12" t="s">
        <v>8318</v>
      </c>
      <c r="S2806" s="14">
        <f t="shared" si="176"/>
        <v>41881.245254629626</v>
      </c>
      <c r="T2806" s="14">
        <f t="shared" si="177"/>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4"/>
        <v>110.00000000000001</v>
      </c>
      <c r="P2807" s="5">
        <f t="shared" si="175"/>
        <v>24.444444444444443</v>
      </c>
      <c r="Q2807" t="s">
        <v>8317</v>
      </c>
      <c r="R2807" s="12" t="s">
        <v>8318</v>
      </c>
      <c r="S2807" s="14">
        <f t="shared" si="176"/>
        <v>42213.2971412037</v>
      </c>
      <c r="T2807" s="14">
        <f t="shared" si="177"/>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4"/>
        <v>112.1</v>
      </c>
      <c r="P2808" s="5">
        <f t="shared" si="175"/>
        <v>44.25</v>
      </c>
      <c r="Q2808" t="s">
        <v>8317</v>
      </c>
      <c r="R2808" s="12" t="s">
        <v>8318</v>
      </c>
      <c r="S2808" s="14">
        <f t="shared" si="176"/>
        <v>42185.058912037035</v>
      </c>
      <c r="T2808" s="14">
        <f t="shared" si="177"/>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4"/>
        <v>126</v>
      </c>
      <c r="P2809" s="5">
        <f t="shared" si="175"/>
        <v>67.741935483870961</v>
      </c>
      <c r="Q2809" t="s">
        <v>8317</v>
      </c>
      <c r="R2809" s="12" t="s">
        <v>8318</v>
      </c>
      <c r="S2809" s="14">
        <f t="shared" si="176"/>
        <v>42154.664791666662</v>
      </c>
      <c r="T2809" s="14">
        <f t="shared" si="177"/>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4"/>
        <v>100.24444444444444</v>
      </c>
      <c r="P2810" s="5">
        <f t="shared" si="175"/>
        <v>65.376811594202906</v>
      </c>
      <c r="Q2810" t="s">
        <v>8317</v>
      </c>
      <c r="R2810" s="12" t="s">
        <v>8318</v>
      </c>
      <c r="S2810" s="14">
        <f t="shared" si="176"/>
        <v>42208.638136574074</v>
      </c>
      <c r="T2810" s="14">
        <f t="shared" si="177"/>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4"/>
        <v>102.4</v>
      </c>
      <c r="P2811" s="5">
        <f t="shared" si="175"/>
        <v>121.9047619047619</v>
      </c>
      <c r="Q2811" t="s">
        <v>8317</v>
      </c>
      <c r="R2811" s="12" t="s">
        <v>8318</v>
      </c>
      <c r="S2811" s="14">
        <f t="shared" si="176"/>
        <v>42451.288483796299</v>
      </c>
      <c r="T2811" s="14">
        <f t="shared" si="177"/>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4"/>
        <v>108.2</v>
      </c>
      <c r="P2812" s="5">
        <f t="shared" si="175"/>
        <v>47.456140350877192</v>
      </c>
      <c r="Q2812" t="s">
        <v>8317</v>
      </c>
      <c r="R2812" s="12" t="s">
        <v>8318</v>
      </c>
      <c r="S2812" s="14">
        <f t="shared" si="176"/>
        <v>41758.931296296294</v>
      </c>
      <c r="T2812" s="14">
        <f t="shared" si="177"/>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4"/>
        <v>100.27</v>
      </c>
      <c r="P2813" s="5">
        <f t="shared" si="175"/>
        <v>92.842592592592595</v>
      </c>
      <c r="Q2813" t="s">
        <v>8317</v>
      </c>
      <c r="R2813" s="12" t="s">
        <v>8318</v>
      </c>
      <c r="S2813" s="14">
        <f t="shared" si="176"/>
        <v>42028.288229166668</v>
      </c>
      <c r="T2813" s="14">
        <f t="shared" si="177"/>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4"/>
        <v>113.3</v>
      </c>
      <c r="P2814" s="5">
        <f t="shared" si="175"/>
        <v>68.253012048192772</v>
      </c>
      <c r="Q2814" t="s">
        <v>8317</v>
      </c>
      <c r="R2814" s="12" t="s">
        <v>8318</v>
      </c>
      <c r="S2814" s="14">
        <f t="shared" si="176"/>
        <v>42054.535856481474</v>
      </c>
      <c r="T2814" s="14">
        <f t="shared" si="177"/>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4"/>
        <v>127.57571428571428</v>
      </c>
      <c r="P2815" s="5">
        <f t="shared" si="175"/>
        <v>37.209583333333335</v>
      </c>
      <c r="Q2815" t="s">
        <v>8317</v>
      </c>
      <c r="R2815" s="12" t="s">
        <v>8318</v>
      </c>
      <c r="S2815" s="14">
        <f t="shared" si="176"/>
        <v>42693.534270833326</v>
      </c>
      <c r="T2815" s="14">
        <f t="shared" si="177"/>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4"/>
        <v>107.73333333333332</v>
      </c>
      <c r="P2816" s="5">
        <f t="shared" si="175"/>
        <v>25.25</v>
      </c>
      <c r="Q2816" t="s">
        <v>8317</v>
      </c>
      <c r="R2816" s="12" t="s">
        <v>8318</v>
      </c>
      <c r="S2816" s="14">
        <f t="shared" si="176"/>
        <v>42103.191145833327</v>
      </c>
      <c r="T2816" s="14">
        <f t="shared" si="177"/>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4"/>
        <v>242</v>
      </c>
      <c r="P2817" s="5">
        <f t="shared" si="175"/>
        <v>43.214285714285715</v>
      </c>
      <c r="Q2817" t="s">
        <v>8317</v>
      </c>
      <c r="R2817" s="12" t="s">
        <v>8318</v>
      </c>
      <c r="S2817" s="14">
        <f t="shared" si="176"/>
        <v>42559.568391203698</v>
      </c>
      <c r="T2817" s="14">
        <f t="shared" si="177"/>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4"/>
        <v>141.56666666666666</v>
      </c>
      <c r="P2818" s="5">
        <f t="shared" si="175"/>
        <v>25.130177514792898</v>
      </c>
      <c r="Q2818" t="s">
        <v>8317</v>
      </c>
      <c r="R2818" s="12" t="s">
        <v>8318</v>
      </c>
      <c r="S2818" s="14">
        <f t="shared" si="176"/>
        <v>42188.259166666663</v>
      </c>
      <c r="T2818" s="14">
        <f t="shared" si="177"/>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8">E2819/D2819*100</f>
        <v>130</v>
      </c>
      <c r="P2819" s="5">
        <f t="shared" ref="P2819:P2882" si="179">E2819/L2819</f>
        <v>23.636363636363637</v>
      </c>
      <c r="Q2819" t="s">
        <v>8317</v>
      </c>
      <c r="R2819" s="12" t="s">
        <v>8318</v>
      </c>
      <c r="S2819" s="14">
        <f t="shared" si="176"/>
        <v>42023.42664351852</v>
      </c>
      <c r="T2819" s="14">
        <f t="shared" si="177"/>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8"/>
        <v>106.03</v>
      </c>
      <c r="P2820" s="5">
        <f t="shared" si="179"/>
        <v>103.95098039215686</v>
      </c>
      <c r="Q2820" t="s">
        <v>8317</v>
      </c>
      <c r="R2820" s="12" t="s">
        <v>8318</v>
      </c>
      <c r="S2820" s="14">
        <f t="shared" si="176"/>
        <v>42250.389884259253</v>
      </c>
      <c r="T2820" s="14">
        <f t="shared" si="177"/>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8"/>
        <v>104.80000000000001</v>
      </c>
      <c r="P2821" s="5">
        <f t="shared" si="179"/>
        <v>50.384615384615387</v>
      </c>
      <c r="Q2821" t="s">
        <v>8317</v>
      </c>
      <c r="R2821" s="12" t="s">
        <v>8318</v>
      </c>
      <c r="S2821" s="14">
        <f t="shared" si="176"/>
        <v>42139.317233796297</v>
      </c>
      <c r="T2821" s="14">
        <f t="shared" si="177"/>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8"/>
        <v>136</v>
      </c>
      <c r="P2822" s="5">
        <f t="shared" si="179"/>
        <v>13.6</v>
      </c>
      <c r="Q2822" t="s">
        <v>8317</v>
      </c>
      <c r="R2822" s="12" t="s">
        <v>8318</v>
      </c>
      <c r="S2822" s="14">
        <f t="shared" si="176"/>
        <v>42401.402650462966</v>
      </c>
      <c r="T2822" s="14">
        <f t="shared" si="177"/>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8"/>
        <v>100</v>
      </c>
      <c r="P2823" s="5">
        <f t="shared" si="179"/>
        <v>28.571428571428573</v>
      </c>
      <c r="Q2823" t="s">
        <v>8317</v>
      </c>
      <c r="R2823" s="12" t="s">
        <v>8318</v>
      </c>
      <c r="S2823" s="14">
        <f t="shared" si="176"/>
        <v>41875.714525462965</v>
      </c>
      <c r="T2823" s="14">
        <f t="shared" si="177"/>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8"/>
        <v>100</v>
      </c>
      <c r="P2824" s="5">
        <f t="shared" si="179"/>
        <v>63.829787234042556</v>
      </c>
      <c r="Q2824" t="s">
        <v>8317</v>
      </c>
      <c r="R2824" s="12" t="s">
        <v>8318</v>
      </c>
      <c r="S2824" s="14">
        <f t="shared" si="176"/>
        <v>42060.475601851846</v>
      </c>
      <c r="T2824" s="14">
        <f t="shared" si="177"/>
        <v>42090.433935185189</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8"/>
        <v>124</v>
      </c>
      <c r="P2825" s="5">
        <f t="shared" si="179"/>
        <v>8.8571428571428577</v>
      </c>
      <c r="Q2825" t="s">
        <v>8317</v>
      </c>
      <c r="R2825" s="12" t="s">
        <v>8318</v>
      </c>
      <c r="S2825" s="14">
        <f t="shared" si="176"/>
        <v>42066.803310185183</v>
      </c>
      <c r="T2825" s="14">
        <f t="shared" si="177"/>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8"/>
        <v>116.92307692307693</v>
      </c>
      <c r="P2826" s="5">
        <f t="shared" si="179"/>
        <v>50.666666666666664</v>
      </c>
      <c r="Q2826" t="s">
        <v>8317</v>
      </c>
      <c r="R2826" s="12" t="s">
        <v>8318</v>
      </c>
      <c r="S2826" s="14">
        <f t="shared" si="176"/>
        <v>42136.0624537037</v>
      </c>
      <c r="T2826" s="14">
        <f t="shared" si="177"/>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8"/>
        <v>103.33333333333334</v>
      </c>
      <c r="P2827" s="5">
        <f t="shared" si="179"/>
        <v>60.784313725490193</v>
      </c>
      <c r="Q2827" t="s">
        <v>8317</v>
      </c>
      <c r="R2827" s="12" t="s">
        <v>8318</v>
      </c>
      <c r="S2827" s="14">
        <f t="shared" si="176"/>
        <v>42312.584328703706</v>
      </c>
      <c r="T2827" s="14">
        <f t="shared" si="177"/>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8"/>
        <v>107.74999999999999</v>
      </c>
      <c r="P2828" s="5">
        <f t="shared" si="179"/>
        <v>113.42105263157895</v>
      </c>
      <c r="Q2828" t="s">
        <v>8317</v>
      </c>
      <c r="R2828" s="12" t="s">
        <v>8318</v>
      </c>
      <c r="S2828" s="14">
        <f t="shared" si="176"/>
        <v>42170.826527777775</v>
      </c>
      <c r="T2828" s="14">
        <f t="shared" si="177"/>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8"/>
        <v>120.24999999999999</v>
      </c>
      <c r="P2829" s="5">
        <f t="shared" si="179"/>
        <v>104.56521739130434</v>
      </c>
      <c r="Q2829" t="s">
        <v>8317</v>
      </c>
      <c r="R2829" s="12" t="s">
        <v>8318</v>
      </c>
      <c r="S2829" s="14">
        <f t="shared" si="176"/>
        <v>42494.475300925922</v>
      </c>
      <c r="T2829" s="14">
        <f t="shared" si="177"/>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8"/>
        <v>100.37894736842105</v>
      </c>
      <c r="P2830" s="5">
        <f t="shared" si="179"/>
        <v>98.30927835051547</v>
      </c>
      <c r="Q2830" t="s">
        <v>8317</v>
      </c>
      <c r="R2830" s="12" t="s">
        <v>8318</v>
      </c>
      <c r="S2830" s="14">
        <f t="shared" si="176"/>
        <v>42254.056354166663</v>
      </c>
      <c r="T2830" s="14">
        <f t="shared" si="177"/>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8"/>
        <v>106.52</v>
      </c>
      <c r="P2831" s="5">
        <f t="shared" si="179"/>
        <v>35.039473684210527</v>
      </c>
      <c r="Q2831" t="s">
        <v>8317</v>
      </c>
      <c r="R2831" s="12" t="s">
        <v>8318</v>
      </c>
      <c r="S2831" s="14">
        <f t="shared" si="176"/>
        <v>42495.225902777776</v>
      </c>
      <c r="T2831" s="14">
        <f t="shared" si="177"/>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8"/>
        <v>100</v>
      </c>
      <c r="P2832" s="5">
        <f t="shared" si="179"/>
        <v>272.72727272727275</v>
      </c>
      <c r="Q2832" t="s">
        <v>8317</v>
      </c>
      <c r="R2832" s="12" t="s">
        <v>8318</v>
      </c>
      <c r="S2832" s="14">
        <f t="shared" si="176"/>
        <v>41758.631342592591</v>
      </c>
      <c r="T2832" s="14">
        <f t="shared" si="177"/>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8"/>
        <v>110.66666666666667</v>
      </c>
      <c r="P2833" s="5">
        <f t="shared" si="179"/>
        <v>63.846153846153847</v>
      </c>
      <c r="Q2833" t="s">
        <v>8317</v>
      </c>
      <c r="R2833" s="12" t="s">
        <v>8318</v>
      </c>
      <c r="S2833" s="14">
        <f t="shared" si="176"/>
        <v>42171.616550925923</v>
      </c>
      <c r="T2833" s="14">
        <f t="shared" si="177"/>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8"/>
        <v>114.71959999999999</v>
      </c>
      <c r="P2834" s="5">
        <f t="shared" si="179"/>
        <v>30.189368421052631</v>
      </c>
      <c r="Q2834" t="s">
        <v>8317</v>
      </c>
      <c r="R2834" s="12" t="s">
        <v>8318</v>
      </c>
      <c r="S2834" s="14">
        <f t="shared" si="176"/>
        <v>41938.501087962963</v>
      </c>
      <c r="T2834" s="14">
        <f t="shared" si="177"/>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8"/>
        <v>108.25925925925925</v>
      </c>
      <c r="P2835" s="5">
        <f t="shared" si="179"/>
        <v>83.51428571428572</v>
      </c>
      <c r="Q2835" t="s">
        <v>8317</v>
      </c>
      <c r="R2835" s="12" t="s">
        <v>8318</v>
      </c>
      <c r="S2835" s="14">
        <f t="shared" ref="S2835:S2898" si="180">(((J2835/60)/60)/24)+DATE(1970,1,1)+(-5/24)</f>
        <v>42267.919363425921</v>
      </c>
      <c r="T2835" s="14">
        <f t="shared" ref="T2835:T2898" si="181">(((I2835/60)/60)/24)+DATE(1970,1,1)+(-5/24)</f>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8"/>
        <v>170</v>
      </c>
      <c r="P2836" s="5">
        <f t="shared" si="179"/>
        <v>64.761904761904759</v>
      </c>
      <c r="Q2836" t="s">
        <v>8317</v>
      </c>
      <c r="R2836" s="12" t="s">
        <v>8318</v>
      </c>
      <c r="S2836" s="14">
        <f t="shared" si="180"/>
        <v>42019.751504629625</v>
      </c>
      <c r="T2836" s="14">
        <f t="shared" si="181"/>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8"/>
        <v>187.09899999999999</v>
      </c>
      <c r="P2837" s="5">
        <f t="shared" si="179"/>
        <v>20.118172043010752</v>
      </c>
      <c r="Q2837" t="s">
        <v>8317</v>
      </c>
      <c r="R2837" s="12" t="s">
        <v>8318</v>
      </c>
      <c r="S2837" s="14">
        <f t="shared" si="180"/>
        <v>42313.495567129627</v>
      </c>
      <c r="T2837" s="14">
        <f t="shared" si="181"/>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8"/>
        <v>107.77777777777777</v>
      </c>
      <c r="P2838" s="5">
        <f t="shared" si="179"/>
        <v>44.090909090909093</v>
      </c>
      <c r="Q2838" t="s">
        <v>8317</v>
      </c>
      <c r="R2838" s="12" t="s">
        <v>8318</v>
      </c>
      <c r="S2838" s="14">
        <f t="shared" si="180"/>
        <v>42746.053449074076</v>
      </c>
      <c r="T2838" s="14">
        <f t="shared" si="181"/>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8"/>
        <v>100</v>
      </c>
      <c r="P2839" s="5">
        <f t="shared" si="179"/>
        <v>40.476190476190474</v>
      </c>
      <c r="Q2839" t="s">
        <v>8317</v>
      </c>
      <c r="R2839" s="12" t="s">
        <v>8318</v>
      </c>
      <c r="S2839" s="14">
        <f t="shared" si="180"/>
        <v>42307.700046296297</v>
      </c>
      <c r="T2839" s="14">
        <f t="shared" si="181"/>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8"/>
        <v>120.24999999999999</v>
      </c>
      <c r="P2840" s="5">
        <f t="shared" si="179"/>
        <v>44.537037037037038</v>
      </c>
      <c r="Q2840" t="s">
        <v>8317</v>
      </c>
      <c r="R2840" s="12" t="s">
        <v>8318</v>
      </c>
      <c r="S2840" s="14">
        <f t="shared" si="180"/>
        <v>41842.399259259255</v>
      </c>
      <c r="T2840" s="14">
        <f t="shared" si="181"/>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8"/>
        <v>111.42857142857143</v>
      </c>
      <c r="P2841" s="5">
        <f t="shared" si="179"/>
        <v>125.80645161290323</v>
      </c>
      <c r="Q2841" t="s">
        <v>8317</v>
      </c>
      <c r="R2841" s="12" t="s">
        <v>8318</v>
      </c>
      <c r="S2841" s="14">
        <f t="shared" si="180"/>
        <v>41853.031874999993</v>
      </c>
      <c r="T2841" s="14">
        <f t="shared" si="181"/>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8"/>
        <v>104</v>
      </c>
      <c r="P2842" s="5">
        <f t="shared" si="179"/>
        <v>19.696969696969695</v>
      </c>
      <c r="Q2842" t="s">
        <v>8317</v>
      </c>
      <c r="R2842" s="12" t="s">
        <v>8318</v>
      </c>
      <c r="S2842" s="14">
        <f t="shared" si="180"/>
        <v>42059.827303240738</v>
      </c>
      <c r="T2842" s="14">
        <f t="shared" si="181"/>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8"/>
        <v>1</v>
      </c>
      <c r="P2843" s="5">
        <f t="shared" si="179"/>
        <v>10</v>
      </c>
      <c r="Q2843" t="s">
        <v>8317</v>
      </c>
      <c r="R2843" s="12" t="s">
        <v>8318</v>
      </c>
      <c r="S2843" s="14">
        <f t="shared" si="180"/>
        <v>42291.53121527777</v>
      </c>
      <c r="T2843" s="14">
        <f t="shared" si="181"/>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8"/>
        <v>0</v>
      </c>
      <c r="P2844" s="5" t="e">
        <f t="shared" si="179"/>
        <v>#DIV/0!</v>
      </c>
      <c r="Q2844" t="s">
        <v>8317</v>
      </c>
      <c r="R2844" s="12" t="s">
        <v>8318</v>
      </c>
      <c r="S2844" s="14">
        <f t="shared" si="180"/>
        <v>41784.744155092587</v>
      </c>
      <c r="T2844" s="14">
        <f t="shared" si="181"/>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8"/>
        <v>0</v>
      </c>
      <c r="P2845" s="5" t="e">
        <f t="shared" si="179"/>
        <v>#DIV/0!</v>
      </c>
      <c r="Q2845" t="s">
        <v>8317</v>
      </c>
      <c r="R2845" s="12" t="s">
        <v>8318</v>
      </c>
      <c r="S2845" s="14">
        <f t="shared" si="180"/>
        <v>42492.529513888883</v>
      </c>
      <c r="T2845" s="14">
        <f t="shared" si="181"/>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8"/>
        <v>5.4545454545454541</v>
      </c>
      <c r="P2846" s="5">
        <f t="shared" si="179"/>
        <v>30</v>
      </c>
      <c r="Q2846" t="s">
        <v>8317</v>
      </c>
      <c r="R2846" s="12" t="s">
        <v>8318</v>
      </c>
      <c r="S2846" s="14">
        <f t="shared" si="180"/>
        <v>42709.337731481479</v>
      </c>
      <c r="T2846" s="14">
        <f t="shared" si="181"/>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8"/>
        <v>31.546666666666667</v>
      </c>
      <c r="P2847" s="5">
        <f t="shared" si="179"/>
        <v>60.666666666666664</v>
      </c>
      <c r="Q2847" t="s">
        <v>8317</v>
      </c>
      <c r="R2847" s="12" t="s">
        <v>8318</v>
      </c>
      <c r="S2847" s="14">
        <f t="shared" si="180"/>
        <v>42102.808252314811</v>
      </c>
      <c r="T2847" s="14">
        <f t="shared" si="181"/>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8"/>
        <v>0</v>
      </c>
      <c r="P2848" s="5" t="e">
        <f t="shared" si="179"/>
        <v>#DIV/0!</v>
      </c>
      <c r="Q2848" t="s">
        <v>8317</v>
      </c>
      <c r="R2848" s="12" t="s">
        <v>8318</v>
      </c>
      <c r="S2848" s="14">
        <f t="shared" si="180"/>
        <v>42108.483726851853</v>
      </c>
      <c r="T2848" s="14">
        <f t="shared" si="181"/>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8"/>
        <v>0</v>
      </c>
      <c r="P2849" s="5" t="e">
        <f t="shared" si="179"/>
        <v>#DIV/0!</v>
      </c>
      <c r="Q2849" t="s">
        <v>8317</v>
      </c>
      <c r="R2849" s="12" t="s">
        <v>8318</v>
      </c>
      <c r="S2849" s="14">
        <f t="shared" si="180"/>
        <v>42453.597974537035</v>
      </c>
      <c r="T2849" s="14">
        <f t="shared" si="181"/>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8"/>
        <v>0.2</v>
      </c>
      <c r="P2850" s="5">
        <f t="shared" si="179"/>
        <v>23.333333333333332</v>
      </c>
      <c r="Q2850" t="s">
        <v>8317</v>
      </c>
      <c r="R2850" s="12" t="s">
        <v>8318</v>
      </c>
      <c r="S2850" s="14">
        <f t="shared" si="180"/>
        <v>42123.440497685187</v>
      </c>
      <c r="T2850" s="14">
        <f t="shared" si="181"/>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8"/>
        <v>1</v>
      </c>
      <c r="P2851" s="5">
        <f t="shared" si="179"/>
        <v>5</v>
      </c>
      <c r="Q2851" t="s">
        <v>8317</v>
      </c>
      <c r="R2851" s="12" t="s">
        <v>8318</v>
      </c>
      <c r="S2851" s="14">
        <f t="shared" si="180"/>
        <v>42453.219907407409</v>
      </c>
      <c r="T2851" s="14">
        <f t="shared" si="181"/>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8"/>
        <v>3.8875000000000002</v>
      </c>
      <c r="P2852" s="5">
        <f t="shared" si="179"/>
        <v>23.923076923076923</v>
      </c>
      <c r="Q2852" t="s">
        <v>8317</v>
      </c>
      <c r="R2852" s="12" t="s">
        <v>8318</v>
      </c>
      <c r="S2852" s="14">
        <f t="shared" si="180"/>
        <v>41857.798738425925</v>
      </c>
      <c r="T2852" s="14">
        <f t="shared" si="181"/>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8"/>
        <v>0</v>
      </c>
      <c r="P2853" s="5" t="e">
        <f t="shared" si="179"/>
        <v>#DIV/0!</v>
      </c>
      <c r="Q2853" t="s">
        <v>8317</v>
      </c>
      <c r="R2853" s="12" t="s">
        <v>8318</v>
      </c>
      <c r="S2853" s="14">
        <f t="shared" si="180"/>
        <v>42389.794317129628</v>
      </c>
      <c r="T2853" s="14">
        <f t="shared" si="181"/>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8"/>
        <v>1.9</v>
      </c>
      <c r="P2854" s="5">
        <f t="shared" si="179"/>
        <v>15.833333333333334</v>
      </c>
      <c r="Q2854" t="s">
        <v>8317</v>
      </c>
      <c r="R2854" s="12" t="s">
        <v>8318</v>
      </c>
      <c r="S2854" s="14">
        <f t="shared" si="180"/>
        <v>41780.836840277778</v>
      </c>
      <c r="T2854" s="14">
        <f t="shared" si="181"/>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8"/>
        <v>0</v>
      </c>
      <c r="P2855" s="5" t="e">
        <f t="shared" si="179"/>
        <v>#DIV/0!</v>
      </c>
      <c r="Q2855" t="s">
        <v>8317</v>
      </c>
      <c r="R2855" s="12" t="s">
        <v>8318</v>
      </c>
      <c r="S2855" s="14">
        <f t="shared" si="180"/>
        <v>41835.98260416666</v>
      </c>
      <c r="T2855" s="14">
        <f t="shared" si="181"/>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8"/>
        <v>41.699999999999996</v>
      </c>
      <c r="P2856" s="5">
        <f t="shared" si="179"/>
        <v>29.785714285714285</v>
      </c>
      <c r="Q2856" t="s">
        <v>8317</v>
      </c>
      <c r="R2856" s="12" t="s">
        <v>8318</v>
      </c>
      <c r="S2856" s="14">
        <f t="shared" si="180"/>
        <v>42111.508321759255</v>
      </c>
      <c r="T2856" s="14">
        <f t="shared" si="181"/>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8"/>
        <v>50</v>
      </c>
      <c r="P2857" s="5">
        <f t="shared" si="179"/>
        <v>60</v>
      </c>
      <c r="Q2857" t="s">
        <v>8317</v>
      </c>
      <c r="R2857" s="12" t="s">
        <v>8318</v>
      </c>
      <c r="S2857" s="14">
        <f t="shared" si="180"/>
        <v>42369.799432870372</v>
      </c>
      <c r="T2857" s="14">
        <f t="shared" si="181"/>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8"/>
        <v>4.8666666666666663</v>
      </c>
      <c r="P2858" s="5">
        <f t="shared" si="179"/>
        <v>24.333333333333332</v>
      </c>
      <c r="Q2858" t="s">
        <v>8317</v>
      </c>
      <c r="R2858" s="12" t="s">
        <v>8318</v>
      </c>
      <c r="S2858" s="14">
        <f t="shared" si="180"/>
        <v>42164.829247685186</v>
      </c>
      <c r="T2858" s="14">
        <f t="shared" si="181"/>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8"/>
        <v>19.736842105263158</v>
      </c>
      <c r="P2859" s="5">
        <f t="shared" si="179"/>
        <v>500</v>
      </c>
      <c r="Q2859" t="s">
        <v>8317</v>
      </c>
      <c r="R2859" s="12" t="s">
        <v>8318</v>
      </c>
      <c r="S2859" s="14">
        <f t="shared" si="180"/>
        <v>42726.711747685178</v>
      </c>
      <c r="T2859" s="14">
        <f t="shared" si="181"/>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8"/>
        <v>0</v>
      </c>
      <c r="P2860" s="5" t="e">
        <f t="shared" si="179"/>
        <v>#DIV/0!</v>
      </c>
      <c r="Q2860" t="s">
        <v>8317</v>
      </c>
      <c r="R2860" s="12" t="s">
        <v>8318</v>
      </c>
      <c r="S2860" s="14">
        <f t="shared" si="180"/>
        <v>41954.336747685178</v>
      </c>
      <c r="T2860" s="14">
        <f t="shared" si="181"/>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8"/>
        <v>1.7500000000000002</v>
      </c>
      <c r="P2861" s="5">
        <f t="shared" si="179"/>
        <v>35</v>
      </c>
      <c r="Q2861" t="s">
        <v>8317</v>
      </c>
      <c r="R2861" s="12" t="s">
        <v>8318</v>
      </c>
      <c r="S2861" s="14">
        <f t="shared" si="180"/>
        <v>42233.153981481482</v>
      </c>
      <c r="T2861" s="14">
        <f t="shared" si="181"/>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8"/>
        <v>6.65</v>
      </c>
      <c r="P2862" s="5">
        <f t="shared" si="179"/>
        <v>29.555555555555557</v>
      </c>
      <c r="Q2862" t="s">
        <v>8317</v>
      </c>
      <c r="R2862" s="12" t="s">
        <v>8318</v>
      </c>
      <c r="S2862" s="14">
        <f t="shared" si="180"/>
        <v>42480.592314814807</v>
      </c>
      <c r="T2862" s="14">
        <f t="shared" si="181"/>
        <v>42540.592314814807</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8"/>
        <v>32</v>
      </c>
      <c r="P2863" s="5">
        <f t="shared" si="179"/>
        <v>26.666666666666668</v>
      </c>
      <c r="Q2863" t="s">
        <v>8317</v>
      </c>
      <c r="R2863" s="12" t="s">
        <v>8318</v>
      </c>
      <c r="S2863" s="14">
        <f t="shared" si="180"/>
        <v>42257.3825</v>
      </c>
      <c r="T2863" s="14">
        <f t="shared" si="181"/>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8"/>
        <v>0.43307086614173229</v>
      </c>
      <c r="P2864" s="5">
        <f t="shared" si="179"/>
        <v>18.333333333333332</v>
      </c>
      <c r="Q2864" t="s">
        <v>8317</v>
      </c>
      <c r="R2864" s="12" t="s">
        <v>8318</v>
      </c>
      <c r="S2864" s="14">
        <f t="shared" si="180"/>
        <v>41784.581354166665</v>
      </c>
      <c r="T2864" s="14">
        <f t="shared" si="181"/>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8"/>
        <v>0.04</v>
      </c>
      <c r="P2865" s="5">
        <f t="shared" si="179"/>
        <v>20</v>
      </c>
      <c r="Q2865" t="s">
        <v>8317</v>
      </c>
      <c r="R2865" s="12" t="s">
        <v>8318</v>
      </c>
      <c r="S2865" s="14">
        <f t="shared" si="180"/>
        <v>41831.46670138889</v>
      </c>
      <c r="T2865" s="14">
        <f t="shared" si="181"/>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8"/>
        <v>1.6</v>
      </c>
      <c r="P2866" s="5">
        <f t="shared" si="179"/>
        <v>13.333333333333334</v>
      </c>
      <c r="Q2866" t="s">
        <v>8317</v>
      </c>
      <c r="R2866" s="12" t="s">
        <v>8318</v>
      </c>
      <c r="S2866" s="14">
        <f t="shared" si="180"/>
        <v>42172.405173611107</v>
      </c>
      <c r="T2866" s="14">
        <f t="shared" si="181"/>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8"/>
        <v>0</v>
      </c>
      <c r="P2867" s="5" t="e">
        <f t="shared" si="179"/>
        <v>#DIV/0!</v>
      </c>
      <c r="Q2867" t="s">
        <v>8317</v>
      </c>
      <c r="R2867" s="12" t="s">
        <v>8318</v>
      </c>
      <c r="S2867" s="14">
        <f t="shared" si="180"/>
        <v>41949.905775462961</v>
      </c>
      <c r="T2867" s="14">
        <f t="shared" si="181"/>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8"/>
        <v>0.89999999999999991</v>
      </c>
      <c r="P2868" s="5">
        <f t="shared" si="179"/>
        <v>22.5</v>
      </c>
      <c r="Q2868" t="s">
        <v>8317</v>
      </c>
      <c r="R2868" s="12" t="s">
        <v>8318</v>
      </c>
      <c r="S2868" s="14">
        <f t="shared" si="180"/>
        <v>42627.746770833335</v>
      </c>
      <c r="T2868" s="14">
        <f t="shared" si="181"/>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8"/>
        <v>20.16</v>
      </c>
      <c r="P2869" s="5">
        <f t="shared" si="179"/>
        <v>50.4</v>
      </c>
      <c r="Q2869" t="s">
        <v>8317</v>
      </c>
      <c r="R2869" s="12" t="s">
        <v>8318</v>
      </c>
      <c r="S2869" s="14">
        <f t="shared" si="180"/>
        <v>42530.986944444441</v>
      </c>
      <c r="T2869" s="14">
        <f t="shared" si="181"/>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8"/>
        <v>42.011733333333332</v>
      </c>
      <c r="P2870" s="5">
        <f t="shared" si="179"/>
        <v>105.02933333333334</v>
      </c>
      <c r="Q2870" t="s">
        <v>8317</v>
      </c>
      <c r="R2870" s="12" t="s">
        <v>8318</v>
      </c>
      <c r="S2870" s="14">
        <f t="shared" si="180"/>
        <v>42618.618680555555</v>
      </c>
      <c r="T2870" s="14">
        <f t="shared" si="181"/>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8"/>
        <v>0.88500000000000001</v>
      </c>
      <c r="P2871" s="5">
        <f t="shared" si="179"/>
        <v>35.4</v>
      </c>
      <c r="Q2871" t="s">
        <v>8317</v>
      </c>
      <c r="R2871" s="12" t="s">
        <v>8318</v>
      </c>
      <c r="S2871" s="14">
        <f t="shared" si="180"/>
        <v>42540.385196759256</v>
      </c>
      <c r="T2871" s="14">
        <f t="shared" si="181"/>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8"/>
        <v>15</v>
      </c>
      <c r="P2872" s="5">
        <f t="shared" si="179"/>
        <v>83.333333333333329</v>
      </c>
      <c r="Q2872" t="s">
        <v>8317</v>
      </c>
      <c r="R2872" s="12" t="s">
        <v>8318</v>
      </c>
      <c r="S2872" s="14">
        <f t="shared" si="180"/>
        <v>41745.981076388889</v>
      </c>
      <c r="T2872" s="14">
        <f t="shared" si="181"/>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8"/>
        <v>4.67</v>
      </c>
      <c r="P2873" s="5">
        <f t="shared" si="179"/>
        <v>35.92307692307692</v>
      </c>
      <c r="Q2873" t="s">
        <v>8317</v>
      </c>
      <c r="R2873" s="12" t="s">
        <v>8318</v>
      </c>
      <c r="S2873" s="14">
        <f t="shared" si="180"/>
        <v>41974.530243055553</v>
      </c>
      <c r="T2873" s="14">
        <f t="shared" si="181"/>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8"/>
        <v>0</v>
      </c>
      <c r="P2874" s="5" t="e">
        <f t="shared" si="179"/>
        <v>#DIV/0!</v>
      </c>
      <c r="Q2874" t="s">
        <v>8317</v>
      </c>
      <c r="R2874" s="12" t="s">
        <v>8318</v>
      </c>
      <c r="S2874" s="14">
        <f t="shared" si="180"/>
        <v>42114.907847222225</v>
      </c>
      <c r="T2874" s="14">
        <f t="shared" si="181"/>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8"/>
        <v>38.119999999999997</v>
      </c>
      <c r="P2875" s="5">
        <f t="shared" si="179"/>
        <v>119.125</v>
      </c>
      <c r="Q2875" t="s">
        <v>8317</v>
      </c>
      <c r="R2875" s="12" t="s">
        <v>8318</v>
      </c>
      <c r="S2875" s="14">
        <f t="shared" si="180"/>
        <v>42002.609155092585</v>
      </c>
      <c r="T2875" s="14">
        <f t="shared" si="181"/>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8"/>
        <v>5.42</v>
      </c>
      <c r="P2876" s="5">
        <f t="shared" si="179"/>
        <v>90.333333333333329</v>
      </c>
      <c r="Q2876" t="s">
        <v>8317</v>
      </c>
      <c r="R2876" s="12" t="s">
        <v>8318</v>
      </c>
      <c r="S2876" s="14">
        <f t="shared" si="180"/>
        <v>42722.636412037034</v>
      </c>
      <c r="T2876" s="14">
        <f t="shared" si="181"/>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8"/>
        <v>3.4999999999999996E-2</v>
      </c>
      <c r="P2877" s="5">
        <f t="shared" si="179"/>
        <v>2.3333333333333335</v>
      </c>
      <c r="Q2877" t="s">
        <v>8317</v>
      </c>
      <c r="R2877" s="12" t="s">
        <v>8318</v>
      </c>
      <c r="S2877" s="14">
        <f t="shared" si="180"/>
        <v>42464.920057870368</v>
      </c>
      <c r="T2877" s="14">
        <f t="shared" si="181"/>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8"/>
        <v>0</v>
      </c>
      <c r="P2878" s="5" t="e">
        <f t="shared" si="179"/>
        <v>#DIV/0!</v>
      </c>
      <c r="Q2878" t="s">
        <v>8317</v>
      </c>
      <c r="R2878" s="12" t="s">
        <v>8318</v>
      </c>
      <c r="S2878" s="14">
        <f t="shared" si="180"/>
        <v>42171.535636574066</v>
      </c>
      <c r="T2878" s="14">
        <f t="shared" si="181"/>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8"/>
        <v>10.833333333333334</v>
      </c>
      <c r="P2879" s="5">
        <f t="shared" si="179"/>
        <v>108.33333333333333</v>
      </c>
      <c r="Q2879" t="s">
        <v>8317</v>
      </c>
      <c r="R2879" s="12" t="s">
        <v>8318</v>
      </c>
      <c r="S2879" s="14">
        <f t="shared" si="180"/>
        <v>42672.746805555551</v>
      </c>
      <c r="T2879" s="14">
        <f t="shared" si="181"/>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8"/>
        <v>2.1</v>
      </c>
      <c r="P2880" s="5">
        <f t="shared" si="179"/>
        <v>15.75</v>
      </c>
      <c r="Q2880" t="s">
        <v>8317</v>
      </c>
      <c r="R2880" s="12" t="s">
        <v>8318</v>
      </c>
      <c r="S2880" s="14">
        <f t="shared" si="180"/>
        <v>42128.407349537032</v>
      </c>
      <c r="T2880" s="14">
        <f t="shared" si="181"/>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8"/>
        <v>0.2589285714285714</v>
      </c>
      <c r="P2881" s="5">
        <f t="shared" si="179"/>
        <v>29</v>
      </c>
      <c r="Q2881" t="s">
        <v>8317</v>
      </c>
      <c r="R2881" s="12" t="s">
        <v>8318</v>
      </c>
      <c r="S2881" s="14">
        <f t="shared" si="180"/>
        <v>42359.516909722217</v>
      </c>
      <c r="T2881" s="14">
        <f t="shared" si="181"/>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8"/>
        <v>23.333333333333332</v>
      </c>
      <c r="P2882" s="5">
        <f t="shared" si="179"/>
        <v>96.551724137931032</v>
      </c>
      <c r="Q2882" t="s">
        <v>8317</v>
      </c>
      <c r="R2882" s="12" t="s">
        <v>8318</v>
      </c>
      <c r="S2882" s="14">
        <f t="shared" si="180"/>
        <v>42192.69736111111</v>
      </c>
      <c r="T2882" s="14">
        <f t="shared" si="181"/>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2">E2883/D2883*100</f>
        <v>0</v>
      </c>
      <c r="P2883" s="5" t="e">
        <f t="shared" ref="P2883:P2946" si="183">E2883/L2883</f>
        <v>#DIV/0!</v>
      </c>
      <c r="Q2883" t="s">
        <v>8317</v>
      </c>
      <c r="R2883" s="12" t="s">
        <v>8318</v>
      </c>
      <c r="S2883" s="14">
        <f t="shared" si="180"/>
        <v>41916.389305555553</v>
      </c>
      <c r="T2883" s="14">
        <f t="shared" si="181"/>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2"/>
        <v>33.6</v>
      </c>
      <c r="P2884" s="5">
        <f t="shared" si="183"/>
        <v>63</v>
      </c>
      <c r="Q2884" t="s">
        <v>8317</v>
      </c>
      <c r="R2884" s="12" t="s">
        <v>8318</v>
      </c>
      <c r="S2884" s="14">
        <f t="shared" si="180"/>
        <v>42461.387939814813</v>
      </c>
      <c r="T2884" s="14">
        <f t="shared" si="181"/>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2"/>
        <v>19.079999999999998</v>
      </c>
      <c r="P2885" s="5">
        <f t="shared" si="183"/>
        <v>381.6</v>
      </c>
      <c r="Q2885" t="s">
        <v>8317</v>
      </c>
      <c r="R2885" s="12" t="s">
        <v>8318</v>
      </c>
      <c r="S2885" s="14">
        <f t="shared" si="180"/>
        <v>42370.694872685184</v>
      </c>
      <c r="T2885" s="14">
        <f t="shared" si="181"/>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2"/>
        <v>0.41111111111111115</v>
      </c>
      <c r="P2886" s="5">
        <f t="shared" si="183"/>
        <v>46.25</v>
      </c>
      <c r="Q2886" t="s">
        <v>8317</v>
      </c>
      <c r="R2886" s="12" t="s">
        <v>8318</v>
      </c>
      <c r="S2886" s="14">
        <f t="shared" si="180"/>
        <v>41948.518923611111</v>
      </c>
      <c r="T2886" s="14">
        <f t="shared" si="181"/>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2"/>
        <v>32.5</v>
      </c>
      <c r="P2887" s="5">
        <f t="shared" si="183"/>
        <v>26</v>
      </c>
      <c r="Q2887" t="s">
        <v>8317</v>
      </c>
      <c r="R2887" s="12" t="s">
        <v>8318</v>
      </c>
      <c r="S2887" s="14">
        <f t="shared" si="180"/>
        <v>42046.868067129624</v>
      </c>
      <c r="T2887" s="14">
        <f t="shared" si="181"/>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2"/>
        <v>5</v>
      </c>
      <c r="P2888" s="5">
        <f t="shared" si="183"/>
        <v>10</v>
      </c>
      <c r="Q2888" t="s">
        <v>8317</v>
      </c>
      <c r="R2888" s="12" t="s">
        <v>8318</v>
      </c>
      <c r="S2888" s="14">
        <f t="shared" si="180"/>
        <v>42261.424583333333</v>
      </c>
      <c r="T2888" s="14">
        <f t="shared" si="181"/>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2"/>
        <v>0.16666666666666669</v>
      </c>
      <c r="P2889" s="5">
        <f t="shared" si="183"/>
        <v>5</v>
      </c>
      <c r="Q2889" t="s">
        <v>8317</v>
      </c>
      <c r="R2889" s="12" t="s">
        <v>8318</v>
      </c>
      <c r="S2889" s="14">
        <f t="shared" si="180"/>
        <v>41985.219027777777</v>
      </c>
      <c r="T2889" s="14">
        <f t="shared" si="181"/>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2"/>
        <v>0</v>
      </c>
      <c r="P2890" s="5" t="e">
        <f t="shared" si="183"/>
        <v>#DIV/0!</v>
      </c>
      <c r="Q2890" t="s">
        <v>8317</v>
      </c>
      <c r="R2890" s="12" t="s">
        <v>8318</v>
      </c>
      <c r="S2890" s="14">
        <f t="shared" si="180"/>
        <v>41922.326851851853</v>
      </c>
      <c r="T2890" s="14">
        <f t="shared" si="181"/>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2"/>
        <v>38.066666666666663</v>
      </c>
      <c r="P2891" s="5">
        <f t="shared" si="183"/>
        <v>81.571428571428569</v>
      </c>
      <c r="Q2891" t="s">
        <v>8317</v>
      </c>
      <c r="R2891" s="12" t="s">
        <v>8318</v>
      </c>
      <c r="S2891" s="14">
        <f t="shared" si="180"/>
        <v>41850.654918981476</v>
      </c>
      <c r="T2891" s="14">
        <f t="shared" si="181"/>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2"/>
        <v>1.05</v>
      </c>
      <c r="P2892" s="5">
        <f t="shared" si="183"/>
        <v>7</v>
      </c>
      <c r="Q2892" t="s">
        <v>8317</v>
      </c>
      <c r="R2892" s="12" t="s">
        <v>8318</v>
      </c>
      <c r="S2892" s="14">
        <f t="shared" si="180"/>
        <v>41831.534629629627</v>
      </c>
      <c r="T2892" s="14">
        <f t="shared" si="181"/>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2"/>
        <v>2.73</v>
      </c>
      <c r="P2893" s="5">
        <f t="shared" si="183"/>
        <v>27.3</v>
      </c>
      <c r="Q2893" t="s">
        <v>8317</v>
      </c>
      <c r="R2893" s="12" t="s">
        <v>8318</v>
      </c>
      <c r="S2893" s="14">
        <f t="shared" si="180"/>
        <v>42415.675092592595</v>
      </c>
      <c r="T2893" s="14">
        <f t="shared" si="181"/>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2"/>
        <v>9.0909090909090917</v>
      </c>
      <c r="P2894" s="5">
        <f t="shared" si="183"/>
        <v>29.411764705882351</v>
      </c>
      <c r="Q2894" t="s">
        <v>8317</v>
      </c>
      <c r="R2894" s="12" t="s">
        <v>8318</v>
      </c>
      <c r="S2894" s="14">
        <f t="shared" si="180"/>
        <v>41869.505833333329</v>
      </c>
      <c r="T2894" s="14">
        <f t="shared" si="181"/>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2"/>
        <v>0.5</v>
      </c>
      <c r="P2895" s="5">
        <f t="shared" si="183"/>
        <v>12.5</v>
      </c>
      <c r="Q2895" t="s">
        <v>8317</v>
      </c>
      <c r="R2895" s="12" t="s">
        <v>8318</v>
      </c>
      <c r="S2895" s="14">
        <f t="shared" si="180"/>
        <v>41953.564756944441</v>
      </c>
      <c r="T2895" s="14">
        <f t="shared" si="181"/>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2"/>
        <v>0</v>
      </c>
      <c r="P2896" s="5" t="e">
        <f t="shared" si="183"/>
        <v>#DIV/0!</v>
      </c>
      <c r="Q2896" t="s">
        <v>8317</v>
      </c>
      <c r="R2896" s="12" t="s">
        <v>8318</v>
      </c>
      <c r="S2896" s="14">
        <f t="shared" si="180"/>
        <v>42037.777951388889</v>
      </c>
      <c r="T2896" s="14">
        <f t="shared" si="181"/>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2"/>
        <v>4.5999999999999996</v>
      </c>
      <c r="P2897" s="5">
        <f t="shared" si="183"/>
        <v>5.75</v>
      </c>
      <c r="Q2897" t="s">
        <v>8317</v>
      </c>
      <c r="R2897" s="12" t="s">
        <v>8318</v>
      </c>
      <c r="S2897" s="14">
        <f t="shared" si="180"/>
        <v>41811.347129629627</v>
      </c>
      <c r="T2897" s="14">
        <f t="shared" si="181"/>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2"/>
        <v>20.833333333333336</v>
      </c>
      <c r="P2898" s="5">
        <f t="shared" si="183"/>
        <v>52.083333333333336</v>
      </c>
      <c r="Q2898" t="s">
        <v>8317</v>
      </c>
      <c r="R2898" s="12" t="s">
        <v>8318</v>
      </c>
      <c r="S2898" s="14">
        <f t="shared" si="180"/>
        <v>42701.700474537036</v>
      </c>
      <c r="T2898" s="14">
        <f t="shared" si="181"/>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2"/>
        <v>4.583333333333333</v>
      </c>
      <c r="P2899" s="5">
        <f t="shared" si="183"/>
        <v>183.33333333333334</v>
      </c>
      <c r="Q2899" t="s">
        <v>8317</v>
      </c>
      <c r="R2899" s="12" t="s">
        <v>8318</v>
      </c>
      <c r="S2899" s="14">
        <f t="shared" ref="S2899:S2962" si="184">(((J2899/60)/60)/24)+DATE(1970,1,1)+(-5/24)</f>
        <v>42258.438171296293</v>
      </c>
      <c r="T2899" s="14">
        <f t="shared" ref="T2899:T2962" si="185">(((I2899/60)/60)/24)+DATE(1970,1,1)+(-5/24)</f>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2"/>
        <v>4.2133333333333338</v>
      </c>
      <c r="P2900" s="5">
        <f t="shared" si="183"/>
        <v>26.333333333333332</v>
      </c>
      <c r="Q2900" t="s">
        <v>8317</v>
      </c>
      <c r="R2900" s="12" t="s">
        <v>8318</v>
      </c>
      <c r="S2900" s="14">
        <f t="shared" si="184"/>
        <v>42278.456631944442</v>
      </c>
      <c r="T2900" s="14">
        <f t="shared" si="185"/>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2"/>
        <v>0</v>
      </c>
      <c r="P2901" s="5" t="e">
        <f t="shared" si="183"/>
        <v>#DIV/0!</v>
      </c>
      <c r="Q2901" t="s">
        <v>8317</v>
      </c>
      <c r="R2901" s="12" t="s">
        <v>8318</v>
      </c>
      <c r="S2901" s="14">
        <f t="shared" si="184"/>
        <v>42514.869884259257</v>
      </c>
      <c r="T2901" s="14">
        <f t="shared" si="185"/>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2"/>
        <v>61.909090909090914</v>
      </c>
      <c r="P2902" s="5">
        <f t="shared" si="183"/>
        <v>486.42857142857144</v>
      </c>
      <c r="Q2902" t="s">
        <v>8317</v>
      </c>
      <c r="R2902" s="12" t="s">
        <v>8318</v>
      </c>
      <c r="S2902" s="14">
        <f t="shared" si="184"/>
        <v>41830.025833333333</v>
      </c>
      <c r="T2902" s="14">
        <f t="shared" si="185"/>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2"/>
        <v>0.8</v>
      </c>
      <c r="P2903" s="5">
        <f t="shared" si="183"/>
        <v>3</v>
      </c>
      <c r="Q2903" t="s">
        <v>8317</v>
      </c>
      <c r="R2903" s="12" t="s">
        <v>8318</v>
      </c>
      <c r="S2903" s="14">
        <f t="shared" si="184"/>
        <v>41982.696053240739</v>
      </c>
      <c r="T2903" s="14">
        <f t="shared" si="185"/>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2"/>
        <v>1.6666666666666666E-2</v>
      </c>
      <c r="P2904" s="5">
        <f t="shared" si="183"/>
        <v>25</v>
      </c>
      <c r="Q2904" t="s">
        <v>8317</v>
      </c>
      <c r="R2904" s="12" t="s">
        <v>8318</v>
      </c>
      <c r="S2904" s="14">
        <f t="shared" si="184"/>
        <v>42210.231435185182</v>
      </c>
      <c r="T2904" s="14">
        <f t="shared" si="185"/>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2"/>
        <v>0.77999999999999992</v>
      </c>
      <c r="P2905" s="5">
        <f t="shared" si="183"/>
        <v>9.75</v>
      </c>
      <c r="Q2905" t="s">
        <v>8317</v>
      </c>
      <c r="R2905" s="12" t="s">
        <v>8318</v>
      </c>
      <c r="S2905" s="14">
        <f t="shared" si="184"/>
        <v>42195.95854166666</v>
      </c>
      <c r="T2905" s="14">
        <f t="shared" si="185"/>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2"/>
        <v>5</v>
      </c>
      <c r="P2906" s="5">
        <f t="shared" si="183"/>
        <v>18.75</v>
      </c>
      <c r="Q2906" t="s">
        <v>8317</v>
      </c>
      <c r="R2906" s="12" t="s">
        <v>8318</v>
      </c>
      <c r="S2906" s="14">
        <f t="shared" si="184"/>
        <v>41940.759618055556</v>
      </c>
      <c r="T2906" s="14">
        <f t="shared" si="185"/>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2"/>
        <v>17.771428571428572</v>
      </c>
      <c r="P2907" s="5">
        <f t="shared" si="183"/>
        <v>36.588235294117645</v>
      </c>
      <c r="Q2907" t="s">
        <v>8317</v>
      </c>
      <c r="R2907" s="12" t="s">
        <v>8318</v>
      </c>
      <c r="S2907" s="14">
        <f t="shared" si="184"/>
        <v>42605.848530092589</v>
      </c>
      <c r="T2907" s="14">
        <f t="shared" si="185"/>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2"/>
        <v>9.4166666666666661</v>
      </c>
      <c r="P2908" s="5">
        <f t="shared" si="183"/>
        <v>80.714285714285708</v>
      </c>
      <c r="Q2908" t="s">
        <v>8317</v>
      </c>
      <c r="R2908" s="12" t="s">
        <v>8318</v>
      </c>
      <c r="S2908" s="14">
        <f t="shared" si="184"/>
        <v>42199.440578703703</v>
      </c>
      <c r="T2908" s="14">
        <f t="shared" si="185"/>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2"/>
        <v>0.08</v>
      </c>
      <c r="P2909" s="5">
        <f t="shared" si="183"/>
        <v>1</v>
      </c>
      <c r="Q2909" t="s">
        <v>8317</v>
      </c>
      <c r="R2909" s="12" t="s">
        <v>8318</v>
      </c>
      <c r="S2909" s="14">
        <f t="shared" si="184"/>
        <v>42444.669409722213</v>
      </c>
      <c r="T2909" s="14">
        <f t="shared" si="185"/>
        <v>42504.669409722213</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2"/>
        <v>2.75</v>
      </c>
      <c r="P2910" s="5">
        <f t="shared" si="183"/>
        <v>52.8</v>
      </c>
      <c r="Q2910" t="s">
        <v>8317</v>
      </c>
      <c r="R2910" s="12" t="s">
        <v>8318</v>
      </c>
      <c r="S2910" s="14">
        <f t="shared" si="184"/>
        <v>42499.523368055547</v>
      </c>
      <c r="T2910" s="14">
        <f t="shared" si="185"/>
        <v>42529.523368055547</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2"/>
        <v>1.1111111111111112E-2</v>
      </c>
      <c r="P2911" s="5">
        <f t="shared" si="183"/>
        <v>20</v>
      </c>
      <c r="Q2911" t="s">
        <v>8317</v>
      </c>
      <c r="R2911" s="12" t="s">
        <v>8318</v>
      </c>
      <c r="S2911" s="14">
        <f t="shared" si="184"/>
        <v>41929.057881944442</v>
      </c>
      <c r="T2911" s="14">
        <f t="shared" si="185"/>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2"/>
        <v>3.3333333333333335E-3</v>
      </c>
      <c r="P2912" s="5">
        <f t="shared" si="183"/>
        <v>1</v>
      </c>
      <c r="Q2912" t="s">
        <v>8317</v>
      </c>
      <c r="R2912" s="12" t="s">
        <v>8318</v>
      </c>
      <c r="S2912" s="14">
        <f t="shared" si="184"/>
        <v>42107.632951388885</v>
      </c>
      <c r="T2912" s="14">
        <f t="shared" si="185"/>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2"/>
        <v>36.5</v>
      </c>
      <c r="P2913" s="5">
        <f t="shared" si="183"/>
        <v>46.928571428571431</v>
      </c>
      <c r="Q2913" t="s">
        <v>8317</v>
      </c>
      <c r="R2913" s="12" t="s">
        <v>8318</v>
      </c>
      <c r="S2913" s="14">
        <f t="shared" si="184"/>
        <v>42142.560486111113</v>
      </c>
      <c r="T2913" s="14">
        <f t="shared" si="185"/>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2"/>
        <v>14.058171745152354</v>
      </c>
      <c r="P2914" s="5">
        <f t="shared" si="183"/>
        <v>78.07692307692308</v>
      </c>
      <c r="Q2914" t="s">
        <v>8317</v>
      </c>
      <c r="R2914" s="12" t="s">
        <v>8318</v>
      </c>
      <c r="S2914" s="14">
        <f t="shared" si="184"/>
        <v>42353.923310185179</v>
      </c>
      <c r="T2914" s="14">
        <f t="shared" si="185"/>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2"/>
        <v>0.02</v>
      </c>
      <c r="P2915" s="5">
        <f t="shared" si="183"/>
        <v>1</v>
      </c>
      <c r="Q2915" t="s">
        <v>8317</v>
      </c>
      <c r="R2915" s="12" t="s">
        <v>8318</v>
      </c>
      <c r="S2915" s="14">
        <f t="shared" si="184"/>
        <v>41828.714571759258</v>
      </c>
      <c r="T2915" s="14">
        <f t="shared" si="185"/>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2"/>
        <v>4.0000000000000001E-3</v>
      </c>
      <c r="P2916" s="5">
        <f t="shared" si="183"/>
        <v>1</v>
      </c>
      <c r="Q2916" t="s">
        <v>8317</v>
      </c>
      <c r="R2916" s="12" t="s">
        <v>8318</v>
      </c>
      <c r="S2916" s="14">
        <f t="shared" si="184"/>
        <v>42017.699004629627</v>
      </c>
      <c r="T2916" s="14">
        <f t="shared" si="185"/>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2"/>
        <v>61.1</v>
      </c>
      <c r="P2917" s="5">
        <f t="shared" si="183"/>
        <v>203.66666666666666</v>
      </c>
      <c r="Q2917" t="s">
        <v>8317</v>
      </c>
      <c r="R2917" s="12" t="s">
        <v>8318</v>
      </c>
      <c r="S2917" s="14">
        <f t="shared" si="184"/>
        <v>42415.189699074072</v>
      </c>
      <c r="T2917" s="14">
        <f t="shared" si="185"/>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2"/>
        <v>7.8378378378378386</v>
      </c>
      <c r="P2918" s="5">
        <f t="shared" si="183"/>
        <v>20.714285714285715</v>
      </c>
      <c r="Q2918" t="s">
        <v>8317</v>
      </c>
      <c r="R2918" s="12" t="s">
        <v>8318</v>
      </c>
      <c r="S2918" s="14">
        <f t="shared" si="184"/>
        <v>41755.268391203703</v>
      </c>
      <c r="T2918" s="14">
        <f t="shared" si="185"/>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2"/>
        <v>21.85</v>
      </c>
      <c r="P2919" s="5">
        <f t="shared" si="183"/>
        <v>48.555555555555557</v>
      </c>
      <c r="Q2919" t="s">
        <v>8317</v>
      </c>
      <c r="R2919" s="12" t="s">
        <v>8318</v>
      </c>
      <c r="S2919" s="14">
        <f t="shared" si="184"/>
        <v>42245.026006944441</v>
      </c>
      <c r="T2919" s="14">
        <f t="shared" si="185"/>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2"/>
        <v>27.24</v>
      </c>
      <c r="P2920" s="5">
        <f t="shared" si="183"/>
        <v>68.099999999999994</v>
      </c>
      <c r="Q2920" t="s">
        <v>8317</v>
      </c>
      <c r="R2920" s="12" t="s">
        <v>8318</v>
      </c>
      <c r="S2920" s="14">
        <f t="shared" si="184"/>
        <v>42278.421377314815</v>
      </c>
      <c r="T2920" s="14">
        <f t="shared" si="185"/>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2"/>
        <v>8.5</v>
      </c>
      <c r="P2921" s="5">
        <f t="shared" si="183"/>
        <v>8.5</v>
      </c>
      <c r="Q2921" t="s">
        <v>8317</v>
      </c>
      <c r="R2921" s="12" t="s">
        <v>8318</v>
      </c>
      <c r="S2921" s="14">
        <f t="shared" si="184"/>
        <v>41826.411215277774</v>
      </c>
      <c r="T2921" s="14">
        <f t="shared" si="185"/>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2"/>
        <v>26.840000000000003</v>
      </c>
      <c r="P2922" s="5">
        <f t="shared" si="183"/>
        <v>51.615384615384613</v>
      </c>
      <c r="Q2922" t="s">
        <v>8317</v>
      </c>
      <c r="R2922" s="12" t="s">
        <v>8359</v>
      </c>
      <c r="S2922" s="14">
        <f t="shared" si="184"/>
        <v>42058.584143518521</v>
      </c>
      <c r="T2922" s="14">
        <f t="shared" si="185"/>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2"/>
        <v>129</v>
      </c>
      <c r="P2923" s="5">
        <f t="shared" si="183"/>
        <v>43</v>
      </c>
      <c r="Q2923" t="s">
        <v>8317</v>
      </c>
      <c r="R2923" s="12" t="s">
        <v>8359</v>
      </c>
      <c r="S2923" s="14">
        <f t="shared" si="184"/>
        <v>41877.678287037037</v>
      </c>
      <c r="T2923" s="14">
        <f t="shared" si="185"/>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2"/>
        <v>100</v>
      </c>
      <c r="P2924" s="5">
        <f t="shared" si="183"/>
        <v>83.333333333333329</v>
      </c>
      <c r="Q2924" t="s">
        <v>8317</v>
      </c>
      <c r="R2924" s="12" t="s">
        <v>8359</v>
      </c>
      <c r="S2924" s="14">
        <f t="shared" si="184"/>
        <v>42097.665821759256</v>
      </c>
      <c r="T2924" s="14">
        <f t="shared" si="185"/>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2"/>
        <v>100</v>
      </c>
      <c r="P2925" s="5">
        <f t="shared" si="183"/>
        <v>30</v>
      </c>
      <c r="Q2925" t="s">
        <v>8317</v>
      </c>
      <c r="R2925" s="12" t="s">
        <v>8359</v>
      </c>
      <c r="S2925" s="14">
        <f t="shared" si="184"/>
        <v>42012.944201388884</v>
      </c>
      <c r="T2925" s="14">
        <f t="shared" si="185"/>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2"/>
        <v>103.2</v>
      </c>
      <c r="P2926" s="5">
        <f t="shared" si="183"/>
        <v>175.51020408163265</v>
      </c>
      <c r="Q2926" t="s">
        <v>8317</v>
      </c>
      <c r="R2926" s="12" t="s">
        <v>8359</v>
      </c>
      <c r="S2926" s="14">
        <f t="shared" si="184"/>
        <v>42103.348495370366</v>
      </c>
      <c r="T2926" s="14">
        <f t="shared" si="185"/>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2"/>
        <v>102.44597777777777</v>
      </c>
      <c r="P2927" s="5">
        <f t="shared" si="183"/>
        <v>231.66175879396985</v>
      </c>
      <c r="Q2927" t="s">
        <v>8317</v>
      </c>
      <c r="R2927" s="12" t="s">
        <v>8359</v>
      </c>
      <c r="S2927" s="14">
        <f t="shared" si="184"/>
        <v>41863.375787037032</v>
      </c>
      <c r="T2927" s="14">
        <f t="shared" si="185"/>
        <v>41893.375787037032</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2"/>
        <v>125</v>
      </c>
      <c r="P2928" s="5">
        <f t="shared" si="183"/>
        <v>75</v>
      </c>
      <c r="Q2928" t="s">
        <v>8317</v>
      </c>
      <c r="R2928" s="12" t="s">
        <v>8359</v>
      </c>
      <c r="S2928" s="14">
        <f t="shared" si="184"/>
        <v>42044.557627314811</v>
      </c>
      <c r="T2928" s="14">
        <f t="shared" si="185"/>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2"/>
        <v>130.83333333333334</v>
      </c>
      <c r="P2929" s="5">
        <f t="shared" si="183"/>
        <v>112.14285714285714</v>
      </c>
      <c r="Q2929" t="s">
        <v>8317</v>
      </c>
      <c r="R2929" s="12" t="s">
        <v>8359</v>
      </c>
      <c r="S2929" s="14">
        <f t="shared" si="184"/>
        <v>41806.460983796293</v>
      </c>
      <c r="T2929" s="14">
        <f t="shared" si="185"/>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2"/>
        <v>100</v>
      </c>
      <c r="P2930" s="5">
        <f t="shared" si="183"/>
        <v>41.666666666666664</v>
      </c>
      <c r="Q2930" t="s">
        <v>8317</v>
      </c>
      <c r="R2930" s="12" t="s">
        <v>8359</v>
      </c>
      <c r="S2930" s="14">
        <f t="shared" si="184"/>
        <v>42403.789884259262</v>
      </c>
      <c r="T2930" s="14">
        <f t="shared" si="185"/>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2"/>
        <v>102.06937499999999</v>
      </c>
      <c r="P2931" s="5">
        <f t="shared" si="183"/>
        <v>255.17343750000001</v>
      </c>
      <c r="Q2931" t="s">
        <v>8317</v>
      </c>
      <c r="R2931" s="12" t="s">
        <v>8359</v>
      </c>
      <c r="S2931" s="14">
        <f t="shared" si="184"/>
        <v>41754.355995370366</v>
      </c>
      <c r="T2931" s="14">
        <f t="shared" si="185"/>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2"/>
        <v>100.92000000000002</v>
      </c>
      <c r="P2932" s="5">
        <f t="shared" si="183"/>
        <v>162.7741935483871</v>
      </c>
      <c r="Q2932" t="s">
        <v>8317</v>
      </c>
      <c r="R2932" s="12" t="s">
        <v>8359</v>
      </c>
      <c r="S2932" s="14">
        <f t="shared" si="184"/>
        <v>42101.375740740739</v>
      </c>
      <c r="T2932" s="14">
        <f t="shared" si="185"/>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2"/>
        <v>106</v>
      </c>
      <c r="P2933" s="5">
        <f t="shared" si="183"/>
        <v>88.333333333333329</v>
      </c>
      <c r="Q2933" t="s">
        <v>8317</v>
      </c>
      <c r="R2933" s="12" t="s">
        <v>8359</v>
      </c>
      <c r="S2933" s="14">
        <f t="shared" si="184"/>
        <v>41872.082905092589</v>
      </c>
      <c r="T2933" s="14">
        <f t="shared" si="185"/>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2"/>
        <v>105.0967741935484</v>
      </c>
      <c r="P2934" s="5">
        <f t="shared" si="183"/>
        <v>85.736842105263165</v>
      </c>
      <c r="Q2934" t="s">
        <v>8317</v>
      </c>
      <c r="R2934" s="12" t="s">
        <v>8359</v>
      </c>
      <c r="S2934" s="14">
        <f t="shared" si="184"/>
        <v>42024.956446759257</v>
      </c>
      <c r="T2934" s="14">
        <f t="shared" si="185"/>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2"/>
        <v>102.76</v>
      </c>
      <c r="P2935" s="5">
        <f t="shared" si="183"/>
        <v>47.574074074074076</v>
      </c>
      <c r="Q2935" t="s">
        <v>8317</v>
      </c>
      <c r="R2935" s="12" t="s">
        <v>8359</v>
      </c>
      <c r="S2935" s="14">
        <f t="shared" si="184"/>
        <v>42495.748298611106</v>
      </c>
      <c r="T2935" s="14">
        <f t="shared" si="185"/>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2"/>
        <v>108</v>
      </c>
      <c r="P2936" s="5">
        <f t="shared" si="183"/>
        <v>72.972972972972968</v>
      </c>
      <c r="Q2936" t="s">
        <v>8317</v>
      </c>
      <c r="R2936" s="12" t="s">
        <v>8359</v>
      </c>
      <c r="S2936" s="14">
        <f t="shared" si="184"/>
        <v>41775.427824074075</v>
      </c>
      <c r="T2936" s="14">
        <f t="shared" si="185"/>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2"/>
        <v>100.88571428571429</v>
      </c>
      <c r="P2937" s="5">
        <f t="shared" si="183"/>
        <v>90.538461538461533</v>
      </c>
      <c r="Q2937" t="s">
        <v>8317</v>
      </c>
      <c r="R2937" s="12" t="s">
        <v>8359</v>
      </c>
      <c r="S2937" s="14">
        <f t="shared" si="184"/>
        <v>42553.375092592592</v>
      </c>
      <c r="T2937" s="14">
        <f t="shared" si="185"/>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2"/>
        <v>128</v>
      </c>
      <c r="P2938" s="5">
        <f t="shared" si="183"/>
        <v>37.647058823529413</v>
      </c>
      <c r="Q2938" t="s">
        <v>8317</v>
      </c>
      <c r="R2938" s="12" t="s">
        <v>8359</v>
      </c>
      <c r="S2938" s="14">
        <f t="shared" si="184"/>
        <v>41912.442395833328</v>
      </c>
      <c r="T2938" s="14">
        <f t="shared" si="185"/>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2"/>
        <v>133.33333333333331</v>
      </c>
      <c r="P2939" s="5">
        <f t="shared" si="183"/>
        <v>36.363636363636367</v>
      </c>
      <c r="Q2939" t="s">
        <v>8317</v>
      </c>
      <c r="R2939" s="12" t="s">
        <v>8359</v>
      </c>
      <c r="S2939" s="14">
        <f t="shared" si="184"/>
        <v>41803.248993055553</v>
      </c>
      <c r="T2939" s="14">
        <f t="shared" si="185"/>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2"/>
        <v>101.375</v>
      </c>
      <c r="P2940" s="5">
        <f t="shared" si="183"/>
        <v>126.71875</v>
      </c>
      <c r="Q2940" t="s">
        <v>8317</v>
      </c>
      <c r="R2940" s="12" t="s">
        <v>8359</v>
      </c>
      <c r="S2940" s="14">
        <f t="shared" si="184"/>
        <v>42004.495532407404</v>
      </c>
      <c r="T2940" s="14">
        <f t="shared" si="185"/>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2"/>
        <v>102.875</v>
      </c>
      <c r="P2941" s="5">
        <f t="shared" si="183"/>
        <v>329.2</v>
      </c>
      <c r="Q2941" t="s">
        <v>8317</v>
      </c>
      <c r="R2941" s="12" t="s">
        <v>8359</v>
      </c>
      <c r="S2941" s="14">
        <f t="shared" si="184"/>
        <v>41845.60083333333</v>
      </c>
      <c r="T2941" s="14">
        <f t="shared" si="185"/>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2"/>
        <v>107.24000000000001</v>
      </c>
      <c r="P2942" s="5">
        <f t="shared" si="183"/>
        <v>81.242424242424249</v>
      </c>
      <c r="Q2942" t="s">
        <v>8317</v>
      </c>
      <c r="R2942" s="12" t="s">
        <v>8357</v>
      </c>
      <c r="S2942" s="14">
        <f t="shared" si="184"/>
        <v>41982.565023148149</v>
      </c>
      <c r="T2942" s="14">
        <f t="shared" si="185"/>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2"/>
        <v>4.0000000000000001E-3</v>
      </c>
      <c r="P2943" s="5">
        <f t="shared" si="183"/>
        <v>1</v>
      </c>
      <c r="Q2943" t="s">
        <v>8317</v>
      </c>
      <c r="R2943" s="12" t="s">
        <v>8357</v>
      </c>
      <c r="S2943" s="14">
        <f t="shared" si="184"/>
        <v>42034.751793981479</v>
      </c>
      <c r="T2943" s="14">
        <f t="shared" si="185"/>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2"/>
        <v>20.424999999999997</v>
      </c>
      <c r="P2944" s="5">
        <f t="shared" si="183"/>
        <v>202.22772277227722</v>
      </c>
      <c r="Q2944" t="s">
        <v>8317</v>
      </c>
      <c r="R2944" s="12" t="s">
        <v>8357</v>
      </c>
      <c r="S2944" s="14">
        <f t="shared" si="184"/>
        <v>42334.595590277771</v>
      </c>
      <c r="T2944" s="14">
        <f t="shared" si="185"/>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2"/>
        <v>0</v>
      </c>
      <c r="P2945" s="5" t="e">
        <f t="shared" si="183"/>
        <v>#DIV/0!</v>
      </c>
      <c r="Q2945" t="s">
        <v>8317</v>
      </c>
      <c r="R2945" s="12" t="s">
        <v>8357</v>
      </c>
      <c r="S2945" s="14">
        <f t="shared" si="184"/>
        <v>42076.921064814807</v>
      </c>
      <c r="T2945" s="14">
        <f t="shared" si="185"/>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2"/>
        <v>1</v>
      </c>
      <c r="P2946" s="5">
        <f t="shared" si="183"/>
        <v>100</v>
      </c>
      <c r="Q2946" t="s">
        <v>8317</v>
      </c>
      <c r="R2946" s="12" t="s">
        <v>8357</v>
      </c>
      <c r="S2946" s="14">
        <f t="shared" si="184"/>
        <v>42132.705995370365</v>
      </c>
      <c r="T2946" s="14">
        <f t="shared" si="185"/>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6">E2947/D2947*100</f>
        <v>0</v>
      </c>
      <c r="P2947" s="5" t="e">
        <f t="shared" ref="P2947:P3010" si="187">E2947/L2947</f>
        <v>#DIV/0!</v>
      </c>
      <c r="Q2947" t="s">
        <v>8317</v>
      </c>
      <c r="R2947" s="12" t="s">
        <v>8357</v>
      </c>
      <c r="S2947" s="14">
        <f t="shared" si="184"/>
        <v>42117.931250000001</v>
      </c>
      <c r="T2947" s="14">
        <f t="shared" si="185"/>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6"/>
        <v>0.1</v>
      </c>
      <c r="P2948" s="5">
        <f t="shared" si="187"/>
        <v>1</v>
      </c>
      <c r="Q2948" t="s">
        <v>8317</v>
      </c>
      <c r="R2948" s="12" t="s">
        <v>8357</v>
      </c>
      <c r="S2948" s="14">
        <f t="shared" si="184"/>
        <v>42567.322824074072</v>
      </c>
      <c r="T2948" s="14">
        <f t="shared" si="185"/>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6"/>
        <v>4.2880000000000003</v>
      </c>
      <c r="P2949" s="5">
        <f t="shared" si="187"/>
        <v>82.461538461538467</v>
      </c>
      <c r="Q2949" t="s">
        <v>8317</v>
      </c>
      <c r="R2949" s="12" t="s">
        <v>8357</v>
      </c>
      <c r="S2949" s="14">
        <f t="shared" si="184"/>
        <v>42649.353784722225</v>
      </c>
      <c r="T2949" s="14">
        <f t="shared" si="185"/>
        <v>42698.507638888892</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6"/>
        <v>4.8000000000000004E-3</v>
      </c>
      <c r="P2950" s="5">
        <f t="shared" si="187"/>
        <v>2.6666666666666665</v>
      </c>
      <c r="Q2950" t="s">
        <v>8317</v>
      </c>
      <c r="R2950" s="12" t="s">
        <v>8357</v>
      </c>
      <c r="S2950" s="14">
        <f t="shared" si="184"/>
        <v>42097.440891203696</v>
      </c>
      <c r="T2950" s="14">
        <f t="shared" si="185"/>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6"/>
        <v>2.5</v>
      </c>
      <c r="P2951" s="5">
        <f t="shared" si="187"/>
        <v>12.5</v>
      </c>
      <c r="Q2951" t="s">
        <v>8317</v>
      </c>
      <c r="R2951" s="12" t="s">
        <v>8357</v>
      </c>
      <c r="S2951" s="14">
        <f t="shared" si="184"/>
        <v>42297.61478009259</v>
      </c>
      <c r="T2951" s="14">
        <f t="shared" si="185"/>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6"/>
        <v>0</v>
      </c>
      <c r="P2952" s="5" t="e">
        <f t="shared" si="187"/>
        <v>#DIV/0!</v>
      </c>
      <c r="Q2952" t="s">
        <v>8317</v>
      </c>
      <c r="R2952" s="12" t="s">
        <v>8357</v>
      </c>
      <c r="S2952" s="14">
        <f t="shared" si="184"/>
        <v>42362.156851851854</v>
      </c>
      <c r="T2952" s="14">
        <f t="shared" si="185"/>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6"/>
        <v>2.1919999999999997</v>
      </c>
      <c r="P2953" s="5">
        <f t="shared" si="187"/>
        <v>18.896551724137932</v>
      </c>
      <c r="Q2953" t="s">
        <v>8317</v>
      </c>
      <c r="R2953" s="12" t="s">
        <v>8357</v>
      </c>
      <c r="S2953" s="14">
        <f t="shared" si="184"/>
        <v>41872.594594907401</v>
      </c>
      <c r="T2953" s="14">
        <f t="shared" si="185"/>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6"/>
        <v>8.0250000000000004</v>
      </c>
      <c r="P2954" s="5">
        <f t="shared" si="187"/>
        <v>200.625</v>
      </c>
      <c r="Q2954" t="s">
        <v>8317</v>
      </c>
      <c r="R2954" s="12" t="s">
        <v>8357</v>
      </c>
      <c r="S2954" s="14">
        <f t="shared" si="184"/>
        <v>42628.481932870367</v>
      </c>
      <c r="T2954" s="14">
        <f t="shared" si="185"/>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6"/>
        <v>0.15125</v>
      </c>
      <c r="P2955" s="5">
        <f t="shared" si="187"/>
        <v>201.66666666666666</v>
      </c>
      <c r="Q2955" t="s">
        <v>8317</v>
      </c>
      <c r="R2955" s="12" t="s">
        <v>8357</v>
      </c>
      <c r="S2955" s="14">
        <f t="shared" si="184"/>
        <v>42255.583576388883</v>
      </c>
      <c r="T2955" s="14">
        <f t="shared" si="185"/>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6"/>
        <v>0</v>
      </c>
      <c r="P2956" s="5" t="e">
        <f t="shared" si="187"/>
        <v>#DIV/0!</v>
      </c>
      <c r="Q2956" t="s">
        <v>8317</v>
      </c>
      <c r="R2956" s="12" t="s">
        <v>8357</v>
      </c>
      <c r="S2956" s="14">
        <f t="shared" si="184"/>
        <v>42790.375034722216</v>
      </c>
      <c r="T2956" s="14">
        <f t="shared" si="185"/>
        <v>42810.333368055559</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6"/>
        <v>59.583333333333336</v>
      </c>
      <c r="P2957" s="5">
        <f t="shared" si="187"/>
        <v>65</v>
      </c>
      <c r="Q2957" t="s">
        <v>8317</v>
      </c>
      <c r="R2957" s="12" t="s">
        <v>8357</v>
      </c>
      <c r="S2957" s="14">
        <f t="shared" si="184"/>
        <v>42141.532974537033</v>
      </c>
      <c r="T2957" s="14">
        <f t="shared" si="185"/>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6"/>
        <v>16.734177215189874</v>
      </c>
      <c r="P2958" s="5">
        <f t="shared" si="187"/>
        <v>66.099999999999994</v>
      </c>
      <c r="Q2958" t="s">
        <v>8317</v>
      </c>
      <c r="R2958" s="12" t="s">
        <v>8357</v>
      </c>
      <c r="S2958" s="14">
        <f t="shared" si="184"/>
        <v>42464.750578703701</v>
      </c>
      <c r="T2958" s="14">
        <f t="shared" si="185"/>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6"/>
        <v>1.8666666666666669</v>
      </c>
      <c r="P2959" s="5">
        <f t="shared" si="187"/>
        <v>93.333333333333329</v>
      </c>
      <c r="Q2959" t="s">
        <v>8317</v>
      </c>
      <c r="R2959" s="12" t="s">
        <v>8357</v>
      </c>
      <c r="S2959" s="14">
        <f t="shared" si="184"/>
        <v>42030.80291666666</v>
      </c>
      <c r="T2959" s="14">
        <f t="shared" si="185"/>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6"/>
        <v>0</v>
      </c>
      <c r="P2960" s="5" t="e">
        <f t="shared" si="187"/>
        <v>#DIV/0!</v>
      </c>
      <c r="Q2960" t="s">
        <v>8317</v>
      </c>
      <c r="R2960" s="12" t="s">
        <v>8357</v>
      </c>
      <c r="S2960" s="14">
        <f t="shared" si="184"/>
        <v>42438.570798611108</v>
      </c>
      <c r="T2960" s="14">
        <f t="shared" si="185"/>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6"/>
        <v>0</v>
      </c>
      <c r="P2961" s="5" t="e">
        <f t="shared" si="187"/>
        <v>#DIV/0!</v>
      </c>
      <c r="Q2961" t="s">
        <v>8317</v>
      </c>
      <c r="R2961" s="12" t="s">
        <v>8357</v>
      </c>
      <c r="S2961" s="14">
        <f t="shared" si="184"/>
        <v>42497.800057870372</v>
      </c>
      <c r="T2961" s="14">
        <f t="shared" si="185"/>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6"/>
        <v>0</v>
      </c>
      <c r="P2962" s="5" t="e">
        <f t="shared" si="187"/>
        <v>#DIV/0!</v>
      </c>
      <c r="Q2962" t="s">
        <v>8317</v>
      </c>
      <c r="R2962" s="12" t="s">
        <v>8318</v>
      </c>
      <c r="S2962" s="14">
        <f t="shared" si="184"/>
        <v>41863.54887731481</v>
      </c>
      <c r="T2962" s="14">
        <f t="shared" si="185"/>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6"/>
        <v>109.62</v>
      </c>
      <c r="P2963" s="5">
        <f t="shared" si="187"/>
        <v>50.75</v>
      </c>
      <c r="Q2963" t="s">
        <v>8317</v>
      </c>
      <c r="R2963" s="12" t="s">
        <v>8318</v>
      </c>
      <c r="S2963" s="14">
        <f t="shared" ref="S2963:S3026" si="188">(((J2963/60)/60)/24)+DATE(1970,1,1)+(-5/24)</f>
        <v>42061.004155092589</v>
      </c>
      <c r="T2963" s="14">
        <f t="shared" ref="T2963:T3026" si="189">(((I2963/60)/60)/24)+DATE(1970,1,1)+(-5/24)</f>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6"/>
        <v>121.8</v>
      </c>
      <c r="P2964" s="5">
        <f t="shared" si="187"/>
        <v>60.9</v>
      </c>
      <c r="Q2964" t="s">
        <v>8317</v>
      </c>
      <c r="R2964" s="12" t="s">
        <v>8318</v>
      </c>
      <c r="S2964" s="14">
        <f t="shared" si="188"/>
        <v>42036.035949074074</v>
      </c>
      <c r="T2964" s="14">
        <f t="shared" si="189"/>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6"/>
        <v>106.85</v>
      </c>
      <c r="P2965" s="5">
        <f t="shared" si="187"/>
        <v>109.03061224489795</v>
      </c>
      <c r="Q2965" t="s">
        <v>8317</v>
      </c>
      <c r="R2965" s="12" t="s">
        <v>8318</v>
      </c>
      <c r="S2965" s="14">
        <f t="shared" si="188"/>
        <v>42157.26185185185</v>
      </c>
      <c r="T2965" s="14">
        <f t="shared" si="189"/>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6"/>
        <v>100.71379999999999</v>
      </c>
      <c r="P2966" s="5">
        <f t="shared" si="187"/>
        <v>25.692295918367346</v>
      </c>
      <c r="Q2966" t="s">
        <v>8317</v>
      </c>
      <c r="R2966" s="12" t="s">
        <v>8318</v>
      </c>
      <c r="S2966" s="14">
        <f t="shared" si="188"/>
        <v>41827.701608796291</v>
      </c>
      <c r="T2966" s="14">
        <f t="shared" si="189"/>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6"/>
        <v>109.00000000000001</v>
      </c>
      <c r="P2967" s="5">
        <f t="shared" si="187"/>
        <v>41.92307692307692</v>
      </c>
      <c r="Q2967" t="s">
        <v>8317</v>
      </c>
      <c r="R2967" s="12" t="s">
        <v>8318</v>
      </c>
      <c r="S2967" s="14">
        <f t="shared" si="188"/>
        <v>42162.521215277775</v>
      </c>
      <c r="T2967" s="14">
        <f t="shared" si="189"/>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6"/>
        <v>113.63000000000001</v>
      </c>
      <c r="P2968" s="5">
        <f t="shared" si="187"/>
        <v>88.7734375</v>
      </c>
      <c r="Q2968" t="s">
        <v>8317</v>
      </c>
      <c r="R2968" s="12" t="s">
        <v>8318</v>
      </c>
      <c r="S2968" s="14">
        <f t="shared" si="188"/>
        <v>42233.530231481483</v>
      </c>
      <c r="T2968" s="14">
        <f t="shared" si="189"/>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6"/>
        <v>113.92</v>
      </c>
      <c r="P2969" s="5">
        <f t="shared" si="187"/>
        <v>80.225352112676063</v>
      </c>
      <c r="Q2969" t="s">
        <v>8317</v>
      </c>
      <c r="R2969" s="12" t="s">
        <v>8318</v>
      </c>
      <c r="S2969" s="14">
        <f t="shared" si="188"/>
        <v>42041.989490740736</v>
      </c>
      <c r="T2969" s="14">
        <f t="shared" si="189"/>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6"/>
        <v>106</v>
      </c>
      <c r="P2970" s="5">
        <f t="shared" si="187"/>
        <v>78.936170212765958</v>
      </c>
      <c r="Q2970" t="s">
        <v>8317</v>
      </c>
      <c r="R2970" s="12" t="s">
        <v>8318</v>
      </c>
      <c r="S2970" s="14">
        <f t="shared" si="188"/>
        <v>42585.315509259257</v>
      </c>
      <c r="T2970" s="14">
        <f t="shared" si="189"/>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6"/>
        <v>162.5</v>
      </c>
      <c r="P2971" s="5">
        <f t="shared" si="187"/>
        <v>95.588235294117652</v>
      </c>
      <c r="Q2971" t="s">
        <v>8317</v>
      </c>
      <c r="R2971" s="12" t="s">
        <v>8318</v>
      </c>
      <c r="S2971" s="14">
        <f t="shared" si="188"/>
        <v>42097.578159722216</v>
      </c>
      <c r="T2971" s="14">
        <f t="shared" si="189"/>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6"/>
        <v>106</v>
      </c>
      <c r="P2972" s="5">
        <f t="shared" si="187"/>
        <v>69.890109890109883</v>
      </c>
      <c r="Q2972" t="s">
        <v>8317</v>
      </c>
      <c r="R2972" s="12" t="s">
        <v>8318</v>
      </c>
      <c r="S2972" s="14">
        <f t="shared" si="188"/>
        <v>41808.461238425924</v>
      </c>
      <c r="T2972" s="14">
        <f t="shared" si="189"/>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6"/>
        <v>100.15624999999999</v>
      </c>
      <c r="P2973" s="5">
        <f t="shared" si="187"/>
        <v>74.534883720930239</v>
      </c>
      <c r="Q2973" t="s">
        <v>8317</v>
      </c>
      <c r="R2973" s="12" t="s">
        <v>8318</v>
      </c>
      <c r="S2973" s="14">
        <f t="shared" si="188"/>
        <v>41852.449976851851</v>
      </c>
      <c r="T2973" s="14">
        <f t="shared" si="189"/>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6"/>
        <v>105.35000000000001</v>
      </c>
      <c r="P2974" s="5">
        <f t="shared" si="187"/>
        <v>123.94117647058823</v>
      </c>
      <c r="Q2974" t="s">
        <v>8317</v>
      </c>
      <c r="R2974" s="12" t="s">
        <v>8318</v>
      </c>
      <c r="S2974" s="14">
        <f t="shared" si="188"/>
        <v>42693.90185185185</v>
      </c>
      <c r="T2974" s="14">
        <f t="shared" si="189"/>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6"/>
        <v>174.8</v>
      </c>
      <c r="P2975" s="5">
        <f t="shared" si="187"/>
        <v>264.84848484848487</v>
      </c>
      <c r="Q2975" t="s">
        <v>8317</v>
      </c>
      <c r="R2975" s="12" t="s">
        <v>8318</v>
      </c>
      <c r="S2975" s="14">
        <f t="shared" si="188"/>
        <v>42341.610046296293</v>
      </c>
      <c r="T2975" s="14">
        <f t="shared" si="189"/>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6"/>
        <v>102</v>
      </c>
      <c r="P2976" s="5">
        <f t="shared" si="187"/>
        <v>58.620689655172413</v>
      </c>
      <c r="Q2976" t="s">
        <v>8317</v>
      </c>
      <c r="R2976" s="12" t="s">
        <v>8318</v>
      </c>
      <c r="S2976" s="14">
        <f t="shared" si="188"/>
        <v>41879.852673611109</v>
      </c>
      <c r="T2976" s="14">
        <f t="shared" si="189"/>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6"/>
        <v>100.125</v>
      </c>
      <c r="P2977" s="5">
        <f t="shared" si="187"/>
        <v>70.884955752212392</v>
      </c>
      <c r="Q2977" t="s">
        <v>8317</v>
      </c>
      <c r="R2977" s="12" t="s">
        <v>8318</v>
      </c>
      <c r="S2977" s="14">
        <f t="shared" si="188"/>
        <v>41941.475532407407</v>
      </c>
      <c r="T2977" s="14">
        <f t="shared" si="189"/>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6"/>
        <v>171.42857142857142</v>
      </c>
      <c r="P2978" s="5">
        <f t="shared" si="187"/>
        <v>8.5714285714285712</v>
      </c>
      <c r="Q2978" t="s">
        <v>8317</v>
      </c>
      <c r="R2978" s="12" t="s">
        <v>8318</v>
      </c>
      <c r="S2978" s="14">
        <f t="shared" si="188"/>
        <v>42425.522337962961</v>
      </c>
      <c r="T2978" s="14">
        <f t="shared" si="189"/>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6"/>
        <v>113.56666666666666</v>
      </c>
      <c r="P2979" s="5">
        <f t="shared" si="187"/>
        <v>113.56666666666666</v>
      </c>
      <c r="Q2979" t="s">
        <v>8317</v>
      </c>
      <c r="R2979" s="12" t="s">
        <v>8318</v>
      </c>
      <c r="S2979" s="14">
        <f t="shared" si="188"/>
        <v>42026.672847222224</v>
      </c>
      <c r="T2979" s="14">
        <f t="shared" si="189"/>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6"/>
        <v>129.46666666666667</v>
      </c>
      <c r="P2980" s="5">
        <f t="shared" si="187"/>
        <v>60.6875</v>
      </c>
      <c r="Q2980" t="s">
        <v>8317</v>
      </c>
      <c r="R2980" s="12" t="s">
        <v>8318</v>
      </c>
      <c r="S2980" s="14">
        <f t="shared" si="188"/>
        <v>41922.432256944441</v>
      </c>
      <c r="T2980" s="14">
        <f t="shared" si="189"/>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6"/>
        <v>101.4</v>
      </c>
      <c r="P2981" s="5">
        <f t="shared" si="187"/>
        <v>110.21739130434783</v>
      </c>
      <c r="Q2981" t="s">
        <v>8317</v>
      </c>
      <c r="R2981" s="12" t="s">
        <v>8318</v>
      </c>
      <c r="S2981" s="14">
        <f t="shared" si="188"/>
        <v>41993.616006944438</v>
      </c>
      <c r="T2981" s="14">
        <f t="shared" si="189"/>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6"/>
        <v>109.16666666666666</v>
      </c>
      <c r="P2982" s="5">
        <f t="shared" si="187"/>
        <v>136.45833333333334</v>
      </c>
      <c r="Q2982" t="s">
        <v>8317</v>
      </c>
      <c r="R2982" s="12" t="s">
        <v>8357</v>
      </c>
      <c r="S2982" s="14">
        <f t="shared" si="188"/>
        <v>42219.70752314815</v>
      </c>
      <c r="T2982" s="14">
        <f t="shared" si="189"/>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6"/>
        <v>128.92500000000001</v>
      </c>
      <c r="P2983" s="5">
        <f t="shared" si="187"/>
        <v>53.164948453608247</v>
      </c>
      <c r="Q2983" t="s">
        <v>8317</v>
      </c>
      <c r="R2983" s="12" t="s">
        <v>8357</v>
      </c>
      <c r="S2983" s="14">
        <f t="shared" si="188"/>
        <v>42225.351342592585</v>
      </c>
      <c r="T2983" s="14">
        <f t="shared" si="189"/>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6"/>
        <v>102.06</v>
      </c>
      <c r="P2984" s="5">
        <f t="shared" si="187"/>
        <v>86.491525423728817</v>
      </c>
      <c r="Q2984" t="s">
        <v>8317</v>
      </c>
      <c r="R2984" s="12" t="s">
        <v>8357</v>
      </c>
      <c r="S2984" s="14">
        <f t="shared" si="188"/>
        <v>42381.478506944441</v>
      </c>
      <c r="T2984" s="14">
        <f t="shared" si="189"/>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6"/>
        <v>146.53957758620692</v>
      </c>
      <c r="P2985" s="5">
        <f t="shared" si="187"/>
        <v>155.23827397260274</v>
      </c>
      <c r="Q2985" t="s">
        <v>8317</v>
      </c>
      <c r="R2985" s="12" t="s">
        <v>8357</v>
      </c>
      <c r="S2985" s="14">
        <f t="shared" si="188"/>
        <v>41894.424027777779</v>
      </c>
      <c r="T2985" s="14">
        <f t="shared" si="189"/>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6"/>
        <v>100.352</v>
      </c>
      <c r="P2986" s="5">
        <f t="shared" si="187"/>
        <v>115.08256880733946</v>
      </c>
      <c r="Q2986" t="s">
        <v>8317</v>
      </c>
      <c r="R2986" s="12" t="s">
        <v>8357</v>
      </c>
      <c r="S2986" s="14">
        <f t="shared" si="188"/>
        <v>42576.070381944439</v>
      </c>
      <c r="T2986" s="14">
        <f t="shared" si="189"/>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6"/>
        <v>121.64999999999999</v>
      </c>
      <c r="P2987" s="5">
        <f t="shared" si="187"/>
        <v>109.5945945945946</v>
      </c>
      <c r="Q2987" t="s">
        <v>8317</v>
      </c>
      <c r="R2987" s="12" t="s">
        <v>8357</v>
      </c>
      <c r="S2987" s="14">
        <f t="shared" si="188"/>
        <v>42654.765370370362</v>
      </c>
      <c r="T2987" s="14">
        <f t="shared" si="189"/>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6"/>
        <v>105.5</v>
      </c>
      <c r="P2988" s="5">
        <f t="shared" si="187"/>
        <v>45.214285714285715</v>
      </c>
      <c r="Q2988" t="s">
        <v>8317</v>
      </c>
      <c r="R2988" s="12" t="s">
        <v>8357</v>
      </c>
      <c r="S2988" s="14">
        <f t="shared" si="188"/>
        <v>42431.29173611111</v>
      </c>
      <c r="T2988" s="14">
        <f t="shared" si="189"/>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6"/>
        <v>110.4008</v>
      </c>
      <c r="P2989" s="5">
        <f t="shared" si="187"/>
        <v>104.15169811320754</v>
      </c>
      <c r="Q2989" t="s">
        <v>8317</v>
      </c>
      <c r="R2989" s="12" t="s">
        <v>8357</v>
      </c>
      <c r="S2989" s="14">
        <f t="shared" si="188"/>
        <v>42627.098969907405</v>
      </c>
      <c r="T2989" s="14">
        <f t="shared" si="189"/>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6"/>
        <v>100</v>
      </c>
      <c r="P2990" s="5">
        <f t="shared" si="187"/>
        <v>35.714285714285715</v>
      </c>
      <c r="Q2990" t="s">
        <v>8317</v>
      </c>
      <c r="R2990" s="12" t="s">
        <v>8357</v>
      </c>
      <c r="S2990" s="14">
        <f t="shared" si="188"/>
        <v>42511.153715277782</v>
      </c>
      <c r="T2990" s="14">
        <f t="shared" si="189"/>
        <v>42541.153715277782</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6"/>
        <v>176.535</v>
      </c>
      <c r="P2991" s="5">
        <f t="shared" si="187"/>
        <v>96.997252747252745</v>
      </c>
      <c r="Q2991" t="s">
        <v>8317</v>
      </c>
      <c r="R2991" s="12" t="s">
        <v>8357</v>
      </c>
      <c r="S2991" s="14">
        <f t="shared" si="188"/>
        <v>42336.812060185184</v>
      </c>
      <c r="T2991" s="14">
        <f t="shared" si="189"/>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6"/>
        <v>100</v>
      </c>
      <c r="P2992" s="5">
        <f t="shared" si="187"/>
        <v>370.37037037037038</v>
      </c>
      <c r="Q2992" t="s">
        <v>8317</v>
      </c>
      <c r="R2992" s="12" t="s">
        <v>8357</v>
      </c>
      <c r="S2992" s="14">
        <f t="shared" si="188"/>
        <v>42341.365972222215</v>
      </c>
      <c r="T2992" s="14">
        <f t="shared" si="189"/>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6"/>
        <v>103.29411764705883</v>
      </c>
      <c r="P2993" s="5">
        <f t="shared" si="187"/>
        <v>94.408602150537632</v>
      </c>
      <c r="Q2993" t="s">
        <v>8317</v>
      </c>
      <c r="R2993" s="12" t="s">
        <v>8357</v>
      </c>
      <c r="S2993" s="14">
        <f t="shared" si="188"/>
        <v>42740.628819444442</v>
      </c>
      <c r="T2993" s="14">
        <f t="shared" si="189"/>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6"/>
        <v>104.5</v>
      </c>
      <c r="P2994" s="5">
        <f t="shared" si="187"/>
        <v>48.984375</v>
      </c>
      <c r="Q2994" t="s">
        <v>8317</v>
      </c>
      <c r="R2994" s="12" t="s">
        <v>8357</v>
      </c>
      <c r="S2994" s="14">
        <f t="shared" si="188"/>
        <v>42622.559143518512</v>
      </c>
      <c r="T2994" s="14">
        <f t="shared" si="189"/>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6"/>
        <v>100.29999999999998</v>
      </c>
      <c r="P2995" s="5">
        <f t="shared" si="187"/>
        <v>45.590909090909093</v>
      </c>
      <c r="Q2995" t="s">
        <v>8317</v>
      </c>
      <c r="R2995" s="12" t="s">
        <v>8357</v>
      </c>
      <c r="S2995" s="14">
        <f t="shared" si="188"/>
        <v>42390.63040509259</v>
      </c>
      <c r="T2995" s="14">
        <f t="shared" si="189"/>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6"/>
        <v>457.74666666666673</v>
      </c>
      <c r="P2996" s="5">
        <f t="shared" si="187"/>
        <v>23.275254237288134</v>
      </c>
      <c r="Q2996" t="s">
        <v>8317</v>
      </c>
      <c r="R2996" s="12" t="s">
        <v>8357</v>
      </c>
      <c r="S2996" s="14">
        <f t="shared" si="188"/>
        <v>41885.270509259259</v>
      </c>
      <c r="T2996" s="14">
        <f t="shared" si="189"/>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6"/>
        <v>104.96000000000001</v>
      </c>
      <c r="P2997" s="5">
        <f t="shared" si="187"/>
        <v>63.2289156626506</v>
      </c>
      <c r="Q2997" t="s">
        <v>8317</v>
      </c>
      <c r="R2997" s="12" t="s">
        <v>8357</v>
      </c>
      <c r="S2997" s="14">
        <f t="shared" si="188"/>
        <v>42724.456840277773</v>
      </c>
      <c r="T2997" s="14">
        <f t="shared" si="189"/>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6"/>
        <v>171.94285714285715</v>
      </c>
      <c r="P2998" s="5">
        <f t="shared" si="187"/>
        <v>153.5204081632653</v>
      </c>
      <c r="Q2998" t="s">
        <v>8317</v>
      </c>
      <c r="R2998" s="12" t="s">
        <v>8357</v>
      </c>
      <c r="S2998" s="14">
        <f t="shared" si="188"/>
        <v>42090.70416666667</v>
      </c>
      <c r="T2998" s="14">
        <f t="shared" si="189"/>
        <v>42150.70416666667</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6"/>
        <v>103.73000000000002</v>
      </c>
      <c r="P2999" s="5">
        <f t="shared" si="187"/>
        <v>90.2</v>
      </c>
      <c r="Q2999" t="s">
        <v>8317</v>
      </c>
      <c r="R2999" s="12" t="s">
        <v>8357</v>
      </c>
      <c r="S2999" s="14">
        <f t="shared" si="188"/>
        <v>42775.525381944441</v>
      </c>
      <c r="T2999" s="14">
        <f t="shared" si="189"/>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6"/>
        <v>103.029</v>
      </c>
      <c r="P3000" s="5">
        <f t="shared" si="187"/>
        <v>118.97113163972287</v>
      </c>
      <c r="Q3000" t="s">
        <v>8317</v>
      </c>
      <c r="R3000" s="12" t="s">
        <v>8357</v>
      </c>
      <c r="S3000" s="14">
        <f t="shared" si="188"/>
        <v>41777.985289351847</v>
      </c>
      <c r="T3000" s="14">
        <f t="shared" si="189"/>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6"/>
        <v>118.88888888888889</v>
      </c>
      <c r="P3001" s="5">
        <f t="shared" si="187"/>
        <v>80.25</v>
      </c>
      <c r="Q3001" t="s">
        <v>8317</v>
      </c>
      <c r="R3001" s="12" t="s">
        <v>8357</v>
      </c>
      <c r="S3001" s="14">
        <f t="shared" si="188"/>
        <v>42780.531944444439</v>
      </c>
      <c r="T3001" s="14">
        <f t="shared" si="189"/>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6"/>
        <v>100</v>
      </c>
      <c r="P3002" s="5">
        <f t="shared" si="187"/>
        <v>62.5</v>
      </c>
      <c r="Q3002" t="s">
        <v>8317</v>
      </c>
      <c r="R3002" s="12" t="s">
        <v>8357</v>
      </c>
      <c r="S3002" s="14">
        <f t="shared" si="188"/>
        <v>42752.61886574074</v>
      </c>
      <c r="T3002" s="14">
        <f t="shared" si="189"/>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6"/>
        <v>318.69988910451895</v>
      </c>
      <c r="P3003" s="5">
        <f t="shared" si="187"/>
        <v>131.37719999999999</v>
      </c>
      <c r="Q3003" t="s">
        <v>8317</v>
      </c>
      <c r="R3003" s="12" t="s">
        <v>8357</v>
      </c>
      <c r="S3003" s="14">
        <f t="shared" si="188"/>
        <v>42534.687291666669</v>
      </c>
      <c r="T3003" s="14">
        <f t="shared" si="189"/>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6"/>
        <v>108.50614285714286</v>
      </c>
      <c r="P3004" s="5">
        <f t="shared" si="187"/>
        <v>73.032980769230775</v>
      </c>
      <c r="Q3004" t="s">
        <v>8317</v>
      </c>
      <c r="R3004" s="12" t="s">
        <v>8357</v>
      </c>
      <c r="S3004" s="14">
        <f t="shared" si="188"/>
        <v>41239.627916666665</v>
      </c>
      <c r="T3004" s="14">
        <f t="shared" si="189"/>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6"/>
        <v>101.16666666666667</v>
      </c>
      <c r="P3005" s="5">
        <f t="shared" si="187"/>
        <v>178.52941176470588</v>
      </c>
      <c r="Q3005" t="s">
        <v>8317</v>
      </c>
      <c r="R3005" s="12" t="s">
        <v>8357</v>
      </c>
      <c r="S3005" s="14">
        <f t="shared" si="188"/>
        <v>42398.640925925924</v>
      </c>
      <c r="T3005" s="14">
        <f t="shared" si="189"/>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6"/>
        <v>112.815</v>
      </c>
      <c r="P3006" s="5">
        <f t="shared" si="187"/>
        <v>162.90974729241879</v>
      </c>
      <c r="Q3006" t="s">
        <v>8317</v>
      </c>
      <c r="R3006" s="12" t="s">
        <v>8357</v>
      </c>
      <c r="S3006" s="14">
        <f t="shared" si="188"/>
        <v>41928.672731481478</v>
      </c>
      <c r="T3006" s="14">
        <f t="shared" si="189"/>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6"/>
        <v>120.49622641509434</v>
      </c>
      <c r="P3007" s="5">
        <f t="shared" si="187"/>
        <v>108.24237288135593</v>
      </c>
      <c r="Q3007" t="s">
        <v>8317</v>
      </c>
      <c r="R3007" s="12" t="s">
        <v>8357</v>
      </c>
      <c r="S3007" s="14">
        <f t="shared" si="188"/>
        <v>41888.466493055552</v>
      </c>
      <c r="T3007" s="14">
        <f t="shared" si="189"/>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6"/>
        <v>107.74999999999999</v>
      </c>
      <c r="P3008" s="5">
        <f t="shared" si="187"/>
        <v>88.865979381443296</v>
      </c>
      <c r="Q3008" t="s">
        <v>8317</v>
      </c>
      <c r="R3008" s="12" t="s">
        <v>8357</v>
      </c>
      <c r="S3008" s="14">
        <f t="shared" si="188"/>
        <v>41957.548506944448</v>
      </c>
      <c r="T3008" s="14">
        <f t="shared" si="189"/>
        <v>41987.548506944448</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6"/>
        <v>180</v>
      </c>
      <c r="P3009" s="5">
        <f t="shared" si="187"/>
        <v>54</v>
      </c>
      <c r="Q3009" t="s">
        <v>8317</v>
      </c>
      <c r="R3009" s="12" t="s">
        <v>8357</v>
      </c>
      <c r="S3009" s="14">
        <f t="shared" si="188"/>
        <v>42098.007905092592</v>
      </c>
      <c r="T3009" s="14">
        <f t="shared" si="189"/>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6"/>
        <v>101.16666666666667</v>
      </c>
      <c r="P3010" s="5">
        <f t="shared" si="187"/>
        <v>116.73076923076923</v>
      </c>
      <c r="Q3010" t="s">
        <v>8317</v>
      </c>
      <c r="R3010" s="12" t="s">
        <v>8357</v>
      </c>
      <c r="S3010" s="14">
        <f t="shared" si="188"/>
        <v>42360.003692129627</v>
      </c>
      <c r="T3010" s="14">
        <f t="shared" si="189"/>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90">E3011/D3011*100</f>
        <v>119.756</v>
      </c>
      <c r="P3011" s="5">
        <f t="shared" ref="P3011:P3074" si="191">E3011/L3011</f>
        <v>233.8984375</v>
      </c>
      <c r="Q3011" t="s">
        <v>8317</v>
      </c>
      <c r="R3011" s="12" t="s">
        <v>8357</v>
      </c>
      <c r="S3011" s="14">
        <f t="shared" si="188"/>
        <v>41939.361574074072</v>
      </c>
      <c r="T3011" s="14">
        <f t="shared" si="189"/>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90"/>
        <v>158</v>
      </c>
      <c r="P3012" s="5">
        <f t="shared" si="191"/>
        <v>158</v>
      </c>
      <c r="Q3012" t="s">
        <v>8317</v>
      </c>
      <c r="R3012" s="12" t="s">
        <v>8357</v>
      </c>
      <c r="S3012" s="14">
        <f t="shared" si="188"/>
        <v>41996.624062499999</v>
      </c>
      <c r="T3012" s="14">
        <f t="shared" si="189"/>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90"/>
        <v>123.66666666666666</v>
      </c>
      <c r="P3013" s="5">
        <f t="shared" si="191"/>
        <v>14.84</v>
      </c>
      <c r="Q3013" t="s">
        <v>8317</v>
      </c>
      <c r="R3013" s="12" t="s">
        <v>8357</v>
      </c>
      <c r="S3013" s="14">
        <f t="shared" si="188"/>
        <v>42334.260601851849</v>
      </c>
      <c r="T3013" s="14">
        <f t="shared" si="189"/>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90"/>
        <v>117.12499999999999</v>
      </c>
      <c r="P3014" s="5">
        <f t="shared" si="191"/>
        <v>85.181818181818187</v>
      </c>
      <c r="Q3014" t="s">
        <v>8317</v>
      </c>
      <c r="R3014" s="12" t="s">
        <v>8357</v>
      </c>
      <c r="S3014" s="14">
        <f t="shared" si="188"/>
        <v>42024.494560185187</v>
      </c>
      <c r="T3014" s="14">
        <f t="shared" si="189"/>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90"/>
        <v>156.96</v>
      </c>
      <c r="P3015" s="5">
        <f t="shared" si="191"/>
        <v>146.69158878504672</v>
      </c>
      <c r="Q3015" t="s">
        <v>8317</v>
      </c>
      <c r="R3015" s="12" t="s">
        <v>8357</v>
      </c>
      <c r="S3015" s="14">
        <f t="shared" si="188"/>
        <v>42146.627881944441</v>
      </c>
      <c r="T3015" s="14">
        <f t="shared" si="189"/>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90"/>
        <v>113.104</v>
      </c>
      <c r="P3016" s="5">
        <f t="shared" si="191"/>
        <v>50.764811490125673</v>
      </c>
      <c r="Q3016" t="s">
        <v>8317</v>
      </c>
      <c r="R3016" s="12" t="s">
        <v>8357</v>
      </c>
      <c r="S3016" s="14">
        <f t="shared" si="188"/>
        <v>41919.915277777778</v>
      </c>
      <c r="T3016" s="14">
        <f t="shared" si="189"/>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90"/>
        <v>103.17647058823529</v>
      </c>
      <c r="P3017" s="5">
        <f t="shared" si="191"/>
        <v>87.7</v>
      </c>
      <c r="Q3017" t="s">
        <v>8317</v>
      </c>
      <c r="R3017" s="12" t="s">
        <v>8357</v>
      </c>
      <c r="S3017" s="14">
        <f t="shared" si="188"/>
        <v>41785.518958333334</v>
      </c>
      <c r="T3017" s="14">
        <f t="shared" si="189"/>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90"/>
        <v>102.61176470588236</v>
      </c>
      <c r="P3018" s="5">
        <f t="shared" si="191"/>
        <v>242.27777777777777</v>
      </c>
      <c r="Q3018" t="s">
        <v>8317</v>
      </c>
      <c r="R3018" s="12" t="s">
        <v>8357</v>
      </c>
      <c r="S3018" s="14">
        <f t="shared" si="188"/>
        <v>41778.339722222219</v>
      </c>
      <c r="T3018" s="14">
        <f t="shared" si="189"/>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90"/>
        <v>105.84090909090908</v>
      </c>
      <c r="P3019" s="5">
        <f t="shared" si="191"/>
        <v>146.44654088050314</v>
      </c>
      <c r="Q3019" t="s">
        <v>8317</v>
      </c>
      <c r="R3019" s="12" t="s">
        <v>8357</v>
      </c>
      <c r="S3019" s="14">
        <f t="shared" si="188"/>
        <v>41841.641701388886</v>
      </c>
      <c r="T3019" s="14">
        <f t="shared" si="189"/>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90"/>
        <v>100.71428571428571</v>
      </c>
      <c r="P3020" s="5">
        <f t="shared" si="191"/>
        <v>103.17073170731707</v>
      </c>
      <c r="Q3020" t="s">
        <v>8317</v>
      </c>
      <c r="R3020" s="12" t="s">
        <v>8357</v>
      </c>
      <c r="S3020" s="14">
        <f t="shared" si="188"/>
        <v>42163.090000000004</v>
      </c>
      <c r="T3020" s="14">
        <f t="shared" si="189"/>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90"/>
        <v>121.23333333333332</v>
      </c>
      <c r="P3021" s="5">
        <f t="shared" si="191"/>
        <v>80.464601769911511</v>
      </c>
      <c r="Q3021" t="s">
        <v>8317</v>
      </c>
      <c r="R3021" s="12" t="s">
        <v>8357</v>
      </c>
      <c r="S3021" s="14">
        <f t="shared" si="188"/>
        <v>41758.625231481477</v>
      </c>
      <c r="T3021" s="14">
        <f t="shared" si="189"/>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90"/>
        <v>100.57142857142858</v>
      </c>
      <c r="P3022" s="5">
        <f t="shared" si="191"/>
        <v>234.66666666666666</v>
      </c>
      <c r="Q3022" t="s">
        <v>8317</v>
      </c>
      <c r="R3022" s="12" t="s">
        <v>8357</v>
      </c>
      <c r="S3022" s="14">
        <f t="shared" si="188"/>
        <v>42170.638113425921</v>
      </c>
      <c r="T3022" s="14">
        <f t="shared" si="189"/>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90"/>
        <v>116.02222222222223</v>
      </c>
      <c r="P3023" s="5">
        <f t="shared" si="191"/>
        <v>50.689320388349515</v>
      </c>
      <c r="Q3023" t="s">
        <v>8317</v>
      </c>
      <c r="R3023" s="12" t="s">
        <v>8357</v>
      </c>
      <c r="S3023" s="14">
        <f t="shared" si="188"/>
        <v>42660.410520833328</v>
      </c>
      <c r="T3023" s="14">
        <f t="shared" si="189"/>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90"/>
        <v>100.88</v>
      </c>
      <c r="P3024" s="5">
        <f t="shared" si="191"/>
        <v>162.70967741935485</v>
      </c>
      <c r="Q3024" t="s">
        <v>8317</v>
      </c>
      <c r="R3024" s="12" t="s">
        <v>8357</v>
      </c>
      <c r="S3024" s="14">
        <f t="shared" si="188"/>
        <v>42564.745474537034</v>
      </c>
      <c r="T3024" s="14">
        <f t="shared" si="189"/>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90"/>
        <v>103</v>
      </c>
      <c r="P3025" s="5">
        <f t="shared" si="191"/>
        <v>120.16666666666667</v>
      </c>
      <c r="Q3025" t="s">
        <v>8317</v>
      </c>
      <c r="R3025" s="12" t="s">
        <v>8357</v>
      </c>
      <c r="S3025" s="14">
        <f t="shared" si="188"/>
        <v>42121.46743055556</v>
      </c>
      <c r="T3025" s="14">
        <f t="shared" si="189"/>
        <v>42166.46743055556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90"/>
        <v>246.42</v>
      </c>
      <c r="P3026" s="5">
        <f t="shared" si="191"/>
        <v>67.697802197802204</v>
      </c>
      <c r="Q3026" t="s">
        <v>8317</v>
      </c>
      <c r="R3026" s="12" t="s">
        <v>8357</v>
      </c>
      <c r="S3026" s="14">
        <f t="shared" si="188"/>
        <v>41158.785590277774</v>
      </c>
      <c r="T3026" s="14">
        <f t="shared" si="189"/>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90"/>
        <v>302.2</v>
      </c>
      <c r="P3027" s="5">
        <f t="shared" si="191"/>
        <v>52.103448275862071</v>
      </c>
      <c r="Q3027" t="s">
        <v>8317</v>
      </c>
      <c r="R3027" s="12" t="s">
        <v>8357</v>
      </c>
      <c r="S3027" s="14">
        <f t="shared" ref="S3027:S3090" si="192">(((J3027/60)/60)/24)+DATE(1970,1,1)+(-5/24)</f>
        <v>41761.301076388889</v>
      </c>
      <c r="T3027" s="14">
        <f t="shared" ref="T3027:T3090" si="193">(((I3027/60)/60)/24)+DATE(1970,1,1)+(-5/24)</f>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90"/>
        <v>143.33333333333334</v>
      </c>
      <c r="P3028" s="5">
        <f t="shared" si="191"/>
        <v>51.6</v>
      </c>
      <c r="Q3028" t="s">
        <v>8317</v>
      </c>
      <c r="R3028" s="12" t="s">
        <v>8357</v>
      </c>
      <c r="S3028" s="14">
        <f t="shared" si="192"/>
        <v>42783.251064814809</v>
      </c>
      <c r="T3028" s="14">
        <f t="shared" si="193"/>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90"/>
        <v>131.44</v>
      </c>
      <c r="P3029" s="5">
        <f t="shared" si="191"/>
        <v>164.3</v>
      </c>
      <c r="Q3029" t="s">
        <v>8317</v>
      </c>
      <c r="R3029" s="12" t="s">
        <v>8357</v>
      </c>
      <c r="S3029" s="14">
        <f t="shared" si="192"/>
        <v>42053.49596064815</v>
      </c>
      <c r="T3029" s="14">
        <f t="shared" si="193"/>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90"/>
        <v>168.01999999999998</v>
      </c>
      <c r="P3030" s="5">
        <f t="shared" si="191"/>
        <v>84.858585858585855</v>
      </c>
      <c r="Q3030" t="s">
        <v>8317</v>
      </c>
      <c r="R3030" s="12" t="s">
        <v>8357</v>
      </c>
      <c r="S3030" s="14">
        <f t="shared" si="192"/>
        <v>42567.055844907409</v>
      </c>
      <c r="T3030" s="14">
        <f t="shared" si="193"/>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90"/>
        <v>109.67666666666666</v>
      </c>
      <c r="P3031" s="5">
        <f t="shared" si="191"/>
        <v>94.548850574712645</v>
      </c>
      <c r="Q3031" t="s">
        <v>8317</v>
      </c>
      <c r="R3031" s="12" t="s">
        <v>8357</v>
      </c>
      <c r="S3031" s="14">
        <f t="shared" si="192"/>
        <v>41932.500543981478</v>
      </c>
      <c r="T3031" s="14">
        <f t="shared" si="193"/>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90"/>
        <v>106.6857142857143</v>
      </c>
      <c r="P3032" s="5">
        <f t="shared" si="191"/>
        <v>45.536585365853661</v>
      </c>
      <c r="Q3032" t="s">
        <v>8317</v>
      </c>
      <c r="R3032" s="12" t="s">
        <v>8357</v>
      </c>
      <c r="S3032" s="14">
        <f t="shared" si="192"/>
        <v>42233.5390162037</v>
      </c>
      <c r="T3032" s="14">
        <f t="shared" si="193"/>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90"/>
        <v>100</v>
      </c>
      <c r="P3033" s="5">
        <f t="shared" si="191"/>
        <v>51.724137931034484</v>
      </c>
      <c r="Q3033" t="s">
        <v>8317</v>
      </c>
      <c r="R3033" s="12" t="s">
        <v>8357</v>
      </c>
      <c r="S3033" s="14">
        <f t="shared" si="192"/>
        <v>42597.674155092587</v>
      </c>
      <c r="T3033" s="14">
        <f t="shared" si="193"/>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90"/>
        <v>127.2</v>
      </c>
      <c r="P3034" s="5">
        <f t="shared" si="191"/>
        <v>50.88</v>
      </c>
      <c r="Q3034" t="s">
        <v>8317</v>
      </c>
      <c r="R3034" s="12" t="s">
        <v>8357</v>
      </c>
      <c r="S3034" s="14">
        <f t="shared" si="192"/>
        <v>42227.836331018516</v>
      </c>
      <c r="T3034" s="14">
        <f t="shared" si="193"/>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90"/>
        <v>146.53333333333333</v>
      </c>
      <c r="P3035" s="5">
        <f t="shared" si="191"/>
        <v>191.13043478260869</v>
      </c>
      <c r="Q3035" t="s">
        <v>8317</v>
      </c>
      <c r="R3035" s="12" t="s">
        <v>8357</v>
      </c>
      <c r="S3035" s="14">
        <f t="shared" si="192"/>
        <v>42569.901909722219</v>
      </c>
      <c r="T3035" s="14">
        <f t="shared" si="193"/>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90"/>
        <v>112.53599999999999</v>
      </c>
      <c r="P3036" s="5">
        <f t="shared" si="191"/>
        <v>89.314285714285717</v>
      </c>
      <c r="Q3036" t="s">
        <v>8317</v>
      </c>
      <c r="R3036" s="12" t="s">
        <v>8357</v>
      </c>
      <c r="S3036" s="14">
        <f t="shared" si="192"/>
        <v>42644.327025462961</v>
      </c>
      <c r="T3036" s="14">
        <f t="shared" si="193"/>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90"/>
        <v>108.78684000000001</v>
      </c>
      <c r="P3037" s="5">
        <f t="shared" si="191"/>
        <v>88.588631921824103</v>
      </c>
      <c r="Q3037" t="s">
        <v>8317</v>
      </c>
      <c r="R3037" s="12" t="s">
        <v>8357</v>
      </c>
      <c r="S3037" s="14">
        <f t="shared" si="192"/>
        <v>41368.351956018516</v>
      </c>
      <c r="T3037" s="14">
        <f t="shared" si="193"/>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90"/>
        <v>126.732</v>
      </c>
      <c r="P3038" s="5">
        <f t="shared" si="191"/>
        <v>96.300911854103347</v>
      </c>
      <c r="Q3038" t="s">
        <v>8317</v>
      </c>
      <c r="R3038" s="12" t="s">
        <v>8357</v>
      </c>
      <c r="S3038" s="14">
        <f t="shared" si="192"/>
        <v>41466.576898148145</v>
      </c>
      <c r="T3038" s="14">
        <f t="shared" si="193"/>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90"/>
        <v>213.20000000000002</v>
      </c>
      <c r="P3039" s="5">
        <f t="shared" si="191"/>
        <v>33.3125</v>
      </c>
      <c r="Q3039" t="s">
        <v>8317</v>
      </c>
      <c r="R3039" s="12" t="s">
        <v>8357</v>
      </c>
      <c r="S3039" s="14">
        <f t="shared" si="192"/>
        <v>40378.684872685182</v>
      </c>
      <c r="T3039" s="14">
        <f t="shared" si="193"/>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90"/>
        <v>100.49999999999999</v>
      </c>
      <c r="P3040" s="5">
        <f t="shared" si="191"/>
        <v>37.222222222222221</v>
      </c>
      <c r="Q3040" t="s">
        <v>8317</v>
      </c>
      <c r="R3040" s="12" t="s">
        <v>8357</v>
      </c>
      <c r="S3040" s="14">
        <f t="shared" si="192"/>
        <v>42373.043946759259</v>
      </c>
      <c r="T3040" s="14">
        <f t="shared" si="193"/>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90"/>
        <v>108.71389999999998</v>
      </c>
      <c r="P3041" s="5">
        <f t="shared" si="191"/>
        <v>92.130423728813554</v>
      </c>
      <c r="Q3041" t="s">
        <v>8317</v>
      </c>
      <c r="R3041" s="12" t="s">
        <v>8357</v>
      </c>
      <c r="S3041" s="14">
        <f t="shared" si="192"/>
        <v>41610.586087962962</v>
      </c>
      <c r="T3041" s="14">
        <f t="shared" si="193"/>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90"/>
        <v>107.5</v>
      </c>
      <c r="P3042" s="5">
        <f t="shared" si="191"/>
        <v>76.785714285714292</v>
      </c>
      <c r="Q3042" t="s">
        <v>8317</v>
      </c>
      <c r="R3042" s="12" t="s">
        <v>8357</v>
      </c>
      <c r="S3042" s="14">
        <f t="shared" si="192"/>
        <v>42177.583576388883</v>
      </c>
      <c r="T3042" s="14">
        <f t="shared" si="193"/>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90"/>
        <v>110.48192771084338</v>
      </c>
      <c r="P3043" s="5">
        <f t="shared" si="191"/>
        <v>96.526315789473685</v>
      </c>
      <c r="Q3043" t="s">
        <v>8317</v>
      </c>
      <c r="R3043" s="12" t="s">
        <v>8357</v>
      </c>
      <c r="S3043" s="14">
        <f t="shared" si="192"/>
        <v>42359.660277777781</v>
      </c>
      <c r="T3043" s="14">
        <f t="shared" si="193"/>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90"/>
        <v>128</v>
      </c>
      <c r="P3044" s="5">
        <f t="shared" si="191"/>
        <v>51.891891891891895</v>
      </c>
      <c r="Q3044" t="s">
        <v>8317</v>
      </c>
      <c r="R3044" s="12" t="s">
        <v>8357</v>
      </c>
      <c r="S3044" s="14">
        <f t="shared" si="192"/>
        <v>42253.479710648149</v>
      </c>
      <c r="T3044" s="14">
        <f t="shared" si="193"/>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90"/>
        <v>110.00666666666667</v>
      </c>
      <c r="P3045" s="5">
        <f t="shared" si="191"/>
        <v>128.9140625</v>
      </c>
      <c r="Q3045" t="s">
        <v>8317</v>
      </c>
      <c r="R3045" s="12" t="s">
        <v>8357</v>
      </c>
      <c r="S3045" s="14">
        <f t="shared" si="192"/>
        <v>42082.862256944441</v>
      </c>
      <c r="T3045" s="14">
        <f t="shared" si="193"/>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90"/>
        <v>109.34166666666667</v>
      </c>
      <c r="P3046" s="5">
        <f t="shared" si="191"/>
        <v>84.108974358974365</v>
      </c>
      <c r="Q3046" t="s">
        <v>8317</v>
      </c>
      <c r="R3046" s="12" t="s">
        <v>8357</v>
      </c>
      <c r="S3046" s="14">
        <f t="shared" si="192"/>
        <v>42387.518495370365</v>
      </c>
      <c r="T3046" s="14">
        <f t="shared" si="193"/>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90"/>
        <v>132.70650000000001</v>
      </c>
      <c r="P3047" s="5">
        <f t="shared" si="191"/>
        <v>82.941562500000003</v>
      </c>
      <c r="Q3047" t="s">
        <v>8317</v>
      </c>
      <c r="R3047" s="12" t="s">
        <v>8357</v>
      </c>
      <c r="S3047" s="14">
        <f t="shared" si="192"/>
        <v>41842.947395833333</v>
      </c>
      <c r="T3047" s="14">
        <f t="shared" si="193"/>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90"/>
        <v>190.84810126582278</v>
      </c>
      <c r="P3048" s="5">
        <f t="shared" si="191"/>
        <v>259.94827586206895</v>
      </c>
      <c r="Q3048" t="s">
        <v>8317</v>
      </c>
      <c r="R3048" s="12" t="s">
        <v>8357</v>
      </c>
      <c r="S3048" s="14">
        <f t="shared" si="192"/>
        <v>41862.59474537037</v>
      </c>
      <c r="T3048" s="14">
        <f t="shared" si="193"/>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90"/>
        <v>149</v>
      </c>
      <c r="P3049" s="5">
        <f t="shared" si="191"/>
        <v>37.25</v>
      </c>
      <c r="Q3049" t="s">
        <v>8317</v>
      </c>
      <c r="R3049" s="12" t="s">
        <v>8357</v>
      </c>
      <c r="S3049" s="14">
        <f t="shared" si="192"/>
        <v>42443.780717592592</v>
      </c>
      <c r="T3049" s="14">
        <f t="shared" si="193"/>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90"/>
        <v>166.4</v>
      </c>
      <c r="P3050" s="5">
        <f t="shared" si="191"/>
        <v>177.02127659574469</v>
      </c>
      <c r="Q3050" t="s">
        <v>8317</v>
      </c>
      <c r="R3050" s="12" t="s">
        <v>8357</v>
      </c>
      <c r="S3050" s="14">
        <f t="shared" si="192"/>
        <v>41975.692847222213</v>
      </c>
      <c r="T3050" s="14">
        <f t="shared" si="193"/>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90"/>
        <v>106.66666666666667</v>
      </c>
      <c r="P3051" s="5">
        <f t="shared" si="191"/>
        <v>74.074074074074076</v>
      </c>
      <c r="Q3051" t="s">
        <v>8317</v>
      </c>
      <c r="R3051" s="12" t="s">
        <v>8357</v>
      </c>
      <c r="S3051" s="14">
        <f t="shared" si="192"/>
        <v>42138.806192129625</v>
      </c>
      <c r="T3051" s="14">
        <f t="shared" si="193"/>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90"/>
        <v>106</v>
      </c>
      <c r="P3052" s="5">
        <f t="shared" si="191"/>
        <v>70.666666666666671</v>
      </c>
      <c r="Q3052" t="s">
        <v>8317</v>
      </c>
      <c r="R3052" s="12" t="s">
        <v>8357</v>
      </c>
      <c r="S3052" s="14">
        <f t="shared" si="192"/>
        <v>42464.960185185184</v>
      </c>
      <c r="T3052" s="14">
        <f t="shared" si="193"/>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90"/>
        <v>23.62857142857143</v>
      </c>
      <c r="P3053" s="5">
        <f t="shared" si="191"/>
        <v>23.62857142857143</v>
      </c>
      <c r="Q3053" t="s">
        <v>8317</v>
      </c>
      <c r="R3053" s="12" t="s">
        <v>8357</v>
      </c>
      <c r="S3053" s="14">
        <f t="shared" si="192"/>
        <v>42744.207696759251</v>
      </c>
      <c r="T3053" s="14">
        <f t="shared" si="193"/>
        <v>42774.207696759251</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90"/>
        <v>0.15</v>
      </c>
      <c r="P3054" s="5">
        <f t="shared" si="191"/>
        <v>37.5</v>
      </c>
      <c r="Q3054" t="s">
        <v>8317</v>
      </c>
      <c r="R3054" s="12" t="s">
        <v>8357</v>
      </c>
      <c r="S3054" s="14">
        <f t="shared" si="192"/>
        <v>42122.461736111109</v>
      </c>
      <c r="T3054" s="14">
        <f t="shared" si="193"/>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90"/>
        <v>0.4</v>
      </c>
      <c r="P3055" s="5">
        <f t="shared" si="191"/>
        <v>13.333333333333334</v>
      </c>
      <c r="Q3055" t="s">
        <v>8317</v>
      </c>
      <c r="R3055" s="12" t="s">
        <v>8357</v>
      </c>
      <c r="S3055" s="14">
        <f t="shared" si="192"/>
        <v>41862.553391203699</v>
      </c>
      <c r="T3055" s="14">
        <f t="shared" si="193"/>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90"/>
        <v>0</v>
      </c>
      <c r="P3056" s="5" t="e">
        <f t="shared" si="191"/>
        <v>#DIV/0!</v>
      </c>
      <c r="Q3056" t="s">
        <v>8317</v>
      </c>
      <c r="R3056" s="12" t="s">
        <v>8357</v>
      </c>
      <c r="S3056" s="14">
        <f t="shared" si="192"/>
        <v>42027.624467592592</v>
      </c>
      <c r="T3056" s="14">
        <f t="shared" si="193"/>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90"/>
        <v>5.0000000000000001E-3</v>
      </c>
      <c r="P3057" s="5">
        <f t="shared" si="191"/>
        <v>1</v>
      </c>
      <c r="Q3057" t="s">
        <v>8317</v>
      </c>
      <c r="R3057" s="12" t="s">
        <v>8357</v>
      </c>
      <c r="S3057" s="14">
        <f t="shared" si="192"/>
        <v>41953.749884259254</v>
      </c>
      <c r="T3057" s="14">
        <f t="shared" si="193"/>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90"/>
        <v>0</v>
      </c>
      <c r="P3058" s="5" t="e">
        <f t="shared" si="191"/>
        <v>#DIV/0!</v>
      </c>
      <c r="Q3058" t="s">
        <v>8317</v>
      </c>
      <c r="R3058" s="12" t="s">
        <v>8357</v>
      </c>
      <c r="S3058" s="14">
        <f t="shared" si="192"/>
        <v>41851.428055555552</v>
      </c>
      <c r="T3058" s="14">
        <f t="shared" si="193"/>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90"/>
        <v>0</v>
      </c>
      <c r="P3059" s="5" t="e">
        <f t="shared" si="191"/>
        <v>#DIV/0!</v>
      </c>
      <c r="Q3059" t="s">
        <v>8317</v>
      </c>
      <c r="R3059" s="12" t="s">
        <v>8357</v>
      </c>
      <c r="S3059" s="14">
        <f t="shared" si="192"/>
        <v>42433.442256944443</v>
      </c>
      <c r="T3059" s="14">
        <f t="shared" si="193"/>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90"/>
        <v>1.6666666666666666E-2</v>
      </c>
      <c r="P3060" s="5">
        <f t="shared" si="191"/>
        <v>1</v>
      </c>
      <c r="Q3060" t="s">
        <v>8317</v>
      </c>
      <c r="R3060" s="12" t="s">
        <v>8357</v>
      </c>
      <c r="S3060" s="14">
        <f t="shared" si="192"/>
        <v>42460.165972222218</v>
      </c>
      <c r="T3060" s="14">
        <f t="shared" si="193"/>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90"/>
        <v>3.0066666666666664</v>
      </c>
      <c r="P3061" s="5">
        <f t="shared" si="191"/>
        <v>41</v>
      </c>
      <c r="Q3061" t="s">
        <v>8317</v>
      </c>
      <c r="R3061" s="12" t="s">
        <v>8357</v>
      </c>
      <c r="S3061" s="14">
        <f t="shared" si="192"/>
        <v>41829.727384259255</v>
      </c>
      <c r="T3061" s="14">
        <f t="shared" si="193"/>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90"/>
        <v>0.15227272727272728</v>
      </c>
      <c r="P3062" s="5">
        <f t="shared" si="191"/>
        <v>55.833333333333336</v>
      </c>
      <c r="Q3062" t="s">
        <v>8317</v>
      </c>
      <c r="R3062" s="12" t="s">
        <v>8357</v>
      </c>
      <c r="S3062" s="14">
        <f t="shared" si="192"/>
        <v>42245.066365740735</v>
      </c>
      <c r="T3062" s="14">
        <f t="shared" si="193"/>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90"/>
        <v>0</v>
      </c>
      <c r="P3063" s="5" t="e">
        <f t="shared" si="191"/>
        <v>#DIV/0!</v>
      </c>
      <c r="Q3063" t="s">
        <v>8317</v>
      </c>
      <c r="R3063" s="12" t="s">
        <v>8357</v>
      </c>
      <c r="S3063" s="14">
        <f t="shared" si="192"/>
        <v>41834.575787037036</v>
      </c>
      <c r="T3063" s="14">
        <f t="shared" si="193"/>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90"/>
        <v>66.84</v>
      </c>
      <c r="P3064" s="5">
        <f t="shared" si="191"/>
        <v>99.761194029850742</v>
      </c>
      <c r="Q3064" t="s">
        <v>8317</v>
      </c>
      <c r="R3064" s="12" t="s">
        <v>8357</v>
      </c>
      <c r="S3064" s="14">
        <f t="shared" si="192"/>
        <v>42248.3274537037</v>
      </c>
      <c r="T3064" s="14">
        <f t="shared" si="193"/>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90"/>
        <v>19.566666666666666</v>
      </c>
      <c r="P3065" s="5">
        <f t="shared" si="191"/>
        <v>25.521739130434781</v>
      </c>
      <c r="Q3065" t="s">
        <v>8317</v>
      </c>
      <c r="R3065" s="12" t="s">
        <v>8357</v>
      </c>
      <c r="S3065" s="14">
        <f t="shared" si="192"/>
        <v>42630.714560185181</v>
      </c>
      <c r="T3065" s="14">
        <f t="shared" si="193"/>
        <v>42665.714560185181</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90"/>
        <v>11.294666666666666</v>
      </c>
      <c r="P3066" s="5">
        <f t="shared" si="191"/>
        <v>117.65277777777777</v>
      </c>
      <c r="Q3066" t="s">
        <v>8317</v>
      </c>
      <c r="R3066" s="12" t="s">
        <v>8357</v>
      </c>
      <c r="S3066" s="14">
        <f t="shared" si="192"/>
        <v>42298.9218287037</v>
      </c>
      <c r="T3066" s="14">
        <f t="shared" si="193"/>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90"/>
        <v>0.04</v>
      </c>
      <c r="P3067" s="5">
        <f t="shared" si="191"/>
        <v>5</v>
      </c>
      <c r="Q3067" t="s">
        <v>8317</v>
      </c>
      <c r="R3067" s="12" t="s">
        <v>8357</v>
      </c>
      <c r="S3067" s="14">
        <f t="shared" si="192"/>
        <v>41824.846898148149</v>
      </c>
      <c r="T3067" s="14">
        <f t="shared" si="193"/>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90"/>
        <v>11.985714285714286</v>
      </c>
      <c r="P3068" s="5">
        <f t="shared" si="191"/>
        <v>2796.6666666666665</v>
      </c>
      <c r="Q3068" t="s">
        <v>8317</v>
      </c>
      <c r="R3068" s="12" t="s">
        <v>8357</v>
      </c>
      <c r="S3068" s="14">
        <f t="shared" si="192"/>
        <v>42531.020104166666</v>
      </c>
      <c r="T3068" s="14">
        <f t="shared" si="193"/>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90"/>
        <v>2.5</v>
      </c>
      <c r="P3069" s="5">
        <f t="shared" si="191"/>
        <v>200</v>
      </c>
      <c r="Q3069" t="s">
        <v>8317</v>
      </c>
      <c r="R3069" s="12" t="s">
        <v>8357</v>
      </c>
      <c r="S3069" s="14">
        <f t="shared" si="192"/>
        <v>42226.730081018519</v>
      </c>
      <c r="T3069" s="14">
        <f t="shared" si="193"/>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90"/>
        <v>6.9999999999999993E-2</v>
      </c>
      <c r="P3070" s="5">
        <f t="shared" si="191"/>
        <v>87.5</v>
      </c>
      <c r="Q3070" t="s">
        <v>8317</v>
      </c>
      <c r="R3070" s="12" t="s">
        <v>8357</v>
      </c>
      <c r="S3070" s="14">
        <f t="shared" si="192"/>
        <v>42263.483240740738</v>
      </c>
      <c r="T3070" s="14">
        <f t="shared" si="193"/>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90"/>
        <v>14.099999999999998</v>
      </c>
      <c r="P3071" s="5">
        <f t="shared" si="191"/>
        <v>20.142857142857142</v>
      </c>
      <c r="Q3071" t="s">
        <v>8317</v>
      </c>
      <c r="R3071" s="12" t="s">
        <v>8357</v>
      </c>
      <c r="S3071" s="14">
        <f t="shared" si="192"/>
        <v>41957.625393518516</v>
      </c>
      <c r="T3071" s="14">
        <f t="shared" si="193"/>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90"/>
        <v>3.34</v>
      </c>
      <c r="P3072" s="5">
        <f t="shared" si="191"/>
        <v>20.875</v>
      </c>
      <c r="Q3072" t="s">
        <v>8317</v>
      </c>
      <c r="R3072" s="12" t="s">
        <v>8357</v>
      </c>
      <c r="S3072" s="14">
        <f t="shared" si="192"/>
        <v>42690.525104166663</v>
      </c>
      <c r="T3072" s="14">
        <f t="shared" si="193"/>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90"/>
        <v>59.774999999999999</v>
      </c>
      <c r="P3073" s="5">
        <f t="shared" si="191"/>
        <v>61.307692307692307</v>
      </c>
      <c r="Q3073" t="s">
        <v>8317</v>
      </c>
      <c r="R3073" s="12" t="s">
        <v>8357</v>
      </c>
      <c r="S3073" s="14">
        <f t="shared" si="192"/>
        <v>42097.524085648147</v>
      </c>
      <c r="T3073" s="14">
        <f t="shared" si="193"/>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90"/>
        <v>1.6666666666666666E-2</v>
      </c>
      <c r="P3074" s="5">
        <f t="shared" si="191"/>
        <v>1</v>
      </c>
      <c r="Q3074" t="s">
        <v>8317</v>
      </c>
      <c r="R3074" s="12" t="s">
        <v>8357</v>
      </c>
      <c r="S3074" s="14">
        <f t="shared" si="192"/>
        <v>42658.482199074067</v>
      </c>
      <c r="T3074" s="14">
        <f t="shared" si="193"/>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4">E3075/D3075*100</f>
        <v>2.3035714285714284E-2</v>
      </c>
      <c r="P3075" s="5">
        <f t="shared" ref="P3075:P3138" si="195">E3075/L3075</f>
        <v>92.142857142857139</v>
      </c>
      <c r="Q3075" t="s">
        <v>8317</v>
      </c>
      <c r="R3075" s="12" t="s">
        <v>8357</v>
      </c>
      <c r="S3075" s="14">
        <f t="shared" si="192"/>
        <v>42111.475694444445</v>
      </c>
      <c r="T3075" s="14">
        <f t="shared" si="193"/>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4"/>
        <v>8.8000000000000009E-2</v>
      </c>
      <c r="P3076" s="5">
        <f t="shared" si="195"/>
        <v>7.333333333333333</v>
      </c>
      <c r="Q3076" t="s">
        <v>8317</v>
      </c>
      <c r="R3076" s="12" t="s">
        <v>8357</v>
      </c>
      <c r="S3076" s="14">
        <f t="shared" si="192"/>
        <v>42409.362951388881</v>
      </c>
      <c r="T3076" s="14">
        <f t="shared" si="193"/>
        <v>42439.362951388881</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4"/>
        <v>8.64</v>
      </c>
      <c r="P3077" s="5">
        <f t="shared" si="195"/>
        <v>64.8</v>
      </c>
      <c r="Q3077" t="s">
        <v>8317</v>
      </c>
      <c r="R3077" s="12" t="s">
        <v>8357</v>
      </c>
      <c r="S3077" s="14">
        <f t="shared" si="192"/>
        <v>42550.893981481473</v>
      </c>
      <c r="T3077" s="14">
        <f t="shared" si="193"/>
        <v>42600.893981481473</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4"/>
        <v>15.06</v>
      </c>
      <c r="P3078" s="5">
        <f t="shared" si="195"/>
        <v>30.12</v>
      </c>
      <c r="Q3078" t="s">
        <v>8317</v>
      </c>
      <c r="R3078" s="12" t="s">
        <v>8357</v>
      </c>
      <c r="S3078" s="14">
        <f t="shared" si="192"/>
        <v>42226.443553240737</v>
      </c>
      <c r="T3078" s="14">
        <f t="shared" si="193"/>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4"/>
        <v>0.47727272727272729</v>
      </c>
      <c r="P3079" s="5">
        <f t="shared" si="195"/>
        <v>52.5</v>
      </c>
      <c r="Q3079" t="s">
        <v>8317</v>
      </c>
      <c r="R3079" s="12" t="s">
        <v>8357</v>
      </c>
      <c r="S3079" s="14">
        <f t="shared" si="192"/>
        <v>42766.74858796296</v>
      </c>
      <c r="T3079" s="14">
        <f t="shared" si="193"/>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4"/>
        <v>0.11833333333333333</v>
      </c>
      <c r="P3080" s="5">
        <f t="shared" si="195"/>
        <v>23.666666666666668</v>
      </c>
      <c r="Q3080" t="s">
        <v>8317</v>
      </c>
      <c r="R3080" s="12" t="s">
        <v>8357</v>
      </c>
      <c r="S3080" s="14">
        <f t="shared" si="192"/>
        <v>42030.930497685178</v>
      </c>
      <c r="T3080" s="14">
        <f t="shared" si="193"/>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4"/>
        <v>0.8417399858735245</v>
      </c>
      <c r="P3081" s="5">
        <f t="shared" si="195"/>
        <v>415.77777777777777</v>
      </c>
      <c r="Q3081" t="s">
        <v>8317</v>
      </c>
      <c r="R3081" s="12" t="s">
        <v>8357</v>
      </c>
      <c r="S3081" s="14">
        <f t="shared" si="192"/>
        <v>42055.50503472222</v>
      </c>
      <c r="T3081" s="14">
        <f t="shared" si="193"/>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4"/>
        <v>1.8799999999999997E-2</v>
      </c>
      <c r="P3082" s="5">
        <f t="shared" si="195"/>
        <v>53.714285714285715</v>
      </c>
      <c r="Q3082" t="s">
        <v>8317</v>
      </c>
      <c r="R3082" s="12" t="s">
        <v>8357</v>
      </c>
      <c r="S3082" s="14">
        <f t="shared" si="192"/>
        <v>41939.8199537037</v>
      </c>
      <c r="T3082" s="14">
        <f t="shared" si="193"/>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4"/>
        <v>0.21029999999999999</v>
      </c>
      <c r="P3083" s="5">
        <f t="shared" si="195"/>
        <v>420.6</v>
      </c>
      <c r="Q3083" t="s">
        <v>8317</v>
      </c>
      <c r="R3083" s="12" t="s">
        <v>8357</v>
      </c>
      <c r="S3083" s="14">
        <f t="shared" si="192"/>
        <v>42236.973275462959</v>
      </c>
      <c r="T3083" s="14">
        <f t="shared" si="193"/>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4"/>
        <v>0</v>
      </c>
      <c r="P3084" s="5" t="e">
        <f t="shared" si="195"/>
        <v>#DIV/0!</v>
      </c>
      <c r="Q3084" t="s">
        <v>8317</v>
      </c>
      <c r="R3084" s="12" t="s">
        <v>8357</v>
      </c>
      <c r="S3084" s="14">
        <f t="shared" si="192"/>
        <v>42293.714652777773</v>
      </c>
      <c r="T3084" s="14">
        <f t="shared" si="193"/>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4"/>
        <v>0.27999999999999997</v>
      </c>
      <c r="P3085" s="5">
        <f t="shared" si="195"/>
        <v>18.666666666666668</v>
      </c>
      <c r="Q3085" t="s">
        <v>8317</v>
      </c>
      <c r="R3085" s="12" t="s">
        <v>8357</v>
      </c>
      <c r="S3085" s="14">
        <f t="shared" si="192"/>
        <v>41853.355069444442</v>
      </c>
      <c r="T3085" s="14">
        <f t="shared" si="193"/>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4"/>
        <v>11.57920670115792</v>
      </c>
      <c r="P3086" s="5">
        <f t="shared" si="195"/>
        <v>78.333333333333329</v>
      </c>
      <c r="Q3086" t="s">
        <v>8317</v>
      </c>
      <c r="R3086" s="12" t="s">
        <v>8357</v>
      </c>
      <c r="S3086" s="14">
        <f t="shared" si="192"/>
        <v>42100.515405092585</v>
      </c>
      <c r="T3086" s="14">
        <f t="shared" si="193"/>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4"/>
        <v>2.44</v>
      </c>
      <c r="P3087" s="5">
        <f t="shared" si="195"/>
        <v>67.777777777777771</v>
      </c>
      <c r="Q3087" t="s">
        <v>8317</v>
      </c>
      <c r="R3087" s="12" t="s">
        <v>8357</v>
      </c>
      <c r="S3087" s="14">
        <f t="shared" si="192"/>
        <v>42246.675451388881</v>
      </c>
      <c r="T3087" s="14">
        <f t="shared" si="193"/>
        <v>42276.675451388881</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4"/>
        <v>0.25</v>
      </c>
      <c r="P3088" s="5">
        <f t="shared" si="195"/>
        <v>16.666666666666668</v>
      </c>
      <c r="Q3088" t="s">
        <v>8317</v>
      </c>
      <c r="R3088" s="12" t="s">
        <v>8357</v>
      </c>
      <c r="S3088" s="14">
        <f t="shared" si="192"/>
        <v>42173.462488425925</v>
      </c>
      <c r="T3088" s="14">
        <f t="shared" si="193"/>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4"/>
        <v>0.625</v>
      </c>
      <c r="P3089" s="5">
        <f t="shared" si="195"/>
        <v>62.5</v>
      </c>
      <c r="Q3089" t="s">
        <v>8317</v>
      </c>
      <c r="R3089" s="12" t="s">
        <v>8357</v>
      </c>
      <c r="S3089" s="14">
        <f t="shared" si="192"/>
        <v>42664.942013888889</v>
      </c>
      <c r="T3089" s="14">
        <f t="shared" si="193"/>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4"/>
        <v>0.19384615384615383</v>
      </c>
      <c r="P3090" s="5">
        <f t="shared" si="195"/>
        <v>42</v>
      </c>
      <c r="Q3090" t="s">
        <v>8317</v>
      </c>
      <c r="R3090" s="12" t="s">
        <v>8357</v>
      </c>
      <c r="S3090" s="14">
        <f t="shared" si="192"/>
        <v>41981.363969907405</v>
      </c>
      <c r="T3090" s="14">
        <f t="shared" si="193"/>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4"/>
        <v>23.416</v>
      </c>
      <c r="P3091" s="5">
        <f t="shared" si="195"/>
        <v>130.0888888888889</v>
      </c>
      <c r="Q3091" t="s">
        <v>8317</v>
      </c>
      <c r="R3091" s="12" t="s">
        <v>8357</v>
      </c>
      <c r="S3091" s="14">
        <f t="shared" ref="S3091:S3154" si="196">(((J3091/60)/60)/24)+DATE(1970,1,1)+(-5/24)</f>
        <v>42528.334293981483</v>
      </c>
      <c r="T3091" s="14">
        <f t="shared" ref="T3091:T3154" si="197">(((I3091/60)/60)/24)+DATE(1970,1,1)+(-5/24)</f>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4"/>
        <v>5.0808888888888886</v>
      </c>
      <c r="P3092" s="5">
        <f t="shared" si="195"/>
        <v>1270.2222222222222</v>
      </c>
      <c r="Q3092" t="s">
        <v>8317</v>
      </c>
      <c r="R3092" s="12" t="s">
        <v>8357</v>
      </c>
      <c r="S3092" s="14">
        <f t="shared" si="196"/>
        <v>42065.610474537032</v>
      </c>
      <c r="T3092" s="14">
        <f t="shared" si="197"/>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4"/>
        <v>15.920000000000002</v>
      </c>
      <c r="P3093" s="5">
        <f t="shared" si="195"/>
        <v>88.444444444444443</v>
      </c>
      <c r="Q3093" t="s">
        <v>8317</v>
      </c>
      <c r="R3093" s="12" t="s">
        <v>8357</v>
      </c>
      <c r="S3093" s="14">
        <f t="shared" si="196"/>
        <v>42566.740081018514</v>
      </c>
      <c r="T3093" s="14">
        <f t="shared" si="197"/>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4"/>
        <v>1.1831900000000002</v>
      </c>
      <c r="P3094" s="5">
        <f t="shared" si="195"/>
        <v>56.342380952380957</v>
      </c>
      <c r="Q3094" t="s">
        <v>8317</v>
      </c>
      <c r="R3094" s="12" t="s">
        <v>8357</v>
      </c>
      <c r="S3094" s="14">
        <f t="shared" si="196"/>
        <v>42255.41101851852</v>
      </c>
      <c r="T3094" s="14">
        <f t="shared" si="197"/>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4"/>
        <v>22.75</v>
      </c>
      <c r="P3095" s="5">
        <f t="shared" si="195"/>
        <v>53.529411764705884</v>
      </c>
      <c r="Q3095" t="s">
        <v>8317</v>
      </c>
      <c r="R3095" s="12" t="s">
        <v>8357</v>
      </c>
      <c r="S3095" s="14">
        <f t="shared" si="196"/>
        <v>41760.700706018513</v>
      </c>
      <c r="T3095" s="14">
        <f t="shared" si="197"/>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4"/>
        <v>2.5000000000000001E-2</v>
      </c>
      <c r="P3096" s="5">
        <f t="shared" si="195"/>
        <v>25</v>
      </c>
      <c r="Q3096" t="s">
        <v>8317</v>
      </c>
      <c r="R3096" s="12" t="s">
        <v>8357</v>
      </c>
      <c r="S3096" s="14">
        <f t="shared" si="196"/>
        <v>42207.587453703702</v>
      </c>
      <c r="T3096" s="14">
        <f t="shared" si="197"/>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4"/>
        <v>0.33512064343163539</v>
      </c>
      <c r="P3097" s="5">
        <f t="shared" si="195"/>
        <v>50</v>
      </c>
      <c r="Q3097" t="s">
        <v>8317</v>
      </c>
      <c r="R3097" s="12" t="s">
        <v>8357</v>
      </c>
      <c r="S3097" s="14">
        <f t="shared" si="196"/>
        <v>42522.81689814815</v>
      </c>
      <c r="T3097" s="14">
        <f t="shared" si="197"/>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4"/>
        <v>3.9750000000000001</v>
      </c>
      <c r="P3098" s="5">
        <f t="shared" si="195"/>
        <v>56.785714285714285</v>
      </c>
      <c r="Q3098" t="s">
        <v>8317</v>
      </c>
      <c r="R3098" s="12" t="s">
        <v>8357</v>
      </c>
      <c r="S3098" s="14">
        <f t="shared" si="196"/>
        <v>42114.617199074077</v>
      </c>
      <c r="T3098" s="14">
        <f t="shared" si="197"/>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4"/>
        <v>17.150000000000002</v>
      </c>
      <c r="P3099" s="5">
        <f t="shared" si="195"/>
        <v>40.833333333333336</v>
      </c>
      <c r="Q3099" t="s">
        <v>8317</v>
      </c>
      <c r="R3099" s="12" t="s">
        <v>8357</v>
      </c>
      <c r="S3099" s="14">
        <f t="shared" si="196"/>
        <v>42629.29515046296</v>
      </c>
      <c r="T3099" s="14">
        <f t="shared" si="197"/>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4"/>
        <v>3.6080041046690612</v>
      </c>
      <c r="P3100" s="5">
        <f t="shared" si="195"/>
        <v>65.111111111111114</v>
      </c>
      <c r="Q3100" t="s">
        <v>8317</v>
      </c>
      <c r="R3100" s="12" t="s">
        <v>8357</v>
      </c>
      <c r="S3100" s="14">
        <f t="shared" si="196"/>
        <v>42359.58390046296</v>
      </c>
      <c r="T3100" s="14">
        <f t="shared" si="197"/>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4"/>
        <v>13.900000000000002</v>
      </c>
      <c r="P3101" s="5">
        <f t="shared" si="195"/>
        <v>55.6</v>
      </c>
      <c r="Q3101" t="s">
        <v>8317</v>
      </c>
      <c r="R3101" s="12" t="s">
        <v>8357</v>
      </c>
      <c r="S3101" s="14">
        <f t="shared" si="196"/>
        <v>42381.981377314813</v>
      </c>
      <c r="T3101" s="14">
        <f t="shared" si="197"/>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4"/>
        <v>15.225</v>
      </c>
      <c r="P3102" s="5">
        <f t="shared" si="195"/>
        <v>140.53846153846155</v>
      </c>
      <c r="Q3102" t="s">
        <v>8317</v>
      </c>
      <c r="R3102" s="12" t="s">
        <v>8357</v>
      </c>
      <c r="S3102" s="14">
        <f t="shared" si="196"/>
        <v>41902.4140625</v>
      </c>
      <c r="T3102" s="14">
        <f t="shared" si="197"/>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4"/>
        <v>12</v>
      </c>
      <c r="P3103" s="5">
        <f t="shared" si="195"/>
        <v>25</v>
      </c>
      <c r="Q3103" t="s">
        <v>8317</v>
      </c>
      <c r="R3103" s="12" t="s">
        <v>8357</v>
      </c>
      <c r="S3103" s="14">
        <f t="shared" si="196"/>
        <v>42171.175196759257</v>
      </c>
      <c r="T3103" s="14">
        <f t="shared" si="197"/>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4"/>
        <v>39.112499999999997</v>
      </c>
      <c r="P3104" s="5">
        <f t="shared" si="195"/>
        <v>69.533333333333331</v>
      </c>
      <c r="Q3104" t="s">
        <v>8317</v>
      </c>
      <c r="R3104" s="12" t="s">
        <v>8357</v>
      </c>
      <c r="S3104" s="14">
        <f t="shared" si="196"/>
        <v>42555.132152777776</v>
      </c>
      <c r="T3104" s="14">
        <f t="shared" si="197"/>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4"/>
        <v>0.26829268292682928</v>
      </c>
      <c r="P3105" s="5">
        <f t="shared" si="195"/>
        <v>5.5</v>
      </c>
      <c r="Q3105" t="s">
        <v>8317</v>
      </c>
      <c r="R3105" s="12" t="s">
        <v>8357</v>
      </c>
      <c r="S3105" s="14">
        <f t="shared" si="196"/>
        <v>42106.94798611111</v>
      </c>
      <c r="T3105" s="14">
        <f t="shared" si="197"/>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4"/>
        <v>29.625</v>
      </c>
      <c r="P3106" s="5">
        <f t="shared" si="195"/>
        <v>237</v>
      </c>
      <c r="Q3106" t="s">
        <v>8317</v>
      </c>
      <c r="R3106" s="12" t="s">
        <v>8357</v>
      </c>
      <c r="S3106" s="14">
        <f t="shared" si="196"/>
        <v>42006.70035879629</v>
      </c>
      <c r="T3106" s="14">
        <f t="shared" si="197"/>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4"/>
        <v>42.360992301112063</v>
      </c>
      <c r="P3107" s="5">
        <f t="shared" si="195"/>
        <v>79.870967741935488</v>
      </c>
      <c r="Q3107" t="s">
        <v>8317</v>
      </c>
      <c r="R3107" s="12" t="s">
        <v>8357</v>
      </c>
      <c r="S3107" s="14">
        <f t="shared" si="196"/>
        <v>41876.510601851849</v>
      </c>
      <c r="T3107" s="14">
        <f t="shared" si="197"/>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4"/>
        <v>4.1000000000000005</v>
      </c>
      <c r="P3108" s="5">
        <f t="shared" si="195"/>
        <v>10.25</v>
      </c>
      <c r="Q3108" t="s">
        <v>8317</v>
      </c>
      <c r="R3108" s="12" t="s">
        <v>8357</v>
      </c>
      <c r="S3108" s="14">
        <f t="shared" si="196"/>
        <v>42241.22078703704</v>
      </c>
      <c r="T3108" s="14">
        <f t="shared" si="197"/>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4"/>
        <v>19.762499999999999</v>
      </c>
      <c r="P3109" s="5">
        <f t="shared" si="195"/>
        <v>272.58620689655174</v>
      </c>
      <c r="Q3109" t="s">
        <v>8317</v>
      </c>
      <c r="R3109" s="12" t="s">
        <v>8357</v>
      </c>
      <c r="S3109" s="14">
        <f t="shared" si="196"/>
        <v>42128.605914351843</v>
      </c>
      <c r="T3109" s="14">
        <f t="shared" si="197"/>
        <v>42135.605914351843</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4"/>
        <v>5.1999999999999998E-2</v>
      </c>
      <c r="P3110" s="5">
        <f t="shared" si="195"/>
        <v>13</v>
      </c>
      <c r="Q3110" t="s">
        <v>8317</v>
      </c>
      <c r="R3110" s="12" t="s">
        <v>8357</v>
      </c>
      <c r="S3110" s="14">
        <f t="shared" si="196"/>
        <v>42062.47215277778</v>
      </c>
      <c r="T3110" s="14">
        <f t="shared" si="197"/>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4"/>
        <v>25.030188679245285</v>
      </c>
      <c r="P3111" s="5">
        <f t="shared" si="195"/>
        <v>58.184210526315788</v>
      </c>
      <c r="Q3111" t="s">
        <v>8317</v>
      </c>
      <c r="R3111" s="12" t="s">
        <v>8357</v>
      </c>
      <c r="S3111" s="14">
        <f t="shared" si="196"/>
        <v>41843.916782407403</v>
      </c>
      <c r="T3111" s="14">
        <f t="shared" si="197"/>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4"/>
        <v>0.04</v>
      </c>
      <c r="P3112" s="5">
        <f t="shared" si="195"/>
        <v>10</v>
      </c>
      <c r="Q3112" t="s">
        <v>8317</v>
      </c>
      <c r="R3112" s="12" t="s">
        <v>8357</v>
      </c>
      <c r="S3112" s="14">
        <f t="shared" si="196"/>
        <v>42744.823136574072</v>
      </c>
      <c r="T3112" s="14">
        <f t="shared" si="197"/>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4"/>
        <v>26.640000000000004</v>
      </c>
      <c r="P3113" s="5">
        <f t="shared" si="195"/>
        <v>70.10526315789474</v>
      </c>
      <c r="Q3113" t="s">
        <v>8317</v>
      </c>
      <c r="R3113" s="12" t="s">
        <v>8357</v>
      </c>
      <c r="S3113" s="14">
        <f t="shared" si="196"/>
        <v>41885.38680555555</v>
      </c>
      <c r="T3113" s="14">
        <f t="shared" si="197"/>
        <v>41916.38680555555</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4"/>
        <v>4.7363636363636363</v>
      </c>
      <c r="P3114" s="5">
        <f t="shared" si="195"/>
        <v>57.888888888888886</v>
      </c>
      <c r="Q3114" t="s">
        <v>8317</v>
      </c>
      <c r="R3114" s="12" t="s">
        <v>8357</v>
      </c>
      <c r="S3114" s="14">
        <f t="shared" si="196"/>
        <v>42614.913587962961</v>
      </c>
      <c r="T3114" s="14">
        <f t="shared" si="197"/>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4"/>
        <v>4.2435339894712749</v>
      </c>
      <c r="P3115" s="5">
        <f t="shared" si="195"/>
        <v>125.27027027027027</v>
      </c>
      <c r="Q3115" t="s">
        <v>8317</v>
      </c>
      <c r="R3115" s="12" t="s">
        <v>8357</v>
      </c>
      <c r="S3115" s="14">
        <f t="shared" si="196"/>
        <v>42081.522939814815</v>
      </c>
      <c r="T3115" s="14">
        <f t="shared" si="197"/>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4"/>
        <v>0</v>
      </c>
      <c r="P3116" s="5" t="e">
        <f t="shared" si="195"/>
        <v>#DIV/0!</v>
      </c>
      <c r="Q3116" t="s">
        <v>8317</v>
      </c>
      <c r="R3116" s="12" t="s">
        <v>8357</v>
      </c>
      <c r="S3116" s="14">
        <f t="shared" si="196"/>
        <v>41843.42418981481</v>
      </c>
      <c r="T3116" s="14">
        <f t="shared" si="197"/>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4"/>
        <v>3</v>
      </c>
      <c r="P3117" s="5">
        <f t="shared" si="195"/>
        <v>300</v>
      </c>
      <c r="Q3117" t="s">
        <v>8317</v>
      </c>
      <c r="R3117" s="12" t="s">
        <v>8357</v>
      </c>
      <c r="S3117" s="14">
        <f t="shared" si="196"/>
        <v>42496.238738425927</v>
      </c>
      <c r="T3117" s="14">
        <f t="shared" si="197"/>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4"/>
        <v>57.333333333333336</v>
      </c>
      <c r="P3118" s="5">
        <f t="shared" si="195"/>
        <v>43</v>
      </c>
      <c r="Q3118" t="s">
        <v>8317</v>
      </c>
      <c r="R3118" s="12" t="s">
        <v>8357</v>
      </c>
      <c r="S3118" s="14">
        <f t="shared" si="196"/>
        <v>42081.30700231481</v>
      </c>
      <c r="T3118" s="14">
        <f t="shared" si="197"/>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4"/>
        <v>0.1</v>
      </c>
      <c r="P3119" s="5">
        <f t="shared" si="195"/>
        <v>1</v>
      </c>
      <c r="Q3119" t="s">
        <v>8317</v>
      </c>
      <c r="R3119" s="12" t="s">
        <v>8357</v>
      </c>
      <c r="S3119" s="14">
        <f t="shared" si="196"/>
        <v>42509.166203703695</v>
      </c>
      <c r="T3119" s="14">
        <f t="shared" si="197"/>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4"/>
        <v>0.31</v>
      </c>
      <c r="P3120" s="5">
        <f t="shared" si="195"/>
        <v>775</v>
      </c>
      <c r="Q3120" t="s">
        <v>8317</v>
      </c>
      <c r="R3120" s="12" t="s">
        <v>8357</v>
      </c>
      <c r="S3120" s="14">
        <f t="shared" si="196"/>
        <v>42534.441238425927</v>
      </c>
      <c r="T3120" s="14">
        <f t="shared" si="197"/>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4"/>
        <v>0.05</v>
      </c>
      <c r="P3121" s="5">
        <f t="shared" si="195"/>
        <v>5</v>
      </c>
      <c r="Q3121" t="s">
        <v>8317</v>
      </c>
      <c r="R3121" s="12" t="s">
        <v>8357</v>
      </c>
      <c r="S3121" s="14">
        <f t="shared" si="196"/>
        <v>42059.837175925924</v>
      </c>
      <c r="T3121" s="14">
        <f t="shared" si="197"/>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4"/>
        <v>9.8461538461538465E-3</v>
      </c>
      <c r="P3122" s="5">
        <f t="shared" si="195"/>
        <v>12.8</v>
      </c>
      <c r="Q3122" t="s">
        <v>8317</v>
      </c>
      <c r="R3122" s="12" t="s">
        <v>8357</v>
      </c>
      <c r="S3122" s="14">
        <f t="shared" si="196"/>
        <v>42435.733749999999</v>
      </c>
      <c r="T3122" s="14">
        <f t="shared" si="197"/>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4"/>
        <v>0.66666666666666674</v>
      </c>
      <c r="P3123" s="5">
        <f t="shared" si="195"/>
        <v>10</v>
      </c>
      <c r="Q3123" t="s">
        <v>8317</v>
      </c>
      <c r="R3123" s="12" t="s">
        <v>8357</v>
      </c>
      <c r="S3123" s="14">
        <f t="shared" si="196"/>
        <v>41848.471469907403</v>
      </c>
      <c r="T3123" s="14">
        <f t="shared" si="197"/>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4"/>
        <v>58.291457286432156</v>
      </c>
      <c r="P3124" s="5">
        <f t="shared" si="195"/>
        <v>58</v>
      </c>
      <c r="Q3124" t="s">
        <v>8317</v>
      </c>
      <c r="R3124" s="12" t="s">
        <v>8357</v>
      </c>
      <c r="S3124" s="14">
        <f t="shared" si="196"/>
        <v>42678.723749999997</v>
      </c>
      <c r="T3124" s="14">
        <f t="shared" si="197"/>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4"/>
        <v>68.153599999999997</v>
      </c>
      <c r="P3125" s="5">
        <f t="shared" si="195"/>
        <v>244.80459770114942</v>
      </c>
      <c r="Q3125" t="s">
        <v>8317</v>
      </c>
      <c r="R3125" s="12" t="s">
        <v>8357</v>
      </c>
      <c r="S3125" s="14">
        <f t="shared" si="196"/>
        <v>42530.784699074073</v>
      </c>
      <c r="T3125" s="14">
        <f t="shared" si="197"/>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4"/>
        <v>3.2499999999999999E-3</v>
      </c>
      <c r="P3126" s="5">
        <f t="shared" si="195"/>
        <v>6.5</v>
      </c>
      <c r="Q3126" t="s">
        <v>8317</v>
      </c>
      <c r="R3126" s="12" t="s">
        <v>8357</v>
      </c>
      <c r="S3126" s="14">
        <f t="shared" si="196"/>
        <v>41977.571770833332</v>
      </c>
      <c r="T3126" s="14">
        <f t="shared" si="197"/>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4"/>
        <v>0</v>
      </c>
      <c r="P3127" s="5" t="e">
        <f t="shared" si="195"/>
        <v>#DIV/0!</v>
      </c>
      <c r="Q3127" t="s">
        <v>8317</v>
      </c>
      <c r="R3127" s="12" t="s">
        <v>8357</v>
      </c>
      <c r="S3127" s="14">
        <f t="shared" si="196"/>
        <v>42345.998518518514</v>
      </c>
      <c r="T3127" s="14">
        <f t="shared" si="197"/>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4"/>
        <v>4.16</v>
      </c>
      <c r="P3128" s="5">
        <f t="shared" si="195"/>
        <v>61.176470588235297</v>
      </c>
      <c r="Q3128" t="s">
        <v>8317</v>
      </c>
      <c r="R3128" s="12" t="s">
        <v>8357</v>
      </c>
      <c r="S3128" s="14">
        <f t="shared" si="196"/>
        <v>42426.809745370374</v>
      </c>
      <c r="T3128" s="14">
        <f t="shared" si="197"/>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4"/>
        <v>0</v>
      </c>
      <c r="P3129" s="5" t="e">
        <f t="shared" si="195"/>
        <v>#DIV/0!</v>
      </c>
      <c r="Q3129" t="s">
        <v>8317</v>
      </c>
      <c r="R3129" s="12" t="s">
        <v>8318</v>
      </c>
      <c r="S3129" s="14">
        <f t="shared" si="196"/>
        <v>42034.648483796293</v>
      </c>
      <c r="T3129" s="14">
        <f t="shared" si="197"/>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4"/>
        <v>108.60666666666667</v>
      </c>
      <c r="P3130" s="5">
        <f t="shared" si="195"/>
        <v>139.23931623931625</v>
      </c>
      <c r="Q3130" t="s">
        <v>8317</v>
      </c>
      <c r="R3130" s="12" t="s">
        <v>8318</v>
      </c>
      <c r="S3130" s="14">
        <f t="shared" si="196"/>
        <v>42780.617372685178</v>
      </c>
      <c r="T3130" s="14">
        <f t="shared" si="197"/>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4"/>
        <v>0.8</v>
      </c>
      <c r="P3131" s="5">
        <f t="shared" si="195"/>
        <v>10</v>
      </c>
      <c r="Q3131" t="s">
        <v>8317</v>
      </c>
      <c r="R3131" s="12" t="s">
        <v>8318</v>
      </c>
      <c r="S3131" s="14">
        <f t="shared" si="196"/>
        <v>42803.634479166663</v>
      </c>
      <c r="T3131" s="14">
        <f t="shared" si="197"/>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4"/>
        <v>3.75</v>
      </c>
      <c r="P3132" s="5">
        <f t="shared" si="195"/>
        <v>93.75</v>
      </c>
      <c r="Q3132" t="s">
        <v>8317</v>
      </c>
      <c r="R3132" s="12" t="s">
        <v>8318</v>
      </c>
      <c r="S3132" s="14">
        <f t="shared" si="196"/>
        <v>42808.431898148141</v>
      </c>
      <c r="T3132" s="14">
        <f t="shared" si="197"/>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4"/>
        <v>15.731707317073171</v>
      </c>
      <c r="P3133" s="5">
        <f t="shared" si="195"/>
        <v>53.75</v>
      </c>
      <c r="Q3133" t="s">
        <v>8317</v>
      </c>
      <c r="R3133" s="12" t="s">
        <v>8318</v>
      </c>
      <c r="S3133" s="14">
        <f t="shared" si="196"/>
        <v>42803.370891203704</v>
      </c>
      <c r="T3133" s="14">
        <f t="shared" si="197"/>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4"/>
        <v>3.3333333333333333E-2</v>
      </c>
      <c r="P3134" s="5">
        <f t="shared" si="195"/>
        <v>10</v>
      </c>
      <c r="Q3134" t="s">
        <v>8317</v>
      </c>
      <c r="R3134" s="12" t="s">
        <v>8318</v>
      </c>
      <c r="S3134" s="14">
        <f t="shared" si="196"/>
        <v>42786.141898148147</v>
      </c>
      <c r="T3134" s="14">
        <f t="shared" si="197"/>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4"/>
        <v>108</v>
      </c>
      <c r="P3135" s="5">
        <f t="shared" si="195"/>
        <v>33.75</v>
      </c>
      <c r="Q3135" t="s">
        <v>8317</v>
      </c>
      <c r="R3135" s="12" t="s">
        <v>8318</v>
      </c>
      <c r="S3135" s="14">
        <f t="shared" si="196"/>
        <v>42788.356874999998</v>
      </c>
      <c r="T3135" s="14">
        <f t="shared" si="197"/>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4"/>
        <v>22.5</v>
      </c>
      <c r="P3136" s="5">
        <f t="shared" si="195"/>
        <v>18.75</v>
      </c>
      <c r="Q3136" t="s">
        <v>8317</v>
      </c>
      <c r="R3136" s="12" t="s">
        <v>8318</v>
      </c>
      <c r="S3136" s="14">
        <f t="shared" si="196"/>
        <v>42800.511793981481</v>
      </c>
      <c r="T3136" s="14">
        <f t="shared" si="197"/>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4"/>
        <v>20.849420849420849</v>
      </c>
      <c r="P3137" s="5">
        <f t="shared" si="195"/>
        <v>23.142857142857142</v>
      </c>
      <c r="Q3137" t="s">
        <v>8317</v>
      </c>
      <c r="R3137" s="12" t="s">
        <v>8318</v>
      </c>
      <c r="S3137" s="14">
        <f t="shared" si="196"/>
        <v>42806.943530092591</v>
      </c>
      <c r="T3137" s="14">
        <f t="shared" si="197"/>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4"/>
        <v>127.8</v>
      </c>
      <c r="P3138" s="5">
        <f t="shared" si="195"/>
        <v>29.045454545454547</v>
      </c>
      <c r="Q3138" t="s">
        <v>8317</v>
      </c>
      <c r="R3138" s="12" t="s">
        <v>8318</v>
      </c>
      <c r="S3138" s="14">
        <f t="shared" si="196"/>
        <v>42789.25409722222</v>
      </c>
      <c r="T3138" s="14">
        <f t="shared" si="197"/>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8">E3139/D3139*100</f>
        <v>3.3333333333333335</v>
      </c>
      <c r="P3139" s="5">
        <f t="shared" ref="P3139:P3202" si="199">E3139/L3139</f>
        <v>50</v>
      </c>
      <c r="Q3139" t="s">
        <v>8317</v>
      </c>
      <c r="R3139" s="12" t="s">
        <v>8318</v>
      </c>
      <c r="S3139" s="14">
        <f t="shared" si="196"/>
        <v>42807.676724537036</v>
      </c>
      <c r="T3139" s="14">
        <f t="shared" si="197"/>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8"/>
        <v>0</v>
      </c>
      <c r="P3140" s="5" t="e">
        <f t="shared" si="199"/>
        <v>#DIV/0!</v>
      </c>
      <c r="Q3140" t="s">
        <v>8317</v>
      </c>
      <c r="R3140" s="12" t="s">
        <v>8318</v>
      </c>
      <c r="S3140" s="14">
        <f t="shared" si="196"/>
        <v>42809.437581018516</v>
      </c>
      <c r="T3140" s="14">
        <f t="shared" si="197"/>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8"/>
        <v>5.4</v>
      </c>
      <c r="P3141" s="5">
        <f t="shared" si="199"/>
        <v>450</v>
      </c>
      <c r="Q3141" t="s">
        <v>8317</v>
      </c>
      <c r="R3141" s="12" t="s">
        <v>8318</v>
      </c>
      <c r="S3141" s="14">
        <f t="shared" si="196"/>
        <v>42785.062037037038</v>
      </c>
      <c r="T3141" s="14">
        <f t="shared" si="197"/>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8"/>
        <v>0.96</v>
      </c>
      <c r="P3142" s="5">
        <f t="shared" si="199"/>
        <v>24</v>
      </c>
      <c r="Q3142" t="s">
        <v>8317</v>
      </c>
      <c r="R3142" s="12" t="s">
        <v>8318</v>
      </c>
      <c r="S3142" s="14">
        <f t="shared" si="196"/>
        <v>42802.510451388887</v>
      </c>
      <c r="T3142" s="14">
        <f t="shared" si="197"/>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8"/>
        <v>51.6</v>
      </c>
      <c r="P3143" s="5">
        <f t="shared" si="199"/>
        <v>32.25</v>
      </c>
      <c r="Q3143" t="s">
        <v>8317</v>
      </c>
      <c r="R3143" s="12" t="s">
        <v>8318</v>
      </c>
      <c r="S3143" s="14">
        <f t="shared" si="196"/>
        <v>42800.544999999998</v>
      </c>
      <c r="T3143" s="14">
        <f t="shared" si="197"/>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8"/>
        <v>1.6363636363636365</v>
      </c>
      <c r="P3144" s="5">
        <f t="shared" si="199"/>
        <v>15</v>
      </c>
      <c r="Q3144" t="s">
        <v>8317</v>
      </c>
      <c r="R3144" s="12" t="s">
        <v>8318</v>
      </c>
      <c r="S3144" s="14">
        <f t="shared" si="196"/>
        <v>42783.304849537039</v>
      </c>
      <c r="T3144" s="14">
        <f t="shared" si="197"/>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8"/>
        <v>0</v>
      </c>
      <c r="P3145" s="5" t="e">
        <f t="shared" si="199"/>
        <v>#DIV/0!</v>
      </c>
      <c r="Q3145" t="s">
        <v>8317</v>
      </c>
      <c r="R3145" s="12" t="s">
        <v>8318</v>
      </c>
      <c r="S3145" s="14">
        <f t="shared" si="196"/>
        <v>42808.149953703702</v>
      </c>
      <c r="T3145" s="14">
        <f t="shared" si="197"/>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8"/>
        <v>75.400000000000006</v>
      </c>
      <c r="P3146" s="5">
        <f t="shared" si="199"/>
        <v>251.33333333333334</v>
      </c>
      <c r="Q3146" t="s">
        <v>8317</v>
      </c>
      <c r="R3146" s="12" t="s">
        <v>8318</v>
      </c>
      <c r="S3146" s="14">
        <f t="shared" si="196"/>
        <v>42796.329942129632</v>
      </c>
      <c r="T3146" s="14">
        <f t="shared" si="197"/>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8"/>
        <v>0</v>
      </c>
      <c r="P3147" s="5" t="e">
        <f t="shared" si="199"/>
        <v>#DIV/0!</v>
      </c>
      <c r="Q3147" t="s">
        <v>8317</v>
      </c>
      <c r="R3147" s="12" t="s">
        <v>8318</v>
      </c>
      <c r="S3147" s="14">
        <f t="shared" si="196"/>
        <v>42761.832569444443</v>
      </c>
      <c r="T3147" s="14">
        <f t="shared" si="197"/>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8"/>
        <v>10.5</v>
      </c>
      <c r="P3148" s="5">
        <f t="shared" si="199"/>
        <v>437.5</v>
      </c>
      <c r="Q3148" t="s">
        <v>8317</v>
      </c>
      <c r="R3148" s="12" t="s">
        <v>8318</v>
      </c>
      <c r="S3148" s="14">
        <f t="shared" si="196"/>
        <v>42796.474143518521</v>
      </c>
      <c r="T3148" s="14">
        <f t="shared" si="197"/>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8"/>
        <v>117.52499999999999</v>
      </c>
      <c r="P3149" s="5">
        <f t="shared" si="199"/>
        <v>110.35211267605634</v>
      </c>
      <c r="Q3149" t="s">
        <v>8317</v>
      </c>
      <c r="R3149" s="12" t="s">
        <v>8318</v>
      </c>
      <c r="S3149" s="14">
        <f t="shared" si="196"/>
        <v>41909.761053240742</v>
      </c>
      <c r="T3149" s="14">
        <f t="shared" si="197"/>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8"/>
        <v>131.16666666666669</v>
      </c>
      <c r="P3150" s="5">
        <f t="shared" si="199"/>
        <v>41.421052631578945</v>
      </c>
      <c r="Q3150" t="s">
        <v>8317</v>
      </c>
      <c r="R3150" s="12" t="s">
        <v>8318</v>
      </c>
      <c r="S3150" s="14">
        <f t="shared" si="196"/>
        <v>41891.456990740735</v>
      </c>
      <c r="T3150" s="14">
        <f t="shared" si="197"/>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8"/>
        <v>104</v>
      </c>
      <c r="P3151" s="5">
        <f t="shared" si="199"/>
        <v>52</v>
      </c>
      <c r="Q3151" t="s">
        <v>8317</v>
      </c>
      <c r="R3151" s="12" t="s">
        <v>8318</v>
      </c>
      <c r="S3151" s="14">
        <f t="shared" si="196"/>
        <v>41225.809027777774</v>
      </c>
      <c r="T3151" s="14">
        <f t="shared" si="197"/>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8"/>
        <v>101</v>
      </c>
      <c r="P3152" s="5">
        <f t="shared" si="199"/>
        <v>33.990384615384613</v>
      </c>
      <c r="Q3152" t="s">
        <v>8317</v>
      </c>
      <c r="R3152" s="12" t="s">
        <v>8318</v>
      </c>
      <c r="S3152" s="14">
        <f t="shared" si="196"/>
        <v>40478.055590277778</v>
      </c>
      <c r="T3152" s="14">
        <f t="shared" si="197"/>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8"/>
        <v>100.4</v>
      </c>
      <c r="P3153" s="5">
        <f t="shared" si="199"/>
        <v>103.35294117647059</v>
      </c>
      <c r="Q3153" t="s">
        <v>8317</v>
      </c>
      <c r="R3153" s="12" t="s">
        <v>8318</v>
      </c>
      <c r="S3153" s="14">
        <f t="shared" si="196"/>
        <v>41862.631643518514</v>
      </c>
      <c r="T3153" s="14">
        <f t="shared" si="197"/>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8"/>
        <v>105.95454545454545</v>
      </c>
      <c r="P3154" s="5">
        <f t="shared" si="199"/>
        <v>34.791044776119406</v>
      </c>
      <c r="Q3154" t="s">
        <v>8317</v>
      </c>
      <c r="R3154" s="12" t="s">
        <v>8318</v>
      </c>
      <c r="S3154" s="14">
        <f t="shared" si="196"/>
        <v>41550.659340277773</v>
      </c>
      <c r="T3154" s="14">
        <f t="shared" si="197"/>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8"/>
        <v>335.58333333333337</v>
      </c>
      <c r="P3155" s="5">
        <f t="shared" si="199"/>
        <v>41.773858921161825</v>
      </c>
      <c r="Q3155" t="s">
        <v>8317</v>
      </c>
      <c r="R3155" s="12" t="s">
        <v>8318</v>
      </c>
      <c r="S3155" s="14">
        <f t="shared" ref="S3155:S3218" si="200">(((J3155/60)/60)/24)+DATE(1970,1,1)+(-5/24)</f>
        <v>40632.946030092593</v>
      </c>
      <c r="T3155" s="14">
        <f t="shared" ref="T3155:T3218" si="201">(((I3155/60)/60)/24)+DATE(1970,1,1)+(-5/24)</f>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8"/>
        <v>112.92857142857142</v>
      </c>
      <c r="P3156" s="5">
        <f t="shared" si="199"/>
        <v>64.268292682926827</v>
      </c>
      <c r="Q3156" t="s">
        <v>8317</v>
      </c>
      <c r="R3156" s="12" t="s">
        <v>8318</v>
      </c>
      <c r="S3156" s="14">
        <f t="shared" si="200"/>
        <v>40970.667337962957</v>
      </c>
      <c r="T3156" s="14">
        <f t="shared" si="201"/>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8"/>
        <v>188.50460000000001</v>
      </c>
      <c r="P3157" s="5">
        <f t="shared" si="199"/>
        <v>31.209370860927152</v>
      </c>
      <c r="Q3157" t="s">
        <v>8317</v>
      </c>
      <c r="R3157" s="12" t="s">
        <v>8318</v>
      </c>
      <c r="S3157" s="14">
        <f t="shared" si="200"/>
        <v>41233.290798611109</v>
      </c>
      <c r="T3157" s="14">
        <f t="shared" si="201"/>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8"/>
        <v>101.81818181818181</v>
      </c>
      <c r="P3158" s="5">
        <f t="shared" si="199"/>
        <v>62.921348314606739</v>
      </c>
      <c r="Q3158" t="s">
        <v>8317</v>
      </c>
      <c r="R3158" s="12" t="s">
        <v>8318</v>
      </c>
      <c r="S3158" s="14">
        <f t="shared" si="200"/>
        <v>41026.744722222218</v>
      </c>
      <c r="T3158" s="14">
        <f t="shared" si="201"/>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8"/>
        <v>101</v>
      </c>
      <c r="P3159" s="5">
        <f t="shared" si="199"/>
        <v>98.536585365853654</v>
      </c>
      <c r="Q3159" t="s">
        <v>8317</v>
      </c>
      <c r="R3159" s="12" t="s">
        <v>8318</v>
      </c>
      <c r="S3159" s="14">
        <f t="shared" si="200"/>
        <v>41829.579918981479</v>
      </c>
      <c r="T3159" s="14">
        <f t="shared" si="201"/>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8"/>
        <v>113.99999999999999</v>
      </c>
      <c r="P3160" s="5">
        <f t="shared" si="199"/>
        <v>82.608695652173907</v>
      </c>
      <c r="Q3160" t="s">
        <v>8317</v>
      </c>
      <c r="R3160" s="12" t="s">
        <v>8318</v>
      </c>
      <c r="S3160" s="14">
        <f t="shared" si="200"/>
        <v>41447.631388888884</v>
      </c>
      <c r="T3160" s="14">
        <f t="shared" si="201"/>
        <v>41477.631388888884</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8"/>
        <v>133.48133333333334</v>
      </c>
      <c r="P3161" s="5">
        <f t="shared" si="199"/>
        <v>38.504230769230773</v>
      </c>
      <c r="Q3161" t="s">
        <v>8317</v>
      </c>
      <c r="R3161" s="12" t="s">
        <v>8318</v>
      </c>
      <c r="S3161" s="14">
        <f t="shared" si="200"/>
        <v>40883.858344907407</v>
      </c>
      <c r="T3161" s="14">
        <f t="shared" si="201"/>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8"/>
        <v>101.53333333333335</v>
      </c>
      <c r="P3162" s="5">
        <f t="shared" si="199"/>
        <v>80.15789473684211</v>
      </c>
      <c r="Q3162" t="s">
        <v>8317</v>
      </c>
      <c r="R3162" s="12" t="s">
        <v>8318</v>
      </c>
      <c r="S3162" s="14">
        <f t="shared" si="200"/>
        <v>41841.056562499994</v>
      </c>
      <c r="T3162" s="14">
        <f t="shared" si="201"/>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8"/>
        <v>105.1</v>
      </c>
      <c r="P3163" s="5">
        <f t="shared" si="199"/>
        <v>28.405405405405407</v>
      </c>
      <c r="Q3163" t="s">
        <v>8317</v>
      </c>
      <c r="R3163" s="12" t="s">
        <v>8318</v>
      </c>
      <c r="S3163" s="14">
        <f t="shared" si="200"/>
        <v>41897.327800925923</v>
      </c>
      <c r="T3163" s="14">
        <f t="shared" si="201"/>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8"/>
        <v>127.15</v>
      </c>
      <c r="P3164" s="5">
        <f t="shared" si="199"/>
        <v>80.730158730158735</v>
      </c>
      <c r="Q3164" t="s">
        <v>8317</v>
      </c>
      <c r="R3164" s="12" t="s">
        <v>8318</v>
      </c>
      <c r="S3164" s="14">
        <f t="shared" si="200"/>
        <v>41799.47756944444</v>
      </c>
      <c r="T3164" s="14">
        <f t="shared" si="201"/>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8"/>
        <v>111.15384615384616</v>
      </c>
      <c r="P3165" s="5">
        <f t="shared" si="199"/>
        <v>200.69444444444446</v>
      </c>
      <c r="Q3165" t="s">
        <v>8317</v>
      </c>
      <c r="R3165" s="12" t="s">
        <v>8318</v>
      </c>
      <c r="S3165" s="14">
        <f t="shared" si="200"/>
        <v>41775.545428240737</v>
      </c>
      <c r="T3165" s="14">
        <f t="shared" si="201"/>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8"/>
        <v>106.76</v>
      </c>
      <c r="P3166" s="5">
        <f t="shared" si="199"/>
        <v>37.591549295774648</v>
      </c>
      <c r="Q3166" t="s">
        <v>8317</v>
      </c>
      <c r="R3166" s="12" t="s">
        <v>8318</v>
      </c>
      <c r="S3166" s="14">
        <f t="shared" si="200"/>
        <v>41766.597395833334</v>
      </c>
      <c r="T3166" s="14">
        <f t="shared" si="201"/>
        <v>41799.597395833334</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8"/>
        <v>162.66666666666666</v>
      </c>
      <c r="P3167" s="5">
        <f t="shared" si="199"/>
        <v>58.095238095238095</v>
      </c>
      <c r="Q3167" t="s">
        <v>8317</v>
      </c>
      <c r="R3167" s="12" t="s">
        <v>8318</v>
      </c>
      <c r="S3167" s="14">
        <f t="shared" si="200"/>
        <v>40643.950925925921</v>
      </c>
      <c r="T3167" s="14">
        <f t="shared" si="201"/>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8"/>
        <v>160.22808571428573</v>
      </c>
      <c r="P3168" s="5">
        <f t="shared" si="199"/>
        <v>60.300892473118282</v>
      </c>
      <c r="Q3168" t="s">
        <v>8317</v>
      </c>
      <c r="R3168" s="12" t="s">
        <v>8318</v>
      </c>
      <c r="S3168" s="14">
        <f t="shared" si="200"/>
        <v>41940.483252314814</v>
      </c>
      <c r="T3168" s="14">
        <f t="shared" si="201"/>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8"/>
        <v>116.16666666666666</v>
      </c>
      <c r="P3169" s="5">
        <f t="shared" si="199"/>
        <v>63.363636363636367</v>
      </c>
      <c r="Q3169" t="s">
        <v>8317</v>
      </c>
      <c r="R3169" s="12" t="s">
        <v>8318</v>
      </c>
      <c r="S3169" s="14">
        <f t="shared" si="200"/>
        <v>41838.967372685183</v>
      </c>
      <c r="T3169" s="14">
        <f t="shared" si="201"/>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8"/>
        <v>124.2</v>
      </c>
      <c r="P3170" s="5">
        <f t="shared" si="199"/>
        <v>50.901639344262293</v>
      </c>
      <c r="Q3170" t="s">
        <v>8317</v>
      </c>
      <c r="R3170" s="12" t="s">
        <v>8318</v>
      </c>
      <c r="S3170" s="14">
        <f t="shared" si="200"/>
        <v>41771.897604166668</v>
      </c>
      <c r="T3170" s="14">
        <f t="shared" si="201"/>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8"/>
        <v>103.01249999999999</v>
      </c>
      <c r="P3171" s="5">
        <f t="shared" si="199"/>
        <v>100.5</v>
      </c>
      <c r="Q3171" t="s">
        <v>8317</v>
      </c>
      <c r="R3171" s="12" t="s">
        <v>8318</v>
      </c>
      <c r="S3171" s="14">
        <f t="shared" si="200"/>
        <v>41591.529641203699</v>
      </c>
      <c r="T3171" s="14">
        <f t="shared" si="201"/>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8"/>
        <v>112.25</v>
      </c>
      <c r="P3172" s="5">
        <f t="shared" si="199"/>
        <v>31.619718309859156</v>
      </c>
      <c r="Q3172" t="s">
        <v>8317</v>
      </c>
      <c r="R3172" s="12" t="s">
        <v>8318</v>
      </c>
      <c r="S3172" s="14">
        <f t="shared" si="200"/>
        <v>41788.872037037036</v>
      </c>
      <c r="T3172" s="14">
        <f t="shared" si="201"/>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8"/>
        <v>108.8142857142857</v>
      </c>
      <c r="P3173" s="5">
        <f t="shared" si="199"/>
        <v>65.102564102564102</v>
      </c>
      <c r="Q3173" t="s">
        <v>8317</v>
      </c>
      <c r="R3173" s="12" t="s">
        <v>8318</v>
      </c>
      <c r="S3173" s="14">
        <f t="shared" si="200"/>
        <v>42466.399976851848</v>
      </c>
      <c r="T3173" s="14">
        <f t="shared" si="201"/>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8"/>
        <v>114.99999999999999</v>
      </c>
      <c r="P3174" s="5">
        <f t="shared" si="199"/>
        <v>79.310344827586206</v>
      </c>
      <c r="Q3174" t="s">
        <v>8317</v>
      </c>
      <c r="R3174" s="12" t="s">
        <v>8318</v>
      </c>
      <c r="S3174" s="14">
        <f t="shared" si="200"/>
        <v>40923.521620370368</v>
      </c>
      <c r="T3174" s="14">
        <f t="shared" si="201"/>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8"/>
        <v>103</v>
      </c>
      <c r="P3175" s="5">
        <f t="shared" si="199"/>
        <v>139.18918918918919</v>
      </c>
      <c r="Q3175" t="s">
        <v>8317</v>
      </c>
      <c r="R3175" s="12" t="s">
        <v>8318</v>
      </c>
      <c r="S3175" s="14">
        <f t="shared" si="200"/>
        <v>41878.670046296291</v>
      </c>
      <c r="T3175" s="14">
        <f t="shared" si="201"/>
        <v>41908.670046296291</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8"/>
        <v>101.13333333333334</v>
      </c>
      <c r="P3176" s="5">
        <f t="shared" si="199"/>
        <v>131.91304347826087</v>
      </c>
      <c r="Q3176" t="s">
        <v>8317</v>
      </c>
      <c r="R3176" s="12" t="s">
        <v>8318</v>
      </c>
      <c r="S3176" s="14">
        <f t="shared" si="200"/>
        <v>41862.656342592592</v>
      </c>
      <c r="T3176" s="14">
        <f t="shared" si="201"/>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8"/>
        <v>109.55999999999999</v>
      </c>
      <c r="P3177" s="5">
        <f t="shared" si="199"/>
        <v>91.3</v>
      </c>
      <c r="Q3177" t="s">
        <v>8317</v>
      </c>
      <c r="R3177" s="12" t="s">
        <v>8318</v>
      </c>
      <c r="S3177" s="14">
        <f t="shared" si="200"/>
        <v>40531.678553240738</v>
      </c>
      <c r="T3177" s="14">
        <f t="shared" si="201"/>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8"/>
        <v>114.8421052631579</v>
      </c>
      <c r="P3178" s="5">
        <f t="shared" si="199"/>
        <v>39.672727272727272</v>
      </c>
      <c r="Q3178" t="s">
        <v>8317</v>
      </c>
      <c r="R3178" s="12" t="s">
        <v>8318</v>
      </c>
      <c r="S3178" s="14">
        <f t="shared" si="200"/>
        <v>41477.722581018512</v>
      </c>
      <c r="T3178" s="14">
        <f t="shared" si="201"/>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8"/>
        <v>117.39999999999999</v>
      </c>
      <c r="P3179" s="5">
        <f t="shared" si="199"/>
        <v>57.549019607843135</v>
      </c>
      <c r="Q3179" t="s">
        <v>8317</v>
      </c>
      <c r="R3179" s="12" t="s">
        <v>8318</v>
      </c>
      <c r="S3179" s="14">
        <f t="shared" si="200"/>
        <v>41781.458437499998</v>
      </c>
      <c r="T3179" s="14">
        <f t="shared" si="201"/>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8"/>
        <v>171.73333333333335</v>
      </c>
      <c r="P3180" s="5">
        <f t="shared" si="199"/>
        <v>33.025641025641029</v>
      </c>
      <c r="Q3180" t="s">
        <v>8317</v>
      </c>
      <c r="R3180" s="12" t="s">
        <v>8318</v>
      </c>
      <c r="S3180" s="14">
        <f t="shared" si="200"/>
        <v>41806.396701388883</v>
      </c>
      <c r="T3180" s="14">
        <f t="shared" si="201"/>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8"/>
        <v>114.16238095238094</v>
      </c>
      <c r="P3181" s="5">
        <f t="shared" si="199"/>
        <v>77.335806451612896</v>
      </c>
      <c r="Q3181" t="s">
        <v>8317</v>
      </c>
      <c r="R3181" s="12" t="s">
        <v>8318</v>
      </c>
      <c r="S3181" s="14">
        <f t="shared" si="200"/>
        <v>41375.49387731481</v>
      </c>
      <c r="T3181" s="14">
        <f t="shared" si="201"/>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8"/>
        <v>119.75</v>
      </c>
      <c r="P3182" s="5">
        <f t="shared" si="199"/>
        <v>31.933333333333334</v>
      </c>
      <c r="Q3182" t="s">
        <v>8317</v>
      </c>
      <c r="R3182" s="12" t="s">
        <v>8318</v>
      </c>
      <c r="S3182" s="14">
        <f t="shared" si="200"/>
        <v>41780.204270833332</v>
      </c>
      <c r="T3182" s="14">
        <f t="shared" si="201"/>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8"/>
        <v>109.00000000000001</v>
      </c>
      <c r="P3183" s="5">
        <f t="shared" si="199"/>
        <v>36.333333333333336</v>
      </c>
      <c r="Q3183" t="s">
        <v>8317</v>
      </c>
      <c r="R3183" s="12" t="s">
        <v>8318</v>
      </c>
      <c r="S3183" s="14">
        <f t="shared" si="200"/>
        <v>41779.101701388885</v>
      </c>
      <c r="T3183" s="14">
        <f t="shared" si="201"/>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8"/>
        <v>100.88571428571429</v>
      </c>
      <c r="P3184" s="5">
        <f t="shared" si="199"/>
        <v>46.768211920529801</v>
      </c>
      <c r="Q3184" t="s">
        <v>8317</v>
      </c>
      <c r="R3184" s="12" t="s">
        <v>8318</v>
      </c>
      <c r="S3184" s="14">
        <f t="shared" si="200"/>
        <v>40883.740983796291</v>
      </c>
      <c r="T3184" s="14">
        <f t="shared" si="201"/>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8"/>
        <v>109.00000000000001</v>
      </c>
      <c r="P3185" s="5">
        <f t="shared" si="199"/>
        <v>40.073529411764703</v>
      </c>
      <c r="Q3185" t="s">
        <v>8317</v>
      </c>
      <c r="R3185" s="12" t="s">
        <v>8318</v>
      </c>
      <c r="S3185" s="14">
        <f t="shared" si="200"/>
        <v>41491.586446759255</v>
      </c>
      <c r="T3185" s="14">
        <f t="shared" si="201"/>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8"/>
        <v>107.20930232558139</v>
      </c>
      <c r="P3186" s="5">
        <f t="shared" si="199"/>
        <v>100.21739130434783</v>
      </c>
      <c r="Q3186" t="s">
        <v>8317</v>
      </c>
      <c r="R3186" s="12" t="s">
        <v>8318</v>
      </c>
      <c r="S3186" s="14">
        <f t="shared" si="200"/>
        <v>41791.785081018512</v>
      </c>
      <c r="T3186" s="14">
        <f t="shared" si="201"/>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8"/>
        <v>100</v>
      </c>
      <c r="P3187" s="5">
        <f t="shared" si="199"/>
        <v>41.666666666666664</v>
      </c>
      <c r="Q3187" t="s">
        <v>8317</v>
      </c>
      <c r="R3187" s="12" t="s">
        <v>8318</v>
      </c>
      <c r="S3187" s="14">
        <f t="shared" si="200"/>
        <v>41829.768993055557</v>
      </c>
      <c r="T3187" s="14">
        <f t="shared" si="201"/>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8"/>
        <v>102.18750000000001</v>
      </c>
      <c r="P3188" s="5">
        <f t="shared" si="199"/>
        <v>46.714285714285715</v>
      </c>
      <c r="Q3188" t="s">
        <v>8317</v>
      </c>
      <c r="R3188" s="12" t="s">
        <v>8318</v>
      </c>
      <c r="S3188" s="14">
        <f t="shared" si="200"/>
        <v>41868.715717592589</v>
      </c>
      <c r="T3188" s="14">
        <f t="shared" si="201"/>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8"/>
        <v>116.29333333333334</v>
      </c>
      <c r="P3189" s="5">
        <f t="shared" si="199"/>
        <v>71.491803278688522</v>
      </c>
      <c r="Q3189" t="s">
        <v>8317</v>
      </c>
      <c r="R3189" s="12" t="s">
        <v>8359</v>
      </c>
      <c r="S3189" s="14">
        <f t="shared" si="200"/>
        <v>41835.458020833328</v>
      </c>
      <c r="T3189" s="14">
        <f t="shared" si="201"/>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8"/>
        <v>65</v>
      </c>
      <c r="P3190" s="5">
        <f t="shared" si="199"/>
        <v>14.444444444444445</v>
      </c>
      <c r="Q3190" t="s">
        <v>8317</v>
      </c>
      <c r="R3190" s="12" t="s">
        <v>8359</v>
      </c>
      <c r="S3190" s="14">
        <f t="shared" si="200"/>
        <v>42144.207199074073</v>
      </c>
      <c r="T3190" s="14">
        <f t="shared" si="201"/>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8"/>
        <v>12.327272727272726</v>
      </c>
      <c r="P3191" s="5">
        <f t="shared" si="199"/>
        <v>356.84210526315792</v>
      </c>
      <c r="Q3191" t="s">
        <v>8317</v>
      </c>
      <c r="R3191" s="12" t="s">
        <v>8359</v>
      </c>
      <c r="S3191" s="14">
        <f t="shared" si="200"/>
        <v>42118.138101851851</v>
      </c>
      <c r="T3191" s="14">
        <f t="shared" si="201"/>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8"/>
        <v>0</v>
      </c>
      <c r="P3192" s="5" t="e">
        <f t="shared" si="199"/>
        <v>#DIV/0!</v>
      </c>
      <c r="Q3192" t="s">
        <v>8317</v>
      </c>
      <c r="R3192" s="12" t="s">
        <v>8359</v>
      </c>
      <c r="S3192" s="14">
        <f t="shared" si="200"/>
        <v>42682.942997685182</v>
      </c>
      <c r="T3192" s="14">
        <f t="shared" si="201"/>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8"/>
        <v>4.0266666666666664</v>
      </c>
      <c r="P3193" s="5">
        <f t="shared" si="199"/>
        <v>37.75</v>
      </c>
      <c r="Q3193" t="s">
        <v>8317</v>
      </c>
      <c r="R3193" s="12" t="s">
        <v>8359</v>
      </c>
      <c r="S3193" s="14">
        <f t="shared" si="200"/>
        <v>42538.547094907401</v>
      </c>
      <c r="T3193" s="14">
        <f t="shared" si="201"/>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8"/>
        <v>1.02</v>
      </c>
      <c r="P3194" s="5">
        <f t="shared" si="199"/>
        <v>12.75</v>
      </c>
      <c r="Q3194" t="s">
        <v>8317</v>
      </c>
      <c r="R3194" s="12" t="s">
        <v>8359</v>
      </c>
      <c r="S3194" s="14">
        <f t="shared" si="200"/>
        <v>42018.732164351844</v>
      </c>
      <c r="T3194" s="14">
        <f t="shared" si="201"/>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8"/>
        <v>11.74</v>
      </c>
      <c r="P3195" s="5">
        <f t="shared" si="199"/>
        <v>24.458333333333332</v>
      </c>
      <c r="Q3195" t="s">
        <v>8317</v>
      </c>
      <c r="R3195" s="12" t="s">
        <v>8359</v>
      </c>
      <c r="S3195" s="14">
        <f t="shared" si="200"/>
        <v>42010.759907407402</v>
      </c>
      <c r="T3195" s="14">
        <f t="shared" si="201"/>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8"/>
        <v>0</v>
      </c>
      <c r="P3196" s="5" t="e">
        <f t="shared" si="199"/>
        <v>#DIV/0!</v>
      </c>
      <c r="Q3196" t="s">
        <v>8317</v>
      </c>
      <c r="R3196" s="12" t="s">
        <v>8359</v>
      </c>
      <c r="S3196" s="14">
        <f t="shared" si="200"/>
        <v>42181.854143518511</v>
      </c>
      <c r="T3196" s="14">
        <f t="shared" si="201"/>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8"/>
        <v>59.142857142857139</v>
      </c>
      <c r="P3197" s="5">
        <f t="shared" si="199"/>
        <v>53.07692307692308</v>
      </c>
      <c r="Q3197" t="s">
        <v>8317</v>
      </c>
      <c r="R3197" s="12" t="s">
        <v>8359</v>
      </c>
      <c r="S3197" s="14">
        <f t="shared" si="200"/>
        <v>42017.385902777773</v>
      </c>
      <c r="T3197" s="14">
        <f t="shared" si="201"/>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8"/>
        <v>0.06</v>
      </c>
      <c r="P3198" s="5">
        <f t="shared" si="199"/>
        <v>300</v>
      </c>
      <c r="Q3198" t="s">
        <v>8317</v>
      </c>
      <c r="R3198" s="12" t="s">
        <v>8359</v>
      </c>
      <c r="S3198" s="14">
        <f t="shared" si="200"/>
        <v>42157.389756944445</v>
      </c>
      <c r="T3198" s="14">
        <f t="shared" si="201"/>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8"/>
        <v>11.450000000000001</v>
      </c>
      <c r="P3199" s="5">
        <f t="shared" si="199"/>
        <v>286.25</v>
      </c>
      <c r="Q3199" t="s">
        <v>8317</v>
      </c>
      <c r="R3199" s="12" t="s">
        <v>8359</v>
      </c>
      <c r="S3199" s="14">
        <f t="shared" si="200"/>
        <v>42009.28493055555</v>
      </c>
      <c r="T3199" s="14">
        <f t="shared" si="201"/>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8"/>
        <v>0.36666666666666664</v>
      </c>
      <c r="P3200" s="5">
        <f t="shared" si="199"/>
        <v>36.666666666666664</v>
      </c>
      <c r="Q3200" t="s">
        <v>8317</v>
      </c>
      <c r="R3200" s="12" t="s">
        <v>8359</v>
      </c>
      <c r="S3200" s="14">
        <f t="shared" si="200"/>
        <v>42013.216168981475</v>
      </c>
      <c r="T3200" s="14">
        <f t="shared" si="201"/>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8"/>
        <v>52.16</v>
      </c>
      <c r="P3201" s="5">
        <f t="shared" si="199"/>
        <v>49.20754716981132</v>
      </c>
      <c r="Q3201" t="s">
        <v>8317</v>
      </c>
      <c r="R3201" s="12" t="s">
        <v>8359</v>
      </c>
      <c r="S3201" s="14">
        <f t="shared" si="200"/>
        <v>41858.553449074068</v>
      </c>
      <c r="T3201" s="14">
        <f t="shared" si="201"/>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8"/>
        <v>2E-3</v>
      </c>
      <c r="P3202" s="5">
        <f t="shared" si="199"/>
        <v>1</v>
      </c>
      <c r="Q3202" t="s">
        <v>8317</v>
      </c>
      <c r="R3202" s="12" t="s">
        <v>8359</v>
      </c>
      <c r="S3202" s="14">
        <f t="shared" si="200"/>
        <v>42460.112280092588</v>
      </c>
      <c r="T3202" s="14">
        <f t="shared" si="201"/>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2">E3203/D3203*100</f>
        <v>1.25</v>
      </c>
      <c r="P3203" s="5">
        <f t="shared" ref="P3203:P3266" si="203">E3203/L3203</f>
        <v>12.5</v>
      </c>
      <c r="Q3203" t="s">
        <v>8317</v>
      </c>
      <c r="R3203" s="12" t="s">
        <v>8359</v>
      </c>
      <c r="S3203" s="14">
        <f t="shared" si="200"/>
        <v>41861.558761574073</v>
      </c>
      <c r="T3203" s="14">
        <f t="shared" si="201"/>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2"/>
        <v>54.52</v>
      </c>
      <c r="P3204" s="5">
        <f t="shared" si="203"/>
        <v>109.04</v>
      </c>
      <c r="Q3204" t="s">
        <v>8317</v>
      </c>
      <c r="R3204" s="12" t="s">
        <v>8359</v>
      </c>
      <c r="S3204" s="14">
        <f t="shared" si="200"/>
        <v>42293.645208333335</v>
      </c>
      <c r="T3204" s="14">
        <f t="shared" si="201"/>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2"/>
        <v>25</v>
      </c>
      <c r="P3205" s="5">
        <f t="shared" si="203"/>
        <v>41.666666666666664</v>
      </c>
      <c r="Q3205" t="s">
        <v>8317</v>
      </c>
      <c r="R3205" s="12" t="s">
        <v>8359</v>
      </c>
      <c r="S3205" s="14">
        <f t="shared" si="200"/>
        <v>42242.780347222222</v>
      </c>
      <c r="T3205" s="14">
        <f t="shared" si="201"/>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2"/>
        <v>0</v>
      </c>
      <c r="P3206" s="5" t="e">
        <f t="shared" si="203"/>
        <v>#DIV/0!</v>
      </c>
      <c r="Q3206" t="s">
        <v>8317</v>
      </c>
      <c r="R3206" s="12" t="s">
        <v>8359</v>
      </c>
      <c r="S3206" s="14">
        <f t="shared" si="200"/>
        <v>42172.477766203701</v>
      </c>
      <c r="T3206" s="14">
        <f t="shared" si="201"/>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2"/>
        <v>3.4125000000000001</v>
      </c>
      <c r="P3207" s="5">
        <f t="shared" si="203"/>
        <v>22.75</v>
      </c>
      <c r="Q3207" t="s">
        <v>8317</v>
      </c>
      <c r="R3207" s="12" t="s">
        <v>8359</v>
      </c>
      <c r="S3207" s="14">
        <f t="shared" si="200"/>
        <v>42095.166342592587</v>
      </c>
      <c r="T3207" s="14">
        <f t="shared" si="201"/>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2"/>
        <v>0</v>
      </c>
      <c r="P3208" s="5" t="e">
        <f t="shared" si="203"/>
        <v>#DIV/0!</v>
      </c>
      <c r="Q3208" t="s">
        <v>8317</v>
      </c>
      <c r="R3208" s="12" t="s">
        <v>8359</v>
      </c>
      <c r="S3208" s="14">
        <f t="shared" si="200"/>
        <v>42236.067719907405</v>
      </c>
      <c r="T3208" s="14">
        <f t="shared" si="201"/>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2"/>
        <v>46.36363636363636</v>
      </c>
      <c r="P3209" s="5">
        <f t="shared" si="203"/>
        <v>70.833333333333329</v>
      </c>
      <c r="Q3209" t="s">
        <v>8317</v>
      </c>
      <c r="R3209" s="12" t="s">
        <v>8318</v>
      </c>
      <c r="S3209" s="14">
        <f t="shared" si="200"/>
        <v>42057.069525462961</v>
      </c>
      <c r="T3209" s="14">
        <f t="shared" si="201"/>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2"/>
        <v>103.49999999999999</v>
      </c>
      <c r="P3210" s="5">
        <f t="shared" si="203"/>
        <v>63.109756097560975</v>
      </c>
      <c r="Q3210" t="s">
        <v>8317</v>
      </c>
      <c r="R3210" s="12" t="s">
        <v>8318</v>
      </c>
      <c r="S3210" s="14">
        <f t="shared" si="200"/>
        <v>41827.396724537037</v>
      </c>
      <c r="T3210" s="14">
        <f t="shared" si="201"/>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2"/>
        <v>119.32315789473684</v>
      </c>
      <c r="P3211" s="5">
        <f t="shared" si="203"/>
        <v>50.157964601769912</v>
      </c>
      <c r="Q3211" t="s">
        <v>8317</v>
      </c>
      <c r="R3211" s="12" t="s">
        <v>8318</v>
      </c>
      <c r="S3211" s="14">
        <f t="shared" si="200"/>
        <v>41778.428912037038</v>
      </c>
      <c r="T3211" s="14">
        <f t="shared" si="201"/>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2"/>
        <v>125.76666666666667</v>
      </c>
      <c r="P3212" s="5">
        <f t="shared" si="203"/>
        <v>62.883333333333333</v>
      </c>
      <c r="Q3212" t="s">
        <v>8317</v>
      </c>
      <c r="R3212" s="12" t="s">
        <v>8318</v>
      </c>
      <c r="S3212" s="14">
        <f t="shared" si="200"/>
        <v>41013.728229166663</v>
      </c>
      <c r="T3212" s="14">
        <f t="shared" si="201"/>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2"/>
        <v>119.74347826086958</v>
      </c>
      <c r="P3213" s="5">
        <f t="shared" si="203"/>
        <v>85.531055900621112</v>
      </c>
      <c r="Q3213" t="s">
        <v>8317</v>
      </c>
      <c r="R3213" s="12" t="s">
        <v>8318</v>
      </c>
      <c r="S3213" s="14">
        <f t="shared" si="200"/>
        <v>41834.378240740742</v>
      </c>
      <c r="T3213" s="14">
        <f t="shared" si="201"/>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2"/>
        <v>126.25</v>
      </c>
      <c r="P3214" s="5">
        <f t="shared" si="203"/>
        <v>53.723404255319146</v>
      </c>
      <c r="Q3214" t="s">
        <v>8317</v>
      </c>
      <c r="R3214" s="12" t="s">
        <v>8318</v>
      </c>
      <c r="S3214" s="14">
        <f t="shared" si="200"/>
        <v>41829.587395833332</v>
      </c>
      <c r="T3214" s="14">
        <f t="shared" si="201"/>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2"/>
        <v>100.11666666666667</v>
      </c>
      <c r="P3215" s="5">
        <f t="shared" si="203"/>
        <v>127.80851063829788</v>
      </c>
      <c r="Q3215" t="s">
        <v>8317</v>
      </c>
      <c r="R3215" s="12" t="s">
        <v>8318</v>
      </c>
      <c r="S3215" s="14">
        <f t="shared" si="200"/>
        <v>42171.555081018516</v>
      </c>
      <c r="T3215" s="14">
        <f t="shared" si="201"/>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2"/>
        <v>102.13333333333334</v>
      </c>
      <c r="P3216" s="5">
        <f t="shared" si="203"/>
        <v>106.57391304347826</v>
      </c>
      <c r="Q3216" t="s">
        <v>8317</v>
      </c>
      <c r="R3216" s="12" t="s">
        <v>8318</v>
      </c>
      <c r="S3216" s="14">
        <f t="shared" si="200"/>
        <v>42337.584178240737</v>
      </c>
      <c r="T3216" s="14">
        <f t="shared" si="201"/>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2"/>
        <v>100.35142857142858</v>
      </c>
      <c r="P3217" s="5">
        <f t="shared" si="203"/>
        <v>262.11194029850748</v>
      </c>
      <c r="Q3217" t="s">
        <v>8317</v>
      </c>
      <c r="R3217" s="12" t="s">
        <v>8318</v>
      </c>
      <c r="S3217" s="14">
        <f t="shared" si="200"/>
        <v>42219.456840277773</v>
      </c>
      <c r="T3217" s="14">
        <f t="shared" si="201"/>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2"/>
        <v>100.05</v>
      </c>
      <c r="P3218" s="5">
        <f t="shared" si="203"/>
        <v>57.171428571428571</v>
      </c>
      <c r="Q3218" t="s">
        <v>8317</v>
      </c>
      <c r="R3218" s="12" t="s">
        <v>8318</v>
      </c>
      <c r="S3218" s="14">
        <f t="shared" si="200"/>
        <v>42165.254293981481</v>
      </c>
      <c r="T3218" s="14">
        <f t="shared" si="201"/>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2"/>
        <v>116.02222222222223</v>
      </c>
      <c r="P3219" s="5">
        <f t="shared" si="203"/>
        <v>50.20192307692308</v>
      </c>
      <c r="Q3219" t="s">
        <v>8317</v>
      </c>
      <c r="R3219" s="12" t="s">
        <v>8318</v>
      </c>
      <c r="S3219" s="14">
        <f t="shared" ref="S3219:S3282" si="204">(((J3219/60)/60)/24)+DATE(1970,1,1)+(-5/24)</f>
        <v>42648.337777777771</v>
      </c>
      <c r="T3219" s="14">
        <f t="shared" ref="T3219:T3282" si="205">(((I3219/60)/60)/24)+DATE(1970,1,1)+(-5/24)</f>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2"/>
        <v>102.1</v>
      </c>
      <c r="P3220" s="5">
        <f t="shared" si="203"/>
        <v>66.586956521739125</v>
      </c>
      <c r="Q3220" t="s">
        <v>8317</v>
      </c>
      <c r="R3220" s="12" t="s">
        <v>8318</v>
      </c>
      <c r="S3220" s="14">
        <f t="shared" si="204"/>
        <v>41970.793819444443</v>
      </c>
      <c r="T3220" s="14">
        <f t="shared" si="205"/>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2"/>
        <v>100.11000000000001</v>
      </c>
      <c r="P3221" s="5">
        <f t="shared" si="203"/>
        <v>168.25210084033614</v>
      </c>
      <c r="Q3221" t="s">
        <v>8317</v>
      </c>
      <c r="R3221" s="12" t="s">
        <v>8318</v>
      </c>
      <c r="S3221" s="14">
        <f t="shared" si="204"/>
        <v>42050.77484953704</v>
      </c>
      <c r="T3221" s="14">
        <f t="shared" si="205"/>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2"/>
        <v>100.84</v>
      </c>
      <c r="P3222" s="5">
        <f t="shared" si="203"/>
        <v>256.37288135593218</v>
      </c>
      <c r="Q3222" t="s">
        <v>8317</v>
      </c>
      <c r="R3222" s="12" t="s">
        <v>8318</v>
      </c>
      <c r="S3222" s="14">
        <f t="shared" si="204"/>
        <v>42772.625046296293</v>
      </c>
      <c r="T3222" s="14">
        <f t="shared" si="205"/>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2"/>
        <v>103.42499999999998</v>
      </c>
      <c r="P3223" s="5">
        <f t="shared" si="203"/>
        <v>36.610619469026545</v>
      </c>
      <c r="Q3223" t="s">
        <v>8317</v>
      </c>
      <c r="R3223" s="12" t="s">
        <v>8318</v>
      </c>
      <c r="S3223" s="14">
        <f t="shared" si="204"/>
        <v>42155.488460648143</v>
      </c>
      <c r="T3223" s="14">
        <f t="shared" si="205"/>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2"/>
        <v>124.8</v>
      </c>
      <c r="P3224" s="5">
        <f t="shared" si="203"/>
        <v>37.142857142857146</v>
      </c>
      <c r="Q3224" t="s">
        <v>8317</v>
      </c>
      <c r="R3224" s="12" t="s">
        <v>8318</v>
      </c>
      <c r="S3224" s="14">
        <f t="shared" si="204"/>
        <v>42270.373807870368</v>
      </c>
      <c r="T3224" s="14">
        <f t="shared" si="205"/>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2"/>
        <v>109.51612903225806</v>
      </c>
      <c r="P3225" s="5">
        <f t="shared" si="203"/>
        <v>45.878378378378379</v>
      </c>
      <c r="Q3225" t="s">
        <v>8317</v>
      </c>
      <c r="R3225" s="12" t="s">
        <v>8318</v>
      </c>
      <c r="S3225" s="14">
        <f t="shared" si="204"/>
        <v>42206.62703703704</v>
      </c>
      <c r="T3225" s="14">
        <f t="shared" si="205"/>
        <v>42236.62703703704</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2"/>
        <v>102.03333333333333</v>
      </c>
      <c r="P3226" s="5">
        <f t="shared" si="203"/>
        <v>141.71296296296296</v>
      </c>
      <c r="Q3226" t="s">
        <v>8317</v>
      </c>
      <c r="R3226" s="12" t="s">
        <v>8318</v>
      </c>
      <c r="S3226" s="14">
        <f t="shared" si="204"/>
        <v>42697.642511574071</v>
      </c>
      <c r="T3226" s="14">
        <f t="shared" si="205"/>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2"/>
        <v>102.35000000000001</v>
      </c>
      <c r="P3227" s="5">
        <f t="shared" si="203"/>
        <v>52.487179487179489</v>
      </c>
      <c r="Q3227" t="s">
        <v>8317</v>
      </c>
      <c r="R3227" s="12" t="s">
        <v>8318</v>
      </c>
      <c r="S3227" s="14">
        <f t="shared" si="204"/>
        <v>42503.351134259261</v>
      </c>
      <c r="T3227" s="14">
        <f t="shared" si="205"/>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2"/>
        <v>104.16666666666667</v>
      </c>
      <c r="P3228" s="5">
        <f t="shared" si="203"/>
        <v>59.523809523809526</v>
      </c>
      <c r="Q3228" t="s">
        <v>8317</v>
      </c>
      <c r="R3228" s="12" t="s">
        <v>8318</v>
      </c>
      <c r="S3228" s="14">
        <f t="shared" si="204"/>
        <v>42277.375138888885</v>
      </c>
      <c r="T3228" s="14">
        <f t="shared" si="205"/>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2"/>
        <v>125</v>
      </c>
      <c r="P3229" s="5">
        <f t="shared" si="203"/>
        <v>50</v>
      </c>
      <c r="Q3229" t="s">
        <v>8317</v>
      </c>
      <c r="R3229" s="12" t="s">
        <v>8318</v>
      </c>
      <c r="S3229" s="14">
        <f t="shared" si="204"/>
        <v>42722.674027777779</v>
      </c>
      <c r="T3229" s="14">
        <f t="shared" si="205"/>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2"/>
        <v>102.34285714285714</v>
      </c>
      <c r="P3230" s="5">
        <f t="shared" si="203"/>
        <v>193.62162162162161</v>
      </c>
      <c r="Q3230" t="s">
        <v>8317</v>
      </c>
      <c r="R3230" s="12" t="s">
        <v>8318</v>
      </c>
      <c r="S3230" s="14">
        <f t="shared" si="204"/>
        <v>42323.500972222224</v>
      </c>
      <c r="T3230" s="14">
        <f t="shared" si="205"/>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2"/>
        <v>107.86500000000001</v>
      </c>
      <c r="P3231" s="5">
        <f t="shared" si="203"/>
        <v>106.79702970297029</v>
      </c>
      <c r="Q3231" t="s">
        <v>8317</v>
      </c>
      <c r="R3231" s="12" t="s">
        <v>8318</v>
      </c>
      <c r="S3231" s="14">
        <f t="shared" si="204"/>
        <v>41933.083310185182</v>
      </c>
      <c r="T3231" s="14">
        <f t="shared" si="205"/>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2"/>
        <v>109.88461538461539</v>
      </c>
      <c r="P3232" s="5">
        <f t="shared" si="203"/>
        <v>77.21621621621621</v>
      </c>
      <c r="Q3232" t="s">
        <v>8317</v>
      </c>
      <c r="R3232" s="12" t="s">
        <v>8318</v>
      </c>
      <c r="S3232" s="14">
        <f t="shared" si="204"/>
        <v>41897.959791666668</v>
      </c>
      <c r="T3232" s="14">
        <f t="shared" si="205"/>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2"/>
        <v>161</v>
      </c>
      <c r="P3233" s="5">
        <f t="shared" si="203"/>
        <v>57.5</v>
      </c>
      <c r="Q3233" t="s">
        <v>8317</v>
      </c>
      <c r="R3233" s="12" t="s">
        <v>8318</v>
      </c>
      <c r="S3233" s="14">
        <f t="shared" si="204"/>
        <v>42446.735497685186</v>
      </c>
      <c r="T3233" s="14">
        <f t="shared" si="205"/>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2"/>
        <v>131.20000000000002</v>
      </c>
      <c r="P3234" s="5">
        <f t="shared" si="203"/>
        <v>50.46153846153846</v>
      </c>
      <c r="Q3234" t="s">
        <v>8317</v>
      </c>
      <c r="R3234" s="12" t="s">
        <v>8318</v>
      </c>
      <c r="S3234" s="14">
        <f t="shared" si="204"/>
        <v>42463.605520833335</v>
      </c>
      <c r="T3234" s="14">
        <f t="shared" si="205"/>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2"/>
        <v>118.8</v>
      </c>
      <c r="P3235" s="5">
        <f t="shared" si="203"/>
        <v>97.377049180327873</v>
      </c>
      <c r="Q3235" t="s">
        <v>8317</v>
      </c>
      <c r="R3235" s="12" t="s">
        <v>8318</v>
      </c>
      <c r="S3235" s="14">
        <f t="shared" si="204"/>
        <v>42766.596701388888</v>
      </c>
      <c r="T3235" s="14">
        <f t="shared" si="205"/>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2"/>
        <v>100.39275000000001</v>
      </c>
      <c r="P3236" s="5">
        <f t="shared" si="203"/>
        <v>34.91921739130435</v>
      </c>
      <c r="Q3236" t="s">
        <v>8317</v>
      </c>
      <c r="R3236" s="12" t="s">
        <v>8318</v>
      </c>
      <c r="S3236" s="14">
        <f t="shared" si="204"/>
        <v>42734.581111111103</v>
      </c>
      <c r="T3236" s="14">
        <f t="shared" si="205"/>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2"/>
        <v>103.20666666666666</v>
      </c>
      <c r="P3237" s="5">
        <f t="shared" si="203"/>
        <v>85.530386740331494</v>
      </c>
      <c r="Q3237" t="s">
        <v>8317</v>
      </c>
      <c r="R3237" s="12" t="s">
        <v>8318</v>
      </c>
      <c r="S3237" s="14">
        <f t="shared" si="204"/>
        <v>42522.139479166661</v>
      </c>
      <c r="T3237" s="14">
        <f t="shared" si="205"/>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2"/>
        <v>100.6</v>
      </c>
      <c r="P3238" s="5">
        <f t="shared" si="203"/>
        <v>182.90909090909091</v>
      </c>
      <c r="Q3238" t="s">
        <v>8317</v>
      </c>
      <c r="R3238" s="12" t="s">
        <v>8318</v>
      </c>
      <c r="S3238" s="14">
        <f t="shared" si="204"/>
        <v>42702.708715277775</v>
      </c>
      <c r="T3238" s="14">
        <f t="shared" si="205"/>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2"/>
        <v>100.78754285714287</v>
      </c>
      <c r="P3239" s="5">
        <f t="shared" si="203"/>
        <v>131.13620817843866</v>
      </c>
      <c r="Q3239" t="s">
        <v>8317</v>
      </c>
      <c r="R3239" s="12" t="s">
        <v>8318</v>
      </c>
      <c r="S3239" s="14">
        <f t="shared" si="204"/>
        <v>42252.266018518516</v>
      </c>
      <c r="T3239" s="14">
        <f t="shared" si="205"/>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2"/>
        <v>112.32142857142857</v>
      </c>
      <c r="P3240" s="5">
        <f t="shared" si="203"/>
        <v>39.810126582278478</v>
      </c>
      <c r="Q3240" t="s">
        <v>8317</v>
      </c>
      <c r="R3240" s="12" t="s">
        <v>8318</v>
      </c>
      <c r="S3240" s="14">
        <f t="shared" si="204"/>
        <v>42156.302060185182</v>
      </c>
      <c r="T3240" s="14">
        <f t="shared" si="205"/>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2"/>
        <v>105.91914022517912</v>
      </c>
      <c r="P3241" s="5">
        <f t="shared" si="203"/>
        <v>59.701730769230764</v>
      </c>
      <c r="Q3241" t="s">
        <v>8317</v>
      </c>
      <c r="R3241" s="12" t="s">
        <v>8318</v>
      </c>
      <c r="S3241" s="14">
        <f t="shared" si="204"/>
        <v>42277.880706018514</v>
      </c>
      <c r="T3241" s="14">
        <f t="shared" si="205"/>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2"/>
        <v>100.56666666666668</v>
      </c>
      <c r="P3242" s="5">
        <f t="shared" si="203"/>
        <v>88.735294117647058</v>
      </c>
      <c r="Q3242" t="s">
        <v>8317</v>
      </c>
      <c r="R3242" s="12" t="s">
        <v>8318</v>
      </c>
      <c r="S3242" s="14">
        <f t="shared" si="204"/>
        <v>42754.485509259255</v>
      </c>
      <c r="T3242" s="14">
        <f t="shared" si="205"/>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2"/>
        <v>115.30588235294117</v>
      </c>
      <c r="P3243" s="5">
        <f t="shared" si="203"/>
        <v>58.688622754491021</v>
      </c>
      <c r="Q3243" t="s">
        <v>8317</v>
      </c>
      <c r="R3243" s="12" t="s">
        <v>8318</v>
      </c>
      <c r="S3243" s="14">
        <f t="shared" si="204"/>
        <v>41893.116550925923</v>
      </c>
      <c r="T3243" s="14">
        <f t="shared" si="205"/>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2"/>
        <v>127.30419999999999</v>
      </c>
      <c r="P3244" s="5">
        <f t="shared" si="203"/>
        <v>69.56513661202186</v>
      </c>
      <c r="Q3244" t="s">
        <v>8317</v>
      </c>
      <c r="R3244" s="12" t="s">
        <v>8318</v>
      </c>
      <c r="S3244" s="14">
        <f t="shared" si="204"/>
        <v>41871.547361111108</v>
      </c>
      <c r="T3244" s="14">
        <f t="shared" si="205"/>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2"/>
        <v>102.83750000000001</v>
      </c>
      <c r="P3245" s="5">
        <f t="shared" si="203"/>
        <v>115.87323943661971</v>
      </c>
      <c r="Q3245" t="s">
        <v>8317</v>
      </c>
      <c r="R3245" s="12" t="s">
        <v>8318</v>
      </c>
      <c r="S3245" s="14">
        <f t="shared" si="204"/>
        <v>42261.888449074067</v>
      </c>
      <c r="T3245" s="14">
        <f t="shared" si="205"/>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2"/>
        <v>102.9375</v>
      </c>
      <c r="P3246" s="5">
        <f t="shared" si="203"/>
        <v>23.869565217391305</v>
      </c>
      <c r="Q3246" t="s">
        <v>8317</v>
      </c>
      <c r="R3246" s="12" t="s">
        <v>8318</v>
      </c>
      <c r="S3246" s="14">
        <f t="shared" si="204"/>
        <v>42675.485902777778</v>
      </c>
      <c r="T3246" s="14">
        <f t="shared" si="205"/>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2"/>
        <v>104.3047619047619</v>
      </c>
      <c r="P3247" s="5">
        <f t="shared" si="203"/>
        <v>81.125925925925927</v>
      </c>
      <c r="Q3247" t="s">
        <v>8317</v>
      </c>
      <c r="R3247" s="12" t="s">
        <v>8318</v>
      </c>
      <c r="S3247" s="14">
        <f t="shared" si="204"/>
        <v>42135.391874999994</v>
      </c>
      <c r="T3247" s="14">
        <f t="shared" si="205"/>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2"/>
        <v>111.22000000000001</v>
      </c>
      <c r="P3248" s="5">
        <f t="shared" si="203"/>
        <v>57.626943005181346</v>
      </c>
      <c r="Q3248" t="s">
        <v>8317</v>
      </c>
      <c r="R3248" s="12" t="s">
        <v>8318</v>
      </c>
      <c r="S3248" s="14">
        <f t="shared" si="204"/>
        <v>42230.263888888883</v>
      </c>
      <c r="T3248" s="14">
        <f t="shared" si="205"/>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2"/>
        <v>105.86</v>
      </c>
      <c r="P3249" s="5">
        <f t="shared" si="203"/>
        <v>46.429824561403507</v>
      </c>
      <c r="Q3249" t="s">
        <v>8317</v>
      </c>
      <c r="R3249" s="12" t="s">
        <v>8318</v>
      </c>
      <c r="S3249" s="14">
        <f t="shared" si="204"/>
        <v>42167.22583333333</v>
      </c>
      <c r="T3249" s="14">
        <f t="shared" si="205"/>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2"/>
        <v>100.79166666666666</v>
      </c>
      <c r="P3250" s="5">
        <f t="shared" si="203"/>
        <v>60.475000000000001</v>
      </c>
      <c r="Q3250" t="s">
        <v>8317</v>
      </c>
      <c r="R3250" s="12" t="s">
        <v>8318</v>
      </c>
      <c r="S3250" s="14">
        <f t="shared" si="204"/>
        <v>42068.68005787037</v>
      </c>
      <c r="T3250" s="14">
        <f t="shared" si="205"/>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2"/>
        <v>104.92727272727274</v>
      </c>
      <c r="P3251" s="5">
        <f t="shared" si="203"/>
        <v>65.579545454545453</v>
      </c>
      <c r="Q3251" t="s">
        <v>8317</v>
      </c>
      <c r="R3251" s="12" t="s">
        <v>8318</v>
      </c>
      <c r="S3251" s="14">
        <f t="shared" si="204"/>
        <v>42145.538356481477</v>
      </c>
      <c r="T3251" s="14">
        <f t="shared" si="205"/>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2"/>
        <v>101.55199999999999</v>
      </c>
      <c r="P3252" s="5">
        <f t="shared" si="203"/>
        <v>119.1924882629108</v>
      </c>
      <c r="Q3252" t="s">
        <v>8317</v>
      </c>
      <c r="R3252" s="12" t="s">
        <v>8318</v>
      </c>
      <c r="S3252" s="14">
        <f t="shared" si="204"/>
        <v>41918.533842592587</v>
      </c>
      <c r="T3252" s="14">
        <f t="shared" si="205"/>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2"/>
        <v>110.73333333333333</v>
      </c>
      <c r="P3253" s="5">
        <f t="shared" si="203"/>
        <v>83.05</v>
      </c>
      <c r="Q3253" t="s">
        <v>8317</v>
      </c>
      <c r="R3253" s="12" t="s">
        <v>8318</v>
      </c>
      <c r="S3253" s="14">
        <f t="shared" si="204"/>
        <v>42146.52275462963</v>
      </c>
      <c r="T3253" s="14">
        <f t="shared" si="205"/>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2"/>
        <v>127.82222222222221</v>
      </c>
      <c r="P3254" s="5">
        <f t="shared" si="203"/>
        <v>57.52</v>
      </c>
      <c r="Q3254" t="s">
        <v>8317</v>
      </c>
      <c r="R3254" s="12" t="s">
        <v>8318</v>
      </c>
      <c r="S3254" s="14">
        <f t="shared" si="204"/>
        <v>42590.264351851853</v>
      </c>
      <c r="T3254" s="14">
        <f t="shared" si="205"/>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2"/>
        <v>101.82500000000002</v>
      </c>
      <c r="P3255" s="5">
        <f t="shared" si="203"/>
        <v>177.08695652173913</v>
      </c>
      <c r="Q3255" t="s">
        <v>8317</v>
      </c>
      <c r="R3255" s="12" t="s">
        <v>8318</v>
      </c>
      <c r="S3255" s="14">
        <f t="shared" si="204"/>
        <v>42602.368379629632</v>
      </c>
      <c r="T3255" s="14">
        <f t="shared" si="205"/>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2"/>
        <v>101.25769230769231</v>
      </c>
      <c r="P3256" s="5">
        <f t="shared" si="203"/>
        <v>70.771505376344081</v>
      </c>
      <c r="Q3256" t="s">
        <v>8317</v>
      </c>
      <c r="R3256" s="12" t="s">
        <v>8318</v>
      </c>
      <c r="S3256" s="14">
        <f t="shared" si="204"/>
        <v>42058.877418981479</v>
      </c>
      <c r="T3256" s="14">
        <f t="shared" si="205"/>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2"/>
        <v>175</v>
      </c>
      <c r="P3257" s="5">
        <f t="shared" si="203"/>
        <v>29.166666666666668</v>
      </c>
      <c r="Q3257" t="s">
        <v>8317</v>
      </c>
      <c r="R3257" s="12" t="s">
        <v>8318</v>
      </c>
      <c r="S3257" s="14">
        <f t="shared" si="204"/>
        <v>41889.559895833328</v>
      </c>
      <c r="T3257" s="14">
        <f t="shared" si="205"/>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2"/>
        <v>128.06</v>
      </c>
      <c r="P3258" s="5">
        <f t="shared" si="203"/>
        <v>72.76136363636364</v>
      </c>
      <c r="Q3258" t="s">
        <v>8317</v>
      </c>
      <c r="R3258" s="12" t="s">
        <v>8318</v>
      </c>
      <c r="S3258" s="14">
        <f t="shared" si="204"/>
        <v>42144.365474537037</v>
      </c>
      <c r="T3258" s="14">
        <f t="shared" si="205"/>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2"/>
        <v>106.29949999999999</v>
      </c>
      <c r="P3259" s="5">
        <f t="shared" si="203"/>
        <v>51.853414634146333</v>
      </c>
      <c r="Q3259" t="s">
        <v>8317</v>
      </c>
      <c r="R3259" s="12" t="s">
        <v>8318</v>
      </c>
      <c r="S3259" s="14">
        <f t="shared" si="204"/>
        <v>42758.351296296292</v>
      </c>
      <c r="T3259" s="14">
        <f t="shared" si="205"/>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2"/>
        <v>105.21428571428571</v>
      </c>
      <c r="P3260" s="5">
        <f t="shared" si="203"/>
        <v>98.2</v>
      </c>
      <c r="Q3260" t="s">
        <v>8317</v>
      </c>
      <c r="R3260" s="12" t="s">
        <v>8318</v>
      </c>
      <c r="S3260" s="14">
        <f t="shared" si="204"/>
        <v>41982.678946759253</v>
      </c>
      <c r="T3260" s="14">
        <f t="shared" si="205"/>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2"/>
        <v>106.16782608695652</v>
      </c>
      <c r="P3261" s="5">
        <f t="shared" si="203"/>
        <v>251.7381443298969</v>
      </c>
      <c r="Q3261" t="s">
        <v>8317</v>
      </c>
      <c r="R3261" s="12" t="s">
        <v>8318</v>
      </c>
      <c r="S3261" s="14">
        <f t="shared" si="204"/>
        <v>42614.552604166667</v>
      </c>
      <c r="T3261" s="14">
        <f t="shared" si="205"/>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2"/>
        <v>109.24000000000001</v>
      </c>
      <c r="P3262" s="5">
        <f t="shared" si="203"/>
        <v>74.821917808219183</v>
      </c>
      <c r="Q3262" t="s">
        <v>8317</v>
      </c>
      <c r="R3262" s="12" t="s">
        <v>8318</v>
      </c>
      <c r="S3262" s="14">
        <f t="shared" si="204"/>
        <v>42303.464328703696</v>
      </c>
      <c r="T3262" s="14">
        <f t="shared" si="205"/>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2"/>
        <v>100.45454545454547</v>
      </c>
      <c r="P3263" s="5">
        <f t="shared" si="203"/>
        <v>67.65306122448979</v>
      </c>
      <c r="Q3263" t="s">
        <v>8317</v>
      </c>
      <c r="R3263" s="12" t="s">
        <v>8318</v>
      </c>
      <c r="S3263" s="14">
        <f t="shared" si="204"/>
        <v>42171.517083333332</v>
      </c>
      <c r="T3263" s="14">
        <f t="shared" si="205"/>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2"/>
        <v>103.04098360655738</v>
      </c>
      <c r="P3264" s="5">
        <f t="shared" si="203"/>
        <v>93.81343283582089</v>
      </c>
      <c r="Q3264" t="s">
        <v>8317</v>
      </c>
      <c r="R3264" s="12" t="s">
        <v>8318</v>
      </c>
      <c r="S3264" s="14">
        <f t="shared" si="204"/>
        <v>41964.107199074067</v>
      </c>
      <c r="T3264" s="14">
        <f t="shared" si="205"/>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2"/>
        <v>112.1664</v>
      </c>
      <c r="P3265" s="5">
        <f t="shared" si="203"/>
        <v>41.237647058823526</v>
      </c>
      <c r="Q3265" t="s">
        <v>8317</v>
      </c>
      <c r="R3265" s="12" t="s">
        <v>8318</v>
      </c>
      <c r="S3265" s="14">
        <f t="shared" si="204"/>
        <v>42284.30773148148</v>
      </c>
      <c r="T3265" s="14">
        <f t="shared" si="205"/>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2"/>
        <v>103</v>
      </c>
      <c r="P3266" s="5">
        <f t="shared" si="203"/>
        <v>52.551020408163268</v>
      </c>
      <c r="Q3266" t="s">
        <v>8317</v>
      </c>
      <c r="R3266" s="12" t="s">
        <v>8318</v>
      </c>
      <c r="S3266" s="14">
        <f t="shared" si="204"/>
        <v>42016.591874999998</v>
      </c>
      <c r="T3266" s="14">
        <f t="shared" si="205"/>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6">E3267/D3267*100</f>
        <v>164</v>
      </c>
      <c r="P3267" s="5">
        <f t="shared" ref="P3267:P3330" si="207">E3267/L3267</f>
        <v>70.285714285714292</v>
      </c>
      <c r="Q3267" t="s">
        <v>8317</v>
      </c>
      <c r="R3267" s="12" t="s">
        <v>8318</v>
      </c>
      <c r="S3267" s="14">
        <f t="shared" si="204"/>
        <v>42311.503645833327</v>
      </c>
      <c r="T3267" s="14">
        <f t="shared" si="205"/>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6"/>
        <v>131.28333333333333</v>
      </c>
      <c r="P3268" s="5">
        <f t="shared" si="207"/>
        <v>48.325153374233132</v>
      </c>
      <c r="Q3268" t="s">
        <v>8317</v>
      </c>
      <c r="R3268" s="12" t="s">
        <v>8318</v>
      </c>
      <c r="S3268" s="14">
        <f t="shared" si="204"/>
        <v>42136.32780092593</v>
      </c>
      <c r="T3268" s="14">
        <f t="shared" si="205"/>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6"/>
        <v>102.1</v>
      </c>
      <c r="P3269" s="5">
        <f t="shared" si="207"/>
        <v>53.177083333333336</v>
      </c>
      <c r="Q3269" t="s">
        <v>8317</v>
      </c>
      <c r="R3269" s="12" t="s">
        <v>8318</v>
      </c>
      <c r="S3269" s="14">
        <f t="shared" si="204"/>
        <v>42172.549305555549</v>
      </c>
      <c r="T3269" s="14">
        <f t="shared" si="205"/>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6"/>
        <v>128</v>
      </c>
      <c r="P3270" s="5">
        <f t="shared" si="207"/>
        <v>60.952380952380949</v>
      </c>
      <c r="Q3270" t="s">
        <v>8317</v>
      </c>
      <c r="R3270" s="12" t="s">
        <v>8318</v>
      </c>
      <c r="S3270" s="14">
        <f t="shared" si="204"/>
        <v>42590.695925925924</v>
      </c>
      <c r="T3270" s="14">
        <f t="shared" si="205"/>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6"/>
        <v>101.49999999999999</v>
      </c>
      <c r="P3271" s="5">
        <f t="shared" si="207"/>
        <v>116</v>
      </c>
      <c r="Q3271" t="s">
        <v>8317</v>
      </c>
      <c r="R3271" s="12" t="s">
        <v>8318</v>
      </c>
      <c r="S3271" s="14">
        <f t="shared" si="204"/>
        <v>42137.18746527777</v>
      </c>
      <c r="T3271" s="14">
        <f t="shared" si="205"/>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6"/>
        <v>101.66666666666666</v>
      </c>
      <c r="P3272" s="5">
        <f t="shared" si="207"/>
        <v>61</v>
      </c>
      <c r="Q3272" t="s">
        <v>8317</v>
      </c>
      <c r="R3272" s="12" t="s">
        <v>8318</v>
      </c>
      <c r="S3272" s="14">
        <f t="shared" si="204"/>
        <v>42167.324826388889</v>
      </c>
      <c r="T3272" s="14">
        <f t="shared" si="205"/>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6"/>
        <v>130</v>
      </c>
      <c r="P3273" s="5">
        <f t="shared" si="207"/>
        <v>38.235294117647058</v>
      </c>
      <c r="Q3273" t="s">
        <v>8317</v>
      </c>
      <c r="R3273" s="12" t="s">
        <v>8318</v>
      </c>
      <c r="S3273" s="14">
        <f t="shared" si="204"/>
        <v>41915.22887731481</v>
      </c>
      <c r="T3273" s="14">
        <f t="shared" si="205"/>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6"/>
        <v>154.43</v>
      </c>
      <c r="P3274" s="5">
        <f t="shared" si="207"/>
        <v>106.50344827586207</v>
      </c>
      <c r="Q3274" t="s">
        <v>8317</v>
      </c>
      <c r="R3274" s="12" t="s">
        <v>8318</v>
      </c>
      <c r="S3274" s="14">
        <f t="shared" si="204"/>
        <v>42284.291770833333</v>
      </c>
      <c r="T3274" s="14">
        <f t="shared" si="205"/>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6"/>
        <v>107.4</v>
      </c>
      <c r="P3275" s="5">
        <f t="shared" si="207"/>
        <v>204.57142857142858</v>
      </c>
      <c r="Q3275" t="s">
        <v>8317</v>
      </c>
      <c r="R3275" s="12" t="s">
        <v>8318</v>
      </c>
      <c r="S3275" s="14">
        <f t="shared" si="204"/>
        <v>42611.5930787037</v>
      </c>
      <c r="T3275" s="14">
        <f t="shared" si="205"/>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6"/>
        <v>101.32258064516128</v>
      </c>
      <c r="P3276" s="5">
        <f t="shared" si="207"/>
        <v>54.912587412587413</v>
      </c>
      <c r="Q3276" t="s">
        <v>8317</v>
      </c>
      <c r="R3276" s="12" t="s">
        <v>8318</v>
      </c>
      <c r="S3276" s="14">
        <f t="shared" si="204"/>
        <v>42400.496203703697</v>
      </c>
      <c r="T3276" s="14">
        <f t="shared" si="205"/>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6"/>
        <v>100.27777777777777</v>
      </c>
      <c r="P3277" s="5">
        <f t="shared" si="207"/>
        <v>150.41666666666666</v>
      </c>
      <c r="Q3277" t="s">
        <v>8317</v>
      </c>
      <c r="R3277" s="12" t="s">
        <v>8318</v>
      </c>
      <c r="S3277" s="14">
        <f t="shared" si="204"/>
        <v>42017.672118055554</v>
      </c>
      <c r="T3277" s="14">
        <f t="shared" si="205"/>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6"/>
        <v>116.84444444444443</v>
      </c>
      <c r="P3278" s="5">
        <f t="shared" si="207"/>
        <v>52.58</v>
      </c>
      <c r="Q3278" t="s">
        <v>8317</v>
      </c>
      <c r="R3278" s="12" t="s">
        <v>8318</v>
      </c>
      <c r="S3278" s="14">
        <f t="shared" si="204"/>
        <v>42426.741655092592</v>
      </c>
      <c r="T3278" s="14">
        <f t="shared" si="205"/>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6"/>
        <v>108.60000000000001</v>
      </c>
      <c r="P3279" s="5">
        <f t="shared" si="207"/>
        <v>54.3</v>
      </c>
      <c r="Q3279" t="s">
        <v>8317</v>
      </c>
      <c r="R3279" s="12" t="s">
        <v>8318</v>
      </c>
      <c r="S3279" s="14">
        <f t="shared" si="204"/>
        <v>41931.474606481483</v>
      </c>
      <c r="T3279" s="14">
        <f t="shared" si="205"/>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6"/>
        <v>103.4</v>
      </c>
      <c r="P3280" s="5">
        <f t="shared" si="207"/>
        <v>76.029411764705884</v>
      </c>
      <c r="Q3280" t="s">
        <v>8317</v>
      </c>
      <c r="R3280" s="12" t="s">
        <v>8318</v>
      </c>
      <c r="S3280" s="14">
        <f t="shared" si="204"/>
        <v>42124.640081018515</v>
      </c>
      <c r="T3280" s="14">
        <f t="shared" si="205"/>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6"/>
        <v>114.27586206896552</v>
      </c>
      <c r="P3281" s="5">
        <f t="shared" si="207"/>
        <v>105.2063492063492</v>
      </c>
      <c r="Q3281" t="s">
        <v>8317</v>
      </c>
      <c r="R3281" s="12" t="s">
        <v>8318</v>
      </c>
      <c r="S3281" s="14">
        <f t="shared" si="204"/>
        <v>42430.894201388881</v>
      </c>
      <c r="T3281" s="14">
        <f t="shared" si="205"/>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6"/>
        <v>103</v>
      </c>
      <c r="P3282" s="5">
        <f t="shared" si="207"/>
        <v>68.666666666666671</v>
      </c>
      <c r="Q3282" t="s">
        <v>8317</v>
      </c>
      <c r="R3282" s="12" t="s">
        <v>8318</v>
      </c>
      <c r="S3282" s="14">
        <f t="shared" si="204"/>
        <v>42121.548587962963</v>
      </c>
      <c r="T3282" s="14">
        <f t="shared" si="205"/>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6"/>
        <v>121.6</v>
      </c>
      <c r="P3283" s="5">
        <f t="shared" si="207"/>
        <v>129.36170212765958</v>
      </c>
      <c r="Q3283" t="s">
        <v>8317</v>
      </c>
      <c r="R3283" s="12" t="s">
        <v>8318</v>
      </c>
      <c r="S3283" s="14">
        <f t="shared" ref="S3283:S3346" si="208">(((J3283/60)/60)/24)+DATE(1970,1,1)+(-5/24)</f>
        <v>42218.811400462961</v>
      </c>
      <c r="T3283" s="14">
        <f t="shared" ref="T3283:T3346" si="209">(((I3283/60)/60)/24)+DATE(1970,1,1)+(-5/24)</f>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6"/>
        <v>102.6467741935484</v>
      </c>
      <c r="P3284" s="5">
        <f t="shared" si="207"/>
        <v>134.26371308016877</v>
      </c>
      <c r="Q3284" t="s">
        <v>8317</v>
      </c>
      <c r="R3284" s="12" t="s">
        <v>8318</v>
      </c>
      <c r="S3284" s="14">
        <f t="shared" si="208"/>
        <v>42444.985972222225</v>
      </c>
      <c r="T3284" s="14">
        <f t="shared" si="209"/>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6"/>
        <v>104.75000000000001</v>
      </c>
      <c r="P3285" s="5">
        <f t="shared" si="207"/>
        <v>17.829787234042552</v>
      </c>
      <c r="Q3285" t="s">
        <v>8317</v>
      </c>
      <c r="R3285" s="12" t="s">
        <v>8318</v>
      </c>
      <c r="S3285" s="14">
        <f t="shared" si="208"/>
        <v>42379.535856481474</v>
      </c>
      <c r="T3285" s="14">
        <f t="shared" si="209"/>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6"/>
        <v>101.6</v>
      </c>
      <c r="P3286" s="5">
        <f t="shared" si="207"/>
        <v>203.2</v>
      </c>
      <c r="Q3286" t="s">
        <v>8317</v>
      </c>
      <c r="R3286" s="12" t="s">
        <v>8318</v>
      </c>
      <c r="S3286" s="14">
        <f t="shared" si="208"/>
        <v>42380.676539351851</v>
      </c>
      <c r="T3286" s="14">
        <f t="shared" si="209"/>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6"/>
        <v>112.10242048409683</v>
      </c>
      <c r="P3287" s="5">
        <f t="shared" si="207"/>
        <v>69.18518518518519</v>
      </c>
      <c r="Q3287" t="s">
        <v>8317</v>
      </c>
      <c r="R3287" s="12" t="s">
        <v>8318</v>
      </c>
      <c r="S3287" s="14">
        <f t="shared" si="208"/>
        <v>42762.734097222223</v>
      </c>
      <c r="T3287" s="14">
        <f t="shared" si="209"/>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6"/>
        <v>101.76666666666667</v>
      </c>
      <c r="P3288" s="5">
        <f t="shared" si="207"/>
        <v>125.12295081967213</v>
      </c>
      <c r="Q3288" t="s">
        <v>8317</v>
      </c>
      <c r="R3288" s="12" t="s">
        <v>8318</v>
      </c>
      <c r="S3288" s="14">
        <f t="shared" si="208"/>
        <v>42567.631736111107</v>
      </c>
      <c r="T3288" s="14">
        <f t="shared" si="209"/>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6"/>
        <v>100</v>
      </c>
      <c r="P3289" s="5">
        <f t="shared" si="207"/>
        <v>73.529411764705884</v>
      </c>
      <c r="Q3289" t="s">
        <v>8317</v>
      </c>
      <c r="R3289" s="12" t="s">
        <v>8318</v>
      </c>
      <c r="S3289" s="14">
        <f t="shared" si="208"/>
        <v>42311.541990740741</v>
      </c>
      <c r="T3289" s="14">
        <f t="shared" si="209"/>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6"/>
        <v>100.26489999999998</v>
      </c>
      <c r="P3290" s="5">
        <f t="shared" si="207"/>
        <v>48.437149758454105</v>
      </c>
      <c r="Q3290" t="s">
        <v>8317</v>
      </c>
      <c r="R3290" s="12" t="s">
        <v>8318</v>
      </c>
      <c r="S3290" s="14">
        <f t="shared" si="208"/>
        <v>42505.566145833327</v>
      </c>
      <c r="T3290" s="14">
        <f t="shared" si="209"/>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6"/>
        <v>133.04200000000003</v>
      </c>
      <c r="P3291" s="5">
        <f t="shared" si="207"/>
        <v>26.608400000000003</v>
      </c>
      <c r="Q3291" t="s">
        <v>8317</v>
      </c>
      <c r="R3291" s="12" t="s">
        <v>8318</v>
      </c>
      <c r="S3291" s="14">
        <f t="shared" si="208"/>
        <v>42758.159745370365</v>
      </c>
      <c r="T3291" s="14">
        <f t="shared" si="209"/>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6"/>
        <v>121.2</v>
      </c>
      <c r="P3292" s="5">
        <f t="shared" si="207"/>
        <v>33.666666666666664</v>
      </c>
      <c r="Q3292" t="s">
        <v>8317</v>
      </c>
      <c r="R3292" s="12" t="s">
        <v>8318</v>
      </c>
      <c r="S3292" s="14">
        <f t="shared" si="208"/>
        <v>42775.306608796294</v>
      </c>
      <c r="T3292" s="14">
        <f t="shared" si="209"/>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6"/>
        <v>113.99999999999999</v>
      </c>
      <c r="P3293" s="5">
        <f t="shared" si="207"/>
        <v>40.714285714285715</v>
      </c>
      <c r="Q3293" t="s">
        <v>8317</v>
      </c>
      <c r="R3293" s="12" t="s">
        <v>8318</v>
      </c>
      <c r="S3293" s="14">
        <f t="shared" si="208"/>
        <v>42232.494212962956</v>
      </c>
      <c r="T3293" s="14">
        <f t="shared" si="209"/>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6"/>
        <v>286.13861386138615</v>
      </c>
      <c r="P3294" s="5">
        <f t="shared" si="207"/>
        <v>19.266666666666666</v>
      </c>
      <c r="Q3294" t="s">
        <v>8317</v>
      </c>
      <c r="R3294" s="12" t="s">
        <v>8318</v>
      </c>
      <c r="S3294" s="14">
        <f t="shared" si="208"/>
        <v>42282.561898148146</v>
      </c>
      <c r="T3294" s="14">
        <f t="shared" si="209"/>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6"/>
        <v>170.44444444444446</v>
      </c>
      <c r="P3295" s="5">
        <f t="shared" si="207"/>
        <v>84.285714285714292</v>
      </c>
      <c r="Q3295" t="s">
        <v>8317</v>
      </c>
      <c r="R3295" s="12" t="s">
        <v>8318</v>
      </c>
      <c r="S3295" s="14">
        <f t="shared" si="208"/>
        <v>42768.217037037037</v>
      </c>
      <c r="T3295" s="14">
        <f t="shared" si="209"/>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6"/>
        <v>118.33333333333333</v>
      </c>
      <c r="P3296" s="5">
        <f t="shared" si="207"/>
        <v>29.583333333333332</v>
      </c>
      <c r="Q3296" t="s">
        <v>8317</v>
      </c>
      <c r="R3296" s="12" t="s">
        <v>8318</v>
      </c>
      <c r="S3296" s="14">
        <f t="shared" si="208"/>
        <v>42141.33280092592</v>
      </c>
      <c r="T3296" s="14">
        <f t="shared" si="209"/>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6"/>
        <v>102.85857142857142</v>
      </c>
      <c r="P3297" s="5">
        <f t="shared" si="207"/>
        <v>26.667037037037037</v>
      </c>
      <c r="Q3297" t="s">
        <v>8317</v>
      </c>
      <c r="R3297" s="12" t="s">
        <v>8318</v>
      </c>
      <c r="S3297" s="14">
        <f t="shared" si="208"/>
        <v>42609.234131944446</v>
      </c>
      <c r="T3297" s="14">
        <f t="shared" si="209"/>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6"/>
        <v>144.06666666666666</v>
      </c>
      <c r="P3298" s="5">
        <f t="shared" si="207"/>
        <v>45.978723404255319</v>
      </c>
      <c r="Q3298" t="s">
        <v>8317</v>
      </c>
      <c r="R3298" s="12" t="s">
        <v>8318</v>
      </c>
      <c r="S3298" s="14">
        <f t="shared" si="208"/>
        <v>42309.54828703704</v>
      </c>
      <c r="T3298" s="14">
        <f t="shared" si="209"/>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6"/>
        <v>100.07272727272726</v>
      </c>
      <c r="P3299" s="5">
        <f t="shared" si="207"/>
        <v>125.09090909090909</v>
      </c>
      <c r="Q3299" t="s">
        <v>8317</v>
      </c>
      <c r="R3299" s="12" t="s">
        <v>8318</v>
      </c>
      <c r="S3299" s="14">
        <f t="shared" si="208"/>
        <v>42193.563148148147</v>
      </c>
      <c r="T3299" s="14">
        <f t="shared" si="209"/>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6"/>
        <v>101.73</v>
      </c>
      <c r="P3300" s="5">
        <f t="shared" si="207"/>
        <v>141.29166666666666</v>
      </c>
      <c r="Q3300" t="s">
        <v>8317</v>
      </c>
      <c r="R3300" s="12" t="s">
        <v>8318</v>
      </c>
      <c r="S3300" s="14">
        <f t="shared" si="208"/>
        <v>42239.749629629623</v>
      </c>
      <c r="T3300" s="14">
        <f t="shared" si="209"/>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6"/>
        <v>116.19999999999999</v>
      </c>
      <c r="P3301" s="5">
        <f t="shared" si="207"/>
        <v>55.333333333333336</v>
      </c>
      <c r="Q3301" t="s">
        <v>8317</v>
      </c>
      <c r="R3301" s="12" t="s">
        <v>8318</v>
      </c>
      <c r="S3301" s="14">
        <f t="shared" si="208"/>
        <v>42261.709062499998</v>
      </c>
      <c r="T3301" s="14">
        <f t="shared" si="209"/>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6"/>
        <v>136.16666666666666</v>
      </c>
      <c r="P3302" s="5">
        <f t="shared" si="207"/>
        <v>46.420454545454547</v>
      </c>
      <c r="Q3302" t="s">
        <v>8317</v>
      </c>
      <c r="R3302" s="12" t="s">
        <v>8318</v>
      </c>
      <c r="S3302" s="14">
        <f t="shared" si="208"/>
        <v>42102.535439814812</v>
      </c>
      <c r="T3302" s="14">
        <f t="shared" si="209"/>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6"/>
        <v>133.46666666666667</v>
      </c>
      <c r="P3303" s="5">
        <f t="shared" si="207"/>
        <v>57.2</v>
      </c>
      <c r="Q3303" t="s">
        <v>8317</v>
      </c>
      <c r="R3303" s="12" t="s">
        <v>8318</v>
      </c>
      <c r="S3303" s="14">
        <f t="shared" si="208"/>
        <v>42538.527500000004</v>
      </c>
      <c r="T3303" s="14">
        <f t="shared" si="209"/>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6"/>
        <v>103.39285714285715</v>
      </c>
      <c r="P3304" s="5">
        <f t="shared" si="207"/>
        <v>173.7</v>
      </c>
      <c r="Q3304" t="s">
        <v>8317</v>
      </c>
      <c r="R3304" s="12" t="s">
        <v>8318</v>
      </c>
      <c r="S3304" s="14">
        <f t="shared" si="208"/>
        <v>42681.143240740734</v>
      </c>
      <c r="T3304" s="14">
        <f t="shared" si="209"/>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6"/>
        <v>115.88888888888889</v>
      </c>
      <c r="P3305" s="5">
        <f t="shared" si="207"/>
        <v>59.6</v>
      </c>
      <c r="Q3305" t="s">
        <v>8317</v>
      </c>
      <c r="R3305" s="12" t="s">
        <v>8318</v>
      </c>
      <c r="S3305" s="14">
        <f t="shared" si="208"/>
        <v>42056.443101851844</v>
      </c>
      <c r="T3305" s="14">
        <f t="shared" si="209"/>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6"/>
        <v>104.51666666666665</v>
      </c>
      <c r="P3306" s="5">
        <f t="shared" si="207"/>
        <v>89.585714285714289</v>
      </c>
      <c r="Q3306" t="s">
        <v>8317</v>
      </c>
      <c r="R3306" s="12" t="s">
        <v>8318</v>
      </c>
      <c r="S3306" s="14">
        <f t="shared" si="208"/>
        <v>42696.41611111111</v>
      </c>
      <c r="T3306" s="14">
        <f t="shared" si="209"/>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6"/>
        <v>102.02500000000001</v>
      </c>
      <c r="P3307" s="5">
        <f t="shared" si="207"/>
        <v>204.05</v>
      </c>
      <c r="Q3307" t="s">
        <v>8317</v>
      </c>
      <c r="R3307" s="12" t="s">
        <v>8318</v>
      </c>
      <c r="S3307" s="14">
        <f t="shared" si="208"/>
        <v>42186.647546296292</v>
      </c>
      <c r="T3307" s="14">
        <f t="shared" si="209"/>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6"/>
        <v>175.33333333333334</v>
      </c>
      <c r="P3308" s="5">
        <f t="shared" si="207"/>
        <v>48.703703703703702</v>
      </c>
      <c r="Q3308" t="s">
        <v>8317</v>
      </c>
      <c r="R3308" s="12" t="s">
        <v>8318</v>
      </c>
      <c r="S3308" s="14">
        <f t="shared" si="208"/>
        <v>42493.010902777773</v>
      </c>
      <c r="T3308" s="14">
        <f t="shared" si="209"/>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6"/>
        <v>106.67999999999999</v>
      </c>
      <c r="P3309" s="5">
        <f t="shared" si="207"/>
        <v>53.339999999999996</v>
      </c>
      <c r="Q3309" t="s">
        <v>8317</v>
      </c>
      <c r="R3309" s="12" t="s">
        <v>8318</v>
      </c>
      <c r="S3309" s="14">
        <f t="shared" si="208"/>
        <v>42474.848831018513</v>
      </c>
      <c r="T3309" s="14">
        <f t="shared" si="209"/>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6"/>
        <v>122.28571428571429</v>
      </c>
      <c r="P3310" s="5">
        <f t="shared" si="207"/>
        <v>75.087719298245617</v>
      </c>
      <c r="Q3310" t="s">
        <v>8317</v>
      </c>
      <c r="R3310" s="12" t="s">
        <v>8318</v>
      </c>
      <c r="S3310" s="14">
        <f t="shared" si="208"/>
        <v>42452.668576388889</v>
      </c>
      <c r="T3310" s="14">
        <f t="shared" si="209"/>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6"/>
        <v>159.42857142857144</v>
      </c>
      <c r="P3311" s="5">
        <f t="shared" si="207"/>
        <v>18</v>
      </c>
      <c r="Q3311" t="s">
        <v>8317</v>
      </c>
      <c r="R3311" s="12" t="s">
        <v>8318</v>
      </c>
      <c r="S3311" s="14">
        <f t="shared" si="208"/>
        <v>42628.441874999997</v>
      </c>
      <c r="T3311" s="14">
        <f t="shared" si="209"/>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6"/>
        <v>100.07692307692308</v>
      </c>
      <c r="P3312" s="5">
        <f t="shared" si="207"/>
        <v>209.83870967741936</v>
      </c>
      <c r="Q3312" t="s">
        <v>8317</v>
      </c>
      <c r="R3312" s="12" t="s">
        <v>8318</v>
      </c>
      <c r="S3312" s="14">
        <f t="shared" si="208"/>
        <v>42253.720196759255</v>
      </c>
      <c r="T3312" s="14">
        <f t="shared" si="209"/>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6"/>
        <v>109.84</v>
      </c>
      <c r="P3313" s="5">
        <f t="shared" si="207"/>
        <v>61.022222222222226</v>
      </c>
      <c r="Q3313" t="s">
        <v>8317</v>
      </c>
      <c r="R3313" s="12" t="s">
        <v>8318</v>
      </c>
      <c r="S3313" s="14">
        <f t="shared" si="208"/>
        <v>42264.083449074074</v>
      </c>
      <c r="T3313" s="14">
        <f t="shared" si="209"/>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6"/>
        <v>100.03999999999999</v>
      </c>
      <c r="P3314" s="5">
        <f t="shared" si="207"/>
        <v>61</v>
      </c>
      <c r="Q3314" t="s">
        <v>8317</v>
      </c>
      <c r="R3314" s="12" t="s">
        <v>8318</v>
      </c>
      <c r="S3314" s="14">
        <f t="shared" si="208"/>
        <v>42664.601226851846</v>
      </c>
      <c r="T3314" s="14">
        <f t="shared" si="209"/>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6"/>
        <v>116.05000000000001</v>
      </c>
      <c r="P3315" s="5">
        <f t="shared" si="207"/>
        <v>80.034482758620683</v>
      </c>
      <c r="Q3315" t="s">
        <v>8317</v>
      </c>
      <c r="R3315" s="12" t="s">
        <v>8318</v>
      </c>
      <c r="S3315" s="14">
        <f t="shared" si="208"/>
        <v>42382.036076388882</v>
      </c>
      <c r="T3315" s="14">
        <f t="shared" si="209"/>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6"/>
        <v>210.75</v>
      </c>
      <c r="P3316" s="5">
        <f t="shared" si="207"/>
        <v>29.068965517241381</v>
      </c>
      <c r="Q3316" t="s">
        <v>8317</v>
      </c>
      <c r="R3316" s="12" t="s">
        <v>8318</v>
      </c>
      <c r="S3316" s="14">
        <f t="shared" si="208"/>
        <v>42105.059155092589</v>
      </c>
      <c r="T3316" s="14">
        <f t="shared" si="209"/>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6"/>
        <v>110.00000000000001</v>
      </c>
      <c r="P3317" s="5">
        <f t="shared" si="207"/>
        <v>49.438202247191015</v>
      </c>
      <c r="Q3317" t="s">
        <v>8317</v>
      </c>
      <c r="R3317" s="12" t="s">
        <v>8318</v>
      </c>
      <c r="S3317" s="14">
        <f t="shared" si="208"/>
        <v>42466.095381944448</v>
      </c>
      <c r="T3317" s="14">
        <f t="shared" si="209"/>
        <v>42496.095381944448</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6"/>
        <v>100.08673425918037</v>
      </c>
      <c r="P3318" s="5">
        <f t="shared" si="207"/>
        <v>93.977440000000001</v>
      </c>
      <c r="Q3318" t="s">
        <v>8317</v>
      </c>
      <c r="R3318" s="12" t="s">
        <v>8318</v>
      </c>
      <c r="S3318" s="14">
        <f t="shared" si="208"/>
        <v>41826.662905092591</v>
      </c>
      <c r="T3318" s="14">
        <f t="shared" si="209"/>
        <v>41859.370833333334</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6"/>
        <v>106.19047619047619</v>
      </c>
      <c r="P3319" s="5">
        <f t="shared" si="207"/>
        <v>61.944444444444443</v>
      </c>
      <c r="Q3319" t="s">
        <v>8317</v>
      </c>
      <c r="R3319" s="12" t="s">
        <v>8318</v>
      </c>
      <c r="S3319" s="14">
        <f t="shared" si="208"/>
        <v>42498.831296296288</v>
      </c>
      <c r="T3319" s="14">
        <f t="shared" si="209"/>
        <v>42528.831296296288</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6"/>
        <v>125.6</v>
      </c>
      <c r="P3320" s="5">
        <f t="shared" si="207"/>
        <v>78.5</v>
      </c>
      <c r="Q3320" t="s">
        <v>8317</v>
      </c>
      <c r="R3320" s="12" t="s">
        <v>8318</v>
      </c>
      <c r="S3320" s="14">
        <f t="shared" si="208"/>
        <v>42431.093668981477</v>
      </c>
      <c r="T3320" s="14">
        <f t="shared" si="209"/>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6"/>
        <v>108</v>
      </c>
      <c r="P3321" s="5">
        <f t="shared" si="207"/>
        <v>33.75</v>
      </c>
      <c r="Q3321" t="s">
        <v>8317</v>
      </c>
      <c r="R3321" s="12" t="s">
        <v>8318</v>
      </c>
      <c r="S3321" s="14">
        <f t="shared" si="208"/>
        <v>41990.377152777779</v>
      </c>
      <c r="T3321" s="14">
        <f t="shared" si="209"/>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6"/>
        <v>101</v>
      </c>
      <c r="P3322" s="5">
        <f t="shared" si="207"/>
        <v>66.44736842105263</v>
      </c>
      <c r="Q3322" t="s">
        <v>8317</v>
      </c>
      <c r="R3322" s="12" t="s">
        <v>8318</v>
      </c>
      <c r="S3322" s="14">
        <f t="shared" si="208"/>
        <v>42512.837465277778</v>
      </c>
      <c r="T3322" s="14">
        <f t="shared" si="209"/>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6"/>
        <v>107.4</v>
      </c>
      <c r="P3323" s="5">
        <f t="shared" si="207"/>
        <v>35.799999999999997</v>
      </c>
      <c r="Q3323" t="s">
        <v>8317</v>
      </c>
      <c r="R3323" s="12" t="s">
        <v>8318</v>
      </c>
      <c r="S3323" s="14">
        <f t="shared" si="208"/>
        <v>41913.891956018517</v>
      </c>
      <c r="T3323" s="14">
        <f t="shared" si="209"/>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6"/>
        <v>101.51515151515152</v>
      </c>
      <c r="P3324" s="5">
        <f t="shared" si="207"/>
        <v>145.65217391304347</v>
      </c>
      <c r="Q3324" t="s">
        <v>8317</v>
      </c>
      <c r="R3324" s="12" t="s">
        <v>8318</v>
      </c>
      <c r="S3324" s="14">
        <f t="shared" si="208"/>
        <v>42520.802037037036</v>
      </c>
      <c r="T3324" s="14">
        <f t="shared" si="209"/>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6"/>
        <v>125.89999999999999</v>
      </c>
      <c r="P3325" s="5">
        <f t="shared" si="207"/>
        <v>25.693877551020407</v>
      </c>
      <c r="Q3325" t="s">
        <v>8317</v>
      </c>
      <c r="R3325" s="12" t="s">
        <v>8318</v>
      </c>
      <c r="S3325" s="14">
        <f t="shared" si="208"/>
        <v>42608.157499999994</v>
      </c>
      <c r="T3325" s="14">
        <f t="shared" si="209"/>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6"/>
        <v>101.66666666666666</v>
      </c>
      <c r="P3326" s="5">
        <f t="shared" si="207"/>
        <v>152.5</v>
      </c>
      <c r="Q3326" t="s">
        <v>8317</v>
      </c>
      <c r="R3326" s="12" t="s">
        <v>8318</v>
      </c>
      <c r="S3326" s="14">
        <f t="shared" si="208"/>
        <v>42512.374884259254</v>
      </c>
      <c r="T3326" s="14">
        <f t="shared" si="209"/>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6"/>
        <v>112.5</v>
      </c>
      <c r="P3327" s="5">
        <f t="shared" si="207"/>
        <v>30</v>
      </c>
      <c r="Q3327" t="s">
        <v>8317</v>
      </c>
      <c r="R3327" s="12" t="s">
        <v>8318</v>
      </c>
      <c r="S3327" s="14">
        <f t="shared" si="208"/>
        <v>42064.577280092592</v>
      </c>
      <c r="T3327" s="14">
        <f t="shared" si="209"/>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6"/>
        <v>101.375</v>
      </c>
      <c r="P3328" s="5">
        <f t="shared" si="207"/>
        <v>142.28070175438597</v>
      </c>
      <c r="Q3328" t="s">
        <v>8317</v>
      </c>
      <c r="R3328" s="12" t="s">
        <v>8318</v>
      </c>
      <c r="S3328" s="14">
        <f t="shared" si="208"/>
        <v>42041.505844907406</v>
      </c>
      <c r="T3328" s="14">
        <f t="shared" si="209"/>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6"/>
        <v>101.25</v>
      </c>
      <c r="P3329" s="5">
        <f t="shared" si="207"/>
        <v>24.545454545454547</v>
      </c>
      <c r="Q3329" t="s">
        <v>8317</v>
      </c>
      <c r="R3329" s="12" t="s">
        <v>8318</v>
      </c>
      <c r="S3329" s="14">
        <f t="shared" si="208"/>
        <v>42468.166273148141</v>
      </c>
      <c r="T3329" s="14">
        <f t="shared" si="209"/>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6"/>
        <v>146.38888888888889</v>
      </c>
      <c r="P3330" s="5">
        <f t="shared" si="207"/>
        <v>292.77777777777777</v>
      </c>
      <c r="Q3330" t="s">
        <v>8317</v>
      </c>
      <c r="R3330" s="12" t="s">
        <v>8318</v>
      </c>
      <c r="S3330" s="14">
        <f t="shared" si="208"/>
        <v>41822.366701388884</v>
      </c>
      <c r="T3330" s="14">
        <f t="shared" si="209"/>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10">E3331/D3331*100</f>
        <v>116.8</v>
      </c>
      <c r="P3331" s="5">
        <f t="shared" ref="P3331:P3394" si="211">E3331/L3331</f>
        <v>44.92307692307692</v>
      </c>
      <c r="Q3331" t="s">
        <v>8317</v>
      </c>
      <c r="R3331" s="12" t="s">
        <v>8318</v>
      </c>
      <c r="S3331" s="14">
        <f t="shared" si="208"/>
        <v>41837.114675925921</v>
      </c>
      <c r="T3331" s="14">
        <f t="shared" si="209"/>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10"/>
        <v>106.26666666666667</v>
      </c>
      <c r="P3332" s="5">
        <f t="shared" si="211"/>
        <v>23.10144927536232</v>
      </c>
      <c r="Q3332" t="s">
        <v>8317</v>
      </c>
      <c r="R3332" s="12" t="s">
        <v>8318</v>
      </c>
      <c r="S3332" s="14">
        <f t="shared" si="208"/>
        <v>42065.679027777776</v>
      </c>
      <c r="T3332" s="14">
        <f t="shared" si="209"/>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10"/>
        <v>104.52</v>
      </c>
      <c r="P3333" s="5">
        <f t="shared" si="211"/>
        <v>80.400000000000006</v>
      </c>
      <c r="Q3333" t="s">
        <v>8317</v>
      </c>
      <c r="R3333" s="12" t="s">
        <v>8318</v>
      </c>
      <c r="S3333" s="14">
        <f t="shared" si="208"/>
        <v>42248.48942129629</v>
      </c>
      <c r="T3333" s="14">
        <f t="shared" si="209"/>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10"/>
        <v>100</v>
      </c>
      <c r="P3334" s="5">
        <f t="shared" si="211"/>
        <v>72.289156626506028</v>
      </c>
      <c r="Q3334" t="s">
        <v>8317</v>
      </c>
      <c r="R3334" s="12" t="s">
        <v>8318</v>
      </c>
      <c r="S3334" s="14">
        <f t="shared" si="208"/>
        <v>41809.651967592588</v>
      </c>
      <c r="T3334" s="14">
        <f t="shared" si="209"/>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10"/>
        <v>104.57142857142858</v>
      </c>
      <c r="P3335" s="5">
        <f t="shared" si="211"/>
        <v>32.972972972972975</v>
      </c>
      <c r="Q3335" t="s">
        <v>8317</v>
      </c>
      <c r="R3335" s="12" t="s">
        <v>8318</v>
      </c>
      <c r="S3335" s="14">
        <f t="shared" si="208"/>
        <v>42148.468518518515</v>
      </c>
      <c r="T3335" s="14">
        <f t="shared" si="209"/>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10"/>
        <v>138.62051149573753</v>
      </c>
      <c r="P3336" s="5">
        <f t="shared" si="211"/>
        <v>116.65217391304348</v>
      </c>
      <c r="Q3336" t="s">
        <v>8317</v>
      </c>
      <c r="R3336" s="12" t="s">
        <v>8318</v>
      </c>
      <c r="S3336" s="14">
        <f t="shared" si="208"/>
        <v>42185.312754629624</v>
      </c>
      <c r="T3336" s="14">
        <f t="shared" si="209"/>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10"/>
        <v>100.32000000000001</v>
      </c>
      <c r="P3337" s="5">
        <f t="shared" si="211"/>
        <v>79.61904761904762</v>
      </c>
      <c r="Q3337" t="s">
        <v>8317</v>
      </c>
      <c r="R3337" s="12" t="s">
        <v>8318</v>
      </c>
      <c r="S3337" s="14">
        <f t="shared" si="208"/>
        <v>41827.465810185182</v>
      </c>
      <c r="T3337" s="14">
        <f t="shared" si="209"/>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10"/>
        <v>100</v>
      </c>
      <c r="P3338" s="5">
        <f t="shared" si="211"/>
        <v>27.777777777777779</v>
      </c>
      <c r="Q3338" t="s">
        <v>8317</v>
      </c>
      <c r="R3338" s="12" t="s">
        <v>8318</v>
      </c>
      <c r="S3338" s="14">
        <f t="shared" si="208"/>
        <v>42437.190347222226</v>
      </c>
      <c r="T3338" s="14">
        <f t="shared" si="209"/>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10"/>
        <v>110.2</v>
      </c>
      <c r="P3339" s="5">
        <f t="shared" si="211"/>
        <v>81.029411764705884</v>
      </c>
      <c r="Q3339" t="s">
        <v>8317</v>
      </c>
      <c r="R3339" s="12" t="s">
        <v>8318</v>
      </c>
      <c r="S3339" s="14">
        <f t="shared" si="208"/>
        <v>41901.073692129627</v>
      </c>
      <c r="T3339" s="14">
        <f t="shared" si="209"/>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10"/>
        <v>102.18</v>
      </c>
      <c r="P3340" s="5">
        <f t="shared" si="211"/>
        <v>136.84821428571428</v>
      </c>
      <c r="Q3340" t="s">
        <v>8317</v>
      </c>
      <c r="R3340" s="12" t="s">
        <v>8318</v>
      </c>
      <c r="S3340" s="14">
        <f t="shared" si="208"/>
        <v>42769.366666666661</v>
      </c>
      <c r="T3340" s="14">
        <f t="shared" si="209"/>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10"/>
        <v>104.35000000000001</v>
      </c>
      <c r="P3341" s="5">
        <f t="shared" si="211"/>
        <v>177.61702127659575</v>
      </c>
      <c r="Q3341" t="s">
        <v>8317</v>
      </c>
      <c r="R3341" s="12" t="s">
        <v>8318</v>
      </c>
      <c r="S3341" s="14">
        <f t="shared" si="208"/>
        <v>42549.457384259258</v>
      </c>
      <c r="T3341" s="14">
        <f t="shared" si="209"/>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10"/>
        <v>138.16666666666666</v>
      </c>
      <c r="P3342" s="5">
        <f t="shared" si="211"/>
        <v>109.07894736842105</v>
      </c>
      <c r="Q3342" t="s">
        <v>8317</v>
      </c>
      <c r="R3342" s="12" t="s">
        <v>8318</v>
      </c>
      <c r="S3342" s="14">
        <f t="shared" si="208"/>
        <v>42685.765671296293</v>
      </c>
      <c r="T3342" s="14">
        <f t="shared" si="209"/>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10"/>
        <v>100</v>
      </c>
      <c r="P3343" s="5">
        <f t="shared" si="211"/>
        <v>119.64285714285714</v>
      </c>
      <c r="Q3343" t="s">
        <v>8317</v>
      </c>
      <c r="R3343" s="12" t="s">
        <v>8318</v>
      </c>
      <c r="S3343" s="14">
        <f t="shared" si="208"/>
        <v>42510.590520833335</v>
      </c>
      <c r="T3343" s="14">
        <f t="shared" si="209"/>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10"/>
        <v>101.66666666666666</v>
      </c>
      <c r="P3344" s="5">
        <f t="shared" si="211"/>
        <v>78.205128205128204</v>
      </c>
      <c r="Q3344" t="s">
        <v>8317</v>
      </c>
      <c r="R3344" s="12" t="s">
        <v>8318</v>
      </c>
      <c r="S3344" s="14">
        <f t="shared" si="208"/>
        <v>42062.088078703695</v>
      </c>
      <c r="T3344" s="14">
        <f t="shared" si="209"/>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10"/>
        <v>171.42857142857142</v>
      </c>
      <c r="P3345" s="5">
        <f t="shared" si="211"/>
        <v>52.173913043478258</v>
      </c>
      <c r="Q3345" t="s">
        <v>8317</v>
      </c>
      <c r="R3345" s="12" t="s">
        <v>8318</v>
      </c>
      <c r="S3345" s="14">
        <f t="shared" si="208"/>
        <v>42452.708148148151</v>
      </c>
      <c r="T3345" s="14">
        <f t="shared" si="209"/>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10"/>
        <v>101.44444444444444</v>
      </c>
      <c r="P3346" s="5">
        <f t="shared" si="211"/>
        <v>114.125</v>
      </c>
      <c r="Q3346" t="s">
        <v>8317</v>
      </c>
      <c r="R3346" s="12" t="s">
        <v>8318</v>
      </c>
      <c r="S3346" s="14">
        <f t="shared" si="208"/>
        <v>41850.991817129623</v>
      </c>
      <c r="T3346" s="14">
        <f t="shared" si="209"/>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10"/>
        <v>130</v>
      </c>
      <c r="P3347" s="5">
        <f t="shared" si="211"/>
        <v>50</v>
      </c>
      <c r="Q3347" t="s">
        <v>8317</v>
      </c>
      <c r="R3347" s="12" t="s">
        <v>8318</v>
      </c>
      <c r="S3347" s="14">
        <f t="shared" ref="S3347:S3410" si="212">(((J3347/60)/60)/24)+DATE(1970,1,1)+(-5/24)</f>
        <v>42052.897777777776</v>
      </c>
      <c r="T3347" s="14">
        <f t="shared" ref="T3347:T3410" si="213">(((I3347/60)/60)/24)+DATE(1970,1,1)+(-5/24)</f>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10"/>
        <v>110.00000000000001</v>
      </c>
      <c r="P3348" s="5">
        <f t="shared" si="211"/>
        <v>91.666666666666671</v>
      </c>
      <c r="Q3348" t="s">
        <v>8317</v>
      </c>
      <c r="R3348" s="12" t="s">
        <v>8318</v>
      </c>
      <c r="S3348" s="14">
        <f t="shared" si="212"/>
        <v>42053.816087962965</v>
      </c>
      <c r="T3348" s="14">
        <f t="shared" si="213"/>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10"/>
        <v>119.44999999999999</v>
      </c>
      <c r="P3349" s="5">
        <f t="shared" si="211"/>
        <v>108.59090909090909</v>
      </c>
      <c r="Q3349" t="s">
        <v>8317</v>
      </c>
      <c r="R3349" s="12" t="s">
        <v>8318</v>
      </c>
      <c r="S3349" s="14">
        <f t="shared" si="212"/>
        <v>42484.343217592592</v>
      </c>
      <c r="T3349" s="14">
        <f t="shared" si="213"/>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10"/>
        <v>100.2909090909091</v>
      </c>
      <c r="P3350" s="5">
        <f t="shared" si="211"/>
        <v>69.822784810126578</v>
      </c>
      <c r="Q3350" t="s">
        <v>8317</v>
      </c>
      <c r="R3350" s="12" t="s">
        <v>8318</v>
      </c>
      <c r="S3350" s="14">
        <f t="shared" si="212"/>
        <v>42466.350462962961</v>
      </c>
      <c r="T3350" s="14">
        <f t="shared" si="213"/>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10"/>
        <v>153.4</v>
      </c>
      <c r="P3351" s="5">
        <f t="shared" si="211"/>
        <v>109.57142857142857</v>
      </c>
      <c r="Q3351" t="s">
        <v>8317</v>
      </c>
      <c r="R3351" s="12" t="s">
        <v>8318</v>
      </c>
      <c r="S3351" s="14">
        <f t="shared" si="212"/>
        <v>42512.902453703697</v>
      </c>
      <c r="T3351" s="14">
        <f t="shared" si="213"/>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10"/>
        <v>104.42857142857143</v>
      </c>
      <c r="P3352" s="5">
        <f t="shared" si="211"/>
        <v>71.666666666666671</v>
      </c>
      <c r="Q3352" t="s">
        <v>8317</v>
      </c>
      <c r="R3352" s="12" t="s">
        <v>8318</v>
      </c>
      <c r="S3352" s="14">
        <f t="shared" si="212"/>
        <v>42302.493182870363</v>
      </c>
      <c r="T3352" s="14">
        <f t="shared" si="213"/>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10"/>
        <v>101.1</v>
      </c>
      <c r="P3353" s="5">
        <f t="shared" si="211"/>
        <v>93.611111111111114</v>
      </c>
      <c r="Q3353" t="s">
        <v>8317</v>
      </c>
      <c r="R3353" s="12" t="s">
        <v>8318</v>
      </c>
      <c r="S3353" s="14">
        <f t="shared" si="212"/>
        <v>41806.187094907407</v>
      </c>
      <c r="T3353" s="14">
        <f t="shared" si="213"/>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10"/>
        <v>107.52</v>
      </c>
      <c r="P3354" s="5">
        <f t="shared" si="211"/>
        <v>76.8</v>
      </c>
      <c r="Q3354" t="s">
        <v>8317</v>
      </c>
      <c r="R3354" s="12" t="s">
        <v>8318</v>
      </c>
      <c r="S3354" s="14">
        <f t="shared" si="212"/>
        <v>42495.784467592595</v>
      </c>
      <c r="T3354" s="14">
        <f t="shared" si="213"/>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10"/>
        <v>315</v>
      </c>
      <c r="P3355" s="5">
        <f t="shared" si="211"/>
        <v>35.795454545454547</v>
      </c>
      <c r="Q3355" t="s">
        <v>8317</v>
      </c>
      <c r="R3355" s="12" t="s">
        <v>8318</v>
      </c>
      <c r="S3355" s="14">
        <f t="shared" si="212"/>
        <v>42479.223958333336</v>
      </c>
      <c r="T3355" s="14">
        <f t="shared" si="213"/>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10"/>
        <v>101.93333333333334</v>
      </c>
      <c r="P3356" s="5">
        <f t="shared" si="211"/>
        <v>55.6</v>
      </c>
      <c r="Q3356" t="s">
        <v>8317</v>
      </c>
      <c r="R3356" s="12" t="s">
        <v>8318</v>
      </c>
      <c r="S3356" s="14">
        <f t="shared" si="212"/>
        <v>42270.518587962964</v>
      </c>
      <c r="T3356" s="14">
        <f t="shared" si="213"/>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10"/>
        <v>126.28571428571429</v>
      </c>
      <c r="P3357" s="5">
        <f t="shared" si="211"/>
        <v>147.33333333333334</v>
      </c>
      <c r="Q3357" t="s">
        <v>8317</v>
      </c>
      <c r="R3357" s="12" t="s">
        <v>8318</v>
      </c>
      <c r="S3357" s="14">
        <f t="shared" si="212"/>
        <v>42489.411192129628</v>
      </c>
      <c r="T3357" s="14">
        <f t="shared" si="213"/>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10"/>
        <v>101.4</v>
      </c>
      <c r="P3358" s="5">
        <f t="shared" si="211"/>
        <v>56.333333333333336</v>
      </c>
      <c r="Q3358" t="s">
        <v>8317</v>
      </c>
      <c r="R3358" s="12" t="s">
        <v>8318</v>
      </c>
      <c r="S3358" s="14">
        <f t="shared" si="212"/>
        <v>42536.607314814813</v>
      </c>
      <c r="T3358" s="14">
        <f t="shared" si="213"/>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10"/>
        <v>101</v>
      </c>
      <c r="P3359" s="5">
        <f t="shared" si="211"/>
        <v>96.19047619047619</v>
      </c>
      <c r="Q3359" t="s">
        <v>8317</v>
      </c>
      <c r="R3359" s="12" t="s">
        <v>8318</v>
      </c>
      <c r="S3359" s="14">
        <f t="shared" si="212"/>
        <v>41822.209606481476</v>
      </c>
      <c r="T3359" s="14">
        <f t="shared" si="213"/>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10"/>
        <v>102.99000000000001</v>
      </c>
      <c r="P3360" s="5">
        <f t="shared" si="211"/>
        <v>63.574074074074076</v>
      </c>
      <c r="Q3360" t="s">
        <v>8317</v>
      </c>
      <c r="R3360" s="12" t="s">
        <v>8318</v>
      </c>
      <c r="S3360" s="14">
        <f t="shared" si="212"/>
        <v>41932.102766203701</v>
      </c>
      <c r="T3360" s="14">
        <f t="shared" si="213"/>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10"/>
        <v>106.25</v>
      </c>
      <c r="P3361" s="5">
        <f t="shared" si="211"/>
        <v>184.78260869565219</v>
      </c>
      <c r="Q3361" t="s">
        <v>8317</v>
      </c>
      <c r="R3361" s="12" t="s">
        <v>8318</v>
      </c>
      <c r="S3361" s="14">
        <f t="shared" si="212"/>
        <v>42745.848773148151</v>
      </c>
      <c r="T3361" s="14">
        <f t="shared" si="213"/>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10"/>
        <v>101.37777777777779</v>
      </c>
      <c r="P3362" s="5">
        <f t="shared" si="211"/>
        <v>126.72222222222223</v>
      </c>
      <c r="Q3362" t="s">
        <v>8317</v>
      </c>
      <c r="R3362" s="12" t="s">
        <v>8318</v>
      </c>
      <c r="S3362" s="14">
        <f t="shared" si="212"/>
        <v>42696.874340277776</v>
      </c>
      <c r="T3362" s="14">
        <f t="shared" si="213"/>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10"/>
        <v>113.46000000000001</v>
      </c>
      <c r="P3363" s="5">
        <f t="shared" si="211"/>
        <v>83.42647058823529</v>
      </c>
      <c r="Q3363" t="s">
        <v>8317</v>
      </c>
      <c r="R3363" s="12" t="s">
        <v>8318</v>
      </c>
      <c r="S3363" s="14">
        <f t="shared" si="212"/>
        <v>41865.817013888889</v>
      </c>
      <c r="T3363" s="14">
        <f t="shared" si="213"/>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10"/>
        <v>218.00000000000003</v>
      </c>
      <c r="P3364" s="5">
        <f t="shared" si="211"/>
        <v>54.5</v>
      </c>
      <c r="Q3364" t="s">
        <v>8317</v>
      </c>
      <c r="R3364" s="12" t="s">
        <v>8318</v>
      </c>
      <c r="S3364" s="14">
        <f t="shared" si="212"/>
        <v>42055.883298611108</v>
      </c>
      <c r="T3364" s="14">
        <f t="shared" si="213"/>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10"/>
        <v>101.41935483870968</v>
      </c>
      <c r="P3365" s="5">
        <f t="shared" si="211"/>
        <v>302.30769230769232</v>
      </c>
      <c r="Q3365" t="s">
        <v>8317</v>
      </c>
      <c r="R3365" s="12" t="s">
        <v>8318</v>
      </c>
      <c r="S3365" s="14">
        <f t="shared" si="212"/>
        <v>41851.563020833331</v>
      </c>
      <c r="T3365" s="14">
        <f t="shared" si="213"/>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10"/>
        <v>105.93333333333332</v>
      </c>
      <c r="P3366" s="5">
        <f t="shared" si="211"/>
        <v>44.138888888888886</v>
      </c>
      <c r="Q3366" t="s">
        <v>8317</v>
      </c>
      <c r="R3366" s="12" t="s">
        <v>8318</v>
      </c>
      <c r="S3366" s="14">
        <f t="shared" si="212"/>
        <v>42422.769085648142</v>
      </c>
      <c r="T3366" s="14">
        <f t="shared" si="213"/>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10"/>
        <v>104</v>
      </c>
      <c r="P3367" s="5">
        <f t="shared" si="211"/>
        <v>866.66666666666663</v>
      </c>
      <c r="Q3367" t="s">
        <v>8317</v>
      </c>
      <c r="R3367" s="12" t="s">
        <v>8318</v>
      </c>
      <c r="S3367" s="14">
        <f t="shared" si="212"/>
        <v>42320.893425925926</v>
      </c>
      <c r="T3367" s="14">
        <f t="shared" si="213"/>
        <v>42350.893425925926</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10"/>
        <v>221</v>
      </c>
      <c r="P3368" s="5">
        <f t="shared" si="211"/>
        <v>61.388888888888886</v>
      </c>
      <c r="Q3368" t="s">
        <v>8317</v>
      </c>
      <c r="R3368" s="12" t="s">
        <v>8318</v>
      </c>
      <c r="S3368" s="14">
        <f t="shared" si="212"/>
        <v>42106.859224537031</v>
      </c>
      <c r="T3368" s="14">
        <f t="shared" si="213"/>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10"/>
        <v>118.66666666666667</v>
      </c>
      <c r="P3369" s="5">
        <f t="shared" si="211"/>
        <v>29.666666666666668</v>
      </c>
      <c r="Q3369" t="s">
        <v>8317</v>
      </c>
      <c r="R3369" s="12" t="s">
        <v>8318</v>
      </c>
      <c r="S3369" s="14">
        <f t="shared" si="212"/>
        <v>42192.725624999999</v>
      </c>
      <c r="T3369" s="14">
        <f t="shared" si="213"/>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10"/>
        <v>104.60000000000001</v>
      </c>
      <c r="P3370" s="5">
        <f t="shared" si="211"/>
        <v>45.478260869565219</v>
      </c>
      <c r="Q3370" t="s">
        <v>8317</v>
      </c>
      <c r="R3370" s="12" t="s">
        <v>8318</v>
      </c>
      <c r="S3370" s="14">
        <f t="shared" si="212"/>
        <v>41968.991423611107</v>
      </c>
      <c r="T3370" s="14">
        <f t="shared" si="213"/>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10"/>
        <v>103.89999999999999</v>
      </c>
      <c r="P3371" s="5">
        <f t="shared" si="211"/>
        <v>96.203703703703709</v>
      </c>
      <c r="Q3371" t="s">
        <v>8317</v>
      </c>
      <c r="R3371" s="12" t="s">
        <v>8318</v>
      </c>
      <c r="S3371" s="14">
        <f t="shared" si="212"/>
        <v>42689.833101851851</v>
      </c>
      <c r="T3371" s="14">
        <f t="shared" si="213"/>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10"/>
        <v>117.73333333333333</v>
      </c>
      <c r="P3372" s="5">
        <f t="shared" si="211"/>
        <v>67.92307692307692</v>
      </c>
      <c r="Q3372" t="s">
        <v>8317</v>
      </c>
      <c r="R3372" s="12" t="s">
        <v>8318</v>
      </c>
      <c r="S3372" s="14">
        <f t="shared" si="212"/>
        <v>42690.125983796293</v>
      </c>
      <c r="T3372" s="14">
        <f t="shared" si="213"/>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10"/>
        <v>138.5</v>
      </c>
      <c r="P3373" s="5">
        <f t="shared" si="211"/>
        <v>30.777777777777779</v>
      </c>
      <c r="Q3373" t="s">
        <v>8317</v>
      </c>
      <c r="R3373" s="12" t="s">
        <v>8318</v>
      </c>
      <c r="S3373" s="14">
        <f t="shared" si="212"/>
        <v>42312.666261574072</v>
      </c>
      <c r="T3373" s="14">
        <f t="shared" si="213"/>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10"/>
        <v>103.49999999999999</v>
      </c>
      <c r="P3374" s="5">
        <f t="shared" si="211"/>
        <v>38.333333333333336</v>
      </c>
      <c r="Q3374" t="s">
        <v>8317</v>
      </c>
      <c r="R3374" s="12" t="s">
        <v>8318</v>
      </c>
      <c r="S3374" s="14">
        <f t="shared" si="212"/>
        <v>41855.339768518512</v>
      </c>
      <c r="T3374" s="14">
        <f t="shared" si="213"/>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10"/>
        <v>100.25</v>
      </c>
      <c r="P3375" s="5">
        <f t="shared" si="211"/>
        <v>66.833333333333329</v>
      </c>
      <c r="Q3375" t="s">
        <v>8317</v>
      </c>
      <c r="R3375" s="12" t="s">
        <v>8318</v>
      </c>
      <c r="S3375" s="14">
        <f t="shared" si="212"/>
        <v>42179.646296296291</v>
      </c>
      <c r="T3375" s="14">
        <f t="shared" si="213"/>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10"/>
        <v>106.57142857142856</v>
      </c>
      <c r="P3376" s="5">
        <f t="shared" si="211"/>
        <v>71.730769230769226</v>
      </c>
      <c r="Q3376" t="s">
        <v>8317</v>
      </c>
      <c r="R3376" s="12" t="s">
        <v>8318</v>
      </c>
      <c r="S3376" s="14">
        <f t="shared" si="212"/>
        <v>42275.523333333331</v>
      </c>
      <c r="T3376" s="14">
        <f t="shared" si="213"/>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10"/>
        <v>100</v>
      </c>
      <c r="P3377" s="5">
        <f t="shared" si="211"/>
        <v>176.47058823529412</v>
      </c>
      <c r="Q3377" t="s">
        <v>8317</v>
      </c>
      <c r="R3377" s="12" t="s">
        <v>8318</v>
      </c>
      <c r="S3377" s="14">
        <f t="shared" si="212"/>
        <v>41765.402465277773</v>
      </c>
      <c r="T3377" s="14">
        <f t="shared" si="213"/>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10"/>
        <v>100.01249999999999</v>
      </c>
      <c r="P3378" s="5">
        <f t="shared" si="211"/>
        <v>421.10526315789474</v>
      </c>
      <c r="Q3378" t="s">
        <v>8317</v>
      </c>
      <c r="R3378" s="12" t="s">
        <v>8318</v>
      </c>
      <c r="S3378" s="14">
        <f t="shared" si="212"/>
        <v>42059.492986111109</v>
      </c>
      <c r="T3378" s="14">
        <f t="shared" si="213"/>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10"/>
        <v>101.05</v>
      </c>
      <c r="P3379" s="5">
        <f t="shared" si="211"/>
        <v>104.98701298701299</v>
      </c>
      <c r="Q3379" t="s">
        <v>8317</v>
      </c>
      <c r="R3379" s="12" t="s">
        <v>8318</v>
      </c>
      <c r="S3379" s="14">
        <f t="shared" si="212"/>
        <v>42053.524293981485</v>
      </c>
      <c r="T3379" s="14">
        <f t="shared" si="213"/>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10"/>
        <v>107.63636363636364</v>
      </c>
      <c r="P3380" s="5">
        <f t="shared" si="211"/>
        <v>28.19047619047619</v>
      </c>
      <c r="Q3380" t="s">
        <v>8317</v>
      </c>
      <c r="R3380" s="12" t="s">
        <v>8318</v>
      </c>
      <c r="S3380" s="14">
        <f t="shared" si="212"/>
        <v>41858.147060185183</v>
      </c>
      <c r="T3380" s="14">
        <f t="shared" si="213"/>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10"/>
        <v>103.64999999999999</v>
      </c>
      <c r="P3381" s="5">
        <f t="shared" si="211"/>
        <v>54.55263157894737</v>
      </c>
      <c r="Q3381" t="s">
        <v>8317</v>
      </c>
      <c r="R3381" s="12" t="s">
        <v>8318</v>
      </c>
      <c r="S3381" s="14">
        <f t="shared" si="212"/>
        <v>42225.305555555555</v>
      </c>
      <c r="T3381" s="14">
        <f t="shared" si="213"/>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10"/>
        <v>104.43333333333334</v>
      </c>
      <c r="P3382" s="5">
        <f t="shared" si="211"/>
        <v>111.89285714285714</v>
      </c>
      <c r="Q3382" t="s">
        <v>8317</v>
      </c>
      <c r="R3382" s="12" t="s">
        <v>8318</v>
      </c>
      <c r="S3382" s="14">
        <f t="shared" si="212"/>
        <v>41937.745115740734</v>
      </c>
      <c r="T3382" s="14">
        <f t="shared" si="213"/>
        <v>41972.786782407398</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10"/>
        <v>102.25</v>
      </c>
      <c r="P3383" s="5">
        <f t="shared" si="211"/>
        <v>85.208333333333329</v>
      </c>
      <c r="Q3383" t="s">
        <v>8317</v>
      </c>
      <c r="R3383" s="12" t="s">
        <v>8318</v>
      </c>
      <c r="S3383" s="14">
        <f t="shared" si="212"/>
        <v>42043.976655092592</v>
      </c>
      <c r="T3383" s="14">
        <f t="shared" si="213"/>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10"/>
        <v>100.74285714285713</v>
      </c>
      <c r="P3384" s="5">
        <f t="shared" si="211"/>
        <v>76.652173913043484</v>
      </c>
      <c r="Q3384" t="s">
        <v>8317</v>
      </c>
      <c r="R3384" s="12" t="s">
        <v>8318</v>
      </c>
      <c r="S3384" s="14">
        <f t="shared" si="212"/>
        <v>42559.222870370366</v>
      </c>
      <c r="T3384" s="14">
        <f t="shared" si="213"/>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10"/>
        <v>111.71428571428572</v>
      </c>
      <c r="P3385" s="5">
        <f t="shared" si="211"/>
        <v>65.166666666666671</v>
      </c>
      <c r="Q3385" t="s">
        <v>8317</v>
      </c>
      <c r="R3385" s="12" t="s">
        <v>8318</v>
      </c>
      <c r="S3385" s="14">
        <f t="shared" si="212"/>
        <v>42524.574305555558</v>
      </c>
      <c r="T3385" s="14">
        <f t="shared" si="213"/>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10"/>
        <v>100.01100000000001</v>
      </c>
      <c r="P3386" s="5">
        <f t="shared" si="211"/>
        <v>93.760312499999998</v>
      </c>
      <c r="Q3386" t="s">
        <v>8317</v>
      </c>
      <c r="R3386" s="12" t="s">
        <v>8318</v>
      </c>
      <c r="S3386" s="14">
        <f t="shared" si="212"/>
        <v>42291.879259259258</v>
      </c>
      <c r="T3386" s="14">
        <f t="shared" si="213"/>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10"/>
        <v>100</v>
      </c>
      <c r="P3387" s="5">
        <f t="shared" si="211"/>
        <v>133.33333333333334</v>
      </c>
      <c r="Q3387" t="s">
        <v>8317</v>
      </c>
      <c r="R3387" s="12" t="s">
        <v>8318</v>
      </c>
      <c r="S3387" s="14">
        <f t="shared" si="212"/>
        <v>41953.659166666665</v>
      </c>
      <c r="T3387" s="14">
        <f t="shared" si="213"/>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10"/>
        <v>105</v>
      </c>
      <c r="P3388" s="5">
        <f t="shared" si="211"/>
        <v>51.219512195121951</v>
      </c>
      <c r="Q3388" t="s">
        <v>8317</v>
      </c>
      <c r="R3388" s="12" t="s">
        <v>8318</v>
      </c>
      <c r="S3388" s="14">
        <f t="shared" si="212"/>
        <v>41946.436412037037</v>
      </c>
      <c r="T3388" s="14">
        <f t="shared" si="213"/>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10"/>
        <v>116.86666666666667</v>
      </c>
      <c r="P3389" s="5">
        <f t="shared" si="211"/>
        <v>100.17142857142858</v>
      </c>
      <c r="Q3389" t="s">
        <v>8317</v>
      </c>
      <c r="R3389" s="12" t="s">
        <v>8318</v>
      </c>
      <c r="S3389" s="14">
        <f t="shared" si="212"/>
        <v>41947.554259259254</v>
      </c>
      <c r="T3389" s="14">
        <f t="shared" si="213"/>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10"/>
        <v>103.8</v>
      </c>
      <c r="P3390" s="5">
        <f t="shared" si="211"/>
        <v>34.6</v>
      </c>
      <c r="Q3390" t="s">
        <v>8317</v>
      </c>
      <c r="R3390" s="12" t="s">
        <v>8318</v>
      </c>
      <c r="S3390" s="14">
        <f t="shared" si="212"/>
        <v>42143.252789351849</v>
      </c>
      <c r="T3390" s="14">
        <f t="shared" si="213"/>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10"/>
        <v>114.5</v>
      </c>
      <c r="P3391" s="5">
        <f t="shared" si="211"/>
        <v>184.67741935483872</v>
      </c>
      <c r="Q3391" t="s">
        <v>8317</v>
      </c>
      <c r="R3391" s="12" t="s">
        <v>8318</v>
      </c>
      <c r="S3391" s="14">
        <f t="shared" si="212"/>
        <v>42494.355115740742</v>
      </c>
      <c r="T3391" s="14">
        <f t="shared" si="213"/>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10"/>
        <v>102.4</v>
      </c>
      <c r="P3392" s="5">
        <f t="shared" si="211"/>
        <v>69.818181818181813</v>
      </c>
      <c r="Q3392" t="s">
        <v>8317</v>
      </c>
      <c r="R3392" s="12" t="s">
        <v>8318</v>
      </c>
      <c r="S3392" s="14">
        <f t="shared" si="212"/>
        <v>41815.56649305555</v>
      </c>
      <c r="T3392" s="14">
        <f t="shared" si="213"/>
        <v>41830.56649305555</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10"/>
        <v>223</v>
      </c>
      <c r="P3393" s="5">
        <f t="shared" si="211"/>
        <v>61.944444444444443</v>
      </c>
      <c r="Q3393" t="s">
        <v>8317</v>
      </c>
      <c r="R3393" s="12" t="s">
        <v>8318</v>
      </c>
      <c r="S3393" s="14">
        <f t="shared" si="212"/>
        <v>41830.337361111109</v>
      </c>
      <c r="T3393" s="14">
        <f t="shared" si="213"/>
        <v>41859.727777777778</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10"/>
        <v>100</v>
      </c>
      <c r="P3394" s="5">
        <f t="shared" si="211"/>
        <v>41.666666666666664</v>
      </c>
      <c r="Q3394" t="s">
        <v>8317</v>
      </c>
      <c r="R3394" s="12" t="s">
        <v>8318</v>
      </c>
      <c r="S3394" s="14">
        <f t="shared" si="212"/>
        <v>42446.63721064815</v>
      </c>
      <c r="T3394" s="14">
        <f t="shared" si="213"/>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4">E3395/D3395*100</f>
        <v>105.80000000000001</v>
      </c>
      <c r="P3395" s="5">
        <f t="shared" ref="P3395:P3458" si="215">E3395/L3395</f>
        <v>36.06818181818182</v>
      </c>
      <c r="Q3395" t="s">
        <v>8317</v>
      </c>
      <c r="R3395" s="12" t="s">
        <v>8318</v>
      </c>
      <c r="S3395" s="14">
        <f t="shared" si="212"/>
        <v>41923.713310185187</v>
      </c>
      <c r="T3395" s="14">
        <f t="shared" si="213"/>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4"/>
        <v>142.36363636363635</v>
      </c>
      <c r="P3396" s="5">
        <f t="shared" si="215"/>
        <v>29</v>
      </c>
      <c r="Q3396" t="s">
        <v>8317</v>
      </c>
      <c r="R3396" s="12" t="s">
        <v>8318</v>
      </c>
      <c r="S3396" s="14">
        <f t="shared" si="212"/>
        <v>41817.387094907404</v>
      </c>
      <c r="T3396" s="14">
        <f t="shared" si="213"/>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4"/>
        <v>184</v>
      </c>
      <c r="P3397" s="5">
        <f t="shared" si="215"/>
        <v>24.210526315789473</v>
      </c>
      <c r="Q3397" t="s">
        <v>8317</v>
      </c>
      <c r="R3397" s="12" t="s">
        <v>8318</v>
      </c>
      <c r="S3397" s="14">
        <f t="shared" si="212"/>
        <v>42140.503981481481</v>
      </c>
      <c r="T3397" s="14">
        <f t="shared" si="213"/>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4"/>
        <v>104.33333333333333</v>
      </c>
      <c r="P3398" s="5">
        <f t="shared" si="215"/>
        <v>55.892857142857146</v>
      </c>
      <c r="Q3398" t="s">
        <v>8317</v>
      </c>
      <c r="R3398" s="12" t="s">
        <v>8318</v>
      </c>
      <c r="S3398" s="14">
        <f t="shared" si="212"/>
        <v>41764.238298611104</v>
      </c>
      <c r="T3398" s="14">
        <f t="shared" si="213"/>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4"/>
        <v>112.00000000000001</v>
      </c>
      <c r="P3399" s="5">
        <f t="shared" si="215"/>
        <v>11.666666666666666</v>
      </c>
      <c r="Q3399" t="s">
        <v>8317</v>
      </c>
      <c r="R3399" s="12" t="s">
        <v>8318</v>
      </c>
      <c r="S3399" s="14">
        <f t="shared" si="212"/>
        <v>42378.270011574066</v>
      </c>
      <c r="T3399" s="14">
        <f t="shared" si="213"/>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4"/>
        <v>111.07499999999999</v>
      </c>
      <c r="P3400" s="5">
        <f t="shared" si="215"/>
        <v>68.353846153846149</v>
      </c>
      <c r="Q3400" t="s">
        <v>8317</v>
      </c>
      <c r="R3400" s="12" t="s">
        <v>8318</v>
      </c>
      <c r="S3400" s="14">
        <f t="shared" si="212"/>
        <v>41941.543703703705</v>
      </c>
      <c r="T3400" s="14">
        <f t="shared" si="213"/>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4"/>
        <v>103.75000000000001</v>
      </c>
      <c r="P3401" s="5">
        <f t="shared" si="215"/>
        <v>27.065217391304348</v>
      </c>
      <c r="Q3401" t="s">
        <v>8317</v>
      </c>
      <c r="R3401" s="12" t="s">
        <v>8318</v>
      </c>
      <c r="S3401" s="14">
        <f t="shared" si="212"/>
        <v>42026.712094907409</v>
      </c>
      <c r="T3401" s="14">
        <f t="shared" si="213"/>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4"/>
        <v>100.41</v>
      </c>
      <c r="P3402" s="5">
        <f t="shared" si="215"/>
        <v>118.12941176470588</v>
      </c>
      <c r="Q3402" t="s">
        <v>8317</v>
      </c>
      <c r="R3402" s="12" t="s">
        <v>8318</v>
      </c>
      <c r="S3402" s="14">
        <f t="shared" si="212"/>
        <v>41834.745532407404</v>
      </c>
      <c r="T3402" s="14">
        <f t="shared" si="213"/>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4"/>
        <v>101.86206896551724</v>
      </c>
      <c r="P3403" s="5">
        <f t="shared" si="215"/>
        <v>44.757575757575758</v>
      </c>
      <c r="Q3403" t="s">
        <v>8317</v>
      </c>
      <c r="R3403" s="12" t="s">
        <v>8318</v>
      </c>
      <c r="S3403" s="14">
        <f t="shared" si="212"/>
        <v>42193.5155787037</v>
      </c>
      <c r="T3403" s="14">
        <f t="shared" si="213"/>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4"/>
        <v>109.76666666666665</v>
      </c>
      <c r="P3404" s="5">
        <f t="shared" si="215"/>
        <v>99.787878787878782</v>
      </c>
      <c r="Q3404" t="s">
        <v>8317</v>
      </c>
      <c r="R3404" s="12" t="s">
        <v>8318</v>
      </c>
      <c r="S3404" s="14">
        <f t="shared" si="212"/>
        <v>42290.410219907404</v>
      </c>
      <c r="T3404" s="14">
        <f t="shared" si="213"/>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4"/>
        <v>100</v>
      </c>
      <c r="P3405" s="5">
        <f t="shared" si="215"/>
        <v>117.64705882352941</v>
      </c>
      <c r="Q3405" t="s">
        <v>8317</v>
      </c>
      <c r="R3405" s="12" t="s">
        <v>8318</v>
      </c>
      <c r="S3405" s="14">
        <f t="shared" si="212"/>
        <v>42150.253749999996</v>
      </c>
      <c r="T3405" s="14">
        <f t="shared" si="213"/>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4"/>
        <v>122</v>
      </c>
      <c r="P3406" s="5">
        <f t="shared" si="215"/>
        <v>203.33333333333334</v>
      </c>
      <c r="Q3406" t="s">
        <v>8317</v>
      </c>
      <c r="R3406" s="12" t="s">
        <v>8318</v>
      </c>
      <c r="S3406" s="14">
        <f t="shared" si="212"/>
        <v>42152.295162037037</v>
      </c>
      <c r="T3406" s="14">
        <f t="shared" si="213"/>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4"/>
        <v>137.57142857142856</v>
      </c>
      <c r="P3407" s="5">
        <f t="shared" si="215"/>
        <v>28.323529411764707</v>
      </c>
      <c r="Q3407" t="s">
        <v>8317</v>
      </c>
      <c r="R3407" s="12" t="s">
        <v>8318</v>
      </c>
      <c r="S3407" s="14">
        <f t="shared" si="212"/>
        <v>42409.808865740742</v>
      </c>
      <c r="T3407" s="14">
        <f t="shared" si="213"/>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4"/>
        <v>100.31000000000002</v>
      </c>
      <c r="P3408" s="5">
        <f t="shared" si="215"/>
        <v>110.23076923076923</v>
      </c>
      <c r="Q3408" t="s">
        <v>8317</v>
      </c>
      <c r="R3408" s="12" t="s">
        <v>8318</v>
      </c>
      <c r="S3408" s="14">
        <f t="shared" si="212"/>
        <v>41791.284444444442</v>
      </c>
      <c r="T3408" s="14">
        <f t="shared" si="213"/>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4"/>
        <v>107.1</v>
      </c>
      <c r="P3409" s="5">
        <f t="shared" si="215"/>
        <v>31.970149253731343</v>
      </c>
      <c r="Q3409" t="s">
        <v>8317</v>
      </c>
      <c r="R3409" s="12" t="s">
        <v>8318</v>
      </c>
      <c r="S3409" s="14">
        <f t="shared" si="212"/>
        <v>41796.21399305555</v>
      </c>
      <c r="T3409" s="14">
        <f t="shared" si="213"/>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4"/>
        <v>211</v>
      </c>
      <c r="P3410" s="5">
        <f t="shared" si="215"/>
        <v>58.611111111111114</v>
      </c>
      <c r="Q3410" t="s">
        <v>8317</v>
      </c>
      <c r="R3410" s="12" t="s">
        <v>8318</v>
      </c>
      <c r="S3410" s="14">
        <f t="shared" si="212"/>
        <v>41808.78361111111</v>
      </c>
      <c r="T3410" s="14">
        <f t="shared" si="213"/>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4"/>
        <v>123.6</v>
      </c>
      <c r="P3411" s="5">
        <f t="shared" si="215"/>
        <v>29.428571428571427</v>
      </c>
      <c r="Q3411" t="s">
        <v>8317</v>
      </c>
      <c r="R3411" s="12" t="s">
        <v>8318</v>
      </c>
      <c r="S3411" s="14">
        <f t="shared" ref="S3411:S3474" si="216">(((J3411/60)/60)/24)+DATE(1970,1,1)+(-5/24)</f>
        <v>42544.605995370373</v>
      </c>
      <c r="T3411" s="14">
        <f t="shared" ref="T3411:T3474" si="217">(((I3411/60)/60)/24)+DATE(1970,1,1)+(-5/24)</f>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4"/>
        <v>108.5</v>
      </c>
      <c r="P3412" s="5">
        <f t="shared" si="215"/>
        <v>81.375</v>
      </c>
      <c r="Q3412" t="s">
        <v>8317</v>
      </c>
      <c r="R3412" s="12" t="s">
        <v>8318</v>
      </c>
      <c r="S3412" s="14">
        <f t="shared" si="216"/>
        <v>42499.83321759259</v>
      </c>
      <c r="T3412" s="14">
        <f t="shared" si="217"/>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4"/>
        <v>103.56666666666668</v>
      </c>
      <c r="P3413" s="5">
        <f t="shared" si="215"/>
        <v>199.16666666666666</v>
      </c>
      <c r="Q3413" t="s">
        <v>8317</v>
      </c>
      <c r="R3413" s="12" t="s">
        <v>8318</v>
      </c>
      <c r="S3413" s="14">
        <f t="shared" si="216"/>
        <v>42264.814490740733</v>
      </c>
      <c r="T3413" s="14">
        <f t="shared" si="217"/>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4"/>
        <v>100</v>
      </c>
      <c r="P3414" s="5">
        <f t="shared" si="215"/>
        <v>115.38461538461539</v>
      </c>
      <c r="Q3414" t="s">
        <v>8317</v>
      </c>
      <c r="R3414" s="12" t="s">
        <v>8318</v>
      </c>
      <c r="S3414" s="14">
        <f t="shared" si="216"/>
        <v>41879.750717592593</v>
      </c>
      <c r="T3414" s="14">
        <f t="shared" si="217"/>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4"/>
        <v>130</v>
      </c>
      <c r="P3415" s="5">
        <f t="shared" si="215"/>
        <v>46.428571428571431</v>
      </c>
      <c r="Q3415" t="s">
        <v>8317</v>
      </c>
      <c r="R3415" s="12" t="s">
        <v>8318</v>
      </c>
      <c r="S3415" s="14">
        <f t="shared" si="216"/>
        <v>42053.524745370371</v>
      </c>
      <c r="T3415" s="14">
        <f t="shared" si="217"/>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4"/>
        <v>103.49999999999999</v>
      </c>
      <c r="P3416" s="5">
        <f t="shared" si="215"/>
        <v>70.568181818181813</v>
      </c>
      <c r="Q3416" t="s">
        <v>8317</v>
      </c>
      <c r="R3416" s="12" t="s">
        <v>8318</v>
      </c>
      <c r="S3416" s="14">
        <f t="shared" si="216"/>
        <v>42675.624131944445</v>
      </c>
      <c r="T3416" s="14">
        <f t="shared" si="217"/>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4"/>
        <v>100</v>
      </c>
      <c r="P3417" s="5">
        <f t="shared" si="215"/>
        <v>22.222222222222221</v>
      </c>
      <c r="Q3417" t="s">
        <v>8317</v>
      </c>
      <c r="R3417" s="12" t="s">
        <v>8318</v>
      </c>
      <c r="S3417" s="14">
        <f t="shared" si="216"/>
        <v>42466.935833333329</v>
      </c>
      <c r="T3417" s="14">
        <f t="shared" si="217"/>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4"/>
        <v>119.6</v>
      </c>
      <c r="P3418" s="5">
        <f t="shared" si="215"/>
        <v>159.46666666666667</v>
      </c>
      <c r="Q3418" t="s">
        <v>8317</v>
      </c>
      <c r="R3418" s="12" t="s">
        <v>8318</v>
      </c>
      <c r="S3418" s="14">
        <f t="shared" si="216"/>
        <v>42089.204224537032</v>
      </c>
      <c r="T3418" s="14">
        <f t="shared" si="217"/>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4"/>
        <v>100.00058823529412</v>
      </c>
      <c r="P3419" s="5">
        <f t="shared" si="215"/>
        <v>37.777999999999999</v>
      </c>
      <c r="Q3419" t="s">
        <v>8317</v>
      </c>
      <c r="R3419" s="12" t="s">
        <v>8318</v>
      </c>
      <c r="S3419" s="14">
        <f t="shared" si="216"/>
        <v>41894.705416666664</v>
      </c>
      <c r="T3419" s="14">
        <f t="shared" si="217"/>
        <v>41937.821527777778</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4"/>
        <v>100.875</v>
      </c>
      <c r="P3420" s="5">
        <f t="shared" si="215"/>
        <v>72.053571428571431</v>
      </c>
      <c r="Q3420" t="s">
        <v>8317</v>
      </c>
      <c r="R3420" s="12" t="s">
        <v>8318</v>
      </c>
      <c r="S3420" s="14">
        <f t="shared" si="216"/>
        <v>41752.626238425924</v>
      </c>
      <c r="T3420" s="14">
        <f t="shared" si="217"/>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4"/>
        <v>106.54545454545455</v>
      </c>
      <c r="P3421" s="5">
        <f t="shared" si="215"/>
        <v>63.695652173913047</v>
      </c>
      <c r="Q3421" t="s">
        <v>8317</v>
      </c>
      <c r="R3421" s="12" t="s">
        <v>8318</v>
      </c>
      <c r="S3421" s="14">
        <f t="shared" si="216"/>
        <v>42448.613252314812</v>
      </c>
      <c r="T3421" s="14">
        <f t="shared" si="217"/>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4"/>
        <v>138</v>
      </c>
      <c r="P3422" s="5">
        <f t="shared" si="215"/>
        <v>28.411764705882351</v>
      </c>
      <c r="Q3422" t="s">
        <v>8317</v>
      </c>
      <c r="R3422" s="12" t="s">
        <v>8318</v>
      </c>
      <c r="S3422" s="14">
        <f t="shared" si="216"/>
        <v>42404.881967592592</v>
      </c>
      <c r="T3422" s="14">
        <f t="shared" si="217"/>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4"/>
        <v>101.15</v>
      </c>
      <c r="P3423" s="5">
        <f t="shared" si="215"/>
        <v>103.21428571428571</v>
      </c>
      <c r="Q3423" t="s">
        <v>8317</v>
      </c>
      <c r="R3423" s="12" t="s">
        <v>8318</v>
      </c>
      <c r="S3423" s="14">
        <f t="shared" si="216"/>
        <v>42037.582905092589</v>
      </c>
      <c r="T3423" s="14">
        <f t="shared" si="217"/>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4"/>
        <v>109.1</v>
      </c>
      <c r="P3424" s="5">
        <f t="shared" si="215"/>
        <v>71.152173913043484</v>
      </c>
      <c r="Q3424" t="s">
        <v>8317</v>
      </c>
      <c r="R3424" s="12" t="s">
        <v>8318</v>
      </c>
      <c r="S3424" s="14">
        <f t="shared" si="216"/>
        <v>42323.353888888887</v>
      </c>
      <c r="T3424" s="14">
        <f t="shared" si="217"/>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4"/>
        <v>140</v>
      </c>
      <c r="P3425" s="5">
        <f t="shared" si="215"/>
        <v>35</v>
      </c>
      <c r="Q3425" t="s">
        <v>8317</v>
      </c>
      <c r="R3425" s="12" t="s">
        <v>8318</v>
      </c>
      <c r="S3425" s="14">
        <f t="shared" si="216"/>
        <v>42088.703020833331</v>
      </c>
      <c r="T3425" s="14">
        <f t="shared" si="217"/>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4"/>
        <v>103.58333333333334</v>
      </c>
      <c r="P3426" s="5">
        <f t="shared" si="215"/>
        <v>81.776315789473685</v>
      </c>
      <c r="Q3426" t="s">
        <v>8317</v>
      </c>
      <c r="R3426" s="12" t="s">
        <v>8318</v>
      </c>
      <c r="S3426" s="14">
        <f t="shared" si="216"/>
        <v>42018.468564814808</v>
      </c>
      <c r="T3426" s="14">
        <f t="shared" si="217"/>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4"/>
        <v>102.97033333333331</v>
      </c>
      <c r="P3427" s="5">
        <f t="shared" si="215"/>
        <v>297.02980769230766</v>
      </c>
      <c r="Q3427" t="s">
        <v>8317</v>
      </c>
      <c r="R3427" s="12" t="s">
        <v>8318</v>
      </c>
      <c r="S3427" s="14">
        <f t="shared" si="216"/>
        <v>41884.40898148148</v>
      </c>
      <c r="T3427" s="14">
        <f t="shared" si="217"/>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4"/>
        <v>108.13333333333333</v>
      </c>
      <c r="P3428" s="5">
        <f t="shared" si="215"/>
        <v>46.609195402298852</v>
      </c>
      <c r="Q3428" t="s">
        <v>8317</v>
      </c>
      <c r="R3428" s="12" t="s">
        <v>8318</v>
      </c>
      <c r="S3428" s="14">
        <f t="shared" si="216"/>
        <v>41883.848414351851</v>
      </c>
      <c r="T3428" s="14">
        <f t="shared" si="217"/>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4"/>
        <v>100</v>
      </c>
      <c r="P3429" s="5">
        <f t="shared" si="215"/>
        <v>51.724137931034484</v>
      </c>
      <c r="Q3429" t="s">
        <v>8317</v>
      </c>
      <c r="R3429" s="12" t="s">
        <v>8318</v>
      </c>
      <c r="S3429" s="14">
        <f t="shared" si="216"/>
        <v>41792.436944444438</v>
      </c>
      <c r="T3429" s="14">
        <f t="shared" si="217"/>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4"/>
        <v>102.75000000000001</v>
      </c>
      <c r="P3430" s="5">
        <f t="shared" si="215"/>
        <v>40.294117647058826</v>
      </c>
      <c r="Q3430" t="s">
        <v>8317</v>
      </c>
      <c r="R3430" s="12" t="s">
        <v>8318</v>
      </c>
      <c r="S3430" s="14">
        <f t="shared" si="216"/>
        <v>42038.512118055551</v>
      </c>
      <c r="T3430" s="14">
        <f t="shared" si="217"/>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4"/>
        <v>130</v>
      </c>
      <c r="P3431" s="5">
        <f t="shared" si="215"/>
        <v>16.25</v>
      </c>
      <c r="Q3431" t="s">
        <v>8317</v>
      </c>
      <c r="R3431" s="12" t="s">
        <v>8318</v>
      </c>
      <c r="S3431" s="14">
        <f t="shared" si="216"/>
        <v>42661.813206018516</v>
      </c>
      <c r="T3431" s="14">
        <f t="shared" si="217"/>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4"/>
        <v>108.54949999999999</v>
      </c>
      <c r="P3432" s="5">
        <f t="shared" si="215"/>
        <v>30.152638888888887</v>
      </c>
      <c r="Q3432" t="s">
        <v>8317</v>
      </c>
      <c r="R3432" s="12" t="s">
        <v>8318</v>
      </c>
      <c r="S3432" s="14">
        <f t="shared" si="216"/>
        <v>41820.737280092588</v>
      </c>
      <c r="T3432" s="14">
        <f t="shared" si="217"/>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4"/>
        <v>100</v>
      </c>
      <c r="P3433" s="5">
        <f t="shared" si="215"/>
        <v>95.238095238095241</v>
      </c>
      <c r="Q3433" t="s">
        <v>8317</v>
      </c>
      <c r="R3433" s="12" t="s">
        <v>8318</v>
      </c>
      <c r="S3433" s="14">
        <f t="shared" si="216"/>
        <v>41839.522604166668</v>
      </c>
      <c r="T3433" s="14">
        <f t="shared" si="217"/>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4"/>
        <v>109.65</v>
      </c>
      <c r="P3434" s="5">
        <f t="shared" si="215"/>
        <v>52.214285714285715</v>
      </c>
      <c r="Q3434" t="s">
        <v>8317</v>
      </c>
      <c r="R3434" s="12" t="s">
        <v>8318</v>
      </c>
      <c r="S3434" s="14">
        <f t="shared" si="216"/>
        <v>42380.372847222221</v>
      </c>
      <c r="T3434" s="14">
        <f t="shared" si="217"/>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4"/>
        <v>100.26315789473684</v>
      </c>
      <c r="P3435" s="5">
        <f t="shared" si="215"/>
        <v>134.1549295774648</v>
      </c>
      <c r="Q3435" t="s">
        <v>8317</v>
      </c>
      <c r="R3435" s="12" t="s">
        <v>8318</v>
      </c>
      <c r="S3435" s="14">
        <f t="shared" si="216"/>
        <v>41775.854803240742</v>
      </c>
      <c r="T3435" s="14">
        <f t="shared" si="217"/>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4"/>
        <v>105.55000000000001</v>
      </c>
      <c r="P3436" s="5">
        <f t="shared" si="215"/>
        <v>62.827380952380949</v>
      </c>
      <c r="Q3436" t="s">
        <v>8317</v>
      </c>
      <c r="R3436" s="12" t="s">
        <v>8318</v>
      </c>
      <c r="S3436" s="14">
        <f t="shared" si="216"/>
        <v>41800.172094907408</v>
      </c>
      <c r="T3436" s="14">
        <f t="shared" si="217"/>
        <v>41830.172094907408</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4"/>
        <v>112.00000000000001</v>
      </c>
      <c r="P3437" s="5">
        <f t="shared" si="215"/>
        <v>58.94736842105263</v>
      </c>
      <c r="Q3437" t="s">
        <v>8317</v>
      </c>
      <c r="R3437" s="12" t="s">
        <v>8318</v>
      </c>
      <c r="S3437" s="14">
        <f t="shared" si="216"/>
        <v>42572.408483796295</v>
      </c>
      <c r="T3437" s="14">
        <f t="shared" si="217"/>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4"/>
        <v>105.89999999999999</v>
      </c>
      <c r="P3438" s="5">
        <f t="shared" si="215"/>
        <v>143.1081081081081</v>
      </c>
      <c r="Q3438" t="s">
        <v>8317</v>
      </c>
      <c r="R3438" s="12" t="s">
        <v>8318</v>
      </c>
      <c r="S3438" s="14">
        <f t="shared" si="216"/>
        <v>41851.333252314813</v>
      </c>
      <c r="T3438" s="14">
        <f t="shared" si="217"/>
        <v>41872.477777777778</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4"/>
        <v>101</v>
      </c>
      <c r="P3439" s="5">
        <f t="shared" si="215"/>
        <v>84.166666666666671</v>
      </c>
      <c r="Q3439" t="s">
        <v>8317</v>
      </c>
      <c r="R3439" s="12" t="s">
        <v>8318</v>
      </c>
      <c r="S3439" s="14">
        <f t="shared" si="216"/>
        <v>42205.502546296295</v>
      </c>
      <c r="T3439" s="14">
        <f t="shared" si="217"/>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4"/>
        <v>104.2</v>
      </c>
      <c r="P3440" s="5">
        <f t="shared" si="215"/>
        <v>186.07142857142858</v>
      </c>
      <c r="Q3440" t="s">
        <v>8317</v>
      </c>
      <c r="R3440" s="12" t="s">
        <v>8318</v>
      </c>
      <c r="S3440" s="14">
        <f t="shared" si="216"/>
        <v>42100.719525462955</v>
      </c>
      <c r="T3440" s="14">
        <f t="shared" si="217"/>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4"/>
        <v>134.67833333333334</v>
      </c>
      <c r="P3441" s="5">
        <f t="shared" si="215"/>
        <v>89.785555555555561</v>
      </c>
      <c r="Q3441" t="s">
        <v>8317</v>
      </c>
      <c r="R3441" s="12" t="s">
        <v>8318</v>
      </c>
      <c r="S3441" s="14">
        <f t="shared" si="216"/>
        <v>42374.702893518515</v>
      </c>
      <c r="T3441" s="14">
        <f t="shared" si="217"/>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4"/>
        <v>105.2184</v>
      </c>
      <c r="P3442" s="5">
        <f t="shared" si="215"/>
        <v>64.157560975609755</v>
      </c>
      <c r="Q3442" t="s">
        <v>8317</v>
      </c>
      <c r="R3442" s="12" t="s">
        <v>8318</v>
      </c>
      <c r="S3442" s="14">
        <f t="shared" si="216"/>
        <v>41808.914675925924</v>
      </c>
      <c r="T3442" s="14">
        <f t="shared" si="217"/>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4"/>
        <v>102.60000000000001</v>
      </c>
      <c r="P3443" s="5">
        <f t="shared" si="215"/>
        <v>59.651162790697676</v>
      </c>
      <c r="Q3443" t="s">
        <v>8317</v>
      </c>
      <c r="R3443" s="12" t="s">
        <v>8318</v>
      </c>
      <c r="S3443" s="14">
        <f t="shared" si="216"/>
        <v>42294.221307870372</v>
      </c>
      <c r="T3443" s="14">
        <f t="shared" si="217"/>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4"/>
        <v>100</v>
      </c>
      <c r="P3444" s="5">
        <f t="shared" si="215"/>
        <v>31.25</v>
      </c>
      <c r="Q3444" t="s">
        <v>8317</v>
      </c>
      <c r="R3444" s="12" t="s">
        <v>8318</v>
      </c>
      <c r="S3444" s="14">
        <f t="shared" si="216"/>
        <v>42124.63277777777</v>
      </c>
      <c r="T3444" s="14">
        <f t="shared" si="217"/>
        <v>42154.63277777777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4"/>
        <v>185.5</v>
      </c>
      <c r="P3445" s="5">
        <f t="shared" si="215"/>
        <v>41.222222222222221</v>
      </c>
      <c r="Q3445" t="s">
        <v>8317</v>
      </c>
      <c r="R3445" s="12" t="s">
        <v>8318</v>
      </c>
      <c r="S3445" s="14">
        <f t="shared" si="216"/>
        <v>41861.316504629627</v>
      </c>
      <c r="T3445" s="14">
        <f t="shared" si="217"/>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4"/>
        <v>289</v>
      </c>
      <c r="P3446" s="5">
        <f t="shared" si="215"/>
        <v>43.35</v>
      </c>
      <c r="Q3446" t="s">
        <v>8317</v>
      </c>
      <c r="R3446" s="12" t="s">
        <v>8318</v>
      </c>
      <c r="S3446" s="14">
        <f t="shared" si="216"/>
        <v>42521.08317129629</v>
      </c>
      <c r="T3446" s="14">
        <f t="shared" si="217"/>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4"/>
        <v>100</v>
      </c>
      <c r="P3447" s="5">
        <f t="shared" si="215"/>
        <v>64.516129032258064</v>
      </c>
      <c r="Q3447" t="s">
        <v>8317</v>
      </c>
      <c r="R3447" s="12" t="s">
        <v>8318</v>
      </c>
      <c r="S3447" s="14">
        <f t="shared" si="216"/>
        <v>42272.322175925925</v>
      </c>
      <c r="T3447" s="14">
        <f t="shared" si="217"/>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4"/>
        <v>108.2</v>
      </c>
      <c r="P3448" s="5">
        <f t="shared" si="215"/>
        <v>43.28</v>
      </c>
      <c r="Q3448" t="s">
        <v>8317</v>
      </c>
      <c r="R3448" s="12" t="s">
        <v>8318</v>
      </c>
      <c r="S3448" s="14">
        <f t="shared" si="216"/>
        <v>42016.624131944445</v>
      </c>
      <c r="T3448" s="14">
        <f t="shared" si="217"/>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4"/>
        <v>107.80000000000001</v>
      </c>
      <c r="P3449" s="5">
        <f t="shared" si="215"/>
        <v>77</v>
      </c>
      <c r="Q3449" t="s">
        <v>8317</v>
      </c>
      <c r="R3449" s="12" t="s">
        <v>8318</v>
      </c>
      <c r="S3449" s="14">
        <f t="shared" si="216"/>
        <v>42402.680694444447</v>
      </c>
      <c r="T3449" s="14">
        <f t="shared" si="217"/>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4"/>
        <v>109.76190476190477</v>
      </c>
      <c r="P3450" s="5">
        <f t="shared" si="215"/>
        <v>51.222222222222221</v>
      </c>
      <c r="Q3450" t="s">
        <v>8317</v>
      </c>
      <c r="R3450" s="12" t="s">
        <v>8318</v>
      </c>
      <c r="S3450" s="14">
        <f t="shared" si="216"/>
        <v>41959.910752314812</v>
      </c>
      <c r="T3450" s="14">
        <f t="shared" si="217"/>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4"/>
        <v>170.625</v>
      </c>
      <c r="P3451" s="5">
        <f t="shared" si="215"/>
        <v>68.25</v>
      </c>
      <c r="Q3451" t="s">
        <v>8317</v>
      </c>
      <c r="R3451" s="12" t="s">
        <v>8318</v>
      </c>
      <c r="S3451" s="14">
        <f t="shared" si="216"/>
        <v>42531.844189814808</v>
      </c>
      <c r="T3451" s="14">
        <f t="shared" si="217"/>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4"/>
        <v>152</v>
      </c>
      <c r="P3452" s="5">
        <f t="shared" si="215"/>
        <v>19.487179487179485</v>
      </c>
      <c r="Q3452" t="s">
        <v>8317</v>
      </c>
      <c r="R3452" s="12" t="s">
        <v>8318</v>
      </c>
      <c r="S3452" s="14">
        <f t="shared" si="216"/>
        <v>42036.496192129627</v>
      </c>
      <c r="T3452" s="14">
        <f t="shared" si="217"/>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4"/>
        <v>101.23076923076924</v>
      </c>
      <c r="P3453" s="5">
        <f t="shared" si="215"/>
        <v>41.125</v>
      </c>
      <c r="Q3453" t="s">
        <v>8317</v>
      </c>
      <c r="R3453" s="12" t="s">
        <v>8318</v>
      </c>
      <c r="S3453" s="14">
        <f t="shared" si="216"/>
        <v>42088.515358796292</v>
      </c>
      <c r="T3453" s="14">
        <f t="shared" si="217"/>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4"/>
        <v>153.19999999999999</v>
      </c>
      <c r="P3454" s="5">
        <f t="shared" si="215"/>
        <v>41.405405405405403</v>
      </c>
      <c r="Q3454" t="s">
        <v>8317</v>
      </c>
      <c r="R3454" s="12" t="s">
        <v>8318</v>
      </c>
      <c r="S3454" s="14">
        <f t="shared" si="216"/>
        <v>41820.430856481478</v>
      </c>
      <c r="T3454" s="14">
        <f t="shared" si="217"/>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4"/>
        <v>128.33333333333334</v>
      </c>
      <c r="P3455" s="5">
        <f t="shared" si="215"/>
        <v>27.5</v>
      </c>
      <c r="Q3455" t="s">
        <v>8317</v>
      </c>
      <c r="R3455" s="12" t="s">
        <v>8318</v>
      </c>
      <c r="S3455" s="14">
        <f t="shared" si="216"/>
        <v>42535.770324074074</v>
      </c>
      <c r="T3455" s="14">
        <f t="shared" si="217"/>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4"/>
        <v>100.71428571428571</v>
      </c>
      <c r="P3456" s="5">
        <f t="shared" si="215"/>
        <v>33.571428571428569</v>
      </c>
      <c r="Q3456" t="s">
        <v>8317</v>
      </c>
      <c r="R3456" s="12" t="s">
        <v>8318</v>
      </c>
      <c r="S3456" s="14">
        <f t="shared" si="216"/>
        <v>41821.490266203698</v>
      </c>
      <c r="T3456" s="14">
        <f t="shared" si="217"/>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4"/>
        <v>100.64999999999999</v>
      </c>
      <c r="P3457" s="5">
        <f t="shared" si="215"/>
        <v>145.86956521739131</v>
      </c>
      <c r="Q3457" t="s">
        <v>8317</v>
      </c>
      <c r="R3457" s="12" t="s">
        <v>8318</v>
      </c>
      <c r="S3457" s="14">
        <f t="shared" si="216"/>
        <v>42626.541979166665</v>
      </c>
      <c r="T3457" s="14">
        <f t="shared" si="217"/>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4"/>
        <v>191.3</v>
      </c>
      <c r="P3458" s="5">
        <f t="shared" si="215"/>
        <v>358.6875</v>
      </c>
      <c r="Q3458" t="s">
        <v>8317</v>
      </c>
      <c r="R3458" s="12" t="s">
        <v>8318</v>
      </c>
      <c r="S3458" s="14">
        <f t="shared" si="216"/>
        <v>41820.997303240736</v>
      </c>
      <c r="T3458" s="14">
        <f t="shared" si="217"/>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8">E3459/D3459*100</f>
        <v>140.19999999999999</v>
      </c>
      <c r="P3459" s="5">
        <f t="shared" ref="P3459:P3522" si="219">E3459/L3459</f>
        <v>50.981818181818184</v>
      </c>
      <c r="Q3459" t="s">
        <v>8317</v>
      </c>
      <c r="R3459" s="12" t="s">
        <v>8318</v>
      </c>
      <c r="S3459" s="14">
        <f t="shared" si="216"/>
        <v>42016.498344907406</v>
      </c>
      <c r="T3459" s="14">
        <f t="shared" si="217"/>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8"/>
        <v>124.33537832310839</v>
      </c>
      <c r="P3460" s="5">
        <f t="shared" si="219"/>
        <v>45.037037037037038</v>
      </c>
      <c r="Q3460" t="s">
        <v>8317</v>
      </c>
      <c r="R3460" s="12" t="s">
        <v>8318</v>
      </c>
      <c r="S3460" s="14">
        <f t="shared" si="216"/>
        <v>42010.994247685179</v>
      </c>
      <c r="T3460" s="14">
        <f t="shared" si="217"/>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8"/>
        <v>126.2</v>
      </c>
      <c r="P3461" s="5">
        <f t="shared" si="219"/>
        <v>17.527777777777779</v>
      </c>
      <c r="Q3461" t="s">
        <v>8317</v>
      </c>
      <c r="R3461" s="12" t="s">
        <v>8318</v>
      </c>
      <c r="S3461" s="14">
        <f t="shared" si="216"/>
        <v>42480.271527777775</v>
      </c>
      <c r="T3461" s="14">
        <f t="shared" si="217"/>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8"/>
        <v>190</v>
      </c>
      <c r="P3462" s="5">
        <f t="shared" si="219"/>
        <v>50</v>
      </c>
      <c r="Q3462" t="s">
        <v>8317</v>
      </c>
      <c r="R3462" s="12" t="s">
        <v>8318</v>
      </c>
      <c r="S3462" s="14">
        <f t="shared" si="216"/>
        <v>41852.318888888884</v>
      </c>
      <c r="T3462" s="14">
        <f t="shared" si="217"/>
        <v>41866.318888888884</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8"/>
        <v>139</v>
      </c>
      <c r="P3463" s="5">
        <f t="shared" si="219"/>
        <v>57.916666666666664</v>
      </c>
      <c r="Q3463" t="s">
        <v>8317</v>
      </c>
      <c r="R3463" s="12" t="s">
        <v>8318</v>
      </c>
      <c r="S3463" s="14">
        <f t="shared" si="216"/>
        <v>42643.424525462957</v>
      </c>
      <c r="T3463" s="14">
        <f t="shared" si="217"/>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8"/>
        <v>202</v>
      </c>
      <c r="P3464" s="5">
        <f t="shared" si="219"/>
        <v>29.705882352941178</v>
      </c>
      <c r="Q3464" t="s">
        <v>8317</v>
      </c>
      <c r="R3464" s="12" t="s">
        <v>8318</v>
      </c>
      <c r="S3464" s="14">
        <f t="shared" si="216"/>
        <v>42179.690138888887</v>
      </c>
      <c r="T3464" s="14">
        <f t="shared" si="217"/>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8"/>
        <v>103.38000000000001</v>
      </c>
      <c r="P3465" s="5">
        <f t="shared" si="219"/>
        <v>90.684210526315795</v>
      </c>
      <c r="Q3465" t="s">
        <v>8317</v>
      </c>
      <c r="R3465" s="12" t="s">
        <v>8318</v>
      </c>
      <c r="S3465" s="14">
        <f t="shared" si="216"/>
        <v>42612.710474537038</v>
      </c>
      <c r="T3465" s="14">
        <f t="shared" si="217"/>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8"/>
        <v>102.3236</v>
      </c>
      <c r="P3466" s="5">
        <f t="shared" si="219"/>
        <v>55.012688172043013</v>
      </c>
      <c r="Q3466" t="s">
        <v>8317</v>
      </c>
      <c r="R3466" s="12" t="s">
        <v>8318</v>
      </c>
      <c r="S3466" s="14">
        <f t="shared" si="216"/>
        <v>42574.921724537031</v>
      </c>
      <c r="T3466" s="14">
        <f t="shared" si="217"/>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8"/>
        <v>103</v>
      </c>
      <c r="P3467" s="5">
        <f t="shared" si="219"/>
        <v>57.222222222222221</v>
      </c>
      <c r="Q3467" t="s">
        <v>8317</v>
      </c>
      <c r="R3467" s="12" t="s">
        <v>8318</v>
      </c>
      <c r="S3467" s="14">
        <f t="shared" si="216"/>
        <v>42200.417499999996</v>
      </c>
      <c r="T3467" s="14">
        <f t="shared" si="217"/>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8"/>
        <v>127.14285714285714</v>
      </c>
      <c r="P3468" s="5">
        <f t="shared" si="219"/>
        <v>72.950819672131146</v>
      </c>
      <c r="Q3468" t="s">
        <v>8317</v>
      </c>
      <c r="R3468" s="12" t="s">
        <v>8318</v>
      </c>
      <c r="S3468" s="14">
        <f t="shared" si="216"/>
        <v>42419.810763888883</v>
      </c>
      <c r="T3468" s="14">
        <f t="shared" si="217"/>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8"/>
        <v>101</v>
      </c>
      <c r="P3469" s="5">
        <f t="shared" si="219"/>
        <v>64.468085106382972</v>
      </c>
      <c r="Q3469" t="s">
        <v>8317</v>
      </c>
      <c r="R3469" s="12" t="s">
        <v>8318</v>
      </c>
      <c r="S3469" s="14">
        <f t="shared" si="216"/>
        <v>42053.463333333326</v>
      </c>
      <c r="T3469" s="14">
        <f t="shared" si="217"/>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8"/>
        <v>121.78</v>
      </c>
      <c r="P3470" s="5">
        <f t="shared" si="219"/>
        <v>716.35294117647061</v>
      </c>
      <c r="Q3470" t="s">
        <v>8317</v>
      </c>
      <c r="R3470" s="12" t="s">
        <v>8318</v>
      </c>
      <c r="S3470" s="14">
        <f t="shared" si="216"/>
        <v>42605.557048611103</v>
      </c>
      <c r="T3470" s="14">
        <f t="shared" si="217"/>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8"/>
        <v>113.39285714285714</v>
      </c>
      <c r="P3471" s="5">
        <f t="shared" si="219"/>
        <v>50.396825396825399</v>
      </c>
      <c r="Q3471" t="s">
        <v>8317</v>
      </c>
      <c r="R3471" s="12" t="s">
        <v>8318</v>
      </c>
      <c r="S3471" s="14">
        <f t="shared" si="216"/>
        <v>42458.433391203704</v>
      </c>
      <c r="T3471" s="14">
        <f t="shared" si="217"/>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8"/>
        <v>150</v>
      </c>
      <c r="P3472" s="5">
        <f t="shared" si="219"/>
        <v>41.666666666666664</v>
      </c>
      <c r="Q3472" t="s">
        <v>8317</v>
      </c>
      <c r="R3472" s="12" t="s">
        <v>8318</v>
      </c>
      <c r="S3472" s="14">
        <f t="shared" si="216"/>
        <v>42528.813680555548</v>
      </c>
      <c r="T3472" s="14">
        <f t="shared" si="217"/>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8"/>
        <v>214.6</v>
      </c>
      <c r="P3473" s="5">
        <f t="shared" si="219"/>
        <v>35.766666666666666</v>
      </c>
      <c r="Q3473" t="s">
        <v>8317</v>
      </c>
      <c r="R3473" s="12" t="s">
        <v>8318</v>
      </c>
      <c r="S3473" s="14">
        <f t="shared" si="216"/>
        <v>41841.612152777772</v>
      </c>
      <c r="T3473" s="14">
        <f t="shared" si="217"/>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8"/>
        <v>102.05</v>
      </c>
      <c r="P3474" s="5">
        <f t="shared" si="219"/>
        <v>88.739130434782609</v>
      </c>
      <c r="Q3474" t="s">
        <v>8317</v>
      </c>
      <c r="R3474" s="12" t="s">
        <v>8318</v>
      </c>
      <c r="S3474" s="14">
        <f t="shared" si="216"/>
        <v>41927.962164351848</v>
      </c>
      <c r="T3474" s="14">
        <f t="shared" si="217"/>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8"/>
        <v>100</v>
      </c>
      <c r="P3475" s="5">
        <f t="shared" si="219"/>
        <v>148.4848484848485</v>
      </c>
      <c r="Q3475" t="s">
        <v>8317</v>
      </c>
      <c r="R3475" s="12" t="s">
        <v>8318</v>
      </c>
      <c r="S3475" s="14">
        <f t="shared" ref="S3475:S3538" si="220">(((J3475/60)/60)/24)+DATE(1970,1,1)+(-5/24)</f>
        <v>42062.626111111109</v>
      </c>
      <c r="T3475" s="14">
        <f t="shared" ref="T3475:T3538" si="221">(((I3475/60)/60)/24)+DATE(1970,1,1)+(-5/24)</f>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8"/>
        <v>101</v>
      </c>
      <c r="P3476" s="5">
        <f t="shared" si="219"/>
        <v>51.794871794871796</v>
      </c>
      <c r="Q3476" t="s">
        <v>8317</v>
      </c>
      <c r="R3476" s="12" t="s">
        <v>8318</v>
      </c>
      <c r="S3476" s="14">
        <f t="shared" si="220"/>
        <v>42541.293182870366</v>
      </c>
      <c r="T3476" s="14">
        <f t="shared" si="221"/>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8"/>
        <v>113.33333333333333</v>
      </c>
      <c r="P3477" s="5">
        <f t="shared" si="219"/>
        <v>20</v>
      </c>
      <c r="Q3477" t="s">
        <v>8317</v>
      </c>
      <c r="R3477" s="12" t="s">
        <v>8318</v>
      </c>
      <c r="S3477" s="14">
        <f t="shared" si="220"/>
        <v>41918.672499999993</v>
      </c>
      <c r="T3477" s="14">
        <f t="shared" si="221"/>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8"/>
        <v>104</v>
      </c>
      <c r="P3478" s="5">
        <f t="shared" si="219"/>
        <v>52</v>
      </c>
      <c r="Q3478" t="s">
        <v>8317</v>
      </c>
      <c r="R3478" s="12" t="s">
        <v>8318</v>
      </c>
      <c r="S3478" s="14">
        <f t="shared" si="220"/>
        <v>41921.071643518517</v>
      </c>
      <c r="T3478" s="14">
        <f t="shared" si="221"/>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8"/>
        <v>115.33333333333333</v>
      </c>
      <c r="P3479" s="5">
        <f t="shared" si="219"/>
        <v>53.230769230769234</v>
      </c>
      <c r="Q3479" t="s">
        <v>8317</v>
      </c>
      <c r="R3479" s="12" t="s">
        <v>8318</v>
      </c>
      <c r="S3479" s="14">
        <f t="shared" si="220"/>
        <v>42128.528275462959</v>
      </c>
      <c r="T3479" s="14">
        <f t="shared" si="221"/>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8"/>
        <v>112.85000000000001</v>
      </c>
      <c r="P3480" s="5">
        <f t="shared" si="219"/>
        <v>39.596491228070178</v>
      </c>
      <c r="Q3480" t="s">
        <v>8317</v>
      </c>
      <c r="R3480" s="12" t="s">
        <v>8318</v>
      </c>
      <c r="S3480" s="14">
        <f t="shared" si="220"/>
        <v>42053.708587962967</v>
      </c>
      <c r="T3480" s="14">
        <f t="shared" si="221"/>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8"/>
        <v>127.86666666666666</v>
      </c>
      <c r="P3481" s="5">
        <f t="shared" si="219"/>
        <v>34.25</v>
      </c>
      <c r="Q3481" t="s">
        <v>8317</v>
      </c>
      <c r="R3481" s="12" t="s">
        <v>8318</v>
      </c>
      <c r="S3481" s="14">
        <f t="shared" si="220"/>
        <v>41781.646759259253</v>
      </c>
      <c r="T3481" s="14">
        <f t="shared" si="221"/>
        <v>41811.646759259253</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8"/>
        <v>142.66666666666669</v>
      </c>
      <c r="P3482" s="5">
        <f t="shared" si="219"/>
        <v>164.61538461538461</v>
      </c>
      <c r="Q3482" t="s">
        <v>8317</v>
      </c>
      <c r="R3482" s="12" t="s">
        <v>8318</v>
      </c>
      <c r="S3482" s="14">
        <f t="shared" si="220"/>
        <v>42171.109108796292</v>
      </c>
      <c r="T3482" s="14">
        <f t="shared" si="221"/>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8"/>
        <v>118.8</v>
      </c>
      <c r="P3483" s="5">
        <f t="shared" si="219"/>
        <v>125.05263157894737</v>
      </c>
      <c r="Q3483" t="s">
        <v>8317</v>
      </c>
      <c r="R3483" s="12" t="s">
        <v>8318</v>
      </c>
      <c r="S3483" s="14">
        <f t="shared" si="220"/>
        <v>41989.039212962954</v>
      </c>
      <c r="T3483" s="14">
        <f t="shared" si="221"/>
        <v>42006.039212962954</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8"/>
        <v>138.33333333333334</v>
      </c>
      <c r="P3484" s="5">
        <f t="shared" si="219"/>
        <v>51.875</v>
      </c>
      <c r="Q3484" t="s">
        <v>8317</v>
      </c>
      <c r="R3484" s="12" t="s">
        <v>8318</v>
      </c>
      <c r="S3484" s="14">
        <f t="shared" si="220"/>
        <v>41796.563263888886</v>
      </c>
      <c r="T3484" s="14">
        <f t="shared" si="221"/>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8"/>
        <v>159.9402985074627</v>
      </c>
      <c r="P3485" s="5">
        <f t="shared" si="219"/>
        <v>40.285714285714285</v>
      </c>
      <c r="Q3485" t="s">
        <v>8317</v>
      </c>
      <c r="R3485" s="12" t="s">
        <v>8318</v>
      </c>
      <c r="S3485" s="14">
        <f t="shared" si="220"/>
        <v>41793.460428240738</v>
      </c>
      <c r="T3485" s="14">
        <f t="shared" si="221"/>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8"/>
        <v>114.24000000000001</v>
      </c>
      <c r="P3486" s="5">
        <f t="shared" si="219"/>
        <v>64.909090909090907</v>
      </c>
      <c r="Q3486" t="s">
        <v>8317</v>
      </c>
      <c r="R3486" s="12" t="s">
        <v>8318</v>
      </c>
      <c r="S3486" s="14">
        <f t="shared" si="220"/>
        <v>42506.552071759252</v>
      </c>
      <c r="T3486" s="14">
        <f t="shared" si="221"/>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8"/>
        <v>100.60606060606061</v>
      </c>
      <c r="P3487" s="5">
        <f t="shared" si="219"/>
        <v>55.333333333333336</v>
      </c>
      <c r="Q3487" t="s">
        <v>8317</v>
      </c>
      <c r="R3487" s="12" t="s">
        <v>8318</v>
      </c>
      <c r="S3487" s="14">
        <f t="shared" si="220"/>
        <v>42372.484722222223</v>
      </c>
      <c r="T3487" s="14">
        <f t="shared" si="221"/>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8"/>
        <v>155.20000000000002</v>
      </c>
      <c r="P3488" s="5">
        <f t="shared" si="219"/>
        <v>83.142857142857139</v>
      </c>
      <c r="Q3488" t="s">
        <v>8317</v>
      </c>
      <c r="R3488" s="12" t="s">
        <v>8318</v>
      </c>
      <c r="S3488" s="14">
        <f t="shared" si="220"/>
        <v>42126.666678240734</v>
      </c>
      <c r="T3488" s="14">
        <f t="shared" si="221"/>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8"/>
        <v>127.75000000000001</v>
      </c>
      <c r="P3489" s="5">
        <f t="shared" si="219"/>
        <v>38.712121212121211</v>
      </c>
      <c r="Q3489" t="s">
        <v>8317</v>
      </c>
      <c r="R3489" s="12" t="s">
        <v>8318</v>
      </c>
      <c r="S3489" s="14">
        <f t="shared" si="220"/>
        <v>42149.732083333329</v>
      </c>
      <c r="T3489" s="14">
        <f t="shared" si="221"/>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8"/>
        <v>121.2</v>
      </c>
      <c r="P3490" s="5">
        <f t="shared" si="219"/>
        <v>125.37931034482759</v>
      </c>
      <c r="Q3490" t="s">
        <v>8317</v>
      </c>
      <c r="R3490" s="12" t="s">
        <v>8318</v>
      </c>
      <c r="S3490" s="14">
        <f t="shared" si="220"/>
        <v>42087.55972222222</v>
      </c>
      <c r="T3490" s="14">
        <f t="shared" si="221"/>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8"/>
        <v>112.7</v>
      </c>
      <c r="P3491" s="5">
        <f t="shared" si="219"/>
        <v>78.263888888888886</v>
      </c>
      <c r="Q3491" t="s">
        <v>8317</v>
      </c>
      <c r="R3491" s="12" t="s">
        <v>8318</v>
      </c>
      <c r="S3491" s="14">
        <f t="shared" si="220"/>
        <v>41753.427442129629</v>
      </c>
      <c r="T3491" s="14">
        <f t="shared" si="221"/>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8"/>
        <v>127.49999999999999</v>
      </c>
      <c r="P3492" s="5">
        <f t="shared" si="219"/>
        <v>47.222222222222221</v>
      </c>
      <c r="Q3492" t="s">
        <v>8317</v>
      </c>
      <c r="R3492" s="12" t="s">
        <v>8318</v>
      </c>
      <c r="S3492" s="14">
        <f t="shared" si="220"/>
        <v>42443.594027777777</v>
      </c>
      <c r="T3492" s="14">
        <f t="shared" si="221"/>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8"/>
        <v>158.20000000000002</v>
      </c>
      <c r="P3493" s="5">
        <f t="shared" si="219"/>
        <v>79.099999999999994</v>
      </c>
      <c r="Q3493" t="s">
        <v>8317</v>
      </c>
      <c r="R3493" s="12" t="s">
        <v>8318</v>
      </c>
      <c r="S3493" s="14">
        <f t="shared" si="220"/>
        <v>42121.041481481479</v>
      </c>
      <c r="T3493" s="14">
        <f t="shared" si="221"/>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8"/>
        <v>105.26894736842105</v>
      </c>
      <c r="P3494" s="5">
        <f t="shared" si="219"/>
        <v>114.29199999999999</v>
      </c>
      <c r="Q3494" t="s">
        <v>8317</v>
      </c>
      <c r="R3494" s="12" t="s">
        <v>8318</v>
      </c>
      <c r="S3494" s="14">
        <f t="shared" si="220"/>
        <v>42267.800891203697</v>
      </c>
      <c r="T3494" s="14">
        <f t="shared" si="221"/>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8"/>
        <v>100</v>
      </c>
      <c r="P3495" s="5">
        <f t="shared" si="219"/>
        <v>51.724137931034484</v>
      </c>
      <c r="Q3495" t="s">
        <v>8317</v>
      </c>
      <c r="R3495" s="12" t="s">
        <v>8318</v>
      </c>
      <c r="S3495" s="14">
        <f t="shared" si="220"/>
        <v>41848.657824074071</v>
      </c>
      <c r="T3495" s="14">
        <f t="shared" si="221"/>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8"/>
        <v>100</v>
      </c>
      <c r="P3496" s="5">
        <f t="shared" si="219"/>
        <v>30.76923076923077</v>
      </c>
      <c r="Q3496" t="s">
        <v>8317</v>
      </c>
      <c r="R3496" s="12" t="s">
        <v>8318</v>
      </c>
      <c r="S3496" s="14">
        <f t="shared" si="220"/>
        <v>42689.006655092591</v>
      </c>
      <c r="T3496" s="14">
        <f t="shared" si="221"/>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8"/>
        <v>106.86</v>
      </c>
      <c r="P3497" s="5">
        <f t="shared" si="219"/>
        <v>74.208333333333329</v>
      </c>
      <c r="Q3497" t="s">
        <v>8317</v>
      </c>
      <c r="R3497" s="12" t="s">
        <v>8318</v>
      </c>
      <c r="S3497" s="14">
        <f t="shared" si="220"/>
        <v>41915.554502314815</v>
      </c>
      <c r="T3497" s="14">
        <f t="shared" si="221"/>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8"/>
        <v>124.4</v>
      </c>
      <c r="P3498" s="5">
        <f t="shared" si="219"/>
        <v>47.846153846153847</v>
      </c>
      <c r="Q3498" t="s">
        <v>8317</v>
      </c>
      <c r="R3498" s="12" t="s">
        <v>8318</v>
      </c>
      <c r="S3498" s="14">
        <f t="shared" si="220"/>
        <v>42584.638495370367</v>
      </c>
      <c r="T3498" s="14">
        <f t="shared" si="221"/>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8"/>
        <v>108.70406189555126</v>
      </c>
      <c r="P3499" s="5">
        <f t="shared" si="219"/>
        <v>34.408163265306122</v>
      </c>
      <c r="Q3499" t="s">
        <v>8317</v>
      </c>
      <c r="R3499" s="12" t="s">
        <v>8318</v>
      </c>
      <c r="S3499" s="14">
        <f t="shared" si="220"/>
        <v>42511.533611111103</v>
      </c>
      <c r="T3499" s="14">
        <f t="shared" si="221"/>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8"/>
        <v>102.42424242424242</v>
      </c>
      <c r="P3500" s="5">
        <f t="shared" si="219"/>
        <v>40.238095238095241</v>
      </c>
      <c r="Q3500" t="s">
        <v>8317</v>
      </c>
      <c r="R3500" s="12" t="s">
        <v>8318</v>
      </c>
      <c r="S3500" s="14">
        <f t="shared" si="220"/>
        <v>42458.950277777774</v>
      </c>
      <c r="T3500" s="14">
        <f t="shared" si="221"/>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8"/>
        <v>105.5</v>
      </c>
      <c r="P3501" s="5">
        <f t="shared" si="219"/>
        <v>60.285714285714285</v>
      </c>
      <c r="Q3501" t="s">
        <v>8317</v>
      </c>
      <c r="R3501" s="12" t="s">
        <v>8318</v>
      </c>
      <c r="S3501" s="14">
        <f t="shared" si="220"/>
        <v>42131.827835648146</v>
      </c>
      <c r="T3501" s="14">
        <f t="shared" si="221"/>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8"/>
        <v>106.3</v>
      </c>
      <c r="P3502" s="5">
        <f t="shared" si="219"/>
        <v>25.30952380952381</v>
      </c>
      <c r="Q3502" t="s">
        <v>8317</v>
      </c>
      <c r="R3502" s="12" t="s">
        <v>8318</v>
      </c>
      <c r="S3502" s="14">
        <f t="shared" si="220"/>
        <v>42419.711087962954</v>
      </c>
      <c r="T3502" s="14">
        <f t="shared" si="221"/>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8"/>
        <v>100.66666666666666</v>
      </c>
      <c r="P3503" s="5">
        <f t="shared" si="219"/>
        <v>35.952380952380949</v>
      </c>
      <c r="Q3503" t="s">
        <v>8317</v>
      </c>
      <c r="R3503" s="12" t="s">
        <v>8318</v>
      </c>
      <c r="S3503" s="14">
        <f t="shared" si="220"/>
        <v>42233.555497685178</v>
      </c>
      <c r="T3503" s="14">
        <f t="shared" si="221"/>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8"/>
        <v>105.4</v>
      </c>
      <c r="P3504" s="5">
        <f t="shared" si="219"/>
        <v>136</v>
      </c>
      <c r="Q3504" t="s">
        <v>8317</v>
      </c>
      <c r="R3504" s="12" t="s">
        <v>8318</v>
      </c>
      <c r="S3504" s="14">
        <f t="shared" si="220"/>
        <v>42430.631064814814</v>
      </c>
      <c r="T3504" s="14">
        <f t="shared" si="221"/>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8"/>
        <v>107.55999999999999</v>
      </c>
      <c r="P3505" s="5">
        <f t="shared" si="219"/>
        <v>70.763157894736835</v>
      </c>
      <c r="Q3505" t="s">
        <v>8317</v>
      </c>
      <c r="R3505" s="12" t="s">
        <v>8318</v>
      </c>
      <c r="S3505" s="14">
        <f t="shared" si="220"/>
        <v>42545.27</v>
      </c>
      <c r="T3505" s="14">
        <f t="shared" si="221"/>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8"/>
        <v>100</v>
      </c>
      <c r="P3506" s="5">
        <f t="shared" si="219"/>
        <v>125</v>
      </c>
      <c r="Q3506" t="s">
        <v>8317</v>
      </c>
      <c r="R3506" s="12" t="s">
        <v>8318</v>
      </c>
      <c r="S3506" s="14">
        <f t="shared" si="220"/>
        <v>42297.540405092594</v>
      </c>
      <c r="T3506" s="14">
        <f t="shared" si="221"/>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8"/>
        <v>103.76</v>
      </c>
      <c r="P3507" s="5">
        <f t="shared" si="219"/>
        <v>66.512820512820511</v>
      </c>
      <c r="Q3507" t="s">
        <v>8317</v>
      </c>
      <c r="R3507" s="12" t="s">
        <v>8318</v>
      </c>
      <c r="S3507" s="14">
        <f t="shared" si="220"/>
        <v>41760.727372685185</v>
      </c>
      <c r="T3507" s="14">
        <f t="shared" si="221"/>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8"/>
        <v>101.49999999999999</v>
      </c>
      <c r="P3508" s="5">
        <f t="shared" si="219"/>
        <v>105</v>
      </c>
      <c r="Q3508" t="s">
        <v>8317</v>
      </c>
      <c r="R3508" s="12" t="s">
        <v>8318</v>
      </c>
      <c r="S3508" s="14">
        <f t="shared" si="220"/>
        <v>41829.525925925926</v>
      </c>
      <c r="T3508" s="14">
        <f t="shared" si="221"/>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8"/>
        <v>104.4</v>
      </c>
      <c r="P3509" s="5">
        <f t="shared" si="219"/>
        <v>145</v>
      </c>
      <c r="Q3509" t="s">
        <v>8317</v>
      </c>
      <c r="R3509" s="12" t="s">
        <v>8318</v>
      </c>
      <c r="S3509" s="14">
        <f t="shared" si="220"/>
        <v>42491.714548611104</v>
      </c>
      <c r="T3509" s="14">
        <f t="shared" si="221"/>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8"/>
        <v>180</v>
      </c>
      <c r="P3510" s="5">
        <f t="shared" si="219"/>
        <v>12</v>
      </c>
      <c r="Q3510" t="s">
        <v>8317</v>
      </c>
      <c r="R3510" s="12" t="s">
        <v>8318</v>
      </c>
      <c r="S3510" s="14">
        <f t="shared" si="220"/>
        <v>42477.521446759252</v>
      </c>
      <c r="T3510" s="14">
        <f t="shared" si="221"/>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8"/>
        <v>106.33333333333333</v>
      </c>
      <c r="P3511" s="5">
        <f t="shared" si="219"/>
        <v>96.666666666666671</v>
      </c>
      <c r="Q3511" t="s">
        <v>8317</v>
      </c>
      <c r="R3511" s="12" t="s">
        <v>8318</v>
      </c>
      <c r="S3511" s="14">
        <f t="shared" si="220"/>
        <v>41950.651226851849</v>
      </c>
      <c r="T3511" s="14">
        <f t="shared" si="221"/>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8"/>
        <v>100.55555555555556</v>
      </c>
      <c r="P3512" s="5">
        <f t="shared" si="219"/>
        <v>60.333333333333336</v>
      </c>
      <c r="Q3512" t="s">
        <v>8317</v>
      </c>
      <c r="R3512" s="12" t="s">
        <v>8318</v>
      </c>
      <c r="S3512" s="14">
        <f t="shared" si="220"/>
        <v>41802.412569444445</v>
      </c>
      <c r="T3512" s="14">
        <f t="shared" si="221"/>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8"/>
        <v>101.2</v>
      </c>
      <c r="P3513" s="5">
        <f t="shared" si="219"/>
        <v>79.89473684210526</v>
      </c>
      <c r="Q3513" t="s">
        <v>8317</v>
      </c>
      <c r="R3513" s="12" t="s">
        <v>8318</v>
      </c>
      <c r="S3513" s="14">
        <f t="shared" si="220"/>
        <v>41927.665451388886</v>
      </c>
      <c r="T3513" s="14">
        <f t="shared" si="221"/>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8"/>
        <v>100</v>
      </c>
      <c r="P3514" s="5">
        <f t="shared" si="219"/>
        <v>58.823529411764703</v>
      </c>
      <c r="Q3514" t="s">
        <v>8317</v>
      </c>
      <c r="R3514" s="12" t="s">
        <v>8318</v>
      </c>
      <c r="S3514" s="14">
        <f t="shared" si="220"/>
        <v>42057.328611111108</v>
      </c>
      <c r="T3514" s="14">
        <f t="shared" si="221"/>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8"/>
        <v>118.39285714285714</v>
      </c>
      <c r="P3515" s="5">
        <f t="shared" si="219"/>
        <v>75.340909090909093</v>
      </c>
      <c r="Q3515" t="s">
        <v>8317</v>
      </c>
      <c r="R3515" s="12" t="s">
        <v>8318</v>
      </c>
      <c r="S3515" s="14">
        <f t="shared" si="220"/>
        <v>41780.887870370367</v>
      </c>
      <c r="T3515" s="14">
        <f t="shared" si="221"/>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8"/>
        <v>110.00000000000001</v>
      </c>
      <c r="P3516" s="5">
        <f t="shared" si="219"/>
        <v>55</v>
      </c>
      <c r="Q3516" t="s">
        <v>8317</v>
      </c>
      <c r="R3516" s="12" t="s">
        <v>8318</v>
      </c>
      <c r="S3516" s="14">
        <f t="shared" si="220"/>
        <v>42020.638333333329</v>
      </c>
      <c r="T3516" s="14">
        <f t="shared" si="221"/>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8"/>
        <v>102.66666666666666</v>
      </c>
      <c r="P3517" s="5">
        <f t="shared" si="219"/>
        <v>66.956521739130437</v>
      </c>
      <c r="Q3517" t="s">
        <v>8317</v>
      </c>
      <c r="R3517" s="12" t="s">
        <v>8318</v>
      </c>
      <c r="S3517" s="14">
        <f t="shared" si="220"/>
        <v>42125.564479166664</v>
      </c>
      <c r="T3517" s="14">
        <f t="shared" si="221"/>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8"/>
        <v>100</v>
      </c>
      <c r="P3518" s="5">
        <f t="shared" si="219"/>
        <v>227.27272727272728</v>
      </c>
      <c r="Q3518" t="s">
        <v>8317</v>
      </c>
      <c r="R3518" s="12" t="s">
        <v>8318</v>
      </c>
      <c r="S3518" s="14">
        <f t="shared" si="220"/>
        <v>41855.801736111105</v>
      </c>
      <c r="T3518" s="14">
        <f t="shared" si="221"/>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8"/>
        <v>100</v>
      </c>
      <c r="P3519" s="5">
        <f t="shared" si="219"/>
        <v>307.69230769230768</v>
      </c>
      <c r="Q3519" t="s">
        <v>8317</v>
      </c>
      <c r="R3519" s="12" t="s">
        <v>8318</v>
      </c>
      <c r="S3519" s="14">
        <f t="shared" si="220"/>
        <v>41794.609189814815</v>
      </c>
      <c r="T3519" s="14">
        <f t="shared" si="221"/>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8"/>
        <v>110.04599999999999</v>
      </c>
      <c r="P3520" s="5">
        <f t="shared" si="219"/>
        <v>50.020909090909093</v>
      </c>
      <c r="Q3520" t="s">
        <v>8317</v>
      </c>
      <c r="R3520" s="12" t="s">
        <v>8318</v>
      </c>
      <c r="S3520" s="14">
        <f t="shared" si="220"/>
        <v>41893.575219907405</v>
      </c>
      <c r="T3520" s="14">
        <f t="shared" si="221"/>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8"/>
        <v>101.35000000000001</v>
      </c>
      <c r="P3521" s="5">
        <f t="shared" si="219"/>
        <v>72.392857142857139</v>
      </c>
      <c r="Q3521" t="s">
        <v>8317</v>
      </c>
      <c r="R3521" s="12" t="s">
        <v>8318</v>
      </c>
      <c r="S3521" s="14">
        <f t="shared" si="220"/>
        <v>42037.390624999993</v>
      </c>
      <c r="T3521" s="14">
        <f t="shared" si="221"/>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8"/>
        <v>100.75</v>
      </c>
      <c r="P3522" s="5">
        <f t="shared" si="219"/>
        <v>95.952380952380949</v>
      </c>
      <c r="Q3522" t="s">
        <v>8317</v>
      </c>
      <c r="R3522" s="12" t="s">
        <v>8318</v>
      </c>
      <c r="S3522" s="14">
        <f t="shared" si="220"/>
        <v>42227.615879629629</v>
      </c>
      <c r="T3522" s="14">
        <f t="shared" si="221"/>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2">E3523/D3523*100</f>
        <v>169.42857142857144</v>
      </c>
      <c r="P3523" s="5">
        <f t="shared" ref="P3523:P3586" si="223">E3523/L3523</f>
        <v>45.615384615384613</v>
      </c>
      <c r="Q3523" t="s">
        <v>8317</v>
      </c>
      <c r="R3523" s="12" t="s">
        <v>8318</v>
      </c>
      <c r="S3523" s="14">
        <f t="shared" si="220"/>
        <v>41881.153009259258</v>
      </c>
      <c r="T3523" s="14">
        <f t="shared" si="221"/>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2"/>
        <v>100</v>
      </c>
      <c r="P3524" s="5">
        <f t="shared" si="223"/>
        <v>41.029411764705884</v>
      </c>
      <c r="Q3524" t="s">
        <v>8317</v>
      </c>
      <c r="R3524" s="12" t="s">
        <v>8318</v>
      </c>
      <c r="S3524" s="14">
        <f t="shared" si="220"/>
        <v>42234.581550925919</v>
      </c>
      <c r="T3524" s="14">
        <f t="shared" si="221"/>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2"/>
        <v>113.65</v>
      </c>
      <c r="P3525" s="5">
        <f t="shared" si="223"/>
        <v>56.825000000000003</v>
      </c>
      <c r="Q3525" t="s">
        <v>8317</v>
      </c>
      <c r="R3525" s="12" t="s">
        <v>8318</v>
      </c>
      <c r="S3525" s="14">
        <f t="shared" si="220"/>
        <v>42581.189212962963</v>
      </c>
      <c r="T3525" s="14">
        <f t="shared" si="221"/>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2"/>
        <v>101.56</v>
      </c>
      <c r="P3526" s="5">
        <f t="shared" si="223"/>
        <v>137.24324324324326</v>
      </c>
      <c r="Q3526" t="s">
        <v>8317</v>
      </c>
      <c r="R3526" s="12" t="s">
        <v>8318</v>
      </c>
      <c r="S3526" s="14">
        <f t="shared" si="220"/>
        <v>41880.555243055554</v>
      </c>
      <c r="T3526" s="14">
        <f t="shared" si="221"/>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2"/>
        <v>106</v>
      </c>
      <c r="P3527" s="5">
        <f t="shared" si="223"/>
        <v>75.714285714285708</v>
      </c>
      <c r="Q3527" t="s">
        <v>8317</v>
      </c>
      <c r="R3527" s="12" t="s">
        <v>8318</v>
      </c>
      <c r="S3527" s="14">
        <f t="shared" si="220"/>
        <v>42214.487337962964</v>
      </c>
      <c r="T3527" s="14">
        <f t="shared" si="221"/>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2"/>
        <v>102</v>
      </c>
      <c r="P3528" s="5">
        <f t="shared" si="223"/>
        <v>99</v>
      </c>
      <c r="Q3528" t="s">
        <v>8317</v>
      </c>
      <c r="R3528" s="12" t="s">
        <v>8318</v>
      </c>
      <c r="S3528" s="14">
        <f t="shared" si="220"/>
        <v>42460.126979166664</v>
      </c>
      <c r="T3528" s="14">
        <f t="shared" si="221"/>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2"/>
        <v>116.91666666666667</v>
      </c>
      <c r="P3529" s="5">
        <f t="shared" si="223"/>
        <v>81.569767441860463</v>
      </c>
      <c r="Q3529" t="s">
        <v>8317</v>
      </c>
      <c r="R3529" s="12" t="s">
        <v>8318</v>
      </c>
      <c r="S3529" s="14">
        <f t="shared" si="220"/>
        <v>42166.814872685187</v>
      </c>
      <c r="T3529" s="14">
        <f t="shared" si="221"/>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2"/>
        <v>101.15151515151514</v>
      </c>
      <c r="P3530" s="5">
        <f t="shared" si="223"/>
        <v>45.108108108108105</v>
      </c>
      <c r="Q3530" t="s">
        <v>8317</v>
      </c>
      <c r="R3530" s="12" t="s">
        <v>8318</v>
      </c>
      <c r="S3530" s="14">
        <f t="shared" si="220"/>
        <v>42733.293032407404</v>
      </c>
      <c r="T3530" s="14">
        <f t="shared" si="221"/>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2"/>
        <v>132</v>
      </c>
      <c r="P3531" s="5">
        <f t="shared" si="223"/>
        <v>36.666666666666664</v>
      </c>
      <c r="Q3531" t="s">
        <v>8317</v>
      </c>
      <c r="R3531" s="12" t="s">
        <v>8318</v>
      </c>
      <c r="S3531" s="14">
        <f t="shared" si="220"/>
        <v>42177.553449074076</v>
      </c>
      <c r="T3531" s="14">
        <f t="shared" si="221"/>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2"/>
        <v>100</v>
      </c>
      <c r="P3532" s="5">
        <f t="shared" si="223"/>
        <v>125</v>
      </c>
      <c r="Q3532" t="s">
        <v>8317</v>
      </c>
      <c r="R3532" s="12" t="s">
        <v>8318</v>
      </c>
      <c r="S3532" s="14">
        <f t="shared" si="220"/>
        <v>42442.41501157407</v>
      </c>
      <c r="T3532" s="14">
        <f t="shared" si="221"/>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2"/>
        <v>128</v>
      </c>
      <c r="P3533" s="5">
        <f t="shared" si="223"/>
        <v>49.230769230769234</v>
      </c>
      <c r="Q3533" t="s">
        <v>8317</v>
      </c>
      <c r="R3533" s="12" t="s">
        <v>8318</v>
      </c>
      <c r="S3533" s="14">
        <f t="shared" si="220"/>
        <v>42521.44599537037</v>
      </c>
      <c r="T3533" s="14">
        <f t="shared" si="221"/>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2"/>
        <v>118.95833333333334</v>
      </c>
      <c r="P3534" s="5">
        <f t="shared" si="223"/>
        <v>42.296296296296298</v>
      </c>
      <c r="Q3534" t="s">
        <v>8317</v>
      </c>
      <c r="R3534" s="12" t="s">
        <v>8318</v>
      </c>
      <c r="S3534" s="14">
        <f t="shared" si="220"/>
        <v>41884.391516203701</v>
      </c>
      <c r="T3534" s="14">
        <f t="shared" si="221"/>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2"/>
        <v>126.2</v>
      </c>
      <c r="P3535" s="5">
        <f t="shared" si="223"/>
        <v>78.875</v>
      </c>
      <c r="Q3535" t="s">
        <v>8317</v>
      </c>
      <c r="R3535" s="12" t="s">
        <v>8318</v>
      </c>
      <c r="S3535" s="14">
        <f t="shared" si="220"/>
        <v>42289.552858796298</v>
      </c>
      <c r="T3535" s="14">
        <f t="shared" si="221"/>
        <v>42319.594525462955</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2"/>
        <v>156.20000000000002</v>
      </c>
      <c r="P3536" s="5">
        <f t="shared" si="223"/>
        <v>38.284313725490193</v>
      </c>
      <c r="Q3536" t="s">
        <v>8317</v>
      </c>
      <c r="R3536" s="12" t="s">
        <v>8318</v>
      </c>
      <c r="S3536" s="14">
        <f t="shared" si="220"/>
        <v>42243.416932870365</v>
      </c>
      <c r="T3536" s="14">
        <f t="shared" si="221"/>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2"/>
        <v>103.15</v>
      </c>
      <c r="P3537" s="5">
        <f t="shared" si="223"/>
        <v>44.847826086956523</v>
      </c>
      <c r="Q3537" t="s">
        <v>8317</v>
      </c>
      <c r="R3537" s="12" t="s">
        <v>8318</v>
      </c>
      <c r="S3537" s="14">
        <f t="shared" si="220"/>
        <v>42248.431828703695</v>
      </c>
      <c r="T3537" s="14">
        <f t="shared" si="221"/>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2"/>
        <v>153.33333333333334</v>
      </c>
      <c r="P3538" s="5">
        <f t="shared" si="223"/>
        <v>13.529411764705882</v>
      </c>
      <c r="Q3538" t="s">
        <v>8317</v>
      </c>
      <c r="R3538" s="12" t="s">
        <v>8318</v>
      </c>
      <c r="S3538" s="14">
        <f t="shared" si="220"/>
        <v>42328.518807870372</v>
      </c>
      <c r="T3538" s="14">
        <f t="shared" si="221"/>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2"/>
        <v>180.44444444444446</v>
      </c>
      <c r="P3539" s="5">
        <f t="shared" si="223"/>
        <v>43.5</v>
      </c>
      <c r="Q3539" t="s">
        <v>8317</v>
      </c>
      <c r="R3539" s="12" t="s">
        <v>8318</v>
      </c>
      <c r="S3539" s="14">
        <f t="shared" ref="S3539:S3602" si="224">(((J3539/60)/60)/24)+DATE(1970,1,1)+(-5/24)</f>
        <v>41923.146018518513</v>
      </c>
      <c r="T3539" s="14">
        <f t="shared" ref="T3539:T3602" si="225">(((I3539/60)/60)/24)+DATE(1970,1,1)+(-5/24)</f>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2"/>
        <v>128.44999999999999</v>
      </c>
      <c r="P3540" s="5">
        <f t="shared" si="223"/>
        <v>30.951807228915662</v>
      </c>
      <c r="Q3540" t="s">
        <v>8317</v>
      </c>
      <c r="R3540" s="12" t="s">
        <v>8318</v>
      </c>
      <c r="S3540" s="14">
        <f t="shared" si="224"/>
        <v>42571.212268518517</v>
      </c>
      <c r="T3540" s="14">
        <f t="shared" si="225"/>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2"/>
        <v>119.66666666666667</v>
      </c>
      <c r="P3541" s="5">
        <f t="shared" si="223"/>
        <v>55.230769230769234</v>
      </c>
      <c r="Q3541" t="s">
        <v>8317</v>
      </c>
      <c r="R3541" s="12" t="s">
        <v>8318</v>
      </c>
      <c r="S3541" s="14">
        <f t="shared" si="224"/>
        <v>42600.547708333332</v>
      </c>
      <c r="T3541" s="14">
        <f t="shared" si="225"/>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2"/>
        <v>123</v>
      </c>
      <c r="P3542" s="5">
        <f t="shared" si="223"/>
        <v>46.125</v>
      </c>
      <c r="Q3542" t="s">
        <v>8317</v>
      </c>
      <c r="R3542" s="12" t="s">
        <v>8318</v>
      </c>
      <c r="S3542" s="14">
        <f t="shared" si="224"/>
        <v>42516.795034722221</v>
      </c>
      <c r="T3542" s="14">
        <f t="shared" si="225"/>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2"/>
        <v>105</v>
      </c>
      <c r="P3543" s="5">
        <f t="shared" si="223"/>
        <v>39.375</v>
      </c>
      <c r="Q3543" t="s">
        <v>8317</v>
      </c>
      <c r="R3543" s="12" t="s">
        <v>8318</v>
      </c>
      <c r="S3543" s="14">
        <f t="shared" si="224"/>
        <v>42222.521701388883</v>
      </c>
      <c r="T3543" s="14">
        <f t="shared" si="225"/>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2"/>
        <v>102.23636363636363</v>
      </c>
      <c r="P3544" s="5">
        <f t="shared" si="223"/>
        <v>66.152941176470591</v>
      </c>
      <c r="Q3544" t="s">
        <v>8317</v>
      </c>
      <c r="R3544" s="12" t="s">
        <v>8318</v>
      </c>
      <c r="S3544" s="14">
        <f t="shared" si="224"/>
        <v>41829.391458333332</v>
      </c>
      <c r="T3544" s="14">
        <f t="shared" si="225"/>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2"/>
        <v>104.66666666666666</v>
      </c>
      <c r="P3545" s="5">
        <f t="shared" si="223"/>
        <v>54.137931034482762</v>
      </c>
      <c r="Q3545" t="s">
        <v>8317</v>
      </c>
      <c r="R3545" s="12" t="s">
        <v>8318</v>
      </c>
      <c r="S3545" s="14">
        <f t="shared" si="224"/>
        <v>42150.546979166662</v>
      </c>
      <c r="T3545" s="14">
        <f t="shared" si="225"/>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2"/>
        <v>100</v>
      </c>
      <c r="P3546" s="5">
        <f t="shared" si="223"/>
        <v>104.16666666666667</v>
      </c>
      <c r="Q3546" t="s">
        <v>8317</v>
      </c>
      <c r="R3546" s="12" t="s">
        <v>8318</v>
      </c>
      <c r="S3546" s="14">
        <f t="shared" si="224"/>
        <v>42040.623344907406</v>
      </c>
      <c r="T3546" s="14">
        <f t="shared" si="225"/>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2"/>
        <v>100.4</v>
      </c>
      <c r="P3547" s="5">
        <f t="shared" si="223"/>
        <v>31.375</v>
      </c>
      <c r="Q3547" t="s">
        <v>8317</v>
      </c>
      <c r="R3547" s="12" t="s">
        <v>8318</v>
      </c>
      <c r="S3547" s="14">
        <f t="shared" si="224"/>
        <v>42075.599062499998</v>
      </c>
      <c r="T3547" s="14">
        <f t="shared" si="225"/>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2"/>
        <v>102.27272727272727</v>
      </c>
      <c r="P3548" s="5">
        <f t="shared" si="223"/>
        <v>59.210526315789473</v>
      </c>
      <c r="Q3548" t="s">
        <v>8317</v>
      </c>
      <c r="R3548" s="12" t="s">
        <v>8318</v>
      </c>
      <c r="S3548" s="14">
        <f t="shared" si="224"/>
        <v>42073.452361111107</v>
      </c>
      <c r="T3548" s="14">
        <f t="shared" si="225"/>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2"/>
        <v>114.40928571428573</v>
      </c>
      <c r="P3549" s="5">
        <f t="shared" si="223"/>
        <v>119.17633928571429</v>
      </c>
      <c r="Q3549" t="s">
        <v>8317</v>
      </c>
      <c r="R3549" s="12" t="s">
        <v>8318</v>
      </c>
      <c r="S3549" s="14">
        <f t="shared" si="224"/>
        <v>42479.870381944442</v>
      </c>
      <c r="T3549" s="14">
        <f t="shared" si="225"/>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2"/>
        <v>101.9047619047619</v>
      </c>
      <c r="P3550" s="5">
        <f t="shared" si="223"/>
        <v>164.61538461538461</v>
      </c>
      <c r="Q3550" t="s">
        <v>8317</v>
      </c>
      <c r="R3550" s="12" t="s">
        <v>8318</v>
      </c>
      <c r="S3550" s="14">
        <f t="shared" si="224"/>
        <v>42411.733958333331</v>
      </c>
      <c r="T3550" s="14">
        <f t="shared" si="225"/>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2"/>
        <v>102</v>
      </c>
      <c r="P3551" s="5">
        <f t="shared" si="223"/>
        <v>24.285714285714285</v>
      </c>
      <c r="Q3551" t="s">
        <v>8317</v>
      </c>
      <c r="R3551" s="12" t="s">
        <v>8318</v>
      </c>
      <c r="S3551" s="14">
        <f t="shared" si="224"/>
        <v>42223.186030092591</v>
      </c>
      <c r="T3551" s="14">
        <f t="shared" si="225"/>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2"/>
        <v>104.80000000000001</v>
      </c>
      <c r="P3552" s="5">
        <f t="shared" si="223"/>
        <v>40.9375</v>
      </c>
      <c r="Q3552" t="s">
        <v>8317</v>
      </c>
      <c r="R3552" s="12" t="s">
        <v>8318</v>
      </c>
      <c r="S3552" s="14">
        <f t="shared" si="224"/>
        <v>42462.685162037036</v>
      </c>
      <c r="T3552" s="14">
        <f t="shared" si="225"/>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2"/>
        <v>101.83333333333333</v>
      </c>
      <c r="P3553" s="5">
        <f t="shared" si="223"/>
        <v>61.1</v>
      </c>
      <c r="Q3553" t="s">
        <v>8317</v>
      </c>
      <c r="R3553" s="12" t="s">
        <v>8318</v>
      </c>
      <c r="S3553" s="14">
        <f t="shared" si="224"/>
        <v>41753.307523148142</v>
      </c>
      <c r="T3553" s="14">
        <f t="shared" si="225"/>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2"/>
        <v>100</v>
      </c>
      <c r="P3554" s="5">
        <f t="shared" si="223"/>
        <v>38.65</v>
      </c>
      <c r="Q3554" t="s">
        <v>8317</v>
      </c>
      <c r="R3554" s="12" t="s">
        <v>8318</v>
      </c>
      <c r="S3554" s="14">
        <f t="shared" si="224"/>
        <v>41788.378749999996</v>
      </c>
      <c r="T3554" s="14">
        <f t="shared" si="225"/>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2"/>
        <v>106.27272727272728</v>
      </c>
      <c r="P3555" s="5">
        <f t="shared" si="223"/>
        <v>56.20192307692308</v>
      </c>
      <c r="Q3555" t="s">
        <v>8317</v>
      </c>
      <c r="R3555" s="12" t="s">
        <v>8318</v>
      </c>
      <c r="S3555" s="14">
        <f t="shared" si="224"/>
        <v>42195.820370370369</v>
      </c>
      <c r="T3555" s="14">
        <f t="shared" si="225"/>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2"/>
        <v>113.42219999999999</v>
      </c>
      <c r="P3556" s="5">
        <f t="shared" si="223"/>
        <v>107.00207547169811</v>
      </c>
      <c r="Q3556" t="s">
        <v>8317</v>
      </c>
      <c r="R3556" s="12" t="s">
        <v>8318</v>
      </c>
      <c r="S3556" s="14">
        <f t="shared" si="224"/>
        <v>42015.842118055552</v>
      </c>
      <c r="T3556" s="14">
        <f t="shared" si="225"/>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2"/>
        <v>100</v>
      </c>
      <c r="P3557" s="5">
        <f t="shared" si="223"/>
        <v>171.42857142857142</v>
      </c>
      <c r="Q3557" t="s">
        <v>8317</v>
      </c>
      <c r="R3557" s="12" t="s">
        <v>8318</v>
      </c>
      <c r="S3557" s="14">
        <f t="shared" si="224"/>
        <v>42661.233726851853</v>
      </c>
      <c r="T3557" s="14">
        <f t="shared" si="225"/>
        <v>42691.27539351851</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2"/>
        <v>100.45454545454547</v>
      </c>
      <c r="P3558" s="5">
        <f t="shared" si="223"/>
        <v>110.5</v>
      </c>
      <c r="Q3558" t="s">
        <v>8317</v>
      </c>
      <c r="R3558" s="12" t="s">
        <v>8318</v>
      </c>
      <c r="S3558" s="14">
        <f t="shared" si="224"/>
        <v>41808.441249999996</v>
      </c>
      <c r="T3558" s="14">
        <f t="shared" si="225"/>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2"/>
        <v>100.03599999999999</v>
      </c>
      <c r="P3559" s="5">
        <f t="shared" si="223"/>
        <v>179.27598566308242</v>
      </c>
      <c r="Q3559" t="s">
        <v>8317</v>
      </c>
      <c r="R3559" s="12" t="s">
        <v>8318</v>
      </c>
      <c r="S3559" s="14">
        <f t="shared" si="224"/>
        <v>41730.068414351852</v>
      </c>
      <c r="T3559" s="14">
        <f t="shared" si="225"/>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2"/>
        <v>144</v>
      </c>
      <c r="P3560" s="5">
        <f t="shared" si="223"/>
        <v>22.90909090909091</v>
      </c>
      <c r="Q3560" t="s">
        <v>8317</v>
      </c>
      <c r="R3560" s="12" t="s">
        <v>8318</v>
      </c>
      <c r="S3560" s="14">
        <f t="shared" si="224"/>
        <v>42139.608506944445</v>
      </c>
      <c r="T3560" s="14">
        <f t="shared" si="225"/>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2"/>
        <v>103.49999999999999</v>
      </c>
      <c r="P3561" s="5">
        <f t="shared" si="223"/>
        <v>43.125</v>
      </c>
      <c r="Q3561" t="s">
        <v>8317</v>
      </c>
      <c r="R3561" s="12" t="s">
        <v>8318</v>
      </c>
      <c r="S3561" s="14">
        <f t="shared" si="224"/>
        <v>42193.887824074067</v>
      </c>
      <c r="T3561" s="14">
        <f t="shared" si="225"/>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2"/>
        <v>108.43750000000001</v>
      </c>
      <c r="P3562" s="5">
        <f t="shared" si="223"/>
        <v>46.891891891891895</v>
      </c>
      <c r="Q3562" t="s">
        <v>8317</v>
      </c>
      <c r="R3562" s="12" t="s">
        <v>8318</v>
      </c>
      <c r="S3562" s="14">
        <f t="shared" si="224"/>
        <v>42115.681319444448</v>
      </c>
      <c r="T3562" s="14">
        <f t="shared" si="225"/>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2"/>
        <v>102.4</v>
      </c>
      <c r="P3563" s="5">
        <f t="shared" si="223"/>
        <v>47.407407407407405</v>
      </c>
      <c r="Q3563" t="s">
        <v>8317</v>
      </c>
      <c r="R3563" s="12" t="s">
        <v>8318</v>
      </c>
      <c r="S3563" s="14">
        <f t="shared" si="224"/>
        <v>42203.471967592595</v>
      </c>
      <c r="T3563" s="14">
        <f t="shared" si="225"/>
        <v>42221.566666666658</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2"/>
        <v>148.88888888888889</v>
      </c>
      <c r="P3564" s="5">
        <f t="shared" si="223"/>
        <v>15.129032258064516</v>
      </c>
      <c r="Q3564" t="s">
        <v>8317</v>
      </c>
      <c r="R3564" s="12" t="s">
        <v>8318</v>
      </c>
      <c r="S3564" s="14">
        <f t="shared" si="224"/>
        <v>42433.553553240738</v>
      </c>
      <c r="T3564" s="14">
        <f t="shared" si="225"/>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2"/>
        <v>105.49000000000002</v>
      </c>
      <c r="P3565" s="5">
        <f t="shared" si="223"/>
        <v>21.098000000000003</v>
      </c>
      <c r="Q3565" t="s">
        <v>8317</v>
      </c>
      <c r="R3565" s="12" t="s">
        <v>8318</v>
      </c>
      <c r="S3565" s="14">
        <f t="shared" si="224"/>
        <v>42555.46361111111</v>
      </c>
      <c r="T3565" s="14">
        <f t="shared" si="225"/>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2"/>
        <v>100.49999999999999</v>
      </c>
      <c r="P3566" s="5">
        <f t="shared" si="223"/>
        <v>59.117647058823529</v>
      </c>
      <c r="Q3566" t="s">
        <v>8317</v>
      </c>
      <c r="R3566" s="12" t="s">
        <v>8318</v>
      </c>
      <c r="S3566" s="14">
        <f t="shared" si="224"/>
        <v>42236.414918981485</v>
      </c>
      <c r="T3566" s="14">
        <f t="shared" si="225"/>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2"/>
        <v>130.55555555555557</v>
      </c>
      <c r="P3567" s="5">
        <f t="shared" si="223"/>
        <v>97.916666666666671</v>
      </c>
      <c r="Q3567" t="s">
        <v>8317</v>
      </c>
      <c r="R3567" s="12" t="s">
        <v>8318</v>
      </c>
      <c r="S3567" s="14">
        <f t="shared" si="224"/>
        <v>41974.534814814811</v>
      </c>
      <c r="T3567" s="14">
        <f t="shared" si="225"/>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2"/>
        <v>104.75000000000001</v>
      </c>
      <c r="P3568" s="5">
        <f t="shared" si="223"/>
        <v>55.131578947368418</v>
      </c>
      <c r="Q3568" t="s">
        <v>8317</v>
      </c>
      <c r="R3568" s="12" t="s">
        <v>8318</v>
      </c>
      <c r="S3568" s="14">
        <f t="shared" si="224"/>
        <v>41997.299571759257</v>
      </c>
      <c r="T3568" s="14">
        <f t="shared" si="225"/>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2"/>
        <v>108.80000000000001</v>
      </c>
      <c r="P3569" s="5">
        <f t="shared" si="223"/>
        <v>26.536585365853657</v>
      </c>
      <c r="Q3569" t="s">
        <v>8317</v>
      </c>
      <c r="R3569" s="12" t="s">
        <v>8318</v>
      </c>
      <c r="S3569" s="14">
        <f t="shared" si="224"/>
        <v>42135.602361111109</v>
      </c>
      <c r="T3569" s="14">
        <f t="shared" si="225"/>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2"/>
        <v>111.00000000000001</v>
      </c>
      <c r="P3570" s="5">
        <f t="shared" si="223"/>
        <v>58.421052631578945</v>
      </c>
      <c r="Q3570" t="s">
        <v>8317</v>
      </c>
      <c r="R3570" s="12" t="s">
        <v>8318</v>
      </c>
      <c r="S3570" s="14">
        <f t="shared" si="224"/>
        <v>41869.532337962963</v>
      </c>
      <c r="T3570" s="14">
        <f t="shared" si="225"/>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2"/>
        <v>100.47999999999999</v>
      </c>
      <c r="P3571" s="5">
        <f t="shared" si="223"/>
        <v>122.53658536585365</v>
      </c>
      <c r="Q3571" t="s">
        <v>8317</v>
      </c>
      <c r="R3571" s="12" t="s">
        <v>8318</v>
      </c>
      <c r="S3571" s="14">
        <f t="shared" si="224"/>
        <v>41982.480277777773</v>
      </c>
      <c r="T3571" s="14">
        <f t="shared" si="225"/>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2"/>
        <v>114.35</v>
      </c>
      <c r="P3572" s="5">
        <f t="shared" si="223"/>
        <v>87.961538461538467</v>
      </c>
      <c r="Q3572" t="s">
        <v>8317</v>
      </c>
      <c r="R3572" s="12" t="s">
        <v>8318</v>
      </c>
      <c r="S3572" s="14">
        <f t="shared" si="224"/>
        <v>41976.123645833337</v>
      </c>
      <c r="T3572" s="14">
        <f t="shared" si="225"/>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2"/>
        <v>122.06666666666666</v>
      </c>
      <c r="P3573" s="5">
        <f t="shared" si="223"/>
        <v>73.239999999999995</v>
      </c>
      <c r="Q3573" t="s">
        <v>8317</v>
      </c>
      <c r="R3573" s="12" t="s">
        <v>8318</v>
      </c>
      <c r="S3573" s="14">
        <f t="shared" si="224"/>
        <v>41912.650613425925</v>
      </c>
      <c r="T3573" s="14">
        <f t="shared" si="225"/>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2"/>
        <v>100</v>
      </c>
      <c r="P3574" s="5">
        <f t="shared" si="223"/>
        <v>55.555555555555557</v>
      </c>
      <c r="Q3574" t="s">
        <v>8317</v>
      </c>
      <c r="R3574" s="12" t="s">
        <v>8318</v>
      </c>
      <c r="S3574" s="14">
        <f t="shared" si="224"/>
        <v>42146.36206018518</v>
      </c>
      <c r="T3574" s="14">
        <f t="shared" si="225"/>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2"/>
        <v>102.8</v>
      </c>
      <c r="P3575" s="5">
        <f t="shared" si="223"/>
        <v>39.53846153846154</v>
      </c>
      <c r="Q3575" t="s">
        <v>8317</v>
      </c>
      <c r="R3575" s="12" t="s">
        <v>8318</v>
      </c>
      <c r="S3575" s="14">
        <f t="shared" si="224"/>
        <v>41921.167199074072</v>
      </c>
      <c r="T3575" s="14">
        <f t="shared" si="225"/>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2"/>
        <v>106.12068965517241</v>
      </c>
      <c r="P3576" s="5">
        <f t="shared" si="223"/>
        <v>136.77777777777777</v>
      </c>
      <c r="Q3576" t="s">
        <v>8317</v>
      </c>
      <c r="R3576" s="12" t="s">
        <v>8318</v>
      </c>
      <c r="S3576" s="14">
        <f t="shared" si="224"/>
        <v>41926.734351851846</v>
      </c>
      <c r="T3576" s="14">
        <f t="shared" si="225"/>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2"/>
        <v>101.33000000000001</v>
      </c>
      <c r="P3577" s="5">
        <f t="shared" si="223"/>
        <v>99.343137254901961</v>
      </c>
      <c r="Q3577" t="s">
        <v>8317</v>
      </c>
      <c r="R3577" s="12" t="s">
        <v>8318</v>
      </c>
      <c r="S3577" s="14">
        <f t="shared" si="224"/>
        <v>42561.575543981475</v>
      </c>
      <c r="T3577" s="14">
        <f t="shared" si="225"/>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2"/>
        <v>100</v>
      </c>
      <c r="P3578" s="5">
        <f t="shared" si="223"/>
        <v>20</v>
      </c>
      <c r="Q3578" t="s">
        <v>8317</v>
      </c>
      <c r="R3578" s="12" t="s">
        <v>8318</v>
      </c>
      <c r="S3578" s="14">
        <f t="shared" si="224"/>
        <v>42649.340902777774</v>
      </c>
      <c r="T3578" s="14">
        <f t="shared" si="225"/>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2"/>
        <v>130</v>
      </c>
      <c r="P3579" s="5">
        <f t="shared" si="223"/>
        <v>28.888888888888889</v>
      </c>
      <c r="Q3579" t="s">
        <v>8317</v>
      </c>
      <c r="R3579" s="12" t="s">
        <v>8318</v>
      </c>
      <c r="S3579" s="14">
        <f t="shared" si="224"/>
        <v>42093.578506944446</v>
      </c>
      <c r="T3579" s="14">
        <f t="shared" si="225"/>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2"/>
        <v>100.01333333333334</v>
      </c>
      <c r="P3580" s="5">
        <f t="shared" si="223"/>
        <v>40.545945945945945</v>
      </c>
      <c r="Q3580" t="s">
        <v>8317</v>
      </c>
      <c r="R3580" s="12" t="s">
        <v>8318</v>
      </c>
      <c r="S3580" s="14">
        <f t="shared" si="224"/>
        <v>42460.525196759256</v>
      </c>
      <c r="T3580" s="14">
        <f t="shared" si="225"/>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2"/>
        <v>100</v>
      </c>
      <c r="P3581" s="5">
        <f t="shared" si="223"/>
        <v>35.714285714285715</v>
      </c>
      <c r="Q3581" t="s">
        <v>8317</v>
      </c>
      <c r="R3581" s="12" t="s">
        <v>8318</v>
      </c>
      <c r="S3581" s="14">
        <f t="shared" si="224"/>
        <v>42430.553888888891</v>
      </c>
      <c r="T3581" s="14">
        <f t="shared" si="225"/>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2"/>
        <v>113.88888888888889</v>
      </c>
      <c r="P3582" s="5">
        <f t="shared" si="223"/>
        <v>37.962962962962962</v>
      </c>
      <c r="Q3582" t="s">
        <v>8317</v>
      </c>
      <c r="R3582" s="12" t="s">
        <v>8318</v>
      </c>
      <c r="S3582" s="14">
        <f t="shared" si="224"/>
        <v>42025.967847222222</v>
      </c>
      <c r="T3582" s="14">
        <f t="shared" si="225"/>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2"/>
        <v>100</v>
      </c>
      <c r="P3583" s="5">
        <f t="shared" si="223"/>
        <v>33.333333333333336</v>
      </c>
      <c r="Q3583" t="s">
        <v>8317</v>
      </c>
      <c r="R3583" s="12" t="s">
        <v>8318</v>
      </c>
      <c r="S3583" s="14">
        <f t="shared" si="224"/>
        <v>41836.26284722222</v>
      </c>
      <c r="T3583" s="14">
        <f t="shared" si="225"/>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2"/>
        <v>287</v>
      </c>
      <c r="P3584" s="5">
        <f t="shared" si="223"/>
        <v>58.571428571428569</v>
      </c>
      <c r="Q3584" t="s">
        <v>8317</v>
      </c>
      <c r="R3584" s="12" t="s">
        <v>8318</v>
      </c>
      <c r="S3584" s="14">
        <f t="shared" si="224"/>
        <v>42450.887523148143</v>
      </c>
      <c r="T3584" s="14">
        <f t="shared" si="225"/>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2"/>
        <v>108.5</v>
      </c>
      <c r="P3585" s="5">
        <f t="shared" si="223"/>
        <v>135.625</v>
      </c>
      <c r="Q3585" t="s">
        <v>8317</v>
      </c>
      <c r="R3585" s="12" t="s">
        <v>8318</v>
      </c>
      <c r="S3585" s="14">
        <f t="shared" si="224"/>
        <v>42418.217650462961</v>
      </c>
      <c r="T3585" s="14">
        <f t="shared" si="225"/>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2"/>
        <v>115.5</v>
      </c>
      <c r="P3586" s="5">
        <f t="shared" si="223"/>
        <v>30.9375</v>
      </c>
      <c r="Q3586" t="s">
        <v>8317</v>
      </c>
      <c r="R3586" s="12" t="s">
        <v>8318</v>
      </c>
      <c r="S3586" s="14">
        <f t="shared" si="224"/>
        <v>42168.108148148145</v>
      </c>
      <c r="T3586" s="14">
        <f t="shared" si="225"/>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6">E3587/D3587*100</f>
        <v>119.11764705882352</v>
      </c>
      <c r="P3587" s="5">
        <f t="shared" ref="P3587:P3650" si="227">E3587/L3587</f>
        <v>176.08695652173913</v>
      </c>
      <c r="Q3587" t="s">
        <v>8317</v>
      </c>
      <c r="R3587" s="12" t="s">
        <v>8318</v>
      </c>
      <c r="S3587" s="14">
        <f t="shared" si="224"/>
        <v>41964.507986111108</v>
      </c>
      <c r="T3587" s="14">
        <f t="shared" si="225"/>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6"/>
        <v>109.42666666666668</v>
      </c>
      <c r="P3588" s="5">
        <f t="shared" si="227"/>
        <v>151.9814814814815</v>
      </c>
      <c r="Q3588" t="s">
        <v>8317</v>
      </c>
      <c r="R3588" s="12" t="s">
        <v>8318</v>
      </c>
      <c r="S3588" s="14">
        <f t="shared" si="224"/>
        <v>42576.489236111105</v>
      </c>
      <c r="T3588" s="14">
        <f t="shared" si="225"/>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6"/>
        <v>126.6</v>
      </c>
      <c r="P3589" s="5">
        <f t="shared" si="227"/>
        <v>22.607142857142858</v>
      </c>
      <c r="Q3589" t="s">
        <v>8317</v>
      </c>
      <c r="R3589" s="12" t="s">
        <v>8318</v>
      </c>
      <c r="S3589" s="14">
        <f t="shared" si="224"/>
        <v>42503.331643518519</v>
      </c>
      <c r="T3589" s="14">
        <f t="shared" si="225"/>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6"/>
        <v>100.49999999999999</v>
      </c>
      <c r="P3590" s="5">
        <f t="shared" si="227"/>
        <v>18.272727272727273</v>
      </c>
      <c r="Q3590" t="s">
        <v>8317</v>
      </c>
      <c r="R3590" s="12" t="s">
        <v>8318</v>
      </c>
      <c r="S3590" s="14">
        <f t="shared" si="224"/>
        <v>42101.620486111111</v>
      </c>
      <c r="T3590" s="14">
        <f t="shared" si="225"/>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6"/>
        <v>127.49999999999999</v>
      </c>
      <c r="P3591" s="5">
        <f t="shared" si="227"/>
        <v>82.258064516129039</v>
      </c>
      <c r="Q3591" t="s">
        <v>8317</v>
      </c>
      <c r="R3591" s="12" t="s">
        <v>8318</v>
      </c>
      <c r="S3591" s="14">
        <f t="shared" si="224"/>
        <v>42125.439201388886</v>
      </c>
      <c r="T3591" s="14">
        <f t="shared" si="225"/>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6"/>
        <v>100.05999999999999</v>
      </c>
      <c r="P3592" s="5">
        <f t="shared" si="227"/>
        <v>68.534246575342465</v>
      </c>
      <c r="Q3592" t="s">
        <v>8317</v>
      </c>
      <c r="R3592" s="12" t="s">
        <v>8318</v>
      </c>
      <c r="S3592" s="14">
        <f t="shared" si="224"/>
        <v>41902.125393518516</v>
      </c>
      <c r="T3592" s="14">
        <f t="shared" si="225"/>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6"/>
        <v>175</v>
      </c>
      <c r="P3593" s="5">
        <f t="shared" si="227"/>
        <v>68.055555555555557</v>
      </c>
      <c r="Q3593" t="s">
        <v>8317</v>
      </c>
      <c r="R3593" s="12" t="s">
        <v>8318</v>
      </c>
      <c r="S3593" s="14">
        <f t="shared" si="224"/>
        <v>42003.74009259259</v>
      </c>
      <c r="T3593" s="14">
        <f t="shared" si="225"/>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6"/>
        <v>127.25</v>
      </c>
      <c r="P3594" s="5">
        <f t="shared" si="227"/>
        <v>72.714285714285708</v>
      </c>
      <c r="Q3594" t="s">
        <v>8317</v>
      </c>
      <c r="R3594" s="12" t="s">
        <v>8318</v>
      </c>
      <c r="S3594" s="14">
        <f t="shared" si="224"/>
        <v>41988.621608796289</v>
      </c>
      <c r="T3594" s="14">
        <f t="shared" si="225"/>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6"/>
        <v>110.63333333333334</v>
      </c>
      <c r="P3595" s="5">
        <f t="shared" si="227"/>
        <v>77.186046511627907</v>
      </c>
      <c r="Q3595" t="s">
        <v>8317</v>
      </c>
      <c r="R3595" s="12" t="s">
        <v>8318</v>
      </c>
      <c r="S3595" s="14">
        <f t="shared" si="224"/>
        <v>41974.690266203703</v>
      </c>
      <c r="T3595" s="14">
        <f t="shared" si="225"/>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6"/>
        <v>125.93749999999999</v>
      </c>
      <c r="P3596" s="5">
        <f t="shared" si="227"/>
        <v>55.972222222222221</v>
      </c>
      <c r="Q3596" t="s">
        <v>8317</v>
      </c>
      <c r="R3596" s="12" t="s">
        <v>8318</v>
      </c>
      <c r="S3596" s="14">
        <f t="shared" si="224"/>
        <v>42591.858587962961</v>
      </c>
      <c r="T3596" s="14">
        <f t="shared" si="225"/>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6"/>
        <v>118.5</v>
      </c>
      <c r="P3597" s="5">
        <f t="shared" si="227"/>
        <v>49.693548387096776</v>
      </c>
      <c r="Q3597" t="s">
        <v>8317</v>
      </c>
      <c r="R3597" s="12" t="s">
        <v>8318</v>
      </c>
      <c r="S3597" s="14">
        <f t="shared" si="224"/>
        <v>42049.800034722219</v>
      </c>
      <c r="T3597" s="14">
        <f t="shared" si="225"/>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6"/>
        <v>107.72727272727273</v>
      </c>
      <c r="P3598" s="5">
        <f t="shared" si="227"/>
        <v>79</v>
      </c>
      <c r="Q3598" t="s">
        <v>8317</v>
      </c>
      <c r="R3598" s="12" t="s">
        <v>8318</v>
      </c>
      <c r="S3598" s="14">
        <f t="shared" si="224"/>
        <v>41856.506736111107</v>
      </c>
      <c r="T3598" s="14">
        <f t="shared" si="225"/>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6"/>
        <v>102.60000000000001</v>
      </c>
      <c r="P3599" s="5">
        <f t="shared" si="227"/>
        <v>77.727272727272734</v>
      </c>
      <c r="Q3599" t="s">
        <v>8317</v>
      </c>
      <c r="R3599" s="12" t="s">
        <v>8318</v>
      </c>
      <c r="S3599" s="14">
        <f t="shared" si="224"/>
        <v>42417.377199074072</v>
      </c>
      <c r="T3599" s="14">
        <f t="shared" si="225"/>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6"/>
        <v>110.1</v>
      </c>
      <c r="P3600" s="5">
        <f t="shared" si="227"/>
        <v>40.777777777777779</v>
      </c>
      <c r="Q3600" t="s">
        <v>8317</v>
      </c>
      <c r="R3600" s="12" t="s">
        <v>8318</v>
      </c>
      <c r="S3600" s="14">
        <f t="shared" si="224"/>
        <v>41866.590532407405</v>
      </c>
      <c r="T3600" s="14">
        <f t="shared" si="225"/>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6"/>
        <v>202</v>
      </c>
      <c r="P3601" s="5">
        <f t="shared" si="227"/>
        <v>59.411764705882355</v>
      </c>
      <c r="Q3601" t="s">
        <v>8317</v>
      </c>
      <c r="R3601" s="12" t="s">
        <v>8318</v>
      </c>
      <c r="S3601" s="14">
        <f t="shared" si="224"/>
        <v>42220.586539351854</v>
      </c>
      <c r="T3601" s="14">
        <f t="shared" si="225"/>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6"/>
        <v>130</v>
      </c>
      <c r="P3602" s="5">
        <f t="shared" si="227"/>
        <v>3.25</v>
      </c>
      <c r="Q3602" t="s">
        <v>8317</v>
      </c>
      <c r="R3602" s="12" t="s">
        <v>8318</v>
      </c>
      <c r="S3602" s="14">
        <f t="shared" si="224"/>
        <v>42628.640787037039</v>
      </c>
      <c r="T3602" s="14">
        <f t="shared" si="225"/>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6"/>
        <v>104.35000000000001</v>
      </c>
      <c r="P3603" s="5">
        <f t="shared" si="227"/>
        <v>39.377358490566039</v>
      </c>
      <c r="Q3603" t="s">
        <v>8317</v>
      </c>
      <c r="R3603" s="12" t="s">
        <v>8318</v>
      </c>
      <c r="S3603" s="14">
        <f t="shared" ref="S3603:S3666" si="228">(((J3603/60)/60)/24)+DATE(1970,1,1)+(-5/24)</f>
        <v>41990.790300925924</v>
      </c>
      <c r="T3603" s="14">
        <f t="shared" ref="T3603:T3666" si="229">(((I3603/60)/60)/24)+DATE(1970,1,1)+(-5/24)</f>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6"/>
        <v>100.05</v>
      </c>
      <c r="P3604" s="5">
        <f t="shared" si="227"/>
        <v>81.673469387755105</v>
      </c>
      <c r="Q3604" t="s">
        <v>8317</v>
      </c>
      <c r="R3604" s="12" t="s">
        <v>8318</v>
      </c>
      <c r="S3604" s="14">
        <f t="shared" si="228"/>
        <v>42447.68609953703</v>
      </c>
      <c r="T3604" s="14">
        <f t="shared" si="229"/>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6"/>
        <v>170.66666666666669</v>
      </c>
      <c r="P3605" s="5">
        <f t="shared" si="227"/>
        <v>44.912280701754383</v>
      </c>
      <c r="Q3605" t="s">
        <v>8317</v>
      </c>
      <c r="R3605" s="12" t="s">
        <v>8318</v>
      </c>
      <c r="S3605" s="14">
        <f t="shared" si="228"/>
        <v>42283.656018518515</v>
      </c>
      <c r="T3605" s="14">
        <f t="shared" si="229"/>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6"/>
        <v>112.83333333333334</v>
      </c>
      <c r="P3606" s="5">
        <f t="shared" si="227"/>
        <v>49.05797101449275</v>
      </c>
      <c r="Q3606" t="s">
        <v>8317</v>
      </c>
      <c r="R3606" s="12" t="s">
        <v>8318</v>
      </c>
      <c r="S3606" s="14">
        <f t="shared" si="228"/>
        <v>42482.80736111111</v>
      </c>
      <c r="T3606" s="14">
        <f t="shared" si="229"/>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6"/>
        <v>184</v>
      </c>
      <c r="P3607" s="5">
        <f t="shared" si="227"/>
        <v>30.666666666666668</v>
      </c>
      <c r="Q3607" t="s">
        <v>8317</v>
      </c>
      <c r="R3607" s="12" t="s">
        <v>8318</v>
      </c>
      <c r="S3607" s="14">
        <f t="shared" si="228"/>
        <v>42383.584791666661</v>
      </c>
      <c r="T3607" s="14">
        <f t="shared" si="229"/>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6"/>
        <v>130.26666666666665</v>
      </c>
      <c r="P3608" s="5">
        <f t="shared" si="227"/>
        <v>61.0625</v>
      </c>
      <c r="Q3608" t="s">
        <v>8317</v>
      </c>
      <c r="R3608" s="12" t="s">
        <v>8318</v>
      </c>
      <c r="S3608" s="14">
        <f t="shared" si="228"/>
        <v>42566.396493055552</v>
      </c>
      <c r="T3608" s="14">
        <f t="shared" si="229"/>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6"/>
        <v>105.45454545454544</v>
      </c>
      <c r="P3609" s="5">
        <f t="shared" si="227"/>
        <v>29</v>
      </c>
      <c r="Q3609" t="s">
        <v>8317</v>
      </c>
      <c r="R3609" s="12" t="s">
        <v>8318</v>
      </c>
      <c r="S3609" s="14">
        <f t="shared" si="228"/>
        <v>42338.755578703705</v>
      </c>
      <c r="T3609" s="14">
        <f t="shared" si="229"/>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6"/>
        <v>100</v>
      </c>
      <c r="P3610" s="5">
        <f t="shared" si="227"/>
        <v>29.62962962962963</v>
      </c>
      <c r="Q3610" t="s">
        <v>8317</v>
      </c>
      <c r="R3610" s="12" t="s">
        <v>8318</v>
      </c>
      <c r="S3610" s="14">
        <f t="shared" si="228"/>
        <v>42506.50104166667</v>
      </c>
      <c r="T3610" s="14">
        <f t="shared" si="229"/>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6"/>
        <v>153.31632653061226</v>
      </c>
      <c r="P3611" s="5">
        <f t="shared" si="227"/>
        <v>143.0952380952381</v>
      </c>
      <c r="Q3611" t="s">
        <v>8317</v>
      </c>
      <c r="R3611" s="12" t="s">
        <v>8318</v>
      </c>
      <c r="S3611" s="14">
        <f t="shared" si="228"/>
        <v>42429.783391203695</v>
      </c>
      <c r="T3611" s="14">
        <f t="shared" si="229"/>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6"/>
        <v>162.30000000000001</v>
      </c>
      <c r="P3612" s="5">
        <f t="shared" si="227"/>
        <v>52.354838709677416</v>
      </c>
      <c r="Q3612" t="s">
        <v>8317</v>
      </c>
      <c r="R3612" s="12" t="s">
        <v>8318</v>
      </c>
      <c r="S3612" s="14">
        <f t="shared" si="228"/>
        <v>42203.22379629629</v>
      </c>
      <c r="T3612" s="14">
        <f t="shared" si="229"/>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6"/>
        <v>136</v>
      </c>
      <c r="P3613" s="5">
        <f t="shared" si="227"/>
        <v>66.666666666666671</v>
      </c>
      <c r="Q3613" t="s">
        <v>8317</v>
      </c>
      <c r="R3613" s="12" t="s">
        <v>8318</v>
      </c>
      <c r="S3613" s="14">
        <f t="shared" si="228"/>
        <v>42072.162048611113</v>
      </c>
      <c r="T3613" s="14">
        <f t="shared" si="229"/>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6"/>
        <v>144.4</v>
      </c>
      <c r="P3614" s="5">
        <f t="shared" si="227"/>
        <v>126.66666666666667</v>
      </c>
      <c r="Q3614" t="s">
        <v>8317</v>
      </c>
      <c r="R3614" s="12" t="s">
        <v>8318</v>
      </c>
      <c r="S3614" s="14">
        <f t="shared" si="228"/>
        <v>41789.518645833334</v>
      </c>
      <c r="T3614" s="14">
        <f t="shared" si="229"/>
        <v>41799.518645833334</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6"/>
        <v>100</v>
      </c>
      <c r="P3615" s="5">
        <f t="shared" si="227"/>
        <v>62.5</v>
      </c>
      <c r="Q3615" t="s">
        <v>8317</v>
      </c>
      <c r="R3615" s="12" t="s">
        <v>8318</v>
      </c>
      <c r="S3615" s="14">
        <f t="shared" si="228"/>
        <v>41788.381643518514</v>
      </c>
      <c r="T3615" s="14">
        <f t="shared" si="229"/>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6"/>
        <v>100.8</v>
      </c>
      <c r="P3616" s="5">
        <f t="shared" si="227"/>
        <v>35.492957746478872</v>
      </c>
      <c r="Q3616" t="s">
        <v>8317</v>
      </c>
      <c r="R3616" s="12" t="s">
        <v>8318</v>
      </c>
      <c r="S3616" s="14">
        <f t="shared" si="228"/>
        <v>42143.833518518521</v>
      </c>
      <c r="T3616" s="14">
        <f t="shared" si="229"/>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6"/>
        <v>106.80000000000001</v>
      </c>
      <c r="P3617" s="5">
        <f t="shared" si="227"/>
        <v>37.083333333333336</v>
      </c>
      <c r="Q3617" t="s">
        <v>8317</v>
      </c>
      <c r="R3617" s="12" t="s">
        <v>8318</v>
      </c>
      <c r="S3617" s="14">
        <f t="shared" si="228"/>
        <v>42318.385370370372</v>
      </c>
      <c r="T3617" s="14">
        <f t="shared" si="229"/>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6"/>
        <v>124.8</v>
      </c>
      <c r="P3618" s="5">
        <f t="shared" si="227"/>
        <v>69.333333333333329</v>
      </c>
      <c r="Q3618" t="s">
        <v>8317</v>
      </c>
      <c r="R3618" s="12" t="s">
        <v>8318</v>
      </c>
      <c r="S3618" s="14">
        <f t="shared" si="228"/>
        <v>42052.741481481477</v>
      </c>
      <c r="T3618" s="14">
        <f t="shared" si="229"/>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6"/>
        <v>118.91891891891892</v>
      </c>
      <c r="P3619" s="5">
        <f t="shared" si="227"/>
        <v>17.254901960784313</v>
      </c>
      <c r="Q3619" t="s">
        <v>8317</v>
      </c>
      <c r="R3619" s="12" t="s">
        <v>8318</v>
      </c>
      <c r="S3619" s="14">
        <f t="shared" si="228"/>
        <v>42779.401956018519</v>
      </c>
      <c r="T3619" s="14">
        <f t="shared" si="229"/>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6"/>
        <v>101</v>
      </c>
      <c r="P3620" s="5">
        <f t="shared" si="227"/>
        <v>36.071428571428569</v>
      </c>
      <c r="Q3620" t="s">
        <v>8317</v>
      </c>
      <c r="R3620" s="12" t="s">
        <v>8318</v>
      </c>
      <c r="S3620" s="14">
        <f t="shared" si="228"/>
        <v>42128.419560185182</v>
      </c>
      <c r="T3620" s="14">
        <f t="shared" si="229"/>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6"/>
        <v>112.99999999999999</v>
      </c>
      <c r="P3621" s="5">
        <f t="shared" si="227"/>
        <v>66.470588235294116</v>
      </c>
      <c r="Q3621" t="s">
        <v>8317</v>
      </c>
      <c r="R3621" s="12" t="s">
        <v>8318</v>
      </c>
      <c r="S3621" s="14">
        <f t="shared" si="228"/>
        <v>42660.92391203704</v>
      </c>
      <c r="T3621" s="14">
        <f t="shared" si="229"/>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6"/>
        <v>105.19047619047619</v>
      </c>
      <c r="P3622" s="5">
        <f t="shared" si="227"/>
        <v>56.065989847715734</v>
      </c>
      <c r="Q3622" t="s">
        <v>8317</v>
      </c>
      <c r="R3622" s="12" t="s">
        <v>8318</v>
      </c>
      <c r="S3622" s="14">
        <f t="shared" si="228"/>
        <v>42037.72987268518</v>
      </c>
      <c r="T3622" s="14">
        <f t="shared" si="229"/>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6"/>
        <v>109.73333333333332</v>
      </c>
      <c r="P3623" s="5">
        <f t="shared" si="227"/>
        <v>47.028571428571432</v>
      </c>
      <c r="Q3623" t="s">
        <v>8317</v>
      </c>
      <c r="R3623" s="12" t="s">
        <v>8318</v>
      </c>
      <c r="S3623" s="14">
        <f t="shared" si="228"/>
        <v>42619.727361111109</v>
      </c>
      <c r="T3623" s="14">
        <f t="shared" si="229"/>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6"/>
        <v>100.099</v>
      </c>
      <c r="P3624" s="5">
        <f t="shared" si="227"/>
        <v>47.666190476190479</v>
      </c>
      <c r="Q3624" t="s">
        <v>8317</v>
      </c>
      <c r="R3624" s="12" t="s">
        <v>8318</v>
      </c>
      <c r="S3624" s="14">
        <f t="shared" si="228"/>
        <v>41877.013553240737</v>
      </c>
      <c r="T3624" s="14">
        <f t="shared" si="229"/>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6"/>
        <v>120</v>
      </c>
      <c r="P3625" s="5">
        <f t="shared" si="227"/>
        <v>88.235294117647058</v>
      </c>
      <c r="Q3625" t="s">
        <v>8317</v>
      </c>
      <c r="R3625" s="12" t="s">
        <v>8318</v>
      </c>
      <c r="S3625" s="14">
        <f t="shared" si="228"/>
        <v>41828.528587962959</v>
      </c>
      <c r="T3625" s="14">
        <f t="shared" si="229"/>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6"/>
        <v>104.93333333333332</v>
      </c>
      <c r="P3626" s="5">
        <f t="shared" si="227"/>
        <v>80.717948717948715</v>
      </c>
      <c r="Q3626" t="s">
        <v>8317</v>
      </c>
      <c r="R3626" s="12" t="s">
        <v>8318</v>
      </c>
      <c r="S3626" s="14">
        <f t="shared" si="228"/>
        <v>42545.565856481473</v>
      </c>
      <c r="T3626" s="14">
        <f t="shared" si="229"/>
        <v>42605.565856481473</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6"/>
        <v>102.66666666666666</v>
      </c>
      <c r="P3627" s="5">
        <f t="shared" si="227"/>
        <v>39.487179487179489</v>
      </c>
      <c r="Q3627" t="s">
        <v>8317</v>
      </c>
      <c r="R3627" s="12" t="s">
        <v>8318</v>
      </c>
      <c r="S3627" s="14">
        <f t="shared" si="228"/>
        <v>42157.444178240738</v>
      </c>
      <c r="T3627" s="14">
        <f t="shared" si="229"/>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6"/>
        <v>101.82500000000002</v>
      </c>
      <c r="P3628" s="5">
        <f t="shared" si="227"/>
        <v>84.854166666666671</v>
      </c>
      <c r="Q3628" t="s">
        <v>8317</v>
      </c>
      <c r="R3628" s="12" t="s">
        <v>8318</v>
      </c>
      <c r="S3628" s="14">
        <f t="shared" si="228"/>
        <v>41846.458993055552</v>
      </c>
      <c r="T3628" s="14">
        <f t="shared" si="229"/>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6"/>
        <v>100</v>
      </c>
      <c r="P3629" s="5">
        <f t="shared" si="227"/>
        <v>68.965517241379317</v>
      </c>
      <c r="Q3629" t="s">
        <v>8317</v>
      </c>
      <c r="R3629" s="12" t="s">
        <v>8359</v>
      </c>
      <c r="S3629" s="14">
        <f t="shared" si="228"/>
        <v>42460.533414351848</v>
      </c>
      <c r="T3629" s="14">
        <f t="shared" si="229"/>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6"/>
        <v>0</v>
      </c>
      <c r="P3630" s="5" t="e">
        <f t="shared" si="227"/>
        <v>#DIV/0!</v>
      </c>
      <c r="Q3630" t="s">
        <v>8317</v>
      </c>
      <c r="R3630" s="12" t="s">
        <v>8359</v>
      </c>
      <c r="S3630" s="14">
        <f t="shared" si="228"/>
        <v>42291.6249537037</v>
      </c>
      <c r="T3630" s="14">
        <f t="shared" si="229"/>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6"/>
        <v>1.9999999999999998E-4</v>
      </c>
      <c r="P3631" s="5">
        <f t="shared" si="227"/>
        <v>1</v>
      </c>
      <c r="Q3631" t="s">
        <v>8317</v>
      </c>
      <c r="R3631" s="12" t="s">
        <v>8359</v>
      </c>
      <c r="S3631" s="14">
        <f t="shared" si="228"/>
        <v>42436.886157407404</v>
      </c>
      <c r="T3631" s="14">
        <f t="shared" si="229"/>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6"/>
        <v>3.3333333333333333E-2</v>
      </c>
      <c r="P3632" s="5">
        <f t="shared" si="227"/>
        <v>1</v>
      </c>
      <c r="Q3632" t="s">
        <v>8317</v>
      </c>
      <c r="R3632" s="12" t="s">
        <v>8359</v>
      </c>
      <c r="S3632" s="14">
        <f t="shared" si="228"/>
        <v>41942.638773148145</v>
      </c>
      <c r="T3632" s="14">
        <f t="shared" si="229"/>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6"/>
        <v>51.023391812865491</v>
      </c>
      <c r="P3633" s="5">
        <f t="shared" si="227"/>
        <v>147.88135593220338</v>
      </c>
      <c r="Q3633" t="s">
        <v>8317</v>
      </c>
      <c r="R3633" s="12" t="s">
        <v>8359</v>
      </c>
      <c r="S3633" s="14">
        <f t="shared" si="228"/>
        <v>41880.54510416666</v>
      </c>
      <c r="T3633" s="14">
        <f t="shared" si="229"/>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6"/>
        <v>20</v>
      </c>
      <c r="P3634" s="5">
        <f t="shared" si="227"/>
        <v>100</v>
      </c>
      <c r="Q3634" t="s">
        <v>8317</v>
      </c>
      <c r="R3634" s="12" t="s">
        <v>8359</v>
      </c>
      <c r="S3634" s="14">
        <f t="shared" si="228"/>
        <v>41946.728576388887</v>
      </c>
      <c r="T3634" s="14">
        <f t="shared" si="229"/>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6"/>
        <v>35.24</v>
      </c>
      <c r="P3635" s="5">
        <f t="shared" si="227"/>
        <v>56.838709677419352</v>
      </c>
      <c r="Q3635" t="s">
        <v>8317</v>
      </c>
      <c r="R3635" s="12" t="s">
        <v>8359</v>
      </c>
      <c r="S3635" s="14">
        <f t="shared" si="228"/>
        <v>42649.415127314809</v>
      </c>
      <c r="T3635" s="14">
        <f t="shared" si="229"/>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6"/>
        <v>4.246666666666667</v>
      </c>
      <c r="P3636" s="5">
        <f t="shared" si="227"/>
        <v>176.94444444444446</v>
      </c>
      <c r="Q3636" t="s">
        <v>8317</v>
      </c>
      <c r="R3636" s="12" t="s">
        <v>8359</v>
      </c>
      <c r="S3636" s="14">
        <f t="shared" si="228"/>
        <v>42700.958032407405</v>
      </c>
      <c r="T3636" s="14">
        <f t="shared" si="229"/>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6"/>
        <v>36.457142857142856</v>
      </c>
      <c r="P3637" s="5">
        <f t="shared" si="227"/>
        <v>127.6</v>
      </c>
      <c r="Q3637" t="s">
        <v>8317</v>
      </c>
      <c r="R3637" s="12" t="s">
        <v>8359</v>
      </c>
      <c r="S3637" s="14">
        <f t="shared" si="228"/>
        <v>42450.674490740734</v>
      </c>
      <c r="T3637" s="14">
        <f t="shared" si="229"/>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6"/>
        <v>0</v>
      </c>
      <c r="P3638" s="5" t="e">
        <f t="shared" si="227"/>
        <v>#DIV/0!</v>
      </c>
      <c r="Q3638" t="s">
        <v>8317</v>
      </c>
      <c r="R3638" s="12" t="s">
        <v>8359</v>
      </c>
      <c r="S3638" s="14">
        <f t="shared" si="228"/>
        <v>42226.486446759263</v>
      </c>
      <c r="T3638" s="14">
        <f t="shared" si="229"/>
        <v>42261.486446759263</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6"/>
        <v>30.866666666666664</v>
      </c>
      <c r="P3639" s="5">
        <f t="shared" si="227"/>
        <v>66.142857142857139</v>
      </c>
      <c r="Q3639" t="s">
        <v>8317</v>
      </c>
      <c r="R3639" s="12" t="s">
        <v>8359</v>
      </c>
      <c r="S3639" s="14">
        <f t="shared" si="228"/>
        <v>41975.492303240739</v>
      </c>
      <c r="T3639" s="14">
        <f t="shared" si="229"/>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6"/>
        <v>6.5454545454545459</v>
      </c>
      <c r="P3640" s="5">
        <f t="shared" si="227"/>
        <v>108</v>
      </c>
      <c r="Q3640" t="s">
        <v>8317</v>
      </c>
      <c r="R3640" s="12" t="s">
        <v>8359</v>
      </c>
      <c r="S3640" s="14">
        <f t="shared" si="228"/>
        <v>42053.464490740742</v>
      </c>
      <c r="T3640" s="14">
        <f t="shared" si="229"/>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6"/>
        <v>4.0000000000000001E-3</v>
      </c>
      <c r="P3641" s="5">
        <f t="shared" si="227"/>
        <v>1</v>
      </c>
      <c r="Q3641" t="s">
        <v>8317</v>
      </c>
      <c r="R3641" s="12" t="s">
        <v>8359</v>
      </c>
      <c r="S3641" s="14">
        <f t="shared" si="228"/>
        <v>42590.468819444439</v>
      </c>
      <c r="T3641" s="14">
        <f t="shared" si="229"/>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6"/>
        <v>5.5</v>
      </c>
      <c r="P3642" s="5">
        <f t="shared" si="227"/>
        <v>18.333333333333332</v>
      </c>
      <c r="Q3642" t="s">
        <v>8317</v>
      </c>
      <c r="R3642" s="12" t="s">
        <v>8359</v>
      </c>
      <c r="S3642" s="14">
        <f t="shared" si="228"/>
        <v>42104.573263888888</v>
      </c>
      <c r="T3642" s="14">
        <f t="shared" si="229"/>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6"/>
        <v>0</v>
      </c>
      <c r="P3643" s="5" t="e">
        <f t="shared" si="227"/>
        <v>#DIV/0!</v>
      </c>
      <c r="Q3643" t="s">
        <v>8317</v>
      </c>
      <c r="R3643" s="12" t="s">
        <v>8359</v>
      </c>
      <c r="S3643" s="14">
        <f t="shared" si="228"/>
        <v>41899.418738425928</v>
      </c>
      <c r="T3643" s="14">
        <f t="shared" si="229"/>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6"/>
        <v>2.1428571428571428</v>
      </c>
      <c r="P3644" s="5">
        <f t="shared" si="227"/>
        <v>7.5</v>
      </c>
      <c r="Q3644" t="s">
        <v>8317</v>
      </c>
      <c r="R3644" s="12" t="s">
        <v>8359</v>
      </c>
      <c r="S3644" s="14">
        <f t="shared" si="228"/>
        <v>42297.607951388891</v>
      </c>
      <c r="T3644" s="14">
        <f t="shared" si="229"/>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6"/>
        <v>0</v>
      </c>
      <c r="P3645" s="5" t="e">
        <f t="shared" si="227"/>
        <v>#DIV/0!</v>
      </c>
      <c r="Q3645" t="s">
        <v>8317</v>
      </c>
      <c r="R3645" s="12" t="s">
        <v>8359</v>
      </c>
      <c r="S3645" s="14">
        <f t="shared" si="228"/>
        <v>42284.935636574075</v>
      </c>
      <c r="T3645" s="14">
        <f t="shared" si="229"/>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6"/>
        <v>16.420000000000002</v>
      </c>
      <c r="P3646" s="5">
        <f t="shared" si="227"/>
        <v>68.416666666666671</v>
      </c>
      <c r="Q3646" t="s">
        <v>8317</v>
      </c>
      <c r="R3646" s="12" t="s">
        <v>8359</v>
      </c>
      <c r="S3646" s="14">
        <f t="shared" si="228"/>
        <v>42409.033414351848</v>
      </c>
      <c r="T3646" s="14">
        <f t="shared" si="229"/>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6"/>
        <v>0.1</v>
      </c>
      <c r="P3647" s="5">
        <f t="shared" si="227"/>
        <v>1</v>
      </c>
      <c r="Q3647" t="s">
        <v>8317</v>
      </c>
      <c r="R3647" s="12" t="s">
        <v>8359</v>
      </c>
      <c r="S3647" s="14">
        <f t="shared" si="228"/>
        <v>42665.762013888881</v>
      </c>
      <c r="T3647" s="14">
        <f t="shared" si="229"/>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6"/>
        <v>4.8099999999999996</v>
      </c>
      <c r="P3648" s="5">
        <f t="shared" si="227"/>
        <v>60.125</v>
      </c>
      <c r="Q3648" t="s">
        <v>8317</v>
      </c>
      <c r="R3648" s="12" t="s">
        <v>8359</v>
      </c>
      <c r="S3648" s="14">
        <f t="shared" si="228"/>
        <v>42140.21298611111</v>
      </c>
      <c r="T3648" s="14">
        <f t="shared" si="229"/>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6"/>
        <v>6</v>
      </c>
      <c r="P3649" s="5">
        <f t="shared" si="227"/>
        <v>15</v>
      </c>
      <c r="Q3649" t="s">
        <v>8317</v>
      </c>
      <c r="R3649" s="12" t="s">
        <v>8318</v>
      </c>
      <c r="S3649" s="14">
        <f t="shared" si="228"/>
        <v>42598.540821759256</v>
      </c>
      <c r="T3649" s="14">
        <f t="shared" si="229"/>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6"/>
        <v>100.38249999999999</v>
      </c>
      <c r="P3650" s="5">
        <f t="shared" si="227"/>
        <v>550.04109589041093</v>
      </c>
      <c r="Q3650" t="s">
        <v>8317</v>
      </c>
      <c r="R3650" s="12" t="s">
        <v>8318</v>
      </c>
      <c r="S3650" s="14">
        <f t="shared" si="228"/>
        <v>41887.083854166667</v>
      </c>
      <c r="T3650" s="14">
        <f t="shared" si="229"/>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30">E3651/D3651*100</f>
        <v>104</v>
      </c>
      <c r="P3651" s="5">
        <f t="shared" ref="P3651:P3714" si="231">E3651/L3651</f>
        <v>97.5</v>
      </c>
      <c r="Q3651" t="s">
        <v>8317</v>
      </c>
      <c r="R3651" s="12" t="s">
        <v>8318</v>
      </c>
      <c r="S3651" s="14">
        <f t="shared" si="228"/>
        <v>41780.504560185182</v>
      </c>
      <c r="T3651" s="14">
        <f t="shared" si="229"/>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30"/>
        <v>100</v>
      </c>
      <c r="P3652" s="5">
        <f t="shared" si="231"/>
        <v>29.411764705882351</v>
      </c>
      <c r="Q3652" t="s">
        <v>8317</v>
      </c>
      <c r="R3652" s="12" t="s">
        <v>8318</v>
      </c>
      <c r="S3652" s="14">
        <f t="shared" si="228"/>
        <v>42381.270648148151</v>
      </c>
      <c r="T3652" s="14">
        <f t="shared" si="229"/>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30"/>
        <v>104</v>
      </c>
      <c r="P3653" s="5">
        <f t="shared" si="231"/>
        <v>57.777777777777779</v>
      </c>
      <c r="Q3653" t="s">
        <v>8317</v>
      </c>
      <c r="R3653" s="12" t="s">
        <v>8318</v>
      </c>
      <c r="S3653" s="14">
        <f t="shared" si="228"/>
        <v>41828.437986111108</v>
      </c>
      <c r="T3653" s="14">
        <f t="shared" si="229"/>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30"/>
        <v>250.66666666666669</v>
      </c>
      <c r="P3654" s="5">
        <f t="shared" si="231"/>
        <v>44.235294117647058</v>
      </c>
      <c r="Q3654" t="s">
        <v>8317</v>
      </c>
      <c r="R3654" s="12" t="s">
        <v>8318</v>
      </c>
      <c r="S3654" s="14">
        <f t="shared" si="228"/>
        <v>42596.436365740738</v>
      </c>
      <c r="T3654" s="14">
        <f t="shared" si="229"/>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30"/>
        <v>100.49999999999999</v>
      </c>
      <c r="P3655" s="5">
        <f t="shared" si="231"/>
        <v>60.909090909090907</v>
      </c>
      <c r="Q3655" t="s">
        <v>8317</v>
      </c>
      <c r="R3655" s="12" t="s">
        <v>8318</v>
      </c>
      <c r="S3655" s="14">
        <f t="shared" si="228"/>
        <v>42191.155173611107</v>
      </c>
      <c r="T3655" s="14">
        <f t="shared" si="229"/>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30"/>
        <v>174.4</v>
      </c>
      <c r="P3656" s="5">
        <f t="shared" si="231"/>
        <v>68.84210526315789</v>
      </c>
      <c r="Q3656" t="s">
        <v>8317</v>
      </c>
      <c r="R3656" s="12" t="s">
        <v>8318</v>
      </c>
      <c r="S3656" s="14">
        <f t="shared" si="228"/>
        <v>42440.20817129629</v>
      </c>
      <c r="T3656" s="14">
        <f t="shared" si="229"/>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30"/>
        <v>116.26</v>
      </c>
      <c r="P3657" s="5">
        <f t="shared" si="231"/>
        <v>73.582278481012665</v>
      </c>
      <c r="Q3657" t="s">
        <v>8317</v>
      </c>
      <c r="R3657" s="12" t="s">
        <v>8318</v>
      </c>
      <c r="S3657" s="14">
        <f t="shared" si="228"/>
        <v>42173.594884259255</v>
      </c>
      <c r="T3657" s="14">
        <f t="shared" si="229"/>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30"/>
        <v>105.82000000000001</v>
      </c>
      <c r="P3658" s="5">
        <f t="shared" si="231"/>
        <v>115.02173913043478</v>
      </c>
      <c r="Q3658" t="s">
        <v>8317</v>
      </c>
      <c r="R3658" s="12" t="s">
        <v>8318</v>
      </c>
      <c r="S3658" s="14">
        <f t="shared" si="228"/>
        <v>42737.70180555556</v>
      </c>
      <c r="T3658" s="14">
        <f t="shared" si="229"/>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30"/>
        <v>110.75</v>
      </c>
      <c r="P3659" s="5">
        <f t="shared" si="231"/>
        <v>110.75</v>
      </c>
      <c r="Q3659" t="s">
        <v>8317</v>
      </c>
      <c r="R3659" s="12" t="s">
        <v>8318</v>
      </c>
      <c r="S3659" s="14">
        <f t="shared" si="228"/>
        <v>42499.421516203707</v>
      </c>
      <c r="T3659" s="14">
        <f t="shared" si="229"/>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30"/>
        <v>100.66666666666666</v>
      </c>
      <c r="P3660" s="5">
        <f t="shared" si="231"/>
        <v>75.5</v>
      </c>
      <c r="Q3660" t="s">
        <v>8317</v>
      </c>
      <c r="R3660" s="12" t="s">
        <v>8318</v>
      </c>
      <c r="S3660" s="14">
        <f t="shared" si="228"/>
        <v>41775.650231481479</v>
      </c>
      <c r="T3660" s="14">
        <f t="shared" si="229"/>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30"/>
        <v>102.03333333333333</v>
      </c>
      <c r="P3661" s="5">
        <f t="shared" si="231"/>
        <v>235.46153846153845</v>
      </c>
      <c r="Q3661" t="s">
        <v>8317</v>
      </c>
      <c r="R3661" s="12" t="s">
        <v>8318</v>
      </c>
      <c r="S3661" s="14">
        <f t="shared" si="228"/>
        <v>42055.068865740737</v>
      </c>
      <c r="T3661" s="14">
        <f t="shared" si="229"/>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30"/>
        <v>100</v>
      </c>
      <c r="P3662" s="5">
        <f t="shared" si="231"/>
        <v>11.363636363636363</v>
      </c>
      <c r="Q3662" t="s">
        <v>8317</v>
      </c>
      <c r="R3662" s="12" t="s">
        <v>8318</v>
      </c>
      <c r="S3662" s="14">
        <f t="shared" si="228"/>
        <v>41971.672743055555</v>
      </c>
      <c r="T3662" s="14">
        <f t="shared" si="229"/>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30"/>
        <v>111.00000000000001</v>
      </c>
      <c r="P3663" s="5">
        <f t="shared" si="231"/>
        <v>92.5</v>
      </c>
      <c r="Q3663" t="s">
        <v>8317</v>
      </c>
      <c r="R3663" s="12" t="s">
        <v>8318</v>
      </c>
      <c r="S3663" s="14">
        <f t="shared" si="228"/>
        <v>42447.688333333332</v>
      </c>
      <c r="T3663" s="14">
        <f t="shared" si="229"/>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30"/>
        <v>101.42500000000001</v>
      </c>
      <c r="P3664" s="5">
        <f t="shared" si="231"/>
        <v>202.85</v>
      </c>
      <c r="Q3664" t="s">
        <v>8317</v>
      </c>
      <c r="R3664" s="12" t="s">
        <v>8318</v>
      </c>
      <c r="S3664" s="14">
        <f t="shared" si="228"/>
        <v>42064.011736111112</v>
      </c>
      <c r="T3664" s="14">
        <f t="shared" si="229"/>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30"/>
        <v>104</v>
      </c>
      <c r="P3665" s="5">
        <f t="shared" si="231"/>
        <v>26</v>
      </c>
      <c r="Q3665" t="s">
        <v>8317</v>
      </c>
      <c r="R3665" s="12" t="s">
        <v>8318</v>
      </c>
      <c r="S3665" s="14">
        <f t="shared" si="228"/>
        <v>42665.243402777771</v>
      </c>
      <c r="T3665" s="14">
        <f t="shared" si="229"/>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30"/>
        <v>109.375</v>
      </c>
      <c r="P3666" s="5">
        <f t="shared" si="231"/>
        <v>46.05263157894737</v>
      </c>
      <c r="Q3666" t="s">
        <v>8317</v>
      </c>
      <c r="R3666" s="12" t="s">
        <v>8318</v>
      </c>
      <c r="S3666" s="14">
        <f t="shared" si="228"/>
        <v>42523.04038194444</v>
      </c>
      <c r="T3666" s="14">
        <f t="shared" si="229"/>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30"/>
        <v>115.16129032258064</v>
      </c>
      <c r="P3667" s="5">
        <f t="shared" si="231"/>
        <v>51</v>
      </c>
      <c r="Q3667" t="s">
        <v>8317</v>
      </c>
      <c r="R3667" s="12" t="s">
        <v>8318</v>
      </c>
      <c r="S3667" s="14">
        <f t="shared" ref="S3667:S3730" si="232">(((J3667/60)/60)/24)+DATE(1970,1,1)+(-5/24)</f>
        <v>42294.59979166666</v>
      </c>
      <c r="T3667" s="14">
        <f t="shared" ref="T3667:T3730" si="233">(((I3667/60)/60)/24)+DATE(1970,1,1)+(-5/24)</f>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30"/>
        <v>100</v>
      </c>
      <c r="P3668" s="5">
        <f t="shared" si="231"/>
        <v>31.578947368421051</v>
      </c>
      <c r="Q3668" t="s">
        <v>8317</v>
      </c>
      <c r="R3668" s="12" t="s">
        <v>8318</v>
      </c>
      <c r="S3668" s="14">
        <f t="shared" si="232"/>
        <v>41822.696550925924</v>
      </c>
      <c r="T3668" s="14">
        <f t="shared" si="233"/>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30"/>
        <v>103.17033333333335</v>
      </c>
      <c r="P3669" s="5">
        <f t="shared" si="231"/>
        <v>53.363965517241382</v>
      </c>
      <c r="Q3669" t="s">
        <v>8317</v>
      </c>
      <c r="R3669" s="12" t="s">
        <v>8318</v>
      </c>
      <c r="S3669" s="14">
        <f t="shared" si="232"/>
        <v>42173.761793981481</v>
      </c>
      <c r="T3669" s="14">
        <f t="shared" si="233"/>
        <v>42203.761793981481</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30"/>
        <v>103.49999999999999</v>
      </c>
      <c r="P3670" s="5">
        <f t="shared" si="231"/>
        <v>36.964285714285715</v>
      </c>
      <c r="Q3670" t="s">
        <v>8317</v>
      </c>
      <c r="R3670" s="12" t="s">
        <v>8318</v>
      </c>
      <c r="S3670" s="14">
        <f t="shared" si="232"/>
        <v>42185.347824074073</v>
      </c>
      <c r="T3670" s="14">
        <f t="shared" si="233"/>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30"/>
        <v>138.19999999999999</v>
      </c>
      <c r="P3671" s="5">
        <f t="shared" si="231"/>
        <v>81.294117647058826</v>
      </c>
      <c r="Q3671" t="s">
        <v>8317</v>
      </c>
      <c r="R3671" s="12" t="s">
        <v>8318</v>
      </c>
      <c r="S3671" s="14">
        <f t="shared" si="232"/>
        <v>42136.466863425921</v>
      </c>
      <c r="T3671" s="14">
        <f t="shared" si="233"/>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30"/>
        <v>109.54545454545455</v>
      </c>
      <c r="P3672" s="5">
        <f t="shared" si="231"/>
        <v>20.083333333333332</v>
      </c>
      <c r="Q3672" t="s">
        <v>8317</v>
      </c>
      <c r="R3672" s="12" t="s">
        <v>8318</v>
      </c>
      <c r="S3672" s="14">
        <f t="shared" si="232"/>
        <v>42142.305682870363</v>
      </c>
      <c r="T3672" s="14">
        <f t="shared" si="233"/>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30"/>
        <v>100.85714285714286</v>
      </c>
      <c r="P3673" s="5">
        <f t="shared" si="231"/>
        <v>88.25</v>
      </c>
      <c r="Q3673" t="s">
        <v>8317</v>
      </c>
      <c r="R3673" s="12" t="s">
        <v>8318</v>
      </c>
      <c r="S3673" s="14">
        <f t="shared" si="232"/>
        <v>41820.419756944444</v>
      </c>
      <c r="T3673" s="14">
        <f t="shared" si="233"/>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30"/>
        <v>101.53333333333335</v>
      </c>
      <c r="P3674" s="5">
        <f t="shared" si="231"/>
        <v>53.438596491228068</v>
      </c>
      <c r="Q3674" t="s">
        <v>8317</v>
      </c>
      <c r="R3674" s="12" t="s">
        <v>8318</v>
      </c>
      <c r="S3674" s="14">
        <f t="shared" si="232"/>
        <v>41878.738240740735</v>
      </c>
      <c r="T3674" s="14">
        <f t="shared" si="233"/>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30"/>
        <v>113.625</v>
      </c>
      <c r="P3675" s="5">
        <f t="shared" si="231"/>
        <v>39.868421052631582</v>
      </c>
      <c r="Q3675" t="s">
        <v>8317</v>
      </c>
      <c r="R3675" s="12" t="s">
        <v>8318</v>
      </c>
      <c r="S3675" s="14">
        <f t="shared" si="232"/>
        <v>41914.086770833332</v>
      </c>
      <c r="T3675" s="14">
        <f t="shared" si="233"/>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30"/>
        <v>100</v>
      </c>
      <c r="P3676" s="5">
        <f t="shared" si="231"/>
        <v>145.16129032258064</v>
      </c>
      <c r="Q3676" t="s">
        <v>8317</v>
      </c>
      <c r="R3676" s="12" t="s">
        <v>8318</v>
      </c>
      <c r="S3676" s="14">
        <f t="shared" si="232"/>
        <v>42556.664687499993</v>
      </c>
      <c r="T3676" s="14">
        <f t="shared" si="233"/>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30"/>
        <v>140</v>
      </c>
      <c r="P3677" s="5">
        <f t="shared" si="231"/>
        <v>23.333333333333332</v>
      </c>
      <c r="Q3677" t="s">
        <v>8317</v>
      </c>
      <c r="R3677" s="12" t="s">
        <v>8318</v>
      </c>
      <c r="S3677" s="14">
        <f t="shared" si="232"/>
        <v>42493.388680555552</v>
      </c>
      <c r="T3677" s="14">
        <f t="shared" si="233"/>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30"/>
        <v>128.75</v>
      </c>
      <c r="P3678" s="5">
        <f t="shared" si="231"/>
        <v>64.375</v>
      </c>
      <c r="Q3678" t="s">
        <v>8317</v>
      </c>
      <c r="R3678" s="12" t="s">
        <v>8318</v>
      </c>
      <c r="S3678" s="14">
        <f t="shared" si="232"/>
        <v>41876.607453703698</v>
      </c>
      <c r="T3678" s="14">
        <f t="shared" si="233"/>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30"/>
        <v>102.90416666666667</v>
      </c>
      <c r="P3679" s="5">
        <f t="shared" si="231"/>
        <v>62.052763819095475</v>
      </c>
      <c r="Q3679" t="s">
        <v>8317</v>
      </c>
      <c r="R3679" s="12" t="s">
        <v>8318</v>
      </c>
      <c r="S3679" s="14">
        <f t="shared" si="232"/>
        <v>41802.365949074068</v>
      </c>
      <c r="T3679" s="14">
        <f t="shared" si="233"/>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30"/>
        <v>102.49999999999999</v>
      </c>
      <c r="P3680" s="5">
        <f t="shared" si="231"/>
        <v>66.129032258064512</v>
      </c>
      <c r="Q3680" t="s">
        <v>8317</v>
      </c>
      <c r="R3680" s="12" t="s">
        <v>8318</v>
      </c>
      <c r="S3680" s="14">
        <f t="shared" si="232"/>
        <v>42120.322893518511</v>
      </c>
      <c r="T3680" s="14">
        <f t="shared" si="233"/>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30"/>
        <v>110.1</v>
      </c>
      <c r="P3681" s="5">
        <f t="shared" si="231"/>
        <v>73.400000000000006</v>
      </c>
      <c r="Q3681" t="s">
        <v>8317</v>
      </c>
      <c r="R3681" s="12" t="s">
        <v>8318</v>
      </c>
      <c r="S3681" s="14">
        <f t="shared" si="232"/>
        <v>41786.553020833329</v>
      </c>
      <c r="T3681" s="14">
        <f t="shared" si="233"/>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30"/>
        <v>112.76666666666667</v>
      </c>
      <c r="P3682" s="5">
        <f t="shared" si="231"/>
        <v>99.5</v>
      </c>
      <c r="Q3682" t="s">
        <v>8317</v>
      </c>
      <c r="R3682" s="12" t="s">
        <v>8318</v>
      </c>
      <c r="S3682" s="14">
        <f t="shared" si="232"/>
        <v>42627.245763888881</v>
      </c>
      <c r="T3682" s="14">
        <f t="shared" si="233"/>
        <v>42648.245763888881</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30"/>
        <v>111.9</v>
      </c>
      <c r="P3683" s="5">
        <f t="shared" si="231"/>
        <v>62.166666666666664</v>
      </c>
      <c r="Q3683" t="s">
        <v>8317</v>
      </c>
      <c r="R3683" s="12" t="s">
        <v>8318</v>
      </c>
      <c r="S3683" s="14">
        <f t="shared" si="232"/>
        <v>42374.443171296291</v>
      </c>
      <c r="T3683" s="14">
        <f t="shared" si="233"/>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30"/>
        <v>139.19999999999999</v>
      </c>
      <c r="P3684" s="5">
        <f t="shared" si="231"/>
        <v>62.328358208955223</v>
      </c>
      <c r="Q3684" t="s">
        <v>8317</v>
      </c>
      <c r="R3684" s="12" t="s">
        <v>8318</v>
      </c>
      <c r="S3684" s="14">
        <f t="shared" si="232"/>
        <v>41772.477060185185</v>
      </c>
      <c r="T3684" s="14">
        <f t="shared" si="233"/>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30"/>
        <v>110.85714285714286</v>
      </c>
      <c r="P3685" s="5">
        <f t="shared" si="231"/>
        <v>58.787878787878789</v>
      </c>
      <c r="Q3685" t="s">
        <v>8317</v>
      </c>
      <c r="R3685" s="12" t="s">
        <v>8318</v>
      </c>
      <c r="S3685" s="14">
        <f t="shared" si="232"/>
        <v>42632.908518518518</v>
      </c>
      <c r="T3685" s="14">
        <f t="shared" si="233"/>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30"/>
        <v>139.06666666666666</v>
      </c>
      <c r="P3686" s="5">
        <f t="shared" si="231"/>
        <v>45.347826086956523</v>
      </c>
      <c r="Q3686" t="s">
        <v>8317</v>
      </c>
      <c r="R3686" s="12" t="s">
        <v>8318</v>
      </c>
      <c r="S3686" s="14">
        <f t="shared" si="232"/>
        <v>42218.97206018518</v>
      </c>
      <c r="T3686" s="14">
        <f t="shared" si="233"/>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30"/>
        <v>105.69999999999999</v>
      </c>
      <c r="P3687" s="5">
        <f t="shared" si="231"/>
        <v>41.944444444444443</v>
      </c>
      <c r="Q3687" t="s">
        <v>8317</v>
      </c>
      <c r="R3687" s="12" t="s">
        <v>8318</v>
      </c>
      <c r="S3687" s="14">
        <f t="shared" si="232"/>
        <v>41753.384942129625</v>
      </c>
      <c r="T3687" s="14">
        <f t="shared" si="233"/>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30"/>
        <v>101.42857142857142</v>
      </c>
      <c r="P3688" s="5">
        <f t="shared" si="231"/>
        <v>59.166666666666664</v>
      </c>
      <c r="Q3688" t="s">
        <v>8317</v>
      </c>
      <c r="R3688" s="12" t="s">
        <v>8318</v>
      </c>
      <c r="S3688" s="14">
        <f t="shared" si="232"/>
        <v>42230.454398148147</v>
      </c>
      <c r="T3688" s="14">
        <f t="shared" si="233"/>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30"/>
        <v>100.245</v>
      </c>
      <c r="P3689" s="5">
        <f t="shared" si="231"/>
        <v>200.49</v>
      </c>
      <c r="Q3689" t="s">
        <v>8317</v>
      </c>
      <c r="R3689" s="12" t="s">
        <v>8318</v>
      </c>
      <c r="S3689" s="14">
        <f t="shared" si="232"/>
        <v>41787.009895833333</v>
      </c>
      <c r="T3689" s="14">
        <f t="shared" si="233"/>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30"/>
        <v>109.16666666666666</v>
      </c>
      <c r="P3690" s="5">
        <f t="shared" si="231"/>
        <v>83.974358974358978</v>
      </c>
      <c r="Q3690" t="s">
        <v>8317</v>
      </c>
      <c r="R3690" s="12" t="s">
        <v>8318</v>
      </c>
      <c r="S3690" s="14">
        <f t="shared" si="232"/>
        <v>41829.578749999993</v>
      </c>
      <c r="T3690" s="14">
        <f t="shared" si="233"/>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30"/>
        <v>118.33333333333333</v>
      </c>
      <c r="P3691" s="5">
        <f t="shared" si="231"/>
        <v>57.258064516129032</v>
      </c>
      <c r="Q3691" t="s">
        <v>8317</v>
      </c>
      <c r="R3691" s="12" t="s">
        <v>8318</v>
      </c>
      <c r="S3691" s="14">
        <f t="shared" si="232"/>
        <v>42147.61850694444</v>
      </c>
      <c r="T3691" s="14">
        <f t="shared" si="233"/>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30"/>
        <v>120</v>
      </c>
      <c r="P3692" s="5">
        <f t="shared" si="231"/>
        <v>58.064516129032256</v>
      </c>
      <c r="Q3692" t="s">
        <v>8317</v>
      </c>
      <c r="R3692" s="12" t="s">
        <v>8318</v>
      </c>
      <c r="S3692" s="14">
        <f t="shared" si="232"/>
        <v>41940.389849537038</v>
      </c>
      <c r="T3692" s="14">
        <f t="shared" si="233"/>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30"/>
        <v>127.96000000000001</v>
      </c>
      <c r="P3693" s="5">
        <f t="shared" si="231"/>
        <v>186.80291970802921</v>
      </c>
      <c r="Q3693" t="s">
        <v>8317</v>
      </c>
      <c r="R3693" s="12" t="s">
        <v>8318</v>
      </c>
      <c r="S3693" s="14">
        <f t="shared" si="232"/>
        <v>42020.492233796293</v>
      </c>
      <c r="T3693" s="14">
        <f t="shared" si="233"/>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30"/>
        <v>126</v>
      </c>
      <c r="P3694" s="5">
        <f t="shared" si="231"/>
        <v>74.117647058823536</v>
      </c>
      <c r="Q3694" t="s">
        <v>8317</v>
      </c>
      <c r="R3694" s="12" t="s">
        <v>8318</v>
      </c>
      <c r="S3694" s="14">
        <f t="shared" si="232"/>
        <v>41891.756701388884</v>
      </c>
      <c r="T3694" s="14">
        <f t="shared" si="233"/>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30"/>
        <v>129.12912912912913</v>
      </c>
      <c r="P3695" s="5">
        <f t="shared" si="231"/>
        <v>30.714285714285715</v>
      </c>
      <c r="Q3695" t="s">
        <v>8317</v>
      </c>
      <c r="R3695" s="12" t="s">
        <v>8318</v>
      </c>
      <c r="S3695" s="14">
        <f t="shared" si="232"/>
        <v>42308.98297453703</v>
      </c>
      <c r="T3695" s="14">
        <f t="shared" si="233"/>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30"/>
        <v>107.42857142857143</v>
      </c>
      <c r="P3696" s="5">
        <f t="shared" si="231"/>
        <v>62.666666666666664</v>
      </c>
      <c r="Q3696" t="s">
        <v>8317</v>
      </c>
      <c r="R3696" s="12" t="s">
        <v>8318</v>
      </c>
      <c r="S3696" s="14">
        <f t="shared" si="232"/>
        <v>42489.925543981481</v>
      </c>
      <c r="T3696" s="14">
        <f t="shared" si="233"/>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30"/>
        <v>100.125</v>
      </c>
      <c r="P3697" s="5">
        <f t="shared" si="231"/>
        <v>121.36363636363636</v>
      </c>
      <c r="Q3697" t="s">
        <v>8317</v>
      </c>
      <c r="R3697" s="12" t="s">
        <v>8318</v>
      </c>
      <c r="S3697" s="14">
        <f t="shared" si="232"/>
        <v>41995.662152777775</v>
      </c>
      <c r="T3697" s="14">
        <f t="shared" si="233"/>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30"/>
        <v>155</v>
      </c>
      <c r="P3698" s="5">
        <f t="shared" si="231"/>
        <v>39.743589743589745</v>
      </c>
      <c r="Q3698" t="s">
        <v>8317</v>
      </c>
      <c r="R3698" s="12" t="s">
        <v>8318</v>
      </c>
      <c r="S3698" s="14">
        <f t="shared" si="232"/>
        <v>41988.408749999995</v>
      </c>
      <c r="T3698" s="14">
        <f t="shared" si="233"/>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30"/>
        <v>108</v>
      </c>
      <c r="P3699" s="5">
        <f t="shared" si="231"/>
        <v>72</v>
      </c>
      <c r="Q3699" t="s">
        <v>8317</v>
      </c>
      <c r="R3699" s="12" t="s">
        <v>8318</v>
      </c>
      <c r="S3699" s="14">
        <f t="shared" si="232"/>
        <v>42479.2575</v>
      </c>
      <c r="T3699" s="14">
        <f t="shared" si="233"/>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30"/>
        <v>110.52</v>
      </c>
      <c r="P3700" s="5">
        <f t="shared" si="231"/>
        <v>40.632352941176471</v>
      </c>
      <c r="Q3700" t="s">
        <v>8317</v>
      </c>
      <c r="R3700" s="12" t="s">
        <v>8318</v>
      </c>
      <c r="S3700" s="14">
        <f t="shared" si="232"/>
        <v>42401.598229166666</v>
      </c>
      <c r="T3700" s="14">
        <f t="shared" si="233"/>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30"/>
        <v>100.8</v>
      </c>
      <c r="P3701" s="5">
        <f t="shared" si="231"/>
        <v>63</v>
      </c>
      <c r="Q3701" t="s">
        <v>8317</v>
      </c>
      <c r="R3701" s="12" t="s">
        <v>8318</v>
      </c>
      <c r="S3701" s="14">
        <f t="shared" si="232"/>
        <v>41897.393703703703</v>
      </c>
      <c r="T3701" s="14">
        <f t="shared" si="233"/>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30"/>
        <v>121.2</v>
      </c>
      <c r="P3702" s="5">
        <f t="shared" si="231"/>
        <v>33.666666666666664</v>
      </c>
      <c r="Q3702" t="s">
        <v>8317</v>
      </c>
      <c r="R3702" s="12" t="s">
        <v>8318</v>
      </c>
      <c r="S3702" s="14">
        <f t="shared" si="232"/>
        <v>41882.37731481481</v>
      </c>
      <c r="T3702" s="14">
        <f t="shared" si="233"/>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30"/>
        <v>100.33333333333334</v>
      </c>
      <c r="P3703" s="5">
        <f t="shared" si="231"/>
        <v>38.589743589743591</v>
      </c>
      <c r="Q3703" t="s">
        <v>8317</v>
      </c>
      <c r="R3703" s="12" t="s">
        <v>8318</v>
      </c>
      <c r="S3703" s="14">
        <f t="shared" si="232"/>
        <v>42129.333252314813</v>
      </c>
      <c r="T3703" s="14">
        <f t="shared" si="233"/>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30"/>
        <v>109.16666666666666</v>
      </c>
      <c r="P3704" s="5">
        <f t="shared" si="231"/>
        <v>155.95238095238096</v>
      </c>
      <c r="Q3704" t="s">
        <v>8317</v>
      </c>
      <c r="R3704" s="12" t="s">
        <v>8318</v>
      </c>
      <c r="S3704" s="14">
        <f t="shared" si="232"/>
        <v>42524.329675925925</v>
      </c>
      <c r="T3704" s="14">
        <f t="shared" si="233"/>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30"/>
        <v>123.42857142857142</v>
      </c>
      <c r="P3705" s="5">
        <f t="shared" si="231"/>
        <v>43.2</v>
      </c>
      <c r="Q3705" t="s">
        <v>8317</v>
      </c>
      <c r="R3705" s="12" t="s">
        <v>8318</v>
      </c>
      <c r="S3705" s="14">
        <f t="shared" si="232"/>
        <v>42556.296157407407</v>
      </c>
      <c r="T3705" s="14">
        <f t="shared" si="233"/>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30"/>
        <v>136.33666666666667</v>
      </c>
      <c r="P3706" s="5">
        <f t="shared" si="231"/>
        <v>15.148518518518518</v>
      </c>
      <c r="Q3706" t="s">
        <v>8317</v>
      </c>
      <c r="R3706" s="12" t="s">
        <v>8318</v>
      </c>
      <c r="S3706" s="14">
        <f t="shared" si="232"/>
        <v>42461.481412037036</v>
      </c>
      <c r="T3706" s="14">
        <f t="shared" si="233"/>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30"/>
        <v>103.46657233816768</v>
      </c>
      <c r="P3707" s="5">
        <f t="shared" si="231"/>
        <v>83.571428571428569</v>
      </c>
      <c r="Q3707" t="s">
        <v>8317</v>
      </c>
      <c r="R3707" s="12" t="s">
        <v>8318</v>
      </c>
      <c r="S3707" s="14">
        <f t="shared" si="232"/>
        <v>41792.334652777776</v>
      </c>
      <c r="T3707" s="14">
        <f t="shared" si="233"/>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30"/>
        <v>121.33333333333334</v>
      </c>
      <c r="P3708" s="5">
        <f t="shared" si="231"/>
        <v>140</v>
      </c>
      <c r="Q3708" t="s">
        <v>8317</v>
      </c>
      <c r="R3708" s="12" t="s">
        <v>8318</v>
      </c>
      <c r="S3708" s="14">
        <f t="shared" si="232"/>
        <v>41879.705428240741</v>
      </c>
      <c r="T3708" s="14">
        <f t="shared" si="233"/>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30"/>
        <v>186</v>
      </c>
      <c r="P3709" s="5">
        <f t="shared" si="231"/>
        <v>80.869565217391298</v>
      </c>
      <c r="Q3709" t="s">
        <v>8317</v>
      </c>
      <c r="R3709" s="12" t="s">
        <v>8318</v>
      </c>
      <c r="S3709" s="14">
        <f t="shared" si="232"/>
        <v>42551.840023148143</v>
      </c>
      <c r="T3709" s="14">
        <f t="shared" si="233"/>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30"/>
        <v>300</v>
      </c>
      <c r="P3710" s="5">
        <f t="shared" si="231"/>
        <v>53.846153846153847</v>
      </c>
      <c r="Q3710" t="s">
        <v>8317</v>
      </c>
      <c r="R3710" s="12" t="s">
        <v>8318</v>
      </c>
      <c r="S3710" s="14">
        <f t="shared" si="232"/>
        <v>41809.933865740735</v>
      </c>
      <c r="T3710" s="14">
        <f t="shared" si="233"/>
        <v>41823.933865740735</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30"/>
        <v>108.25</v>
      </c>
      <c r="P3711" s="5">
        <f t="shared" si="231"/>
        <v>30.928571428571427</v>
      </c>
      <c r="Q3711" t="s">
        <v>8317</v>
      </c>
      <c r="R3711" s="12" t="s">
        <v>8318</v>
      </c>
      <c r="S3711" s="14">
        <f t="shared" si="232"/>
        <v>41785.499374999999</v>
      </c>
      <c r="T3711" s="14">
        <f t="shared" si="233"/>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30"/>
        <v>141.15384615384616</v>
      </c>
      <c r="P3712" s="5">
        <f t="shared" si="231"/>
        <v>67.962962962962962</v>
      </c>
      <c r="Q3712" t="s">
        <v>8317</v>
      </c>
      <c r="R3712" s="12" t="s">
        <v>8318</v>
      </c>
      <c r="S3712" s="14">
        <f t="shared" si="232"/>
        <v>42072.367916666662</v>
      </c>
      <c r="T3712" s="14">
        <f t="shared" si="233"/>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30"/>
        <v>113.99999999999999</v>
      </c>
      <c r="P3713" s="5">
        <f t="shared" si="231"/>
        <v>27.142857142857142</v>
      </c>
      <c r="Q3713" t="s">
        <v>8317</v>
      </c>
      <c r="R3713" s="12" t="s">
        <v>8318</v>
      </c>
      <c r="S3713" s="14">
        <f t="shared" si="232"/>
        <v>41779.5158912037</v>
      </c>
      <c r="T3713" s="14">
        <f t="shared" si="233"/>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30"/>
        <v>153.73333333333335</v>
      </c>
      <c r="P3714" s="5">
        <f t="shared" si="231"/>
        <v>110.86538461538461</v>
      </c>
      <c r="Q3714" t="s">
        <v>8317</v>
      </c>
      <c r="R3714" s="12" t="s">
        <v>8318</v>
      </c>
      <c r="S3714" s="14">
        <f t="shared" si="232"/>
        <v>42133.963738425926</v>
      </c>
      <c r="T3714" s="14">
        <f t="shared" si="233"/>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4">E3715/D3715*100</f>
        <v>101.49999999999999</v>
      </c>
      <c r="P3715" s="5">
        <f t="shared" ref="P3715:P3778" si="235">E3715/L3715</f>
        <v>106.84210526315789</v>
      </c>
      <c r="Q3715" t="s">
        <v>8317</v>
      </c>
      <c r="R3715" s="12" t="s">
        <v>8318</v>
      </c>
      <c r="S3715" s="14">
        <f t="shared" si="232"/>
        <v>42505.529699074068</v>
      </c>
      <c r="T3715" s="14">
        <f t="shared" si="233"/>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4"/>
        <v>102.35000000000001</v>
      </c>
      <c r="P3716" s="5">
        <f t="shared" si="235"/>
        <v>105.51546391752578</v>
      </c>
      <c r="Q3716" t="s">
        <v>8317</v>
      </c>
      <c r="R3716" s="12" t="s">
        <v>8318</v>
      </c>
      <c r="S3716" s="14">
        <f t="shared" si="232"/>
        <v>42118.347997685189</v>
      </c>
      <c r="T3716" s="14">
        <f t="shared" si="233"/>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4"/>
        <v>102.57142857142858</v>
      </c>
      <c r="P3717" s="5">
        <f t="shared" si="235"/>
        <v>132.96296296296296</v>
      </c>
      <c r="Q3717" t="s">
        <v>8317</v>
      </c>
      <c r="R3717" s="12" t="s">
        <v>8318</v>
      </c>
      <c r="S3717" s="14">
        <f t="shared" si="232"/>
        <v>42036.787256944437</v>
      </c>
      <c r="T3717" s="14">
        <f t="shared" si="233"/>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4"/>
        <v>155.75</v>
      </c>
      <c r="P3718" s="5">
        <f t="shared" si="235"/>
        <v>51.916666666666664</v>
      </c>
      <c r="Q3718" t="s">
        <v>8317</v>
      </c>
      <c r="R3718" s="12" t="s">
        <v>8318</v>
      </c>
      <c r="S3718" s="14">
        <f t="shared" si="232"/>
        <v>42360.679502314808</v>
      </c>
      <c r="T3718" s="14">
        <f t="shared" si="233"/>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4"/>
        <v>100.75</v>
      </c>
      <c r="P3719" s="5">
        <f t="shared" si="235"/>
        <v>310</v>
      </c>
      <c r="Q3719" t="s">
        <v>8317</v>
      </c>
      <c r="R3719" s="12" t="s">
        <v>8318</v>
      </c>
      <c r="S3719" s="14">
        <f t="shared" si="232"/>
        <v>42102.657974537033</v>
      </c>
      <c r="T3719" s="14">
        <f t="shared" si="233"/>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4"/>
        <v>239.4</v>
      </c>
      <c r="P3720" s="5">
        <f t="shared" si="235"/>
        <v>26.021739130434781</v>
      </c>
      <c r="Q3720" t="s">
        <v>8317</v>
      </c>
      <c r="R3720" s="12" t="s">
        <v>8318</v>
      </c>
      <c r="S3720" s="14">
        <f t="shared" si="232"/>
        <v>42032.507812499993</v>
      </c>
      <c r="T3720" s="14">
        <f t="shared" si="233"/>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4"/>
        <v>210</v>
      </c>
      <c r="P3721" s="5">
        <f t="shared" si="235"/>
        <v>105</v>
      </c>
      <c r="Q3721" t="s">
        <v>8317</v>
      </c>
      <c r="R3721" s="12" t="s">
        <v>8318</v>
      </c>
      <c r="S3721" s="14">
        <f t="shared" si="232"/>
        <v>42147.521597222221</v>
      </c>
      <c r="T3721" s="14">
        <f t="shared" si="233"/>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4"/>
        <v>104.51515151515152</v>
      </c>
      <c r="P3722" s="5">
        <f t="shared" si="235"/>
        <v>86.224999999999994</v>
      </c>
      <c r="Q3722" t="s">
        <v>8317</v>
      </c>
      <c r="R3722" s="12" t="s">
        <v>8318</v>
      </c>
      <c r="S3722" s="14">
        <f t="shared" si="232"/>
        <v>42165.784791666665</v>
      </c>
      <c r="T3722" s="14">
        <f t="shared" si="233"/>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4"/>
        <v>100.8</v>
      </c>
      <c r="P3723" s="5">
        <f t="shared" si="235"/>
        <v>114.54545454545455</v>
      </c>
      <c r="Q3723" t="s">
        <v>8317</v>
      </c>
      <c r="R3723" s="12" t="s">
        <v>8318</v>
      </c>
      <c r="S3723" s="14">
        <f t="shared" si="232"/>
        <v>41927.727824074071</v>
      </c>
      <c r="T3723" s="14">
        <f t="shared" si="233"/>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4"/>
        <v>111.20000000000002</v>
      </c>
      <c r="P3724" s="5">
        <f t="shared" si="235"/>
        <v>47.657142857142858</v>
      </c>
      <c r="Q3724" t="s">
        <v>8317</v>
      </c>
      <c r="R3724" s="12" t="s">
        <v>8318</v>
      </c>
      <c r="S3724" s="14">
        <f t="shared" si="232"/>
        <v>42381.463506944441</v>
      </c>
      <c r="T3724" s="14">
        <f t="shared" si="233"/>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4"/>
        <v>102.04444444444445</v>
      </c>
      <c r="P3725" s="5">
        <f t="shared" si="235"/>
        <v>72.888888888888886</v>
      </c>
      <c r="Q3725" t="s">
        <v>8317</v>
      </c>
      <c r="R3725" s="12" t="s">
        <v>8318</v>
      </c>
      <c r="S3725" s="14">
        <f t="shared" si="232"/>
        <v>41943.544699074075</v>
      </c>
      <c r="T3725" s="14">
        <f t="shared" si="233"/>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4"/>
        <v>102.54767441860466</v>
      </c>
      <c r="P3726" s="5">
        <f t="shared" si="235"/>
        <v>49.545505617977533</v>
      </c>
      <c r="Q3726" t="s">
        <v>8317</v>
      </c>
      <c r="R3726" s="12" t="s">
        <v>8318</v>
      </c>
      <c r="S3726" s="14">
        <f t="shared" si="232"/>
        <v>42465.283101851855</v>
      </c>
      <c r="T3726" s="14">
        <f t="shared" si="233"/>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4"/>
        <v>127</v>
      </c>
      <c r="P3727" s="5">
        <f t="shared" si="235"/>
        <v>25.4</v>
      </c>
      <c r="Q3727" t="s">
        <v>8317</v>
      </c>
      <c r="R3727" s="12" t="s">
        <v>8318</v>
      </c>
      <c r="S3727" s="14">
        <f t="shared" si="232"/>
        <v>42401.736886574072</v>
      </c>
      <c r="T3727" s="14">
        <f t="shared" si="233"/>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4"/>
        <v>338.70588235294122</v>
      </c>
      <c r="P3728" s="5">
        <f t="shared" si="235"/>
        <v>62.586956521739133</v>
      </c>
      <c r="Q3728" t="s">
        <v>8317</v>
      </c>
      <c r="R3728" s="12" t="s">
        <v>8318</v>
      </c>
      <c r="S3728" s="14">
        <f t="shared" si="232"/>
        <v>42461.932534722226</v>
      </c>
      <c r="T3728" s="14">
        <f t="shared" si="233"/>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4"/>
        <v>100.75</v>
      </c>
      <c r="P3729" s="5">
        <f t="shared" si="235"/>
        <v>61.060606060606062</v>
      </c>
      <c r="Q3729" t="s">
        <v>8317</v>
      </c>
      <c r="R3729" s="12" t="s">
        <v>8318</v>
      </c>
      <c r="S3729" s="14">
        <f t="shared" si="232"/>
        <v>42632.139976851853</v>
      </c>
      <c r="T3729" s="14">
        <f t="shared" si="233"/>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4"/>
        <v>9.31</v>
      </c>
      <c r="P3730" s="5">
        <f t="shared" si="235"/>
        <v>60.064516129032256</v>
      </c>
      <c r="Q3730" t="s">
        <v>8317</v>
      </c>
      <c r="R3730" s="12" t="s">
        <v>8318</v>
      </c>
      <c r="S3730" s="14">
        <f t="shared" si="232"/>
        <v>42204.962685185186</v>
      </c>
      <c r="T3730" s="14">
        <f t="shared" si="233"/>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4"/>
        <v>7.24</v>
      </c>
      <c r="P3731" s="5">
        <f t="shared" si="235"/>
        <v>72.400000000000006</v>
      </c>
      <c r="Q3731" t="s">
        <v>8317</v>
      </c>
      <c r="R3731" s="12" t="s">
        <v>8318</v>
      </c>
      <c r="S3731" s="14">
        <f t="shared" ref="S3731:S3794" si="236">(((J3731/60)/60)/24)+DATE(1970,1,1)+(-5/24)</f>
        <v>42040.996666666666</v>
      </c>
      <c r="T3731" s="14">
        <f t="shared" ref="T3731:T3794" si="237">(((I3731/60)/60)/24)+DATE(1970,1,1)+(-5/24)</f>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4"/>
        <v>10</v>
      </c>
      <c r="P3732" s="5">
        <f t="shared" si="235"/>
        <v>100</v>
      </c>
      <c r="Q3732" t="s">
        <v>8317</v>
      </c>
      <c r="R3732" s="12" t="s">
        <v>8318</v>
      </c>
      <c r="S3732" s="14">
        <f t="shared" si="236"/>
        <v>42203.46943287037</v>
      </c>
      <c r="T3732" s="14">
        <f t="shared" si="237"/>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4"/>
        <v>11.272727272727273</v>
      </c>
      <c r="P3733" s="5">
        <f t="shared" si="235"/>
        <v>51.666666666666664</v>
      </c>
      <c r="Q3733" t="s">
        <v>8317</v>
      </c>
      <c r="R3733" s="12" t="s">
        <v>8318</v>
      </c>
      <c r="S3733" s="14">
        <f t="shared" si="236"/>
        <v>41983.544513888883</v>
      </c>
      <c r="T3733" s="14">
        <f t="shared" si="237"/>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4"/>
        <v>15.411764705882353</v>
      </c>
      <c r="P3734" s="5">
        <f t="shared" si="235"/>
        <v>32.75</v>
      </c>
      <c r="Q3734" t="s">
        <v>8317</v>
      </c>
      <c r="R3734" s="12" t="s">
        <v>8318</v>
      </c>
      <c r="S3734" s="14">
        <f t="shared" si="236"/>
        <v>41968.469131944446</v>
      </c>
      <c r="T3734" s="14">
        <f t="shared" si="237"/>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4"/>
        <v>0</v>
      </c>
      <c r="P3735" s="5" t="e">
        <f t="shared" si="235"/>
        <v>#DIV/0!</v>
      </c>
      <c r="Q3735" t="s">
        <v>8317</v>
      </c>
      <c r="R3735" s="12" t="s">
        <v>8318</v>
      </c>
      <c r="S3735" s="14">
        <f t="shared" si="236"/>
        <v>42102.816064814811</v>
      </c>
      <c r="T3735" s="14">
        <f t="shared" si="237"/>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4"/>
        <v>28.466666666666669</v>
      </c>
      <c r="P3736" s="5">
        <f t="shared" si="235"/>
        <v>61</v>
      </c>
      <c r="Q3736" t="s">
        <v>8317</v>
      </c>
      <c r="R3736" s="12" t="s">
        <v>8318</v>
      </c>
      <c r="S3736" s="14">
        <f t="shared" si="236"/>
        <v>42089.693240740737</v>
      </c>
      <c r="T3736" s="14">
        <f t="shared" si="237"/>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4"/>
        <v>13.333333333333334</v>
      </c>
      <c r="P3737" s="5">
        <f t="shared" si="235"/>
        <v>10</v>
      </c>
      <c r="Q3737" t="s">
        <v>8317</v>
      </c>
      <c r="R3737" s="12" t="s">
        <v>8318</v>
      </c>
      <c r="S3737" s="14">
        <f t="shared" si="236"/>
        <v>42122.484826388885</v>
      </c>
      <c r="T3737" s="14">
        <f t="shared" si="237"/>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4"/>
        <v>0.66666666666666674</v>
      </c>
      <c r="P3738" s="5">
        <f t="shared" si="235"/>
        <v>10</v>
      </c>
      <c r="Q3738" t="s">
        <v>8317</v>
      </c>
      <c r="R3738" s="12" t="s">
        <v>8318</v>
      </c>
      <c r="S3738" s="14">
        <f t="shared" si="236"/>
        <v>42048.503391203696</v>
      </c>
      <c r="T3738" s="14">
        <f t="shared" si="237"/>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4"/>
        <v>21.428571428571427</v>
      </c>
      <c r="P3739" s="5">
        <f t="shared" si="235"/>
        <v>37.5</v>
      </c>
      <c r="Q3739" t="s">
        <v>8317</v>
      </c>
      <c r="R3739" s="12" t="s">
        <v>8318</v>
      </c>
      <c r="S3739" s="14">
        <f t="shared" si="236"/>
        <v>42297.482673611106</v>
      </c>
      <c r="T3739" s="14">
        <f t="shared" si="237"/>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4"/>
        <v>18</v>
      </c>
      <c r="P3740" s="5">
        <f t="shared" si="235"/>
        <v>45</v>
      </c>
      <c r="Q3740" t="s">
        <v>8317</v>
      </c>
      <c r="R3740" s="12" t="s">
        <v>8318</v>
      </c>
      <c r="S3740" s="14">
        <f t="shared" si="236"/>
        <v>41813.730381944442</v>
      </c>
      <c r="T3740" s="14">
        <f t="shared" si="237"/>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4"/>
        <v>20.125</v>
      </c>
      <c r="P3741" s="5">
        <f t="shared" si="235"/>
        <v>100.625</v>
      </c>
      <c r="Q3741" t="s">
        <v>8317</v>
      </c>
      <c r="R3741" s="12" t="s">
        <v>8318</v>
      </c>
      <c r="S3741" s="14">
        <f t="shared" si="236"/>
        <v>42548.241527777776</v>
      </c>
      <c r="T3741" s="14">
        <f t="shared" si="237"/>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4"/>
        <v>17.899999999999999</v>
      </c>
      <c r="P3742" s="5">
        <f t="shared" si="235"/>
        <v>25.571428571428573</v>
      </c>
      <c r="Q3742" t="s">
        <v>8317</v>
      </c>
      <c r="R3742" s="12" t="s">
        <v>8318</v>
      </c>
      <c r="S3742" s="14">
        <f t="shared" si="236"/>
        <v>41832.881423611107</v>
      </c>
      <c r="T3742" s="14">
        <f t="shared" si="237"/>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4"/>
        <v>0</v>
      </c>
      <c r="P3743" s="5" t="e">
        <f t="shared" si="235"/>
        <v>#DIV/0!</v>
      </c>
      <c r="Q3743" t="s">
        <v>8317</v>
      </c>
      <c r="R3743" s="12" t="s">
        <v>8318</v>
      </c>
      <c r="S3743" s="14">
        <f t="shared" si="236"/>
        <v>42325.712384259255</v>
      </c>
      <c r="T3743" s="14">
        <f t="shared" si="237"/>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4"/>
        <v>2</v>
      </c>
      <c r="P3744" s="5">
        <f t="shared" si="235"/>
        <v>25</v>
      </c>
      <c r="Q3744" t="s">
        <v>8317</v>
      </c>
      <c r="R3744" s="12" t="s">
        <v>8318</v>
      </c>
      <c r="S3744" s="14">
        <f t="shared" si="236"/>
        <v>41858.006296296291</v>
      </c>
      <c r="T3744" s="14">
        <f t="shared" si="237"/>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4"/>
        <v>0</v>
      </c>
      <c r="P3745" s="5" t="e">
        <f t="shared" si="235"/>
        <v>#DIV/0!</v>
      </c>
      <c r="Q3745" t="s">
        <v>8317</v>
      </c>
      <c r="R3745" s="12" t="s">
        <v>8318</v>
      </c>
      <c r="S3745" s="14">
        <f t="shared" si="236"/>
        <v>41793.501898148148</v>
      </c>
      <c r="T3745" s="14">
        <f t="shared" si="237"/>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4"/>
        <v>0</v>
      </c>
      <c r="P3746" s="5" t="e">
        <f t="shared" si="235"/>
        <v>#DIV/0!</v>
      </c>
      <c r="Q3746" t="s">
        <v>8317</v>
      </c>
      <c r="R3746" s="12" t="s">
        <v>8318</v>
      </c>
      <c r="S3746" s="14">
        <f t="shared" si="236"/>
        <v>41793.605925925927</v>
      </c>
      <c r="T3746" s="14">
        <f t="shared" si="237"/>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4"/>
        <v>10</v>
      </c>
      <c r="P3747" s="5">
        <f t="shared" si="235"/>
        <v>10</v>
      </c>
      <c r="Q3747" t="s">
        <v>8317</v>
      </c>
      <c r="R3747" s="12" t="s">
        <v>8318</v>
      </c>
      <c r="S3747" s="14">
        <f t="shared" si="236"/>
        <v>41831.489606481482</v>
      </c>
      <c r="T3747" s="14">
        <f t="shared" si="237"/>
        <v>41861.489606481482</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4"/>
        <v>2.3764705882352941</v>
      </c>
      <c r="P3748" s="5">
        <f t="shared" si="235"/>
        <v>202</v>
      </c>
      <c r="Q3748" t="s">
        <v>8317</v>
      </c>
      <c r="R3748" s="12" t="s">
        <v>8318</v>
      </c>
      <c r="S3748" s="14">
        <f t="shared" si="236"/>
        <v>42621.18100694444</v>
      </c>
      <c r="T3748" s="14">
        <f t="shared" si="237"/>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4"/>
        <v>1</v>
      </c>
      <c r="P3749" s="5">
        <f t="shared" si="235"/>
        <v>25</v>
      </c>
      <c r="Q3749" t="s">
        <v>8317</v>
      </c>
      <c r="R3749" s="12" t="s">
        <v>8359</v>
      </c>
      <c r="S3749" s="14">
        <f t="shared" si="236"/>
        <v>42164.091388888883</v>
      </c>
      <c r="T3749" s="14">
        <f t="shared" si="237"/>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4"/>
        <v>103.52</v>
      </c>
      <c r="P3750" s="5">
        <f t="shared" si="235"/>
        <v>99.538461538461533</v>
      </c>
      <c r="Q3750" t="s">
        <v>8317</v>
      </c>
      <c r="R3750" s="12" t="s">
        <v>8359</v>
      </c>
      <c r="S3750" s="14">
        <f t="shared" si="236"/>
        <v>42395.498101851852</v>
      </c>
      <c r="T3750" s="14">
        <f t="shared" si="237"/>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4"/>
        <v>105</v>
      </c>
      <c r="P3751" s="5">
        <f t="shared" si="235"/>
        <v>75</v>
      </c>
      <c r="Q3751" t="s">
        <v>8317</v>
      </c>
      <c r="R3751" s="12" t="s">
        <v>8359</v>
      </c>
      <c r="S3751" s="14">
        <f t="shared" si="236"/>
        <v>42457.918842592589</v>
      </c>
      <c r="T3751" s="14">
        <f t="shared" si="237"/>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4"/>
        <v>100.44999999999999</v>
      </c>
      <c r="P3752" s="5">
        <f t="shared" si="235"/>
        <v>215.25</v>
      </c>
      <c r="Q3752" t="s">
        <v>8317</v>
      </c>
      <c r="R3752" s="12" t="s">
        <v>8359</v>
      </c>
      <c r="S3752" s="14">
        <f t="shared" si="236"/>
        <v>42016.773240740738</v>
      </c>
      <c r="T3752" s="14">
        <f t="shared" si="237"/>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4"/>
        <v>132.6</v>
      </c>
      <c r="P3753" s="5">
        <f t="shared" si="235"/>
        <v>120.54545454545455</v>
      </c>
      <c r="Q3753" t="s">
        <v>8317</v>
      </c>
      <c r="R3753" s="12" t="s">
        <v>8359</v>
      </c>
      <c r="S3753" s="14">
        <f t="shared" si="236"/>
        <v>42402.827233796292</v>
      </c>
      <c r="T3753" s="14">
        <f t="shared" si="237"/>
        <v>42462.78556712962</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4"/>
        <v>112.99999999999999</v>
      </c>
      <c r="P3754" s="5">
        <f t="shared" si="235"/>
        <v>37.666666666666664</v>
      </c>
      <c r="Q3754" t="s">
        <v>8317</v>
      </c>
      <c r="R3754" s="12" t="s">
        <v>8359</v>
      </c>
      <c r="S3754" s="14">
        <f t="shared" si="236"/>
        <v>42619.594155092585</v>
      </c>
      <c r="T3754" s="14">
        <f t="shared" si="237"/>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4"/>
        <v>103.34</v>
      </c>
      <c r="P3755" s="5">
        <f t="shared" si="235"/>
        <v>172.23333333333332</v>
      </c>
      <c r="Q3755" t="s">
        <v>8317</v>
      </c>
      <c r="R3755" s="12" t="s">
        <v>8359</v>
      </c>
      <c r="S3755" s="14">
        <f t="shared" si="236"/>
        <v>42128.615740740737</v>
      </c>
      <c r="T3755" s="14">
        <f t="shared" si="237"/>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4"/>
        <v>120</v>
      </c>
      <c r="P3756" s="5">
        <f t="shared" si="235"/>
        <v>111.11111111111111</v>
      </c>
      <c r="Q3756" t="s">
        <v>8317</v>
      </c>
      <c r="R3756" s="12" t="s">
        <v>8359</v>
      </c>
      <c r="S3756" s="14">
        <f t="shared" si="236"/>
        <v>41808.67288194444</v>
      </c>
      <c r="T3756" s="14">
        <f t="shared" si="237"/>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4"/>
        <v>129.63636363636363</v>
      </c>
      <c r="P3757" s="5">
        <f t="shared" si="235"/>
        <v>25.464285714285715</v>
      </c>
      <c r="Q3757" t="s">
        <v>8317</v>
      </c>
      <c r="R3757" s="12" t="s">
        <v>8359</v>
      </c>
      <c r="S3757" s="14">
        <f t="shared" si="236"/>
        <v>42445.658645833326</v>
      </c>
      <c r="T3757" s="14">
        <f t="shared" si="237"/>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4"/>
        <v>101.11111111111111</v>
      </c>
      <c r="P3758" s="5">
        <f t="shared" si="235"/>
        <v>267.64705882352939</v>
      </c>
      <c r="Q3758" t="s">
        <v>8317</v>
      </c>
      <c r="R3758" s="12" t="s">
        <v>8359</v>
      </c>
      <c r="S3758" s="14">
        <f t="shared" si="236"/>
        <v>41771.606458333328</v>
      </c>
      <c r="T3758" s="14">
        <f t="shared" si="237"/>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4"/>
        <v>108.51428571428572</v>
      </c>
      <c r="P3759" s="5">
        <f t="shared" si="235"/>
        <v>75.959999999999994</v>
      </c>
      <c r="Q3759" t="s">
        <v>8317</v>
      </c>
      <c r="R3759" s="12" t="s">
        <v>8359</v>
      </c>
      <c r="S3759" s="14">
        <f t="shared" si="236"/>
        <v>41954.642534722218</v>
      </c>
      <c r="T3759" s="14">
        <f t="shared" si="237"/>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4"/>
        <v>102.33333333333334</v>
      </c>
      <c r="P3760" s="5">
        <f t="shared" si="235"/>
        <v>59.03846153846154</v>
      </c>
      <c r="Q3760" t="s">
        <v>8317</v>
      </c>
      <c r="R3760" s="12" t="s">
        <v>8359</v>
      </c>
      <c r="S3760" s="14">
        <f t="shared" si="236"/>
        <v>41747.26317129629</v>
      </c>
      <c r="T3760" s="14">
        <f t="shared" si="237"/>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4"/>
        <v>110.24425000000002</v>
      </c>
      <c r="P3761" s="5">
        <f t="shared" si="235"/>
        <v>50.111022727272733</v>
      </c>
      <c r="Q3761" t="s">
        <v>8317</v>
      </c>
      <c r="R3761" s="12" t="s">
        <v>8359</v>
      </c>
      <c r="S3761" s="14">
        <f t="shared" si="236"/>
        <v>42181.899918981479</v>
      </c>
      <c r="T3761" s="14">
        <f t="shared" si="237"/>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4"/>
        <v>101.0154</v>
      </c>
      <c r="P3762" s="5">
        <f t="shared" si="235"/>
        <v>55.502967032967035</v>
      </c>
      <c r="Q3762" t="s">
        <v>8317</v>
      </c>
      <c r="R3762" s="12" t="s">
        <v>8359</v>
      </c>
      <c r="S3762" s="14">
        <f t="shared" si="236"/>
        <v>41739.316967592589</v>
      </c>
      <c r="T3762" s="14">
        <f t="shared" si="237"/>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4"/>
        <v>100</v>
      </c>
      <c r="P3763" s="5">
        <f t="shared" si="235"/>
        <v>166.66666666666666</v>
      </c>
      <c r="Q3763" t="s">
        <v>8317</v>
      </c>
      <c r="R3763" s="12" t="s">
        <v>8359</v>
      </c>
      <c r="S3763" s="14">
        <f t="shared" si="236"/>
        <v>42173.258530092593</v>
      </c>
      <c r="T3763" s="14">
        <f t="shared" si="237"/>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4"/>
        <v>106.24</v>
      </c>
      <c r="P3764" s="5">
        <f t="shared" si="235"/>
        <v>47.428571428571431</v>
      </c>
      <c r="Q3764" t="s">
        <v>8317</v>
      </c>
      <c r="R3764" s="12" t="s">
        <v>8359</v>
      </c>
      <c r="S3764" s="14">
        <f t="shared" si="236"/>
        <v>42193.605196759258</v>
      </c>
      <c r="T3764" s="14">
        <f t="shared" si="237"/>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4"/>
        <v>100</v>
      </c>
      <c r="P3765" s="5">
        <f t="shared" si="235"/>
        <v>64.935064935064929</v>
      </c>
      <c r="Q3765" t="s">
        <v>8317</v>
      </c>
      <c r="R3765" s="12" t="s">
        <v>8359</v>
      </c>
      <c r="S3765" s="14">
        <f t="shared" si="236"/>
        <v>42065.541967592588</v>
      </c>
      <c r="T3765" s="14">
        <f t="shared" si="237"/>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4"/>
        <v>100</v>
      </c>
      <c r="P3766" s="5">
        <f t="shared" si="235"/>
        <v>55.555555555555557</v>
      </c>
      <c r="Q3766" t="s">
        <v>8317</v>
      </c>
      <c r="R3766" s="12" t="s">
        <v>8359</v>
      </c>
      <c r="S3766" s="14">
        <f t="shared" si="236"/>
        <v>42499.634629629632</v>
      </c>
      <c r="T3766" s="14">
        <f t="shared" si="237"/>
        <v>42518.816666666658</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4"/>
        <v>113.45714285714286</v>
      </c>
      <c r="P3767" s="5">
        <f t="shared" si="235"/>
        <v>74.224299065420567</v>
      </c>
      <c r="Q3767" t="s">
        <v>8317</v>
      </c>
      <c r="R3767" s="12" t="s">
        <v>8359</v>
      </c>
      <c r="S3767" s="14">
        <f t="shared" si="236"/>
        <v>41820.568078703705</v>
      </c>
      <c r="T3767" s="14">
        <f t="shared" si="237"/>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4"/>
        <v>102.65010000000001</v>
      </c>
      <c r="P3768" s="5">
        <f t="shared" si="235"/>
        <v>106.9271875</v>
      </c>
      <c r="Q3768" t="s">
        <v>8317</v>
      </c>
      <c r="R3768" s="12" t="s">
        <v>8359</v>
      </c>
      <c r="S3768" s="14">
        <f t="shared" si="236"/>
        <v>41787.958854166667</v>
      </c>
      <c r="T3768" s="14">
        <f t="shared" si="237"/>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4"/>
        <v>116.75</v>
      </c>
      <c r="P3769" s="5">
        <f t="shared" si="235"/>
        <v>41.696428571428569</v>
      </c>
      <c r="Q3769" t="s">
        <v>8317</v>
      </c>
      <c r="R3769" s="12" t="s">
        <v>8359</v>
      </c>
      <c r="S3769" s="14">
        <f t="shared" si="236"/>
        <v>42049.811307870368</v>
      </c>
      <c r="T3769" s="14">
        <f t="shared" si="237"/>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4"/>
        <v>107.65274999999998</v>
      </c>
      <c r="P3770" s="5">
        <f t="shared" si="235"/>
        <v>74.243275862068955</v>
      </c>
      <c r="Q3770" t="s">
        <v>8317</v>
      </c>
      <c r="R3770" s="12" t="s">
        <v>8359</v>
      </c>
      <c r="S3770" s="14">
        <f t="shared" si="236"/>
        <v>41772.519560185181</v>
      </c>
      <c r="T3770" s="14">
        <f t="shared" si="237"/>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4"/>
        <v>100</v>
      </c>
      <c r="P3771" s="5">
        <f t="shared" si="235"/>
        <v>73.333333333333329</v>
      </c>
      <c r="Q3771" t="s">
        <v>8317</v>
      </c>
      <c r="R3771" s="12" t="s">
        <v>8359</v>
      </c>
      <c r="S3771" s="14">
        <f t="shared" si="236"/>
        <v>42445.389803240738</v>
      </c>
      <c r="T3771" s="14">
        <f t="shared" si="237"/>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4"/>
        <v>100</v>
      </c>
      <c r="P3772" s="5">
        <f t="shared" si="235"/>
        <v>100</v>
      </c>
      <c r="Q3772" t="s">
        <v>8317</v>
      </c>
      <c r="R3772" s="12" t="s">
        <v>8359</v>
      </c>
      <c r="S3772" s="14">
        <f t="shared" si="236"/>
        <v>42138.722337962965</v>
      </c>
      <c r="T3772" s="14">
        <f t="shared" si="237"/>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4"/>
        <v>146</v>
      </c>
      <c r="P3773" s="5">
        <f t="shared" si="235"/>
        <v>38.421052631578945</v>
      </c>
      <c r="Q3773" t="s">
        <v>8317</v>
      </c>
      <c r="R3773" s="12" t="s">
        <v>8359</v>
      </c>
      <c r="S3773" s="14">
        <f t="shared" si="236"/>
        <v>42493.64875</v>
      </c>
      <c r="T3773" s="14">
        <f t="shared" si="237"/>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4"/>
        <v>110.2</v>
      </c>
      <c r="P3774" s="5">
        <f t="shared" si="235"/>
        <v>166.96969696969697</v>
      </c>
      <c r="Q3774" t="s">
        <v>8317</v>
      </c>
      <c r="R3774" s="12" t="s">
        <v>8359</v>
      </c>
      <c r="S3774" s="14">
        <f t="shared" si="236"/>
        <v>42682.408634259256</v>
      </c>
      <c r="T3774" s="14">
        <f t="shared" si="237"/>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4"/>
        <v>108.2</v>
      </c>
      <c r="P3775" s="5">
        <f t="shared" si="235"/>
        <v>94.912280701754383</v>
      </c>
      <c r="Q3775" t="s">
        <v>8317</v>
      </c>
      <c r="R3775" s="12" t="s">
        <v>8359</v>
      </c>
      <c r="S3775" s="14">
        <f t="shared" si="236"/>
        <v>42655.79684027777</v>
      </c>
      <c r="T3775" s="14">
        <f t="shared" si="237"/>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4"/>
        <v>100</v>
      </c>
      <c r="P3776" s="5">
        <f t="shared" si="235"/>
        <v>100</v>
      </c>
      <c r="Q3776" t="s">
        <v>8317</v>
      </c>
      <c r="R3776" s="12" t="s">
        <v>8359</v>
      </c>
      <c r="S3776" s="14">
        <f t="shared" si="236"/>
        <v>42087.583969907406</v>
      </c>
      <c r="T3776" s="14">
        <f t="shared" si="237"/>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4"/>
        <v>100.25</v>
      </c>
      <c r="P3777" s="5">
        <f t="shared" si="235"/>
        <v>143.21428571428572</v>
      </c>
      <c r="Q3777" t="s">
        <v>8317</v>
      </c>
      <c r="R3777" s="12" t="s">
        <v>8359</v>
      </c>
      <c r="S3777" s="14">
        <f t="shared" si="236"/>
        <v>42075.734293981477</v>
      </c>
      <c r="T3777" s="14">
        <f t="shared" si="237"/>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4"/>
        <v>106.71250000000001</v>
      </c>
      <c r="P3778" s="5">
        <f t="shared" si="235"/>
        <v>90.819148936170208</v>
      </c>
      <c r="Q3778" t="s">
        <v>8317</v>
      </c>
      <c r="R3778" s="12" t="s">
        <v>8359</v>
      </c>
      <c r="S3778" s="14">
        <f t="shared" si="236"/>
        <v>41814.159467592588</v>
      </c>
      <c r="T3778" s="14">
        <f t="shared" si="237"/>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8">E3779/D3779*100</f>
        <v>143.19999999999999</v>
      </c>
      <c r="P3779" s="5">
        <f t="shared" ref="P3779:P3842" si="239">E3779/L3779</f>
        <v>48.542372881355931</v>
      </c>
      <c r="Q3779" t="s">
        <v>8317</v>
      </c>
      <c r="R3779" s="12" t="s">
        <v>8359</v>
      </c>
      <c r="S3779" s="14">
        <f t="shared" si="236"/>
        <v>41886.903020833335</v>
      </c>
      <c r="T3779" s="14">
        <f t="shared" si="237"/>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8"/>
        <v>105.04166666666667</v>
      </c>
      <c r="P3780" s="5">
        <f t="shared" si="239"/>
        <v>70.027777777777771</v>
      </c>
      <c r="Q3780" t="s">
        <v>8317</v>
      </c>
      <c r="R3780" s="12" t="s">
        <v>8359</v>
      </c>
      <c r="S3780" s="14">
        <f t="shared" si="236"/>
        <v>41989.610879629625</v>
      </c>
      <c r="T3780" s="14">
        <f t="shared" si="237"/>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8"/>
        <v>103.98</v>
      </c>
      <c r="P3781" s="5">
        <f t="shared" si="239"/>
        <v>135.62608695652173</v>
      </c>
      <c r="Q3781" t="s">
        <v>8317</v>
      </c>
      <c r="R3781" s="12" t="s">
        <v>8359</v>
      </c>
      <c r="S3781" s="14">
        <f t="shared" si="236"/>
        <v>42425.527083333327</v>
      </c>
      <c r="T3781" s="14">
        <f t="shared" si="237"/>
        <v>42455.48541666667</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8"/>
        <v>120</v>
      </c>
      <c r="P3782" s="5">
        <f t="shared" si="239"/>
        <v>100</v>
      </c>
      <c r="Q3782" t="s">
        <v>8317</v>
      </c>
      <c r="R3782" s="12" t="s">
        <v>8359</v>
      </c>
      <c r="S3782" s="14">
        <f t="shared" si="236"/>
        <v>42166.011400462965</v>
      </c>
      <c r="T3782" s="14">
        <f t="shared" si="237"/>
        <v>42198.629166666658</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8"/>
        <v>109.66666666666667</v>
      </c>
      <c r="P3783" s="5">
        <f t="shared" si="239"/>
        <v>94.90384615384616</v>
      </c>
      <c r="Q3783" t="s">
        <v>8317</v>
      </c>
      <c r="R3783" s="12" t="s">
        <v>8359</v>
      </c>
      <c r="S3783" s="14">
        <f t="shared" si="236"/>
        <v>41865.674594907403</v>
      </c>
      <c r="T3783" s="14">
        <f t="shared" si="237"/>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8"/>
        <v>101.75</v>
      </c>
      <c r="P3784" s="5">
        <f t="shared" si="239"/>
        <v>75.370370370370367</v>
      </c>
      <c r="Q3784" t="s">
        <v>8317</v>
      </c>
      <c r="R3784" s="12" t="s">
        <v>8359</v>
      </c>
      <c r="S3784" s="14">
        <f t="shared" si="236"/>
        <v>42546.653900462967</v>
      </c>
      <c r="T3784" s="14">
        <f t="shared" si="237"/>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8"/>
        <v>128.91666666666666</v>
      </c>
      <c r="P3785" s="5">
        <f t="shared" si="239"/>
        <v>64.458333333333329</v>
      </c>
      <c r="Q3785" t="s">
        <v>8317</v>
      </c>
      <c r="R3785" s="12" t="s">
        <v>8359</v>
      </c>
      <c r="S3785" s="14">
        <f t="shared" si="236"/>
        <v>42419.931944444441</v>
      </c>
      <c r="T3785" s="14">
        <f t="shared" si="237"/>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8"/>
        <v>114.99999999999999</v>
      </c>
      <c r="P3786" s="5">
        <f t="shared" si="239"/>
        <v>115</v>
      </c>
      <c r="Q3786" t="s">
        <v>8317</v>
      </c>
      <c r="R3786" s="12" t="s">
        <v>8359</v>
      </c>
      <c r="S3786" s="14">
        <f t="shared" si="236"/>
        <v>42531.772361111107</v>
      </c>
      <c r="T3786" s="14">
        <f t="shared" si="237"/>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8"/>
        <v>150.75</v>
      </c>
      <c r="P3787" s="5">
        <f t="shared" si="239"/>
        <v>100.5</v>
      </c>
      <c r="Q3787" t="s">
        <v>8317</v>
      </c>
      <c r="R3787" s="12" t="s">
        <v>8359</v>
      </c>
      <c r="S3787" s="14">
        <f t="shared" si="236"/>
        <v>42548.430196759255</v>
      </c>
      <c r="T3787" s="14">
        <f t="shared" si="237"/>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8"/>
        <v>110.96666666666665</v>
      </c>
      <c r="P3788" s="5">
        <f t="shared" si="239"/>
        <v>93.774647887323937</v>
      </c>
      <c r="Q3788" t="s">
        <v>8317</v>
      </c>
      <c r="R3788" s="12" t="s">
        <v>8359</v>
      </c>
      <c r="S3788" s="14">
        <f t="shared" si="236"/>
        <v>42486.829571759255</v>
      </c>
      <c r="T3788" s="14">
        <f t="shared" si="237"/>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8"/>
        <v>100.28571428571429</v>
      </c>
      <c r="P3789" s="5">
        <f t="shared" si="239"/>
        <v>35.1</v>
      </c>
      <c r="Q3789" t="s">
        <v>8317</v>
      </c>
      <c r="R3789" s="12" t="s">
        <v>8359</v>
      </c>
      <c r="S3789" s="14">
        <f t="shared" si="236"/>
        <v>42167.326458333329</v>
      </c>
      <c r="T3789" s="14">
        <f t="shared" si="237"/>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8"/>
        <v>0.66666666666666674</v>
      </c>
      <c r="P3790" s="5">
        <f t="shared" si="239"/>
        <v>500</v>
      </c>
      <c r="Q3790" t="s">
        <v>8317</v>
      </c>
      <c r="R3790" s="12" t="s">
        <v>8359</v>
      </c>
      <c r="S3790" s="14">
        <f t="shared" si="236"/>
        <v>42333.487488425926</v>
      </c>
      <c r="T3790" s="14">
        <f t="shared" si="237"/>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8"/>
        <v>3.267605633802817</v>
      </c>
      <c r="P3791" s="5">
        <f t="shared" si="239"/>
        <v>29</v>
      </c>
      <c r="Q3791" t="s">
        <v>8317</v>
      </c>
      <c r="R3791" s="12" t="s">
        <v>8359</v>
      </c>
      <c r="S3791" s="14">
        <f t="shared" si="236"/>
        <v>42138.590486111112</v>
      </c>
      <c r="T3791" s="14">
        <f t="shared" si="237"/>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8"/>
        <v>0</v>
      </c>
      <c r="P3792" s="5" t="e">
        <f t="shared" si="239"/>
        <v>#DIV/0!</v>
      </c>
      <c r="Q3792" t="s">
        <v>8317</v>
      </c>
      <c r="R3792" s="12" t="s">
        <v>8359</v>
      </c>
      <c r="S3792" s="14">
        <f t="shared" si="236"/>
        <v>42666.458599537036</v>
      </c>
      <c r="T3792" s="14">
        <f t="shared" si="237"/>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8"/>
        <v>0</v>
      </c>
      <c r="P3793" s="5" t="e">
        <f t="shared" si="239"/>
        <v>#DIV/0!</v>
      </c>
      <c r="Q3793" t="s">
        <v>8317</v>
      </c>
      <c r="R3793" s="12" t="s">
        <v>8359</v>
      </c>
      <c r="S3793" s="14">
        <f t="shared" si="236"/>
        <v>41766.4837037037</v>
      </c>
      <c r="T3793" s="14">
        <f t="shared" si="237"/>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8"/>
        <v>0.27999999999999997</v>
      </c>
      <c r="P3794" s="5">
        <f t="shared" si="239"/>
        <v>17.5</v>
      </c>
      <c r="Q3794" t="s">
        <v>8317</v>
      </c>
      <c r="R3794" s="12" t="s">
        <v>8359</v>
      </c>
      <c r="S3794" s="14">
        <f t="shared" si="236"/>
        <v>42170.238680555551</v>
      </c>
      <c r="T3794" s="14">
        <f t="shared" si="237"/>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8"/>
        <v>59.657142857142851</v>
      </c>
      <c r="P3795" s="5">
        <f t="shared" si="239"/>
        <v>174</v>
      </c>
      <c r="Q3795" t="s">
        <v>8317</v>
      </c>
      <c r="R3795" s="12" t="s">
        <v>8359</v>
      </c>
      <c r="S3795" s="14">
        <f t="shared" ref="S3795:S3858" si="240">(((J3795/60)/60)/24)+DATE(1970,1,1)+(-5/24)</f>
        <v>41968.73065972222</v>
      </c>
      <c r="T3795" s="14">
        <f t="shared" ref="T3795:T3858" si="241">(((I3795/60)/60)/24)+DATE(1970,1,1)+(-5/24)</f>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8"/>
        <v>1</v>
      </c>
      <c r="P3796" s="5">
        <f t="shared" si="239"/>
        <v>50</v>
      </c>
      <c r="Q3796" t="s">
        <v>8317</v>
      </c>
      <c r="R3796" s="12" t="s">
        <v>8359</v>
      </c>
      <c r="S3796" s="14">
        <f t="shared" si="240"/>
        <v>42132.372152777774</v>
      </c>
      <c r="T3796" s="14">
        <f t="shared" si="241"/>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8"/>
        <v>1.6666666666666667</v>
      </c>
      <c r="P3797" s="5">
        <f t="shared" si="239"/>
        <v>5</v>
      </c>
      <c r="Q3797" t="s">
        <v>8317</v>
      </c>
      <c r="R3797" s="12" t="s">
        <v>8359</v>
      </c>
      <c r="S3797" s="14">
        <f t="shared" si="240"/>
        <v>42201.227893518517</v>
      </c>
      <c r="T3797" s="14">
        <f t="shared" si="241"/>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8"/>
        <v>4.4444444444444444E-3</v>
      </c>
      <c r="P3798" s="5">
        <f t="shared" si="239"/>
        <v>1</v>
      </c>
      <c r="Q3798" t="s">
        <v>8317</v>
      </c>
      <c r="R3798" s="12" t="s">
        <v>8359</v>
      </c>
      <c r="S3798" s="14">
        <f t="shared" si="240"/>
        <v>42688.821250000001</v>
      </c>
      <c r="T3798" s="14">
        <f t="shared" si="241"/>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8"/>
        <v>89.666666666666657</v>
      </c>
      <c r="P3799" s="5">
        <f t="shared" si="239"/>
        <v>145.40540540540542</v>
      </c>
      <c r="Q3799" t="s">
        <v>8317</v>
      </c>
      <c r="R3799" s="12" t="s">
        <v>8359</v>
      </c>
      <c r="S3799" s="14">
        <f t="shared" si="240"/>
        <v>42084.673206018517</v>
      </c>
      <c r="T3799" s="14">
        <f t="shared" si="241"/>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8"/>
        <v>1.4642857142857144</v>
      </c>
      <c r="P3800" s="5">
        <f t="shared" si="239"/>
        <v>205</v>
      </c>
      <c r="Q3800" t="s">
        <v>8317</v>
      </c>
      <c r="R3800" s="12" t="s">
        <v>8359</v>
      </c>
      <c r="S3800" s="14">
        <f t="shared" si="240"/>
        <v>41831.514444444445</v>
      </c>
      <c r="T3800" s="14">
        <f t="shared" si="241"/>
        <v>41861.514444444445</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8"/>
        <v>4.0199999999999996</v>
      </c>
      <c r="P3801" s="5">
        <f t="shared" si="239"/>
        <v>100.5</v>
      </c>
      <c r="Q3801" t="s">
        <v>8317</v>
      </c>
      <c r="R3801" s="12" t="s">
        <v>8359</v>
      </c>
      <c r="S3801" s="14">
        <f t="shared" si="240"/>
        <v>42410.722719907404</v>
      </c>
      <c r="T3801" s="14">
        <f t="shared" si="241"/>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8"/>
        <v>4.004545454545454</v>
      </c>
      <c r="P3802" s="5">
        <f t="shared" si="239"/>
        <v>55.0625</v>
      </c>
      <c r="Q3802" t="s">
        <v>8317</v>
      </c>
      <c r="R3802" s="12" t="s">
        <v>8359</v>
      </c>
      <c r="S3802" s="14">
        <f t="shared" si="240"/>
        <v>41982.528738425921</v>
      </c>
      <c r="T3802" s="14">
        <f t="shared" si="241"/>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8"/>
        <v>8.52</v>
      </c>
      <c r="P3803" s="5">
        <f t="shared" si="239"/>
        <v>47.333333333333336</v>
      </c>
      <c r="Q3803" t="s">
        <v>8317</v>
      </c>
      <c r="R3803" s="12" t="s">
        <v>8359</v>
      </c>
      <c r="S3803" s="14">
        <f t="shared" si="240"/>
        <v>41975.467777777776</v>
      </c>
      <c r="T3803" s="14">
        <f t="shared" si="241"/>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8"/>
        <v>0</v>
      </c>
      <c r="P3804" s="5" t="e">
        <f t="shared" si="239"/>
        <v>#DIV/0!</v>
      </c>
      <c r="Q3804" t="s">
        <v>8317</v>
      </c>
      <c r="R3804" s="12" t="s">
        <v>8359</v>
      </c>
      <c r="S3804" s="14">
        <f t="shared" si="240"/>
        <v>42268.917893518512</v>
      </c>
      <c r="T3804" s="14">
        <f t="shared" si="241"/>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8"/>
        <v>19.650000000000002</v>
      </c>
      <c r="P3805" s="5">
        <f t="shared" si="239"/>
        <v>58.95</v>
      </c>
      <c r="Q3805" t="s">
        <v>8317</v>
      </c>
      <c r="R3805" s="12" t="s">
        <v>8359</v>
      </c>
      <c r="S3805" s="14">
        <f t="shared" si="240"/>
        <v>42403.763518518514</v>
      </c>
      <c r="T3805" s="14">
        <f t="shared" si="241"/>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8"/>
        <v>0</v>
      </c>
      <c r="P3806" s="5" t="e">
        <f t="shared" si="239"/>
        <v>#DIV/0!</v>
      </c>
      <c r="Q3806" t="s">
        <v>8317</v>
      </c>
      <c r="R3806" s="12" t="s">
        <v>8359</v>
      </c>
      <c r="S3806" s="14">
        <f t="shared" si="240"/>
        <v>42526.801203703704</v>
      </c>
      <c r="T3806" s="14">
        <f t="shared" si="241"/>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8"/>
        <v>2E-3</v>
      </c>
      <c r="P3807" s="5">
        <f t="shared" si="239"/>
        <v>1.5</v>
      </c>
      <c r="Q3807" t="s">
        <v>8317</v>
      </c>
      <c r="R3807" s="12" t="s">
        <v>8359</v>
      </c>
      <c r="S3807" s="14">
        <f t="shared" si="240"/>
        <v>41849.678703703699</v>
      </c>
      <c r="T3807" s="14">
        <f t="shared" si="241"/>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8"/>
        <v>6.6666666666666666E-2</v>
      </c>
      <c r="P3808" s="5">
        <f t="shared" si="239"/>
        <v>5</v>
      </c>
      <c r="Q3808" t="s">
        <v>8317</v>
      </c>
      <c r="R3808" s="12" t="s">
        <v>8359</v>
      </c>
      <c r="S3808" s="14">
        <f t="shared" si="240"/>
        <v>41799.050706018512</v>
      </c>
      <c r="T3808" s="14">
        <f t="shared" si="241"/>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8"/>
        <v>30.333333333333336</v>
      </c>
      <c r="P3809" s="5">
        <f t="shared" si="239"/>
        <v>50.555555555555557</v>
      </c>
      <c r="Q3809" t="s">
        <v>8317</v>
      </c>
      <c r="R3809" s="12" t="s">
        <v>8318</v>
      </c>
      <c r="S3809" s="14">
        <f t="shared" si="240"/>
        <v>42090.700682870367</v>
      </c>
      <c r="T3809" s="14">
        <f t="shared" si="241"/>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8"/>
        <v>100</v>
      </c>
      <c r="P3810" s="5">
        <f t="shared" si="239"/>
        <v>41.666666666666664</v>
      </c>
      <c r="Q3810" t="s">
        <v>8317</v>
      </c>
      <c r="R3810" s="12" t="s">
        <v>8318</v>
      </c>
      <c r="S3810" s="14">
        <f t="shared" si="240"/>
        <v>42059.24559027778</v>
      </c>
      <c r="T3810" s="14">
        <f t="shared" si="241"/>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8"/>
        <v>101.25</v>
      </c>
      <c r="P3811" s="5">
        <f t="shared" si="239"/>
        <v>53.289473684210527</v>
      </c>
      <c r="Q3811" t="s">
        <v>8317</v>
      </c>
      <c r="R3811" s="12" t="s">
        <v>8318</v>
      </c>
      <c r="S3811" s="14">
        <f t="shared" si="240"/>
        <v>41800.318368055552</v>
      </c>
      <c r="T3811" s="14">
        <f t="shared" si="241"/>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8"/>
        <v>121.73333333333333</v>
      </c>
      <c r="P3812" s="5">
        <f t="shared" si="239"/>
        <v>70.230769230769226</v>
      </c>
      <c r="Q3812" t="s">
        <v>8317</v>
      </c>
      <c r="R3812" s="12" t="s">
        <v>8318</v>
      </c>
      <c r="S3812" s="14">
        <f t="shared" si="240"/>
        <v>42054.640717592592</v>
      </c>
      <c r="T3812" s="14">
        <f t="shared" si="241"/>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8"/>
        <v>330</v>
      </c>
      <c r="P3813" s="5">
        <f t="shared" si="239"/>
        <v>43.421052631578945</v>
      </c>
      <c r="Q3813" t="s">
        <v>8317</v>
      </c>
      <c r="R3813" s="12" t="s">
        <v>8318</v>
      </c>
      <c r="S3813" s="14">
        <f t="shared" si="240"/>
        <v>42487.418668981474</v>
      </c>
      <c r="T3813" s="14">
        <f t="shared" si="241"/>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8"/>
        <v>109.55</v>
      </c>
      <c r="P3814" s="5">
        <f t="shared" si="239"/>
        <v>199.18181818181819</v>
      </c>
      <c r="Q3814" t="s">
        <v>8317</v>
      </c>
      <c r="R3814" s="12" t="s">
        <v>8318</v>
      </c>
      <c r="S3814" s="14">
        <f t="shared" si="240"/>
        <v>42109.542916666665</v>
      </c>
      <c r="T3814" s="14">
        <f t="shared" si="241"/>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8"/>
        <v>100.95190476190474</v>
      </c>
      <c r="P3815" s="5">
        <f t="shared" si="239"/>
        <v>78.518148148148143</v>
      </c>
      <c r="Q3815" t="s">
        <v>8317</v>
      </c>
      <c r="R3815" s="12" t="s">
        <v>8318</v>
      </c>
      <c r="S3815" s="14">
        <f t="shared" si="240"/>
        <v>42497.067372685182</v>
      </c>
      <c r="T3815" s="14">
        <f t="shared" si="241"/>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8"/>
        <v>140.13333333333333</v>
      </c>
      <c r="P3816" s="5">
        <f t="shared" si="239"/>
        <v>61.823529411764703</v>
      </c>
      <c r="Q3816" t="s">
        <v>8317</v>
      </c>
      <c r="R3816" s="12" t="s">
        <v>8318</v>
      </c>
      <c r="S3816" s="14">
        <f t="shared" si="240"/>
        <v>42058.695740740739</v>
      </c>
      <c r="T3816" s="14">
        <f t="shared" si="241"/>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8"/>
        <v>100.001</v>
      </c>
      <c r="P3817" s="5">
        <f t="shared" si="239"/>
        <v>50.000500000000002</v>
      </c>
      <c r="Q3817" t="s">
        <v>8317</v>
      </c>
      <c r="R3817" s="12" t="s">
        <v>8318</v>
      </c>
      <c r="S3817" s="14">
        <f t="shared" si="240"/>
        <v>42207.051585648143</v>
      </c>
      <c r="T3817" s="14">
        <f t="shared" si="241"/>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8"/>
        <v>119.238</v>
      </c>
      <c r="P3818" s="5">
        <f t="shared" si="239"/>
        <v>48.339729729729726</v>
      </c>
      <c r="Q3818" t="s">
        <v>8317</v>
      </c>
      <c r="R3818" s="12" t="s">
        <v>8318</v>
      </c>
      <c r="S3818" s="14">
        <f t="shared" si="240"/>
        <v>41807.481747685182</v>
      </c>
      <c r="T3818" s="14">
        <f t="shared" si="241"/>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8"/>
        <v>107.25</v>
      </c>
      <c r="P3819" s="5">
        <f t="shared" si="239"/>
        <v>107.25</v>
      </c>
      <c r="Q3819" t="s">
        <v>8317</v>
      </c>
      <c r="R3819" s="12" t="s">
        <v>8318</v>
      </c>
      <c r="S3819" s="14">
        <f t="shared" si="240"/>
        <v>42284.488611111105</v>
      </c>
      <c r="T3819" s="14">
        <f t="shared" si="241"/>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8"/>
        <v>227.99999999999997</v>
      </c>
      <c r="P3820" s="5">
        <f t="shared" si="239"/>
        <v>57</v>
      </c>
      <c r="Q3820" t="s">
        <v>8317</v>
      </c>
      <c r="R3820" s="12" t="s">
        <v>8318</v>
      </c>
      <c r="S3820" s="14">
        <f t="shared" si="240"/>
        <v>42045.634050925924</v>
      </c>
      <c r="T3820" s="14">
        <f t="shared" si="241"/>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8"/>
        <v>106.4</v>
      </c>
      <c r="P3821" s="5">
        <f t="shared" si="239"/>
        <v>40.92307692307692</v>
      </c>
      <c r="Q3821" t="s">
        <v>8317</v>
      </c>
      <c r="R3821" s="12" t="s">
        <v>8318</v>
      </c>
      <c r="S3821" s="14">
        <f t="shared" si="240"/>
        <v>42184.001203703701</v>
      </c>
      <c r="T3821" s="14">
        <f t="shared" si="241"/>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8"/>
        <v>143.33333333333334</v>
      </c>
      <c r="P3822" s="5">
        <f t="shared" si="239"/>
        <v>21.5</v>
      </c>
      <c r="Q3822" t="s">
        <v>8317</v>
      </c>
      <c r="R3822" s="12" t="s">
        <v>8318</v>
      </c>
      <c r="S3822" s="14">
        <f t="shared" si="240"/>
        <v>42160.443483796298</v>
      </c>
      <c r="T3822" s="14">
        <f t="shared" si="241"/>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8"/>
        <v>104.54285714285714</v>
      </c>
      <c r="P3823" s="5">
        <f t="shared" si="239"/>
        <v>79.543478260869563</v>
      </c>
      <c r="Q3823" t="s">
        <v>8317</v>
      </c>
      <c r="R3823" s="12" t="s">
        <v>8318</v>
      </c>
      <c r="S3823" s="14">
        <f t="shared" si="240"/>
        <v>42340.972303240742</v>
      </c>
      <c r="T3823" s="14">
        <f t="shared" si="241"/>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8"/>
        <v>110.02000000000001</v>
      </c>
      <c r="P3824" s="5">
        <f t="shared" si="239"/>
        <v>72.381578947368425</v>
      </c>
      <c r="Q3824" t="s">
        <v>8317</v>
      </c>
      <c r="R3824" s="12" t="s">
        <v>8318</v>
      </c>
      <c r="S3824" s="14">
        <f t="shared" si="240"/>
        <v>42329.629826388882</v>
      </c>
      <c r="T3824" s="14">
        <f t="shared" si="241"/>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8"/>
        <v>106</v>
      </c>
      <c r="P3825" s="5">
        <f t="shared" si="239"/>
        <v>64.634146341463421</v>
      </c>
      <c r="Q3825" t="s">
        <v>8317</v>
      </c>
      <c r="R3825" s="12" t="s">
        <v>8318</v>
      </c>
      <c r="S3825" s="14">
        <f t="shared" si="240"/>
        <v>42170.701898148145</v>
      </c>
      <c r="T3825" s="14">
        <f t="shared" si="241"/>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8"/>
        <v>108</v>
      </c>
      <c r="P3826" s="5">
        <f t="shared" si="239"/>
        <v>38.571428571428569</v>
      </c>
      <c r="Q3826" t="s">
        <v>8317</v>
      </c>
      <c r="R3826" s="12" t="s">
        <v>8318</v>
      </c>
      <c r="S3826" s="14">
        <f t="shared" si="240"/>
        <v>42571.417858796289</v>
      </c>
      <c r="T3826" s="14">
        <f t="shared" si="241"/>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8"/>
        <v>105.42</v>
      </c>
      <c r="P3827" s="5">
        <f t="shared" si="239"/>
        <v>107.57142857142857</v>
      </c>
      <c r="Q3827" t="s">
        <v>8317</v>
      </c>
      <c r="R3827" s="12" t="s">
        <v>8318</v>
      </c>
      <c r="S3827" s="14">
        <f t="shared" si="240"/>
        <v>42150.861273148148</v>
      </c>
      <c r="T3827" s="14">
        <f t="shared" si="241"/>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8"/>
        <v>119.16666666666667</v>
      </c>
      <c r="P3828" s="5">
        <f t="shared" si="239"/>
        <v>27.5</v>
      </c>
      <c r="Q3828" t="s">
        <v>8317</v>
      </c>
      <c r="R3828" s="12" t="s">
        <v>8318</v>
      </c>
      <c r="S3828" s="14">
        <f t="shared" si="240"/>
        <v>42101.215208333328</v>
      </c>
      <c r="T3828" s="14">
        <f t="shared" si="241"/>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8"/>
        <v>152.66666666666666</v>
      </c>
      <c r="P3829" s="5">
        <f t="shared" si="239"/>
        <v>70.461538461538467</v>
      </c>
      <c r="Q3829" t="s">
        <v>8317</v>
      </c>
      <c r="R3829" s="12" t="s">
        <v>8318</v>
      </c>
      <c r="S3829" s="14">
        <f t="shared" si="240"/>
        <v>42034.719918981478</v>
      </c>
      <c r="T3829" s="14">
        <f t="shared" si="241"/>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8"/>
        <v>100</v>
      </c>
      <c r="P3830" s="5">
        <f t="shared" si="239"/>
        <v>178.57142857142858</v>
      </c>
      <c r="Q3830" t="s">
        <v>8317</v>
      </c>
      <c r="R3830" s="12" t="s">
        <v>8318</v>
      </c>
      <c r="S3830" s="14">
        <f t="shared" si="240"/>
        <v>41944.319293981483</v>
      </c>
      <c r="T3830" s="14">
        <f t="shared" si="241"/>
        <v>42004.360960648148</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8"/>
        <v>100.2</v>
      </c>
      <c r="P3831" s="5">
        <f t="shared" si="239"/>
        <v>62.625</v>
      </c>
      <c r="Q3831" t="s">
        <v>8317</v>
      </c>
      <c r="R3831" s="12" t="s">
        <v>8318</v>
      </c>
      <c r="S3831" s="14">
        <f t="shared" si="240"/>
        <v>42593.657071759262</v>
      </c>
      <c r="T3831" s="14">
        <f t="shared" si="241"/>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8"/>
        <v>225</v>
      </c>
      <c r="P3832" s="5">
        <f t="shared" si="239"/>
        <v>75</v>
      </c>
      <c r="Q3832" t="s">
        <v>8317</v>
      </c>
      <c r="R3832" s="12" t="s">
        <v>8318</v>
      </c>
      <c r="S3832" s="14">
        <f t="shared" si="240"/>
        <v>42503.532534722217</v>
      </c>
      <c r="T3832" s="14">
        <f t="shared" si="241"/>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8"/>
        <v>106.02199999999999</v>
      </c>
      <c r="P3833" s="5">
        <f t="shared" si="239"/>
        <v>58.901111111111113</v>
      </c>
      <c r="Q3833" t="s">
        <v>8317</v>
      </c>
      <c r="R3833" s="12" t="s">
        <v>8318</v>
      </c>
      <c r="S3833" s="14">
        <f t="shared" si="240"/>
        <v>41927.640567129631</v>
      </c>
      <c r="T3833" s="14">
        <f t="shared" si="241"/>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8"/>
        <v>104.66666666666666</v>
      </c>
      <c r="P3834" s="5">
        <f t="shared" si="239"/>
        <v>139.55555555555554</v>
      </c>
      <c r="Q3834" t="s">
        <v>8317</v>
      </c>
      <c r="R3834" s="12" t="s">
        <v>8318</v>
      </c>
      <c r="S3834" s="14">
        <f t="shared" si="240"/>
        <v>42374.906655092585</v>
      </c>
      <c r="T3834" s="14">
        <f t="shared" si="241"/>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8"/>
        <v>116.66666666666667</v>
      </c>
      <c r="P3835" s="5">
        <f t="shared" si="239"/>
        <v>70</v>
      </c>
      <c r="Q3835" t="s">
        <v>8317</v>
      </c>
      <c r="R3835" s="12" t="s">
        <v>8318</v>
      </c>
      <c r="S3835" s="14">
        <f t="shared" si="240"/>
        <v>41963.66402777777</v>
      </c>
      <c r="T3835" s="14">
        <f t="shared" si="241"/>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8"/>
        <v>109.03333333333333</v>
      </c>
      <c r="P3836" s="5">
        <f t="shared" si="239"/>
        <v>57.385964912280699</v>
      </c>
      <c r="Q3836" t="s">
        <v>8317</v>
      </c>
      <c r="R3836" s="12" t="s">
        <v>8318</v>
      </c>
      <c r="S3836" s="14">
        <f t="shared" si="240"/>
        <v>42143.236886574072</v>
      </c>
      <c r="T3836" s="14">
        <f t="shared" si="241"/>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8"/>
        <v>160</v>
      </c>
      <c r="P3837" s="5">
        <f t="shared" si="239"/>
        <v>40</v>
      </c>
      <c r="Q3837" t="s">
        <v>8317</v>
      </c>
      <c r="R3837" s="12" t="s">
        <v>8318</v>
      </c>
      <c r="S3837" s="14">
        <f t="shared" si="240"/>
        <v>42460.733888888884</v>
      </c>
      <c r="T3837" s="14">
        <f t="shared" si="241"/>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8"/>
        <v>112.5</v>
      </c>
      <c r="P3838" s="5">
        <f t="shared" si="239"/>
        <v>64.285714285714292</v>
      </c>
      <c r="Q3838" t="s">
        <v>8317</v>
      </c>
      <c r="R3838" s="12" t="s">
        <v>8318</v>
      </c>
      <c r="S3838" s="14">
        <f t="shared" si="240"/>
        <v>42553.718194444438</v>
      </c>
      <c r="T3838" s="14">
        <f t="shared" si="241"/>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8"/>
        <v>102.1</v>
      </c>
      <c r="P3839" s="5">
        <f t="shared" si="239"/>
        <v>120.11764705882354</v>
      </c>
      <c r="Q3839" t="s">
        <v>8317</v>
      </c>
      <c r="R3839" s="12" t="s">
        <v>8318</v>
      </c>
      <c r="S3839" s="14">
        <f t="shared" si="240"/>
        <v>42152.557384259257</v>
      </c>
      <c r="T3839" s="14">
        <f t="shared" si="241"/>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8"/>
        <v>100.824</v>
      </c>
      <c r="P3840" s="5">
        <f t="shared" si="239"/>
        <v>1008.24</v>
      </c>
      <c r="Q3840" t="s">
        <v>8317</v>
      </c>
      <c r="R3840" s="12" t="s">
        <v>8318</v>
      </c>
      <c r="S3840" s="14">
        <f t="shared" si="240"/>
        <v>42116.502418981479</v>
      </c>
      <c r="T3840" s="14">
        <f t="shared" si="241"/>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8"/>
        <v>101.25</v>
      </c>
      <c r="P3841" s="5">
        <f t="shared" si="239"/>
        <v>63.28125</v>
      </c>
      <c r="Q3841" t="s">
        <v>8317</v>
      </c>
      <c r="R3841" s="12" t="s">
        <v>8318</v>
      </c>
      <c r="S3841" s="14">
        <f t="shared" si="240"/>
        <v>42154.934305555551</v>
      </c>
      <c r="T3841" s="14">
        <f t="shared" si="241"/>
        <v>42214.934305555551</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8"/>
        <v>6500</v>
      </c>
      <c r="P3842" s="5">
        <f t="shared" si="239"/>
        <v>21.666666666666668</v>
      </c>
      <c r="Q3842" t="s">
        <v>8317</v>
      </c>
      <c r="R3842" s="12" t="s">
        <v>8318</v>
      </c>
      <c r="S3842" s="14">
        <f t="shared" si="240"/>
        <v>42432.493391203701</v>
      </c>
      <c r="T3842" s="14">
        <f t="shared" si="241"/>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2">E3843/D3843*100</f>
        <v>8.7200000000000006</v>
      </c>
      <c r="P3843" s="5">
        <f t="shared" ref="P3843:P3906" si="243">E3843/L3843</f>
        <v>25.647058823529413</v>
      </c>
      <c r="Q3843" t="s">
        <v>8317</v>
      </c>
      <c r="R3843" s="12" t="s">
        <v>8318</v>
      </c>
      <c r="S3843" s="14">
        <f t="shared" si="240"/>
        <v>41780.57739583333</v>
      </c>
      <c r="T3843" s="14">
        <f t="shared" si="241"/>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2"/>
        <v>21.94</v>
      </c>
      <c r="P3844" s="5">
        <f t="shared" si="243"/>
        <v>47.695652173913047</v>
      </c>
      <c r="Q3844" t="s">
        <v>8317</v>
      </c>
      <c r="R3844" s="12" t="s">
        <v>8318</v>
      </c>
      <c r="S3844" s="14">
        <f t="shared" si="240"/>
        <v>41740.285324074073</v>
      </c>
      <c r="T3844" s="14">
        <f t="shared" si="241"/>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2"/>
        <v>21.3</v>
      </c>
      <c r="P3845" s="5">
        <f t="shared" si="243"/>
        <v>56.05263157894737</v>
      </c>
      <c r="Q3845" t="s">
        <v>8317</v>
      </c>
      <c r="R3845" s="12" t="s">
        <v>8318</v>
      </c>
      <c r="S3845" s="14">
        <f t="shared" si="240"/>
        <v>41765.864166666666</v>
      </c>
      <c r="T3845" s="14">
        <f t="shared" si="241"/>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2"/>
        <v>41.489795918367342</v>
      </c>
      <c r="P3846" s="5">
        <f t="shared" si="243"/>
        <v>81.319999999999993</v>
      </c>
      <c r="Q3846" t="s">
        <v>8317</v>
      </c>
      <c r="R3846" s="12" t="s">
        <v>8318</v>
      </c>
      <c r="S3846" s="14">
        <f t="shared" si="240"/>
        <v>41766.408958333333</v>
      </c>
      <c r="T3846" s="14">
        <f t="shared" si="241"/>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2"/>
        <v>2.105</v>
      </c>
      <c r="P3847" s="5">
        <f t="shared" si="243"/>
        <v>70.166666666666671</v>
      </c>
      <c r="Q3847" t="s">
        <v>8317</v>
      </c>
      <c r="R3847" s="12" t="s">
        <v>8318</v>
      </c>
      <c r="S3847" s="14">
        <f t="shared" si="240"/>
        <v>42248.418680555551</v>
      </c>
      <c r="T3847" s="14">
        <f t="shared" si="241"/>
        <v>42278.418680555551</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2"/>
        <v>2.7</v>
      </c>
      <c r="P3848" s="5">
        <f t="shared" si="243"/>
        <v>23.625</v>
      </c>
      <c r="Q3848" t="s">
        <v>8317</v>
      </c>
      <c r="R3848" s="12" t="s">
        <v>8318</v>
      </c>
      <c r="S3848" s="14">
        <f t="shared" si="240"/>
        <v>41885.01321759259</v>
      </c>
      <c r="T3848" s="14">
        <f t="shared" si="241"/>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2"/>
        <v>16.161904761904761</v>
      </c>
      <c r="P3849" s="5">
        <f t="shared" si="243"/>
        <v>188.55555555555554</v>
      </c>
      <c r="Q3849" t="s">
        <v>8317</v>
      </c>
      <c r="R3849" s="12" t="s">
        <v>8318</v>
      </c>
      <c r="S3849" s="14">
        <f t="shared" si="240"/>
        <v>42159.016099537032</v>
      </c>
      <c r="T3849" s="14">
        <f t="shared" si="241"/>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2"/>
        <v>16.376923076923077</v>
      </c>
      <c r="P3850" s="5">
        <f t="shared" si="243"/>
        <v>49.511627906976742</v>
      </c>
      <c r="Q3850" t="s">
        <v>8317</v>
      </c>
      <c r="R3850" s="12" t="s">
        <v>8318</v>
      </c>
      <c r="S3850" s="14">
        <f t="shared" si="240"/>
        <v>42265.608668981477</v>
      </c>
      <c r="T3850" s="14">
        <f t="shared" si="241"/>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2"/>
        <v>7.043333333333333</v>
      </c>
      <c r="P3851" s="5">
        <f t="shared" si="243"/>
        <v>75.464285714285708</v>
      </c>
      <c r="Q3851" t="s">
        <v>8317</v>
      </c>
      <c r="R3851" s="12" t="s">
        <v>8318</v>
      </c>
      <c r="S3851" s="14">
        <f t="shared" si="240"/>
        <v>42136.558842592589</v>
      </c>
      <c r="T3851" s="14">
        <f t="shared" si="241"/>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2"/>
        <v>3.8</v>
      </c>
      <c r="P3852" s="5">
        <f t="shared" si="243"/>
        <v>9.5</v>
      </c>
      <c r="Q3852" t="s">
        <v>8317</v>
      </c>
      <c r="R3852" s="12" t="s">
        <v>8318</v>
      </c>
      <c r="S3852" s="14">
        <f t="shared" si="240"/>
        <v>41974.916006944441</v>
      </c>
      <c r="T3852" s="14">
        <f t="shared" si="241"/>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2"/>
        <v>34.08</v>
      </c>
      <c r="P3853" s="5">
        <f t="shared" si="243"/>
        <v>35.5</v>
      </c>
      <c r="Q3853" t="s">
        <v>8317</v>
      </c>
      <c r="R3853" s="12" t="s">
        <v>8318</v>
      </c>
      <c r="S3853" s="14">
        <f t="shared" si="240"/>
        <v>42172.23123842592</v>
      </c>
      <c r="T3853" s="14">
        <f t="shared" si="241"/>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2"/>
        <v>0.2</v>
      </c>
      <c r="P3854" s="5">
        <f t="shared" si="243"/>
        <v>10</v>
      </c>
      <c r="Q3854" t="s">
        <v>8317</v>
      </c>
      <c r="R3854" s="12" t="s">
        <v>8318</v>
      </c>
      <c r="S3854" s="14">
        <f t="shared" si="240"/>
        <v>42064.982361111113</v>
      </c>
      <c r="T3854" s="14">
        <f t="shared" si="241"/>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2"/>
        <v>2.5999999999999999E-2</v>
      </c>
      <c r="P3855" s="5">
        <f t="shared" si="243"/>
        <v>13</v>
      </c>
      <c r="Q3855" t="s">
        <v>8317</v>
      </c>
      <c r="R3855" s="12" t="s">
        <v>8318</v>
      </c>
      <c r="S3855" s="14">
        <f t="shared" si="240"/>
        <v>41848.631689814814</v>
      </c>
      <c r="T3855" s="14">
        <f t="shared" si="241"/>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2"/>
        <v>16.254545454545454</v>
      </c>
      <c r="P3856" s="5">
        <f t="shared" si="243"/>
        <v>89.4</v>
      </c>
      <c r="Q3856" t="s">
        <v>8317</v>
      </c>
      <c r="R3856" s="12" t="s">
        <v>8318</v>
      </c>
      <c r="S3856" s="14">
        <f t="shared" si="240"/>
        <v>42103.67659722222</v>
      </c>
      <c r="T3856" s="14">
        <f t="shared" si="241"/>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2"/>
        <v>2.5</v>
      </c>
      <c r="P3857" s="5">
        <f t="shared" si="243"/>
        <v>25</v>
      </c>
      <c r="Q3857" t="s">
        <v>8317</v>
      </c>
      <c r="R3857" s="12" t="s">
        <v>8318</v>
      </c>
      <c r="S3857" s="14">
        <f t="shared" si="240"/>
        <v>42059.762395833335</v>
      </c>
      <c r="T3857" s="14">
        <f t="shared" si="241"/>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2"/>
        <v>0.02</v>
      </c>
      <c r="P3858" s="5">
        <f t="shared" si="243"/>
        <v>1</v>
      </c>
      <c r="Q3858" t="s">
        <v>8317</v>
      </c>
      <c r="R3858" s="12" t="s">
        <v>8318</v>
      </c>
      <c r="S3858" s="14">
        <f t="shared" si="240"/>
        <v>42041.534756944442</v>
      </c>
      <c r="T3858" s="14">
        <f t="shared" si="241"/>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2"/>
        <v>5.2</v>
      </c>
      <c r="P3859" s="5">
        <f t="shared" si="243"/>
        <v>65</v>
      </c>
      <c r="Q3859" t="s">
        <v>8317</v>
      </c>
      <c r="R3859" s="12" t="s">
        <v>8318</v>
      </c>
      <c r="S3859" s="14">
        <f t="shared" ref="S3859:S3922" si="244">(((J3859/60)/60)/24)+DATE(1970,1,1)+(-5/24)</f>
        <v>41829.528819444444</v>
      </c>
      <c r="T3859" s="14">
        <f t="shared" ref="T3859:T3922" si="245">(((I3859/60)/60)/24)+DATE(1970,1,1)+(-5/24)</f>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2"/>
        <v>2</v>
      </c>
      <c r="P3860" s="5">
        <f t="shared" si="243"/>
        <v>10</v>
      </c>
      <c r="Q3860" t="s">
        <v>8317</v>
      </c>
      <c r="R3860" s="12" t="s">
        <v>8318</v>
      </c>
      <c r="S3860" s="14">
        <f t="shared" si="244"/>
        <v>42128.222731481481</v>
      </c>
      <c r="T3860" s="14">
        <f t="shared" si="245"/>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2"/>
        <v>0.04</v>
      </c>
      <c r="P3861" s="5">
        <f t="shared" si="243"/>
        <v>1</v>
      </c>
      <c r="Q3861" t="s">
        <v>8317</v>
      </c>
      <c r="R3861" s="12" t="s">
        <v>8318</v>
      </c>
      <c r="S3861" s="14">
        <f t="shared" si="244"/>
        <v>41789.685266203705</v>
      </c>
      <c r="T3861" s="14">
        <f t="shared" si="245"/>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2"/>
        <v>17.666666666666668</v>
      </c>
      <c r="P3862" s="5">
        <f t="shared" si="243"/>
        <v>81.538461538461533</v>
      </c>
      <c r="Q3862" t="s">
        <v>8317</v>
      </c>
      <c r="R3862" s="12" t="s">
        <v>8318</v>
      </c>
      <c r="S3862" s="14">
        <f t="shared" si="244"/>
        <v>41833.452662037031</v>
      </c>
      <c r="T3862" s="14">
        <f t="shared" si="245"/>
        <v>41863.452662037031</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2"/>
        <v>5</v>
      </c>
      <c r="P3863" s="5">
        <f t="shared" si="243"/>
        <v>100</v>
      </c>
      <c r="Q3863" t="s">
        <v>8317</v>
      </c>
      <c r="R3863" s="12" t="s">
        <v>8318</v>
      </c>
      <c r="S3863" s="14">
        <f t="shared" si="244"/>
        <v>41914.381678240738</v>
      </c>
      <c r="T3863" s="14">
        <f t="shared" si="245"/>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2"/>
        <v>1.3333333333333334E-2</v>
      </c>
      <c r="P3864" s="5">
        <f t="shared" si="243"/>
        <v>1</v>
      </c>
      <c r="Q3864" t="s">
        <v>8317</v>
      </c>
      <c r="R3864" s="12" t="s">
        <v>8318</v>
      </c>
      <c r="S3864" s="14">
        <f t="shared" si="244"/>
        <v>42611.052731481475</v>
      </c>
      <c r="T3864" s="14">
        <f t="shared" si="245"/>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2"/>
        <v>0</v>
      </c>
      <c r="P3865" s="5" t="e">
        <f t="shared" si="243"/>
        <v>#DIV/0!</v>
      </c>
      <c r="Q3865" t="s">
        <v>8317</v>
      </c>
      <c r="R3865" s="12" t="s">
        <v>8318</v>
      </c>
      <c r="S3865" s="14">
        <f t="shared" si="244"/>
        <v>42253.424826388888</v>
      </c>
      <c r="T3865" s="14">
        <f t="shared" si="245"/>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2"/>
        <v>1.2</v>
      </c>
      <c r="P3866" s="5">
        <f t="shared" si="243"/>
        <v>20</v>
      </c>
      <c r="Q3866" t="s">
        <v>8317</v>
      </c>
      <c r="R3866" s="12" t="s">
        <v>8318</v>
      </c>
      <c r="S3866" s="14">
        <f t="shared" si="244"/>
        <v>42295.683495370373</v>
      </c>
      <c r="T3866" s="14">
        <f t="shared" si="245"/>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2"/>
        <v>26.937422295897225</v>
      </c>
      <c r="P3867" s="5">
        <f t="shared" si="243"/>
        <v>46.428571428571431</v>
      </c>
      <c r="Q3867" t="s">
        <v>8317</v>
      </c>
      <c r="R3867" s="12" t="s">
        <v>8318</v>
      </c>
      <c r="S3867" s="14">
        <f t="shared" si="244"/>
        <v>41841.44326388889</v>
      </c>
      <c r="T3867" s="14">
        <f t="shared" si="245"/>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2"/>
        <v>0.54999999999999993</v>
      </c>
      <c r="P3868" s="5">
        <f t="shared" si="243"/>
        <v>5.5</v>
      </c>
      <c r="Q3868" t="s">
        <v>8317</v>
      </c>
      <c r="R3868" s="12" t="s">
        <v>8318</v>
      </c>
      <c r="S3868" s="14">
        <f t="shared" si="244"/>
        <v>42402.738668981481</v>
      </c>
      <c r="T3868" s="14">
        <f t="shared" si="245"/>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2"/>
        <v>12.55</v>
      </c>
      <c r="P3869" s="5">
        <f t="shared" si="243"/>
        <v>50.2</v>
      </c>
      <c r="Q3869" t="s">
        <v>8317</v>
      </c>
      <c r="R3869" s="12" t="s">
        <v>8359</v>
      </c>
      <c r="S3869" s="14">
        <f t="shared" si="244"/>
        <v>42509.605775462966</v>
      </c>
      <c r="T3869" s="14">
        <f t="shared" si="245"/>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2"/>
        <v>0.2</v>
      </c>
      <c r="P3870" s="5">
        <f t="shared" si="243"/>
        <v>10</v>
      </c>
      <c r="Q3870" t="s">
        <v>8317</v>
      </c>
      <c r="R3870" s="12" t="s">
        <v>8359</v>
      </c>
      <c r="S3870" s="14">
        <f t="shared" si="244"/>
        <v>41865.451446759253</v>
      </c>
      <c r="T3870" s="14">
        <f t="shared" si="245"/>
        <v>41890.451446759253</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2"/>
        <v>3.4474868431088401</v>
      </c>
      <c r="P3871" s="5">
        <f t="shared" si="243"/>
        <v>30.133333333333333</v>
      </c>
      <c r="Q3871" t="s">
        <v>8317</v>
      </c>
      <c r="R3871" s="12" t="s">
        <v>8359</v>
      </c>
      <c r="S3871" s="14">
        <f t="shared" si="244"/>
        <v>42047.516111111108</v>
      </c>
      <c r="T3871" s="14">
        <f t="shared" si="245"/>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2"/>
        <v>15</v>
      </c>
      <c r="P3872" s="5">
        <f t="shared" si="243"/>
        <v>150</v>
      </c>
      <c r="Q3872" t="s">
        <v>8317</v>
      </c>
      <c r="R3872" s="12" t="s">
        <v>8359</v>
      </c>
      <c r="S3872" s="14">
        <f t="shared" si="244"/>
        <v>41792.963865740734</v>
      </c>
      <c r="T3872" s="14">
        <f t="shared" si="245"/>
        <v>41822.963865740734</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2"/>
        <v>2.666666666666667</v>
      </c>
      <c r="P3873" s="5">
        <f t="shared" si="243"/>
        <v>13.333333333333334</v>
      </c>
      <c r="Q3873" t="s">
        <v>8317</v>
      </c>
      <c r="R3873" s="12" t="s">
        <v>8359</v>
      </c>
      <c r="S3873" s="14">
        <f t="shared" si="244"/>
        <v>42763.572337962956</v>
      </c>
      <c r="T3873" s="14">
        <f t="shared" si="245"/>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2"/>
        <v>0</v>
      </c>
      <c r="P3874" s="5" t="e">
        <f t="shared" si="243"/>
        <v>#DIV/0!</v>
      </c>
      <c r="Q3874" t="s">
        <v>8317</v>
      </c>
      <c r="R3874" s="12" t="s">
        <v>8359</v>
      </c>
      <c r="S3874" s="14">
        <f t="shared" si="244"/>
        <v>42179.9374537037</v>
      </c>
      <c r="T3874" s="14">
        <f t="shared" si="245"/>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2"/>
        <v>0</v>
      </c>
      <c r="P3875" s="5" t="e">
        <f t="shared" si="243"/>
        <v>#DIV/0!</v>
      </c>
      <c r="Q3875" t="s">
        <v>8317</v>
      </c>
      <c r="R3875" s="12" t="s">
        <v>8359</v>
      </c>
      <c r="S3875" s="14">
        <f t="shared" si="244"/>
        <v>42255.487673611111</v>
      </c>
      <c r="T3875" s="14">
        <f t="shared" si="245"/>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2"/>
        <v>0</v>
      </c>
      <c r="P3876" s="5" t="e">
        <f t="shared" si="243"/>
        <v>#DIV/0!</v>
      </c>
      <c r="Q3876" t="s">
        <v>8317</v>
      </c>
      <c r="R3876" s="12" t="s">
        <v>8359</v>
      </c>
      <c r="S3876" s="14">
        <f t="shared" si="244"/>
        <v>42006.808124999996</v>
      </c>
      <c r="T3876" s="14">
        <f t="shared" si="245"/>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2"/>
        <v>0</v>
      </c>
      <c r="P3877" s="5" t="e">
        <f t="shared" si="243"/>
        <v>#DIV/0!</v>
      </c>
      <c r="Q3877" t="s">
        <v>8317</v>
      </c>
      <c r="R3877" s="12" t="s">
        <v>8359</v>
      </c>
      <c r="S3877" s="14">
        <f t="shared" si="244"/>
        <v>42615.138483796291</v>
      </c>
      <c r="T3877" s="14">
        <f t="shared" si="245"/>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2"/>
        <v>52.794871794871788</v>
      </c>
      <c r="P3878" s="5">
        <f t="shared" si="243"/>
        <v>44.760869565217391</v>
      </c>
      <c r="Q3878" t="s">
        <v>8317</v>
      </c>
      <c r="R3878" s="12" t="s">
        <v>8359</v>
      </c>
      <c r="S3878" s="14">
        <f t="shared" si="244"/>
        <v>42372.415833333333</v>
      </c>
      <c r="T3878" s="14">
        <f t="shared" si="245"/>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2"/>
        <v>4.9639999999999995</v>
      </c>
      <c r="P3879" s="5">
        <f t="shared" si="243"/>
        <v>88.642857142857139</v>
      </c>
      <c r="Q3879" t="s">
        <v>8317</v>
      </c>
      <c r="R3879" s="12" t="s">
        <v>8359</v>
      </c>
      <c r="S3879" s="14">
        <f t="shared" si="244"/>
        <v>42682.469351851854</v>
      </c>
      <c r="T3879" s="14">
        <f t="shared" si="245"/>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2"/>
        <v>5.5555555555555552E-2</v>
      </c>
      <c r="P3880" s="5">
        <f t="shared" si="243"/>
        <v>10</v>
      </c>
      <c r="Q3880" t="s">
        <v>8317</v>
      </c>
      <c r="R3880" s="12" t="s">
        <v>8359</v>
      </c>
      <c r="S3880" s="14">
        <f t="shared" si="244"/>
        <v>42154.610486111109</v>
      </c>
      <c r="T3880" s="14">
        <f t="shared" si="245"/>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2"/>
        <v>0</v>
      </c>
      <c r="P3881" s="5" t="e">
        <f t="shared" si="243"/>
        <v>#DIV/0!</v>
      </c>
      <c r="Q3881" t="s">
        <v>8317</v>
      </c>
      <c r="R3881" s="12" t="s">
        <v>8359</v>
      </c>
      <c r="S3881" s="14">
        <f t="shared" si="244"/>
        <v>41999.652731481481</v>
      </c>
      <c r="T3881" s="14">
        <f t="shared" si="245"/>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2"/>
        <v>13.066666666666665</v>
      </c>
      <c r="P3882" s="5">
        <f t="shared" si="243"/>
        <v>57.647058823529413</v>
      </c>
      <c r="Q3882" t="s">
        <v>8317</v>
      </c>
      <c r="R3882" s="12" t="s">
        <v>8359</v>
      </c>
      <c r="S3882" s="14">
        <f t="shared" si="244"/>
        <v>41815.606712962959</v>
      </c>
      <c r="T3882" s="14">
        <f t="shared" si="245"/>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2"/>
        <v>5</v>
      </c>
      <c r="P3883" s="5">
        <f t="shared" si="243"/>
        <v>25</v>
      </c>
      <c r="Q3883" t="s">
        <v>8317</v>
      </c>
      <c r="R3883" s="12" t="s">
        <v>8359</v>
      </c>
      <c r="S3883" s="14">
        <f t="shared" si="244"/>
        <v>42755.810173611106</v>
      </c>
      <c r="T3883" s="14">
        <f t="shared" si="245"/>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2"/>
        <v>0</v>
      </c>
      <c r="P3884" s="5" t="e">
        <f t="shared" si="243"/>
        <v>#DIV/0!</v>
      </c>
      <c r="Q3884" t="s">
        <v>8317</v>
      </c>
      <c r="R3884" s="12" t="s">
        <v>8359</v>
      </c>
      <c r="S3884" s="14">
        <f t="shared" si="244"/>
        <v>42373.77511574074</v>
      </c>
      <c r="T3884" s="14">
        <f t="shared" si="245"/>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2"/>
        <v>0</v>
      </c>
      <c r="P3885" s="5" t="e">
        <f t="shared" si="243"/>
        <v>#DIV/0!</v>
      </c>
      <c r="Q3885" t="s">
        <v>8317</v>
      </c>
      <c r="R3885" s="12" t="s">
        <v>8359</v>
      </c>
      <c r="S3885" s="14">
        <f t="shared" si="244"/>
        <v>41854.394317129627</v>
      </c>
      <c r="T3885" s="14">
        <f t="shared" si="245"/>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2"/>
        <v>0</v>
      </c>
      <c r="P3886" s="5" t="e">
        <f t="shared" si="243"/>
        <v>#DIV/0!</v>
      </c>
      <c r="Q3886" t="s">
        <v>8317</v>
      </c>
      <c r="R3886" s="12" t="s">
        <v>8359</v>
      </c>
      <c r="S3886" s="14">
        <f t="shared" si="244"/>
        <v>42065.583240740736</v>
      </c>
      <c r="T3886" s="14">
        <f t="shared" si="245"/>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2"/>
        <v>0</v>
      </c>
      <c r="P3887" s="5" t="e">
        <f t="shared" si="243"/>
        <v>#DIV/0!</v>
      </c>
      <c r="Q3887" t="s">
        <v>8317</v>
      </c>
      <c r="R3887" s="12" t="s">
        <v>8359</v>
      </c>
      <c r="S3887" s="14">
        <f t="shared" si="244"/>
        <v>42469.742951388886</v>
      </c>
      <c r="T3887" s="14">
        <f t="shared" si="245"/>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2"/>
        <v>0</v>
      </c>
      <c r="P3888" s="5" t="e">
        <f t="shared" si="243"/>
        <v>#DIV/0!</v>
      </c>
      <c r="Q3888" t="s">
        <v>8317</v>
      </c>
      <c r="R3888" s="12" t="s">
        <v>8359</v>
      </c>
      <c r="S3888" s="14">
        <f t="shared" si="244"/>
        <v>41954.019699074073</v>
      </c>
      <c r="T3888" s="14">
        <f t="shared" si="245"/>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2"/>
        <v>1.7500000000000002</v>
      </c>
      <c r="P3889" s="5">
        <f t="shared" si="243"/>
        <v>17.5</v>
      </c>
      <c r="Q3889" t="s">
        <v>8317</v>
      </c>
      <c r="R3889" s="12" t="s">
        <v>8318</v>
      </c>
      <c r="S3889" s="14">
        <f t="shared" si="244"/>
        <v>42079.649641203701</v>
      </c>
      <c r="T3889" s="14">
        <f t="shared" si="245"/>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2"/>
        <v>27.1</v>
      </c>
      <c r="P3890" s="5">
        <f t="shared" si="243"/>
        <v>38.714285714285715</v>
      </c>
      <c r="Q3890" t="s">
        <v>8317</v>
      </c>
      <c r="R3890" s="12" t="s">
        <v>8318</v>
      </c>
      <c r="S3890" s="14">
        <f t="shared" si="244"/>
        <v>42762.337476851848</v>
      </c>
      <c r="T3890" s="14">
        <f t="shared" si="245"/>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2"/>
        <v>1.4749999999999999</v>
      </c>
      <c r="P3891" s="5">
        <f t="shared" si="243"/>
        <v>13.111111111111111</v>
      </c>
      <c r="Q3891" t="s">
        <v>8317</v>
      </c>
      <c r="R3891" s="12" t="s">
        <v>8318</v>
      </c>
      <c r="S3891" s="14">
        <f t="shared" si="244"/>
        <v>41976.796643518515</v>
      </c>
      <c r="T3891" s="14">
        <f t="shared" si="245"/>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2"/>
        <v>16.826666666666668</v>
      </c>
      <c r="P3892" s="5">
        <f t="shared" si="243"/>
        <v>315.5</v>
      </c>
      <c r="Q3892" t="s">
        <v>8317</v>
      </c>
      <c r="R3892" s="12" t="s">
        <v>8318</v>
      </c>
      <c r="S3892" s="14">
        <f t="shared" si="244"/>
        <v>42171.55027777778</v>
      </c>
      <c r="T3892" s="14">
        <f t="shared" si="245"/>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2"/>
        <v>32.5</v>
      </c>
      <c r="P3893" s="5">
        <f t="shared" si="243"/>
        <v>37.142857142857146</v>
      </c>
      <c r="Q3893" t="s">
        <v>8317</v>
      </c>
      <c r="R3893" s="12" t="s">
        <v>8318</v>
      </c>
      <c r="S3893" s="14">
        <f t="shared" si="244"/>
        <v>42055.924120370364</v>
      </c>
      <c r="T3893" s="14">
        <f t="shared" si="245"/>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2"/>
        <v>0</v>
      </c>
      <c r="P3894" s="5" t="e">
        <f t="shared" si="243"/>
        <v>#DIV/0!</v>
      </c>
      <c r="Q3894" t="s">
        <v>8317</v>
      </c>
      <c r="R3894" s="12" t="s">
        <v>8318</v>
      </c>
      <c r="S3894" s="14">
        <f t="shared" si="244"/>
        <v>41867.44394675926</v>
      </c>
      <c r="T3894" s="14">
        <f t="shared" si="245"/>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2"/>
        <v>21.55</v>
      </c>
      <c r="P3895" s="5">
        <f t="shared" si="243"/>
        <v>128.27380952380952</v>
      </c>
      <c r="Q3895" t="s">
        <v>8317</v>
      </c>
      <c r="R3895" s="12" t="s">
        <v>8318</v>
      </c>
      <c r="S3895" s="14">
        <f t="shared" si="244"/>
        <v>41779.449537037035</v>
      </c>
      <c r="T3895" s="14">
        <f t="shared" si="245"/>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2"/>
        <v>3.4666666666666663</v>
      </c>
      <c r="P3896" s="5">
        <f t="shared" si="243"/>
        <v>47.272727272727273</v>
      </c>
      <c r="Q3896" t="s">
        <v>8317</v>
      </c>
      <c r="R3896" s="12" t="s">
        <v>8318</v>
      </c>
      <c r="S3896" s="14">
        <f t="shared" si="244"/>
        <v>42679.750138888885</v>
      </c>
      <c r="T3896" s="14">
        <f t="shared" si="245"/>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2"/>
        <v>5</v>
      </c>
      <c r="P3897" s="5">
        <f t="shared" si="243"/>
        <v>50</v>
      </c>
      <c r="Q3897" t="s">
        <v>8317</v>
      </c>
      <c r="R3897" s="12" t="s">
        <v>8318</v>
      </c>
      <c r="S3897" s="14">
        <f t="shared" si="244"/>
        <v>42032.041875000003</v>
      </c>
      <c r="T3897" s="14">
        <f t="shared" si="245"/>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2"/>
        <v>10.625</v>
      </c>
      <c r="P3898" s="5">
        <f t="shared" si="243"/>
        <v>42.5</v>
      </c>
      <c r="Q3898" t="s">
        <v>8317</v>
      </c>
      <c r="R3898" s="12" t="s">
        <v>8318</v>
      </c>
      <c r="S3898" s="14">
        <f t="shared" si="244"/>
        <v>41792.983541666668</v>
      </c>
      <c r="T3898" s="14">
        <f t="shared" si="245"/>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2"/>
        <v>17.599999999999998</v>
      </c>
      <c r="P3899" s="5">
        <f t="shared" si="243"/>
        <v>44</v>
      </c>
      <c r="Q3899" t="s">
        <v>8317</v>
      </c>
      <c r="R3899" s="12" t="s">
        <v>8318</v>
      </c>
      <c r="S3899" s="14">
        <f t="shared" si="244"/>
        <v>41982.665312499994</v>
      </c>
      <c r="T3899" s="14">
        <f t="shared" si="245"/>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2"/>
        <v>32.56</v>
      </c>
      <c r="P3900" s="5">
        <f t="shared" si="243"/>
        <v>50.875</v>
      </c>
      <c r="Q3900" t="s">
        <v>8317</v>
      </c>
      <c r="R3900" s="12" t="s">
        <v>8318</v>
      </c>
      <c r="S3900" s="14">
        <f t="shared" si="244"/>
        <v>42193.273958333331</v>
      </c>
      <c r="T3900" s="14">
        <f t="shared" si="245"/>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2"/>
        <v>1.25</v>
      </c>
      <c r="P3901" s="5">
        <f t="shared" si="243"/>
        <v>62.5</v>
      </c>
      <c r="Q3901" t="s">
        <v>8317</v>
      </c>
      <c r="R3901" s="12" t="s">
        <v>8318</v>
      </c>
      <c r="S3901" s="14">
        <f t="shared" si="244"/>
        <v>41843.566678240735</v>
      </c>
      <c r="T3901" s="14">
        <f t="shared" si="245"/>
        <v>41863.566678240735</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2"/>
        <v>5.4</v>
      </c>
      <c r="P3902" s="5">
        <f t="shared" si="243"/>
        <v>27</v>
      </c>
      <c r="Q3902" t="s">
        <v>8317</v>
      </c>
      <c r="R3902" s="12" t="s">
        <v>8318</v>
      </c>
      <c r="S3902" s="14">
        <f t="shared" si="244"/>
        <v>42135.884155092594</v>
      </c>
      <c r="T3902" s="14">
        <f t="shared" si="245"/>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2"/>
        <v>0.83333333333333337</v>
      </c>
      <c r="P3903" s="5">
        <f t="shared" si="243"/>
        <v>25</v>
      </c>
      <c r="Q3903" t="s">
        <v>8317</v>
      </c>
      <c r="R3903" s="12" t="s">
        <v>8318</v>
      </c>
      <c r="S3903" s="14">
        <f t="shared" si="244"/>
        <v>42317.618043981485</v>
      </c>
      <c r="T3903" s="14">
        <f t="shared" si="245"/>
        <v>42357.618043981485</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2"/>
        <v>48.833333333333336</v>
      </c>
      <c r="P3904" s="5">
        <f t="shared" si="243"/>
        <v>47.258064516129032</v>
      </c>
      <c r="Q3904" t="s">
        <v>8317</v>
      </c>
      <c r="R3904" s="12" t="s">
        <v>8318</v>
      </c>
      <c r="S3904" s="14">
        <f t="shared" si="244"/>
        <v>42663.259745370371</v>
      </c>
      <c r="T3904" s="14">
        <f t="shared" si="245"/>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2"/>
        <v>0</v>
      </c>
      <c r="P3905" s="5" t="e">
        <f t="shared" si="243"/>
        <v>#DIV/0!</v>
      </c>
      <c r="Q3905" t="s">
        <v>8317</v>
      </c>
      <c r="R3905" s="12" t="s">
        <v>8318</v>
      </c>
      <c r="S3905" s="14">
        <f t="shared" si="244"/>
        <v>42185.802835648145</v>
      </c>
      <c r="T3905" s="14">
        <f t="shared" si="245"/>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2"/>
        <v>0.03</v>
      </c>
      <c r="P3906" s="5">
        <f t="shared" si="243"/>
        <v>1.5</v>
      </c>
      <c r="Q3906" t="s">
        <v>8317</v>
      </c>
      <c r="R3906" s="12" t="s">
        <v>8318</v>
      </c>
      <c r="S3906" s="14">
        <f t="shared" si="244"/>
        <v>42095.020833333336</v>
      </c>
      <c r="T3906" s="14">
        <f t="shared" si="245"/>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6">E3907/D3907*100</f>
        <v>11.533333333333333</v>
      </c>
      <c r="P3907" s="5">
        <f t="shared" ref="P3907:P3970" si="247">E3907/L3907</f>
        <v>24.714285714285715</v>
      </c>
      <c r="Q3907" t="s">
        <v>8317</v>
      </c>
      <c r="R3907" s="12" t="s">
        <v>8318</v>
      </c>
      <c r="S3907" s="14">
        <f t="shared" si="244"/>
        <v>42124.415543981479</v>
      </c>
      <c r="T3907" s="14">
        <f t="shared" si="245"/>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6"/>
        <v>67.333333333333329</v>
      </c>
      <c r="P3908" s="5">
        <f t="shared" si="247"/>
        <v>63.125</v>
      </c>
      <c r="Q3908" t="s">
        <v>8317</v>
      </c>
      <c r="R3908" s="12" t="s">
        <v>8318</v>
      </c>
      <c r="S3908" s="14">
        <f t="shared" si="244"/>
        <v>42143.709409722222</v>
      </c>
      <c r="T3908" s="14">
        <f t="shared" si="245"/>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6"/>
        <v>15.299999999999999</v>
      </c>
      <c r="P3909" s="5">
        <f t="shared" si="247"/>
        <v>38.25</v>
      </c>
      <c r="Q3909" t="s">
        <v>8317</v>
      </c>
      <c r="R3909" s="12" t="s">
        <v>8318</v>
      </c>
      <c r="S3909" s="14">
        <f t="shared" si="244"/>
        <v>41906.611180555556</v>
      </c>
      <c r="T3909" s="14">
        <f t="shared" si="245"/>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6"/>
        <v>8.6666666666666679</v>
      </c>
      <c r="P3910" s="5">
        <f t="shared" si="247"/>
        <v>16.25</v>
      </c>
      <c r="Q3910" t="s">
        <v>8317</v>
      </c>
      <c r="R3910" s="12" t="s">
        <v>8318</v>
      </c>
      <c r="S3910" s="14">
        <f t="shared" si="244"/>
        <v>41833.927037037036</v>
      </c>
      <c r="T3910" s="14">
        <f t="shared" si="245"/>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6"/>
        <v>0.22499999999999998</v>
      </c>
      <c r="P3911" s="5">
        <f t="shared" si="247"/>
        <v>33.75</v>
      </c>
      <c r="Q3911" t="s">
        <v>8317</v>
      </c>
      <c r="R3911" s="12" t="s">
        <v>8318</v>
      </c>
      <c r="S3911" s="14">
        <f t="shared" si="244"/>
        <v>41863.150949074072</v>
      </c>
      <c r="T3911" s="14">
        <f t="shared" si="245"/>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6"/>
        <v>3.0833333333333335</v>
      </c>
      <c r="P3912" s="5">
        <f t="shared" si="247"/>
        <v>61.666666666666664</v>
      </c>
      <c r="Q3912" t="s">
        <v>8317</v>
      </c>
      <c r="R3912" s="12" t="s">
        <v>8318</v>
      </c>
      <c r="S3912" s="14">
        <f t="shared" si="244"/>
        <v>42224.548576388886</v>
      </c>
      <c r="T3912" s="14">
        <f t="shared" si="245"/>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6"/>
        <v>37.412500000000001</v>
      </c>
      <c r="P3913" s="5">
        <f t="shared" si="247"/>
        <v>83.138888888888886</v>
      </c>
      <c r="Q3913" t="s">
        <v>8317</v>
      </c>
      <c r="R3913" s="12" t="s">
        <v>8318</v>
      </c>
      <c r="S3913" s="14">
        <f t="shared" si="244"/>
        <v>41939.603900462964</v>
      </c>
      <c r="T3913" s="14">
        <f t="shared" si="245"/>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6"/>
        <v>6.6666666666666671E-3</v>
      </c>
      <c r="P3914" s="5">
        <f t="shared" si="247"/>
        <v>1</v>
      </c>
      <c r="Q3914" t="s">
        <v>8317</v>
      </c>
      <c r="R3914" s="12" t="s">
        <v>8318</v>
      </c>
      <c r="S3914" s="14">
        <f t="shared" si="244"/>
        <v>42059.061689814807</v>
      </c>
      <c r="T3914" s="14">
        <f t="shared" si="245"/>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6"/>
        <v>10</v>
      </c>
      <c r="P3915" s="5">
        <f t="shared" si="247"/>
        <v>142.85714285714286</v>
      </c>
      <c r="Q3915" t="s">
        <v>8317</v>
      </c>
      <c r="R3915" s="12" t="s">
        <v>8318</v>
      </c>
      <c r="S3915" s="14">
        <f t="shared" si="244"/>
        <v>42308.002881944441</v>
      </c>
      <c r="T3915" s="14">
        <f t="shared" si="245"/>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6"/>
        <v>36.36</v>
      </c>
      <c r="P3916" s="5">
        <f t="shared" si="247"/>
        <v>33.666666666666664</v>
      </c>
      <c r="Q3916" t="s">
        <v>8317</v>
      </c>
      <c r="R3916" s="12" t="s">
        <v>8318</v>
      </c>
      <c r="S3916" s="14">
        <f t="shared" si="244"/>
        <v>42114.610601851848</v>
      </c>
      <c r="T3916" s="14">
        <f t="shared" si="245"/>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6"/>
        <v>0.33333333333333337</v>
      </c>
      <c r="P3917" s="5">
        <f t="shared" si="247"/>
        <v>5</v>
      </c>
      <c r="Q3917" t="s">
        <v>8317</v>
      </c>
      <c r="R3917" s="12" t="s">
        <v>8318</v>
      </c>
      <c r="S3917" s="14">
        <f t="shared" si="244"/>
        <v>42492.776724537034</v>
      </c>
      <c r="T3917" s="14">
        <f t="shared" si="245"/>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6"/>
        <v>0</v>
      </c>
      <c r="P3918" s="5" t="e">
        <f t="shared" si="247"/>
        <v>#DIV/0!</v>
      </c>
      <c r="Q3918" t="s">
        <v>8317</v>
      </c>
      <c r="R3918" s="12" t="s">
        <v>8318</v>
      </c>
      <c r="S3918" s="14">
        <f t="shared" si="244"/>
        <v>42494.263333333329</v>
      </c>
      <c r="T3918" s="14">
        <f t="shared" si="245"/>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6"/>
        <v>0.2857142857142857</v>
      </c>
      <c r="P3919" s="5">
        <f t="shared" si="247"/>
        <v>10</v>
      </c>
      <c r="Q3919" t="s">
        <v>8317</v>
      </c>
      <c r="R3919" s="12" t="s">
        <v>8318</v>
      </c>
      <c r="S3919" s="14">
        <f t="shared" si="244"/>
        <v>41863.318993055553</v>
      </c>
      <c r="T3919" s="14">
        <f t="shared" si="245"/>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6"/>
        <v>0.2</v>
      </c>
      <c r="P3920" s="5">
        <f t="shared" si="247"/>
        <v>40</v>
      </c>
      <c r="Q3920" t="s">
        <v>8317</v>
      </c>
      <c r="R3920" s="12" t="s">
        <v>8318</v>
      </c>
      <c r="S3920" s="14">
        <f t="shared" si="244"/>
        <v>41843.456284722219</v>
      </c>
      <c r="T3920" s="14">
        <f t="shared" si="245"/>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6"/>
        <v>1.7999999999999998</v>
      </c>
      <c r="P3921" s="5">
        <f t="shared" si="247"/>
        <v>30</v>
      </c>
      <c r="Q3921" t="s">
        <v>8317</v>
      </c>
      <c r="R3921" s="12" t="s">
        <v>8318</v>
      </c>
      <c r="S3921" s="14">
        <f t="shared" si="244"/>
        <v>42358.476539351854</v>
      </c>
      <c r="T3921" s="14">
        <f t="shared" si="245"/>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6"/>
        <v>5.4</v>
      </c>
      <c r="P3922" s="5">
        <f t="shared" si="247"/>
        <v>45</v>
      </c>
      <c r="Q3922" t="s">
        <v>8317</v>
      </c>
      <c r="R3922" s="12" t="s">
        <v>8318</v>
      </c>
      <c r="S3922" s="14">
        <f t="shared" si="244"/>
        <v>42657.178935185184</v>
      </c>
      <c r="T3922" s="14">
        <f t="shared" si="245"/>
        <v>42687.220601851855</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6"/>
        <v>0</v>
      </c>
      <c r="P3923" s="5" t="e">
        <f t="shared" si="247"/>
        <v>#DIV/0!</v>
      </c>
      <c r="Q3923" t="s">
        <v>8317</v>
      </c>
      <c r="R3923" s="12" t="s">
        <v>8318</v>
      </c>
      <c r="S3923" s="14">
        <f t="shared" ref="S3923:S3986" si="248">(((J3923/60)/60)/24)+DATE(1970,1,1)+(-5/24)</f>
        <v>41926.333969907406</v>
      </c>
      <c r="T3923" s="14">
        <f t="shared" ref="T3923:T3986" si="249">(((I3923/60)/60)/24)+DATE(1970,1,1)+(-5/24)</f>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6"/>
        <v>8.1333333333333329</v>
      </c>
      <c r="P3924" s="5">
        <f t="shared" si="247"/>
        <v>10.166666666666666</v>
      </c>
      <c r="Q3924" t="s">
        <v>8317</v>
      </c>
      <c r="R3924" s="12" t="s">
        <v>8318</v>
      </c>
      <c r="S3924" s="14">
        <f t="shared" si="248"/>
        <v>42020.560300925928</v>
      </c>
      <c r="T3924" s="14">
        <f t="shared" si="249"/>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6"/>
        <v>12.034782608695652</v>
      </c>
      <c r="P3925" s="5">
        <f t="shared" si="247"/>
        <v>81.411764705882348</v>
      </c>
      <c r="Q3925" t="s">
        <v>8317</v>
      </c>
      <c r="R3925" s="12" t="s">
        <v>8318</v>
      </c>
      <c r="S3925" s="14">
        <f t="shared" si="248"/>
        <v>42075.771655092591</v>
      </c>
      <c r="T3925" s="14">
        <f t="shared" si="249"/>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6"/>
        <v>15.266666666666667</v>
      </c>
      <c r="P3926" s="5">
        <f t="shared" si="247"/>
        <v>57.25</v>
      </c>
      <c r="Q3926" t="s">
        <v>8317</v>
      </c>
      <c r="R3926" s="12" t="s">
        <v>8318</v>
      </c>
      <c r="S3926" s="14">
        <f t="shared" si="248"/>
        <v>41786.751412037032</v>
      </c>
      <c r="T3926" s="14">
        <f t="shared" si="249"/>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6"/>
        <v>10</v>
      </c>
      <c r="P3927" s="5">
        <f t="shared" si="247"/>
        <v>5</v>
      </c>
      <c r="Q3927" t="s">
        <v>8317</v>
      </c>
      <c r="R3927" s="12" t="s">
        <v>8318</v>
      </c>
      <c r="S3927" s="14">
        <f t="shared" si="248"/>
        <v>41820.662488425922</v>
      </c>
      <c r="T3927" s="14">
        <f t="shared" si="249"/>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6"/>
        <v>0.3</v>
      </c>
      <c r="P3928" s="5">
        <f t="shared" si="247"/>
        <v>15</v>
      </c>
      <c r="Q3928" t="s">
        <v>8317</v>
      </c>
      <c r="R3928" s="12" t="s">
        <v>8318</v>
      </c>
      <c r="S3928" s="14">
        <f t="shared" si="248"/>
        <v>41969.876712962963</v>
      </c>
      <c r="T3928" s="14">
        <f t="shared" si="249"/>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6"/>
        <v>1</v>
      </c>
      <c r="P3929" s="5">
        <f t="shared" si="247"/>
        <v>12.5</v>
      </c>
      <c r="Q3929" t="s">
        <v>8317</v>
      </c>
      <c r="R3929" s="12" t="s">
        <v>8318</v>
      </c>
      <c r="S3929" s="14">
        <f t="shared" si="248"/>
        <v>41830.059074074074</v>
      </c>
      <c r="T3929" s="14">
        <f t="shared" si="249"/>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6"/>
        <v>13.020000000000001</v>
      </c>
      <c r="P3930" s="5">
        <f t="shared" si="247"/>
        <v>93</v>
      </c>
      <c r="Q3930" t="s">
        <v>8317</v>
      </c>
      <c r="R3930" s="12" t="s">
        <v>8318</v>
      </c>
      <c r="S3930" s="14">
        <f t="shared" si="248"/>
        <v>42265.474849537037</v>
      </c>
      <c r="T3930" s="14">
        <f t="shared" si="249"/>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6"/>
        <v>2.2650000000000001</v>
      </c>
      <c r="P3931" s="5">
        <f t="shared" si="247"/>
        <v>32.357142857142854</v>
      </c>
      <c r="Q3931" t="s">
        <v>8317</v>
      </c>
      <c r="R3931" s="12" t="s">
        <v>8318</v>
      </c>
      <c r="S3931" s="14">
        <f t="shared" si="248"/>
        <v>42601.618807870364</v>
      </c>
      <c r="T3931" s="14">
        <f t="shared" si="249"/>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6"/>
        <v>0</v>
      </c>
      <c r="P3932" s="5" t="e">
        <f t="shared" si="247"/>
        <v>#DIV/0!</v>
      </c>
      <c r="Q3932" t="s">
        <v>8317</v>
      </c>
      <c r="R3932" s="12" t="s">
        <v>8318</v>
      </c>
      <c r="S3932" s="14">
        <f t="shared" si="248"/>
        <v>42433.13041666666</v>
      </c>
      <c r="T3932" s="14">
        <f t="shared" si="249"/>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6"/>
        <v>0</v>
      </c>
      <c r="P3933" s="5" t="e">
        <f t="shared" si="247"/>
        <v>#DIV/0!</v>
      </c>
      <c r="Q3933" t="s">
        <v>8317</v>
      </c>
      <c r="R3933" s="12" t="s">
        <v>8318</v>
      </c>
      <c r="S3933" s="14">
        <f t="shared" si="248"/>
        <v>42227.943368055552</v>
      </c>
      <c r="T3933" s="14">
        <f t="shared" si="249"/>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6"/>
        <v>8.3333333333333332E-3</v>
      </c>
      <c r="P3934" s="5">
        <f t="shared" si="247"/>
        <v>1</v>
      </c>
      <c r="Q3934" t="s">
        <v>8317</v>
      </c>
      <c r="R3934" s="12" t="s">
        <v>8318</v>
      </c>
      <c r="S3934" s="14">
        <f t="shared" si="248"/>
        <v>42414.960231481477</v>
      </c>
      <c r="T3934" s="14">
        <f t="shared" si="249"/>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6"/>
        <v>15.742857142857142</v>
      </c>
      <c r="P3935" s="5">
        <f t="shared" si="247"/>
        <v>91.833333333333329</v>
      </c>
      <c r="Q3935" t="s">
        <v>8317</v>
      </c>
      <c r="R3935" s="12" t="s">
        <v>8318</v>
      </c>
      <c r="S3935" s="14">
        <f t="shared" si="248"/>
        <v>42538.759976851848</v>
      </c>
      <c r="T3935" s="14">
        <f t="shared" si="249"/>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6"/>
        <v>11</v>
      </c>
      <c r="P3936" s="5">
        <f t="shared" si="247"/>
        <v>45.833333333333336</v>
      </c>
      <c r="Q3936" t="s">
        <v>8317</v>
      </c>
      <c r="R3936" s="12" t="s">
        <v>8318</v>
      </c>
      <c r="S3936" s="14">
        <f t="shared" si="248"/>
        <v>42233.463414351849</v>
      </c>
      <c r="T3936" s="14">
        <f t="shared" si="249"/>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6"/>
        <v>43.833333333333336</v>
      </c>
      <c r="P3937" s="5">
        <f t="shared" si="247"/>
        <v>57.173913043478258</v>
      </c>
      <c r="Q3937" t="s">
        <v>8317</v>
      </c>
      <c r="R3937" s="12" t="s">
        <v>8318</v>
      </c>
      <c r="S3937" s="14">
        <f t="shared" si="248"/>
        <v>42221.448449074065</v>
      </c>
      <c r="T3937" s="14">
        <f t="shared" si="249"/>
        <v>42281.448449074065</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6"/>
        <v>0</v>
      </c>
      <c r="P3938" s="5" t="e">
        <f t="shared" si="247"/>
        <v>#DIV/0!</v>
      </c>
      <c r="Q3938" t="s">
        <v>8317</v>
      </c>
      <c r="R3938" s="12" t="s">
        <v>8318</v>
      </c>
      <c r="S3938" s="14">
        <f t="shared" si="248"/>
        <v>42675.054629629631</v>
      </c>
      <c r="T3938" s="14">
        <f t="shared" si="249"/>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6"/>
        <v>86.135181975736558</v>
      </c>
      <c r="P3939" s="5">
        <f t="shared" si="247"/>
        <v>248.5</v>
      </c>
      <c r="Q3939" t="s">
        <v>8317</v>
      </c>
      <c r="R3939" s="12" t="s">
        <v>8318</v>
      </c>
      <c r="S3939" s="14">
        <f t="shared" si="248"/>
        <v>42534.423148148147</v>
      </c>
      <c r="T3939" s="14">
        <f t="shared" si="249"/>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6"/>
        <v>12.196620583717358</v>
      </c>
      <c r="P3940" s="5">
        <f t="shared" si="247"/>
        <v>79.400000000000006</v>
      </c>
      <c r="Q3940" t="s">
        <v>8317</v>
      </c>
      <c r="R3940" s="12" t="s">
        <v>8318</v>
      </c>
      <c r="S3940" s="14">
        <f t="shared" si="248"/>
        <v>42151.697384259263</v>
      </c>
      <c r="T3940" s="14">
        <f t="shared" si="249"/>
        <v>42182.697384259263</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6"/>
        <v>0.1</v>
      </c>
      <c r="P3941" s="5">
        <f t="shared" si="247"/>
        <v>5</v>
      </c>
      <c r="Q3941" t="s">
        <v>8317</v>
      </c>
      <c r="R3941" s="12" t="s">
        <v>8318</v>
      </c>
      <c r="S3941" s="14">
        <f t="shared" si="248"/>
        <v>41915.191886574074</v>
      </c>
      <c r="T3941" s="14">
        <f t="shared" si="249"/>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6"/>
        <v>0.22</v>
      </c>
      <c r="P3942" s="5">
        <f t="shared" si="247"/>
        <v>5.5</v>
      </c>
      <c r="Q3942" t="s">
        <v>8317</v>
      </c>
      <c r="R3942" s="12" t="s">
        <v>8318</v>
      </c>
      <c r="S3942" s="14">
        <f t="shared" si="248"/>
        <v>41961.284155092588</v>
      </c>
      <c r="T3942" s="14">
        <f t="shared" si="249"/>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6"/>
        <v>0.90909090909090906</v>
      </c>
      <c r="P3943" s="5">
        <f t="shared" si="247"/>
        <v>25</v>
      </c>
      <c r="Q3943" t="s">
        <v>8317</v>
      </c>
      <c r="R3943" s="12" t="s">
        <v>8318</v>
      </c>
      <c r="S3943" s="14">
        <f t="shared" si="248"/>
        <v>41940.378900462958</v>
      </c>
      <c r="T3943" s="14">
        <f t="shared" si="249"/>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6"/>
        <v>0</v>
      </c>
      <c r="P3944" s="5" t="e">
        <f t="shared" si="247"/>
        <v>#DIV/0!</v>
      </c>
      <c r="Q3944" t="s">
        <v>8317</v>
      </c>
      <c r="R3944" s="12" t="s">
        <v>8318</v>
      </c>
      <c r="S3944" s="14">
        <f t="shared" si="248"/>
        <v>42111.695763888885</v>
      </c>
      <c r="T3944" s="14">
        <f t="shared" si="249"/>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6"/>
        <v>35.64</v>
      </c>
      <c r="P3945" s="5">
        <f t="shared" si="247"/>
        <v>137.07692307692307</v>
      </c>
      <c r="Q3945" t="s">
        <v>8317</v>
      </c>
      <c r="R3945" s="12" t="s">
        <v>8318</v>
      </c>
      <c r="S3945" s="14">
        <f t="shared" si="248"/>
        <v>42279.570231481477</v>
      </c>
      <c r="T3945" s="14">
        <f t="shared" si="249"/>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6"/>
        <v>0</v>
      </c>
      <c r="P3946" s="5" t="e">
        <f t="shared" si="247"/>
        <v>#DIV/0!</v>
      </c>
      <c r="Q3946" t="s">
        <v>8317</v>
      </c>
      <c r="R3946" s="12" t="s">
        <v>8318</v>
      </c>
      <c r="S3946" s="14">
        <f t="shared" si="248"/>
        <v>42213.454571759255</v>
      </c>
      <c r="T3946" s="14">
        <f t="shared" si="249"/>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6"/>
        <v>0.25</v>
      </c>
      <c r="P3947" s="5">
        <f t="shared" si="247"/>
        <v>5</v>
      </c>
      <c r="Q3947" t="s">
        <v>8317</v>
      </c>
      <c r="R3947" s="12" t="s">
        <v>8318</v>
      </c>
      <c r="S3947" s="14">
        <f t="shared" si="248"/>
        <v>42109.593379629623</v>
      </c>
      <c r="T3947" s="14">
        <f t="shared" si="249"/>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6"/>
        <v>3.25</v>
      </c>
      <c r="P3948" s="5">
        <f t="shared" si="247"/>
        <v>39</v>
      </c>
      <c r="Q3948" t="s">
        <v>8317</v>
      </c>
      <c r="R3948" s="12" t="s">
        <v>8318</v>
      </c>
      <c r="S3948" s="14">
        <f t="shared" si="248"/>
        <v>42031.625254629624</v>
      </c>
      <c r="T3948" s="14">
        <f t="shared" si="249"/>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6"/>
        <v>3.3666666666666663</v>
      </c>
      <c r="P3949" s="5">
        <f t="shared" si="247"/>
        <v>50.5</v>
      </c>
      <c r="Q3949" t="s">
        <v>8317</v>
      </c>
      <c r="R3949" s="12" t="s">
        <v>8318</v>
      </c>
      <c r="S3949" s="14">
        <f t="shared" si="248"/>
        <v>42614.934537037036</v>
      </c>
      <c r="T3949" s="14">
        <f t="shared" si="249"/>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6"/>
        <v>0</v>
      </c>
      <c r="P3950" s="5" t="e">
        <f t="shared" si="247"/>
        <v>#DIV/0!</v>
      </c>
      <c r="Q3950" t="s">
        <v>8317</v>
      </c>
      <c r="R3950" s="12" t="s">
        <v>8318</v>
      </c>
      <c r="S3950" s="14">
        <f t="shared" si="248"/>
        <v>41829.117164351846</v>
      </c>
      <c r="T3950" s="14">
        <f t="shared" si="249"/>
        <v>41889.117164351846</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6"/>
        <v>15.770000000000001</v>
      </c>
      <c r="P3951" s="5">
        <f t="shared" si="247"/>
        <v>49.28125</v>
      </c>
      <c r="Q3951" t="s">
        <v>8317</v>
      </c>
      <c r="R3951" s="12" t="s">
        <v>8318</v>
      </c>
      <c r="S3951" s="14">
        <f t="shared" si="248"/>
        <v>42015.912280092591</v>
      </c>
      <c r="T3951" s="14">
        <f t="shared" si="249"/>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6"/>
        <v>0.625</v>
      </c>
      <c r="P3952" s="5">
        <f t="shared" si="247"/>
        <v>25</v>
      </c>
      <c r="Q3952" t="s">
        <v>8317</v>
      </c>
      <c r="R3952" s="12" t="s">
        <v>8318</v>
      </c>
      <c r="S3952" s="14">
        <f t="shared" si="248"/>
        <v>42439.493981481479</v>
      </c>
      <c r="T3952" s="14">
        <f t="shared" si="249"/>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6"/>
        <v>5.0000000000000001E-4</v>
      </c>
      <c r="P3953" s="5">
        <f t="shared" si="247"/>
        <v>1</v>
      </c>
      <c r="Q3953" t="s">
        <v>8317</v>
      </c>
      <c r="R3953" s="12" t="s">
        <v>8318</v>
      </c>
      <c r="S3953" s="14">
        <f t="shared" si="248"/>
        <v>42433.617384259262</v>
      </c>
      <c r="T3953" s="14">
        <f t="shared" si="249"/>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6"/>
        <v>9.6153846153846159E-2</v>
      </c>
      <c r="P3954" s="5">
        <f t="shared" si="247"/>
        <v>25</v>
      </c>
      <c r="Q3954" t="s">
        <v>8317</v>
      </c>
      <c r="R3954" s="12" t="s">
        <v>8318</v>
      </c>
      <c r="S3954" s="14">
        <f t="shared" si="248"/>
        <v>42243.582060185181</v>
      </c>
      <c r="T3954" s="14">
        <f t="shared" si="249"/>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6"/>
        <v>0</v>
      </c>
      <c r="P3955" s="5" t="e">
        <f t="shared" si="247"/>
        <v>#DIV/0!</v>
      </c>
      <c r="Q3955" t="s">
        <v>8317</v>
      </c>
      <c r="R3955" s="12" t="s">
        <v>8318</v>
      </c>
      <c r="S3955" s="14">
        <f t="shared" si="248"/>
        <v>42549.840115740742</v>
      </c>
      <c r="T3955" s="14">
        <f t="shared" si="249"/>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6"/>
        <v>0</v>
      </c>
      <c r="P3956" s="5" t="e">
        <f t="shared" si="247"/>
        <v>#DIV/0!</v>
      </c>
      <c r="Q3956" t="s">
        <v>8317</v>
      </c>
      <c r="R3956" s="12" t="s">
        <v>8318</v>
      </c>
      <c r="S3956" s="14">
        <f t="shared" si="248"/>
        <v>41774.442870370367</v>
      </c>
      <c r="T3956" s="14">
        <f t="shared" si="249"/>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6"/>
        <v>24.285714285714285</v>
      </c>
      <c r="P3957" s="5">
        <f t="shared" si="247"/>
        <v>53.125</v>
      </c>
      <c r="Q3957" t="s">
        <v>8317</v>
      </c>
      <c r="R3957" s="12" t="s">
        <v>8318</v>
      </c>
      <c r="S3957" s="14">
        <f t="shared" si="248"/>
        <v>42306.640520833331</v>
      </c>
      <c r="T3957" s="14">
        <f t="shared" si="249"/>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6"/>
        <v>0</v>
      </c>
      <c r="P3958" s="5" t="e">
        <f t="shared" si="247"/>
        <v>#DIV/0!</v>
      </c>
      <c r="Q3958" t="s">
        <v>8317</v>
      </c>
      <c r="R3958" s="12" t="s">
        <v>8318</v>
      </c>
      <c r="S3958" s="14">
        <f t="shared" si="248"/>
        <v>42457.723692129628</v>
      </c>
      <c r="T3958" s="14">
        <f t="shared" si="249"/>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6"/>
        <v>2.5000000000000001E-2</v>
      </c>
      <c r="P3959" s="5">
        <f t="shared" si="247"/>
        <v>7</v>
      </c>
      <c r="Q3959" t="s">
        <v>8317</v>
      </c>
      <c r="R3959" s="12" t="s">
        <v>8318</v>
      </c>
      <c r="S3959" s="14">
        <f t="shared" si="248"/>
        <v>42513.767986111103</v>
      </c>
      <c r="T3959" s="14">
        <f t="shared" si="249"/>
        <v>42559.767986111103</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6"/>
        <v>32.049999999999997</v>
      </c>
      <c r="P3960" s="5">
        <f t="shared" si="247"/>
        <v>40.0625</v>
      </c>
      <c r="Q3960" t="s">
        <v>8317</v>
      </c>
      <c r="R3960" s="12" t="s">
        <v>8318</v>
      </c>
      <c r="S3960" s="14">
        <f t="shared" si="248"/>
        <v>41816.742037037038</v>
      </c>
      <c r="T3960" s="14">
        <f t="shared" si="249"/>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6"/>
        <v>24.333333333333336</v>
      </c>
      <c r="P3961" s="5">
        <f t="shared" si="247"/>
        <v>24.333333333333332</v>
      </c>
      <c r="Q3961" t="s">
        <v>8317</v>
      </c>
      <c r="R3961" s="12" t="s">
        <v>8318</v>
      </c>
      <c r="S3961" s="14">
        <f t="shared" si="248"/>
        <v>41880.580509259256</v>
      </c>
      <c r="T3961" s="14">
        <f t="shared" si="249"/>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6"/>
        <v>1.5</v>
      </c>
      <c r="P3962" s="5">
        <f t="shared" si="247"/>
        <v>11.25</v>
      </c>
      <c r="Q3962" t="s">
        <v>8317</v>
      </c>
      <c r="R3962" s="12" t="s">
        <v>8318</v>
      </c>
      <c r="S3962" s="14">
        <f t="shared" si="248"/>
        <v>42342.63722222222</v>
      </c>
      <c r="T3962" s="14">
        <f t="shared" si="249"/>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6"/>
        <v>0.42</v>
      </c>
      <c r="P3963" s="5">
        <f t="shared" si="247"/>
        <v>10.5</v>
      </c>
      <c r="Q3963" t="s">
        <v>8317</v>
      </c>
      <c r="R3963" s="12" t="s">
        <v>8318</v>
      </c>
      <c r="S3963" s="14">
        <f t="shared" si="248"/>
        <v>41745.682986111111</v>
      </c>
      <c r="T3963" s="14">
        <f t="shared" si="249"/>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6"/>
        <v>3.214285714285714</v>
      </c>
      <c r="P3964" s="5">
        <f t="shared" si="247"/>
        <v>15</v>
      </c>
      <c r="Q3964" t="s">
        <v>8317</v>
      </c>
      <c r="R3964" s="12" t="s">
        <v>8318</v>
      </c>
      <c r="S3964" s="14">
        <f t="shared" si="248"/>
        <v>42311.413124999999</v>
      </c>
      <c r="T3964" s="14">
        <f t="shared" si="249"/>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6"/>
        <v>0</v>
      </c>
      <c r="P3965" s="5" t="e">
        <f t="shared" si="247"/>
        <v>#DIV/0!</v>
      </c>
      <c r="Q3965" t="s">
        <v>8317</v>
      </c>
      <c r="R3965" s="12" t="s">
        <v>8318</v>
      </c>
      <c r="S3965" s="14">
        <f t="shared" si="248"/>
        <v>42295.945798611108</v>
      </c>
      <c r="T3965" s="14">
        <f t="shared" si="249"/>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6"/>
        <v>6.3</v>
      </c>
      <c r="P3966" s="5">
        <f t="shared" si="247"/>
        <v>42</v>
      </c>
      <c r="Q3966" t="s">
        <v>8317</v>
      </c>
      <c r="R3966" s="12" t="s">
        <v>8318</v>
      </c>
      <c r="S3966" s="14">
        <f t="shared" si="248"/>
        <v>42053.513726851852</v>
      </c>
      <c r="T3966" s="14">
        <f t="shared" si="249"/>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6"/>
        <v>14.249999999999998</v>
      </c>
      <c r="P3967" s="5">
        <f t="shared" si="247"/>
        <v>71.25</v>
      </c>
      <c r="Q3967" t="s">
        <v>8317</v>
      </c>
      <c r="R3967" s="12" t="s">
        <v>8318</v>
      </c>
      <c r="S3967" s="14">
        <f t="shared" si="248"/>
        <v>42414.027546296296</v>
      </c>
      <c r="T3967" s="14">
        <f t="shared" si="249"/>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6"/>
        <v>0.6</v>
      </c>
      <c r="P3968" s="5">
        <f t="shared" si="247"/>
        <v>22.5</v>
      </c>
      <c r="Q3968" t="s">
        <v>8317</v>
      </c>
      <c r="R3968" s="12" t="s">
        <v>8318</v>
      </c>
      <c r="S3968" s="14">
        <f t="shared" si="248"/>
        <v>41801.503217592588</v>
      </c>
      <c r="T3968" s="14">
        <f t="shared" si="249"/>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6"/>
        <v>24.117647058823529</v>
      </c>
      <c r="P3969" s="5">
        <f t="shared" si="247"/>
        <v>41</v>
      </c>
      <c r="Q3969" t="s">
        <v>8317</v>
      </c>
      <c r="R3969" s="12" t="s">
        <v>8318</v>
      </c>
      <c r="S3969" s="14">
        <f t="shared" si="248"/>
        <v>42770.082256944443</v>
      </c>
      <c r="T3969" s="14">
        <f t="shared" si="249"/>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6"/>
        <v>10.54</v>
      </c>
      <c r="P3970" s="5">
        <f t="shared" si="247"/>
        <v>47.909090909090907</v>
      </c>
      <c r="Q3970" t="s">
        <v>8317</v>
      </c>
      <c r="R3970" s="12" t="s">
        <v>8318</v>
      </c>
      <c r="S3970" s="14">
        <f t="shared" si="248"/>
        <v>42452.60732638889</v>
      </c>
      <c r="T3970" s="14">
        <f t="shared" si="249"/>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50">E3971/D3971*100</f>
        <v>7.4690265486725664</v>
      </c>
      <c r="P3971" s="5">
        <f t="shared" ref="P3971:P4034" si="251">E3971/L3971</f>
        <v>35.166666666666664</v>
      </c>
      <c r="Q3971" t="s">
        <v>8317</v>
      </c>
      <c r="R3971" s="12" t="s">
        <v>8318</v>
      </c>
      <c r="S3971" s="14">
        <f t="shared" si="248"/>
        <v>42601.646365740737</v>
      </c>
      <c r="T3971" s="14">
        <f t="shared" si="249"/>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50"/>
        <v>7.3333333333333334E-2</v>
      </c>
      <c r="P3972" s="5">
        <f t="shared" si="251"/>
        <v>5.5</v>
      </c>
      <c r="Q3972" t="s">
        <v>8317</v>
      </c>
      <c r="R3972" s="12" t="s">
        <v>8318</v>
      </c>
      <c r="S3972" s="14">
        <f t="shared" si="248"/>
        <v>42447.655219907399</v>
      </c>
      <c r="T3972" s="14">
        <f t="shared" si="249"/>
        <v>42477.655219907399</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50"/>
        <v>0.97142857142857131</v>
      </c>
      <c r="P3973" s="5">
        <f t="shared" si="251"/>
        <v>22.666666666666668</v>
      </c>
      <c r="Q3973" t="s">
        <v>8317</v>
      </c>
      <c r="R3973" s="12" t="s">
        <v>8318</v>
      </c>
      <c r="S3973" s="14">
        <f t="shared" si="248"/>
        <v>41811.327847222223</v>
      </c>
      <c r="T3973" s="14">
        <f t="shared" si="249"/>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50"/>
        <v>21.099999999999998</v>
      </c>
      <c r="P3974" s="5">
        <f t="shared" si="251"/>
        <v>26.375</v>
      </c>
      <c r="Q3974" t="s">
        <v>8317</v>
      </c>
      <c r="R3974" s="12" t="s">
        <v>8318</v>
      </c>
      <c r="S3974" s="14">
        <f t="shared" si="248"/>
        <v>41980.859189814808</v>
      </c>
      <c r="T3974" s="14">
        <f t="shared" si="249"/>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50"/>
        <v>78.100000000000009</v>
      </c>
      <c r="P3975" s="5">
        <f t="shared" si="251"/>
        <v>105.54054054054055</v>
      </c>
      <c r="Q3975" t="s">
        <v>8317</v>
      </c>
      <c r="R3975" s="12" t="s">
        <v>8318</v>
      </c>
      <c r="S3975" s="14">
        <f t="shared" si="248"/>
        <v>42469.475810185184</v>
      </c>
      <c r="T3975" s="14">
        <f t="shared" si="249"/>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50"/>
        <v>32</v>
      </c>
      <c r="P3976" s="5">
        <f t="shared" si="251"/>
        <v>29.09090909090909</v>
      </c>
      <c r="Q3976" t="s">
        <v>8317</v>
      </c>
      <c r="R3976" s="12" t="s">
        <v>8318</v>
      </c>
      <c r="S3976" s="14">
        <f t="shared" si="248"/>
        <v>42493.338518518511</v>
      </c>
      <c r="T3976" s="14">
        <f t="shared" si="249"/>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50"/>
        <v>0</v>
      </c>
      <c r="P3977" s="5" t="e">
        <f t="shared" si="251"/>
        <v>#DIV/0!</v>
      </c>
      <c r="Q3977" t="s">
        <v>8317</v>
      </c>
      <c r="R3977" s="12" t="s">
        <v>8318</v>
      </c>
      <c r="S3977" s="14">
        <f t="shared" si="248"/>
        <v>42534.658541666664</v>
      </c>
      <c r="T3977" s="14">
        <f t="shared" si="249"/>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50"/>
        <v>47.692307692307693</v>
      </c>
      <c r="P3978" s="5">
        <f t="shared" si="251"/>
        <v>62</v>
      </c>
      <c r="Q3978" t="s">
        <v>8317</v>
      </c>
      <c r="R3978" s="12" t="s">
        <v>8318</v>
      </c>
      <c r="S3978" s="14">
        <f t="shared" si="248"/>
        <v>41830.650011574071</v>
      </c>
      <c r="T3978" s="14">
        <f t="shared" si="249"/>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50"/>
        <v>1.4500000000000002</v>
      </c>
      <c r="P3979" s="5">
        <f t="shared" si="251"/>
        <v>217.5</v>
      </c>
      <c r="Q3979" t="s">
        <v>8317</v>
      </c>
      <c r="R3979" s="12" t="s">
        <v>8318</v>
      </c>
      <c r="S3979" s="14">
        <f t="shared" si="248"/>
        <v>42543.580231481479</v>
      </c>
      <c r="T3979" s="14">
        <f t="shared" si="249"/>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50"/>
        <v>10.7</v>
      </c>
      <c r="P3980" s="5">
        <f t="shared" si="251"/>
        <v>26.75</v>
      </c>
      <c r="Q3980" t="s">
        <v>8317</v>
      </c>
      <c r="R3980" s="12" t="s">
        <v>8318</v>
      </c>
      <c r="S3980" s="14">
        <f t="shared" si="248"/>
        <v>41975.434641203705</v>
      </c>
      <c r="T3980" s="14">
        <f t="shared" si="249"/>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50"/>
        <v>1.8333333333333333</v>
      </c>
      <c r="P3981" s="5">
        <f t="shared" si="251"/>
        <v>18.333333333333332</v>
      </c>
      <c r="Q3981" t="s">
        <v>8317</v>
      </c>
      <c r="R3981" s="12" t="s">
        <v>8318</v>
      </c>
      <c r="S3981" s="14">
        <f t="shared" si="248"/>
        <v>42069.695104166669</v>
      </c>
      <c r="T3981" s="14">
        <f t="shared" si="249"/>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50"/>
        <v>18</v>
      </c>
      <c r="P3982" s="5">
        <f t="shared" si="251"/>
        <v>64.285714285714292</v>
      </c>
      <c r="Q3982" t="s">
        <v>8317</v>
      </c>
      <c r="R3982" s="12" t="s">
        <v>8318</v>
      </c>
      <c r="S3982" s="14">
        <f t="shared" si="248"/>
        <v>41795.390590277777</v>
      </c>
      <c r="T3982" s="14">
        <f t="shared" si="249"/>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50"/>
        <v>4.083333333333333</v>
      </c>
      <c r="P3983" s="5">
        <f t="shared" si="251"/>
        <v>175</v>
      </c>
      <c r="Q3983" t="s">
        <v>8317</v>
      </c>
      <c r="R3983" s="12" t="s">
        <v>8318</v>
      </c>
      <c r="S3983" s="14">
        <f t="shared" si="248"/>
        <v>42507.971631944441</v>
      </c>
      <c r="T3983" s="14">
        <f t="shared" si="249"/>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50"/>
        <v>20</v>
      </c>
      <c r="P3984" s="5">
        <f t="shared" si="251"/>
        <v>34</v>
      </c>
      <c r="Q3984" t="s">
        <v>8317</v>
      </c>
      <c r="R3984" s="12" t="s">
        <v>8318</v>
      </c>
      <c r="S3984" s="14">
        <f t="shared" si="248"/>
        <v>42132.601620370369</v>
      </c>
      <c r="T3984" s="14">
        <f t="shared" si="249"/>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50"/>
        <v>34.802513464991023</v>
      </c>
      <c r="P3985" s="5">
        <f t="shared" si="251"/>
        <v>84.282608695652172</v>
      </c>
      <c r="Q3985" t="s">
        <v>8317</v>
      </c>
      <c r="R3985" s="12" t="s">
        <v>8318</v>
      </c>
      <c r="S3985" s="14">
        <f t="shared" si="248"/>
        <v>41747.661527777775</v>
      </c>
      <c r="T3985" s="14">
        <f t="shared" si="249"/>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50"/>
        <v>6.3333333333333339</v>
      </c>
      <c r="P3986" s="5">
        <f t="shared" si="251"/>
        <v>9.5</v>
      </c>
      <c r="Q3986" t="s">
        <v>8317</v>
      </c>
      <c r="R3986" s="12" t="s">
        <v>8318</v>
      </c>
      <c r="S3986" s="14">
        <f t="shared" si="248"/>
        <v>41920.755138888882</v>
      </c>
      <c r="T3986" s="14">
        <f t="shared" si="249"/>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50"/>
        <v>32.049999999999997</v>
      </c>
      <c r="P3987" s="5">
        <f t="shared" si="251"/>
        <v>33.736842105263158</v>
      </c>
      <c r="Q3987" t="s">
        <v>8317</v>
      </c>
      <c r="R3987" s="12" t="s">
        <v>8318</v>
      </c>
      <c r="S3987" s="14">
        <f t="shared" ref="S3987:S4050" si="252">(((J3987/60)/60)/24)+DATE(1970,1,1)+(-5/24)</f>
        <v>42399.499074074069</v>
      </c>
      <c r="T3987" s="14">
        <f t="shared" ref="T3987:T4050" si="253">(((I3987/60)/60)/24)+DATE(1970,1,1)+(-5/24)</f>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50"/>
        <v>9.76</v>
      </c>
      <c r="P3988" s="5">
        <f t="shared" si="251"/>
        <v>37.53846153846154</v>
      </c>
      <c r="Q3988" t="s">
        <v>8317</v>
      </c>
      <c r="R3988" s="12" t="s">
        <v>8318</v>
      </c>
      <c r="S3988" s="14">
        <f t="shared" si="252"/>
        <v>42467.340208333328</v>
      </c>
      <c r="T3988" s="14">
        <f t="shared" si="253"/>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50"/>
        <v>37.75</v>
      </c>
      <c r="P3989" s="5">
        <f t="shared" si="251"/>
        <v>11.615384615384615</v>
      </c>
      <c r="Q3989" t="s">
        <v>8317</v>
      </c>
      <c r="R3989" s="12" t="s">
        <v>8318</v>
      </c>
      <c r="S3989" s="14">
        <f t="shared" si="252"/>
        <v>41765.716319444444</v>
      </c>
      <c r="T3989" s="14">
        <f t="shared" si="253"/>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50"/>
        <v>2.1333333333333333</v>
      </c>
      <c r="P3990" s="5">
        <f t="shared" si="251"/>
        <v>8</v>
      </c>
      <c r="Q3990" t="s">
        <v>8317</v>
      </c>
      <c r="R3990" s="12" t="s">
        <v>8318</v>
      </c>
      <c r="S3990" s="14">
        <f t="shared" si="252"/>
        <v>42229.872835648144</v>
      </c>
      <c r="T3990" s="14">
        <f t="shared" si="253"/>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50"/>
        <v>0</v>
      </c>
      <c r="P3991" s="5" t="e">
        <f t="shared" si="251"/>
        <v>#DIV/0!</v>
      </c>
      <c r="Q3991" t="s">
        <v>8317</v>
      </c>
      <c r="R3991" s="12" t="s">
        <v>8318</v>
      </c>
      <c r="S3991" s="14">
        <f t="shared" si="252"/>
        <v>42286.541446759256</v>
      </c>
      <c r="T3991" s="14">
        <f t="shared" si="253"/>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50"/>
        <v>4.1818181818181817</v>
      </c>
      <c r="P3992" s="5">
        <f t="shared" si="251"/>
        <v>23</v>
      </c>
      <c r="Q3992" t="s">
        <v>8317</v>
      </c>
      <c r="R3992" s="12" t="s">
        <v>8318</v>
      </c>
      <c r="S3992" s="14">
        <f t="shared" si="252"/>
        <v>42401.464039351849</v>
      </c>
      <c r="T3992" s="14">
        <f t="shared" si="253"/>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50"/>
        <v>20</v>
      </c>
      <c r="P3993" s="5">
        <f t="shared" si="251"/>
        <v>100</v>
      </c>
      <c r="Q3993" t="s">
        <v>8317</v>
      </c>
      <c r="R3993" s="12" t="s">
        <v>8318</v>
      </c>
      <c r="S3993" s="14">
        <f t="shared" si="252"/>
        <v>42125.436134259253</v>
      </c>
      <c r="T3993" s="14">
        <f t="shared" si="253"/>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50"/>
        <v>5.41</v>
      </c>
      <c r="P3994" s="5">
        <f t="shared" si="251"/>
        <v>60.111111111111114</v>
      </c>
      <c r="Q3994" t="s">
        <v>8317</v>
      </c>
      <c r="R3994" s="12" t="s">
        <v>8318</v>
      </c>
      <c r="S3994" s="14">
        <f t="shared" si="252"/>
        <v>42289.732164351844</v>
      </c>
      <c r="T3994" s="14">
        <f t="shared" si="253"/>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50"/>
        <v>6.0000000000000001E-3</v>
      </c>
      <c r="P3995" s="5">
        <f t="shared" si="251"/>
        <v>3</v>
      </c>
      <c r="Q3995" t="s">
        <v>8317</v>
      </c>
      <c r="R3995" s="12" t="s">
        <v>8318</v>
      </c>
      <c r="S3995" s="14">
        <f t="shared" si="252"/>
        <v>42107.656388888885</v>
      </c>
      <c r="T3995" s="14">
        <f t="shared" si="253"/>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50"/>
        <v>0.25</v>
      </c>
      <c r="P3996" s="5">
        <f t="shared" si="251"/>
        <v>5</v>
      </c>
      <c r="Q3996" t="s">
        <v>8317</v>
      </c>
      <c r="R3996" s="12" t="s">
        <v>8318</v>
      </c>
      <c r="S3996" s="14">
        <f t="shared" si="252"/>
        <v>41809.181597222218</v>
      </c>
      <c r="T3996" s="14">
        <f t="shared" si="253"/>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50"/>
        <v>35</v>
      </c>
      <c r="P3997" s="5">
        <f t="shared" si="251"/>
        <v>17.5</v>
      </c>
      <c r="Q3997" t="s">
        <v>8317</v>
      </c>
      <c r="R3997" s="12" t="s">
        <v>8318</v>
      </c>
      <c r="S3997" s="14">
        <f t="shared" si="252"/>
        <v>42019.475428240738</v>
      </c>
      <c r="T3997" s="14">
        <f t="shared" si="253"/>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50"/>
        <v>16.566666666666666</v>
      </c>
      <c r="P3998" s="5">
        <f t="shared" si="251"/>
        <v>29.235294117647058</v>
      </c>
      <c r="Q3998" t="s">
        <v>8317</v>
      </c>
      <c r="R3998" s="12" t="s">
        <v>8318</v>
      </c>
      <c r="S3998" s="14">
        <f t="shared" si="252"/>
        <v>41950.058611111104</v>
      </c>
      <c r="T3998" s="14">
        <f t="shared" si="253"/>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50"/>
        <v>0</v>
      </c>
      <c r="P3999" s="5" t="e">
        <f t="shared" si="251"/>
        <v>#DIV/0!</v>
      </c>
      <c r="Q3999" t="s">
        <v>8317</v>
      </c>
      <c r="R3999" s="12" t="s">
        <v>8318</v>
      </c>
      <c r="S3999" s="14">
        <f t="shared" si="252"/>
        <v>42069.183113425919</v>
      </c>
      <c r="T3999" s="14">
        <f t="shared" si="253"/>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50"/>
        <v>57.199999999999996</v>
      </c>
      <c r="P4000" s="5">
        <f t="shared" si="251"/>
        <v>59.583333333333336</v>
      </c>
      <c r="Q4000" t="s">
        <v>8317</v>
      </c>
      <c r="R4000" s="12" t="s">
        <v>8318</v>
      </c>
      <c r="S4000" s="14">
        <f t="shared" si="252"/>
        <v>42061.754930555551</v>
      </c>
      <c r="T4000" s="14">
        <f t="shared" si="253"/>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50"/>
        <v>16.514285714285716</v>
      </c>
      <c r="P4001" s="5">
        <f t="shared" si="251"/>
        <v>82.571428571428569</v>
      </c>
      <c r="Q4001" t="s">
        <v>8317</v>
      </c>
      <c r="R4001" s="12" t="s">
        <v>8318</v>
      </c>
      <c r="S4001" s="14">
        <f t="shared" si="252"/>
        <v>41842.620347222219</v>
      </c>
      <c r="T4001" s="14">
        <f t="shared" si="253"/>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50"/>
        <v>0.125</v>
      </c>
      <c r="P4002" s="5">
        <f t="shared" si="251"/>
        <v>10</v>
      </c>
      <c r="Q4002" t="s">
        <v>8317</v>
      </c>
      <c r="R4002" s="12" t="s">
        <v>8318</v>
      </c>
      <c r="S4002" s="14">
        <f t="shared" si="252"/>
        <v>42437.437013888884</v>
      </c>
      <c r="T4002" s="14">
        <f t="shared" si="253"/>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50"/>
        <v>37.75</v>
      </c>
      <c r="P4003" s="5">
        <f t="shared" si="251"/>
        <v>32.357142857142854</v>
      </c>
      <c r="Q4003" t="s">
        <v>8317</v>
      </c>
      <c r="R4003" s="12" t="s">
        <v>8318</v>
      </c>
      <c r="S4003" s="14">
        <f t="shared" si="252"/>
        <v>42775.755879629629</v>
      </c>
      <c r="T4003" s="14">
        <f t="shared" si="253"/>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50"/>
        <v>1.8399999999999999</v>
      </c>
      <c r="P4004" s="5">
        <f t="shared" si="251"/>
        <v>5.75</v>
      </c>
      <c r="Q4004" t="s">
        <v>8317</v>
      </c>
      <c r="R4004" s="12" t="s">
        <v>8318</v>
      </c>
      <c r="S4004" s="14">
        <f t="shared" si="252"/>
        <v>41878.835196759253</v>
      </c>
      <c r="T4004" s="14">
        <f t="shared" si="253"/>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50"/>
        <v>10.050000000000001</v>
      </c>
      <c r="P4005" s="5">
        <f t="shared" si="251"/>
        <v>100.5</v>
      </c>
      <c r="Q4005" t="s">
        <v>8317</v>
      </c>
      <c r="R4005" s="12" t="s">
        <v>8318</v>
      </c>
      <c r="S4005" s="14">
        <f t="shared" si="252"/>
        <v>42020.379016203697</v>
      </c>
      <c r="T4005" s="14">
        <f t="shared" si="253"/>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50"/>
        <v>0.2</v>
      </c>
      <c r="P4006" s="5">
        <f t="shared" si="251"/>
        <v>1</v>
      </c>
      <c r="Q4006" t="s">
        <v>8317</v>
      </c>
      <c r="R4006" s="12" t="s">
        <v>8318</v>
      </c>
      <c r="S4006" s="14">
        <f t="shared" si="252"/>
        <v>41889.954363425924</v>
      </c>
      <c r="T4006" s="14">
        <f t="shared" si="253"/>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50"/>
        <v>1.3333333333333335</v>
      </c>
      <c r="P4007" s="5">
        <f t="shared" si="251"/>
        <v>20</v>
      </c>
      <c r="Q4007" t="s">
        <v>8317</v>
      </c>
      <c r="R4007" s="12" t="s">
        <v>8318</v>
      </c>
      <c r="S4007" s="14">
        <f t="shared" si="252"/>
        <v>41872.599363425921</v>
      </c>
      <c r="T4007" s="14">
        <f t="shared" si="253"/>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50"/>
        <v>6.6666666666666671E-3</v>
      </c>
      <c r="P4008" s="5">
        <f t="shared" si="251"/>
        <v>2</v>
      </c>
      <c r="Q4008" t="s">
        <v>8317</v>
      </c>
      <c r="R4008" s="12" t="s">
        <v>8318</v>
      </c>
      <c r="S4008" s="14">
        <f t="shared" si="252"/>
        <v>42391.564664351848</v>
      </c>
      <c r="T4008" s="14">
        <f t="shared" si="253"/>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50"/>
        <v>0.25</v>
      </c>
      <c r="P4009" s="5">
        <f t="shared" si="251"/>
        <v>5</v>
      </c>
      <c r="Q4009" t="s">
        <v>8317</v>
      </c>
      <c r="R4009" s="12" t="s">
        <v>8318</v>
      </c>
      <c r="S4009" s="14">
        <f t="shared" si="252"/>
        <v>41848.564594907402</v>
      </c>
      <c r="T4009" s="14">
        <f t="shared" si="253"/>
        <v>41877.477777777778</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50"/>
        <v>6</v>
      </c>
      <c r="P4010" s="5">
        <f t="shared" si="251"/>
        <v>15</v>
      </c>
      <c r="Q4010" t="s">
        <v>8317</v>
      </c>
      <c r="R4010" s="12" t="s">
        <v>8318</v>
      </c>
      <c r="S4010" s="14">
        <f t="shared" si="252"/>
        <v>42177.755868055552</v>
      </c>
      <c r="T4010" s="14">
        <f t="shared" si="253"/>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50"/>
        <v>3.8860103626943006</v>
      </c>
      <c r="P4011" s="5">
        <f t="shared" si="251"/>
        <v>25</v>
      </c>
      <c r="Q4011" t="s">
        <v>8317</v>
      </c>
      <c r="R4011" s="12" t="s">
        <v>8318</v>
      </c>
      <c r="S4011" s="14">
        <f t="shared" si="252"/>
        <v>41851.492592592593</v>
      </c>
      <c r="T4011" s="14">
        <f t="shared" si="253"/>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50"/>
        <v>24.194444444444443</v>
      </c>
      <c r="P4012" s="5">
        <f t="shared" si="251"/>
        <v>45.842105263157897</v>
      </c>
      <c r="Q4012" t="s">
        <v>8317</v>
      </c>
      <c r="R4012" s="12" t="s">
        <v>8318</v>
      </c>
      <c r="S4012" s="14">
        <f t="shared" si="252"/>
        <v>41921.562106481477</v>
      </c>
      <c r="T4012" s="14">
        <f t="shared" si="253"/>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50"/>
        <v>7.6</v>
      </c>
      <c r="P4013" s="5">
        <f t="shared" si="251"/>
        <v>4.75</v>
      </c>
      <c r="Q4013" t="s">
        <v>8317</v>
      </c>
      <c r="R4013" s="12" t="s">
        <v>8318</v>
      </c>
      <c r="S4013" s="14">
        <f t="shared" si="252"/>
        <v>42002.336550925924</v>
      </c>
      <c r="T4013" s="14">
        <f t="shared" si="253"/>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50"/>
        <v>0</v>
      </c>
      <c r="P4014" s="5" t="e">
        <f t="shared" si="251"/>
        <v>#DIV/0!</v>
      </c>
      <c r="Q4014" t="s">
        <v>8317</v>
      </c>
      <c r="R4014" s="12" t="s">
        <v>8318</v>
      </c>
      <c r="S4014" s="14">
        <f t="shared" si="252"/>
        <v>42096.336215277777</v>
      </c>
      <c r="T4014" s="14">
        <f t="shared" si="253"/>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50"/>
        <v>1.3</v>
      </c>
      <c r="P4015" s="5">
        <f t="shared" si="251"/>
        <v>13</v>
      </c>
      <c r="Q4015" t="s">
        <v>8317</v>
      </c>
      <c r="R4015" s="12" t="s">
        <v>8318</v>
      </c>
      <c r="S4015" s="14">
        <f t="shared" si="252"/>
        <v>42021.092858796292</v>
      </c>
      <c r="T4015" s="14">
        <f t="shared" si="253"/>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50"/>
        <v>0</v>
      </c>
      <c r="P4016" s="5" t="e">
        <f t="shared" si="251"/>
        <v>#DIV/0!</v>
      </c>
      <c r="Q4016" t="s">
        <v>8317</v>
      </c>
      <c r="R4016" s="12" t="s">
        <v>8318</v>
      </c>
      <c r="S4016" s="14">
        <f t="shared" si="252"/>
        <v>42419.037835648145</v>
      </c>
      <c r="T4016" s="14">
        <f t="shared" si="253"/>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50"/>
        <v>1.4285714285714287E-2</v>
      </c>
      <c r="P4017" s="5">
        <f t="shared" si="251"/>
        <v>1</v>
      </c>
      <c r="Q4017" t="s">
        <v>8317</v>
      </c>
      <c r="R4017" s="12" t="s">
        <v>8318</v>
      </c>
      <c r="S4017" s="14">
        <f t="shared" si="252"/>
        <v>42174.572488425918</v>
      </c>
      <c r="T4017" s="14">
        <f t="shared" si="253"/>
        <v>42204.572488425918</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50"/>
        <v>14.000000000000002</v>
      </c>
      <c r="P4018" s="5">
        <f t="shared" si="251"/>
        <v>10</v>
      </c>
      <c r="Q4018" t="s">
        <v>8317</v>
      </c>
      <c r="R4018" s="12" t="s">
        <v>8318</v>
      </c>
      <c r="S4018" s="14">
        <f t="shared" si="252"/>
        <v>41869.664351851847</v>
      </c>
      <c r="T4018" s="14">
        <f t="shared" si="253"/>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50"/>
        <v>1.05</v>
      </c>
      <c r="P4019" s="5">
        <f t="shared" si="251"/>
        <v>52.5</v>
      </c>
      <c r="Q4019" t="s">
        <v>8317</v>
      </c>
      <c r="R4019" s="12" t="s">
        <v>8318</v>
      </c>
      <c r="S4019" s="14">
        <f t="shared" si="252"/>
        <v>41856.463819444441</v>
      </c>
      <c r="T4019" s="14">
        <f t="shared" si="253"/>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50"/>
        <v>8.6666666666666679</v>
      </c>
      <c r="P4020" s="5">
        <f t="shared" si="251"/>
        <v>32.5</v>
      </c>
      <c r="Q4020" t="s">
        <v>8317</v>
      </c>
      <c r="R4020" s="12" t="s">
        <v>8318</v>
      </c>
      <c r="S4020" s="14">
        <f t="shared" si="252"/>
        <v>42620.702638888884</v>
      </c>
      <c r="T4020" s="14">
        <f t="shared" si="253"/>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50"/>
        <v>0.82857142857142851</v>
      </c>
      <c r="P4021" s="5">
        <f t="shared" si="251"/>
        <v>7.25</v>
      </c>
      <c r="Q4021" t="s">
        <v>8317</v>
      </c>
      <c r="R4021" s="12" t="s">
        <v>8318</v>
      </c>
      <c r="S4021" s="14">
        <f t="shared" si="252"/>
        <v>42417.467546296299</v>
      </c>
      <c r="T4021" s="14">
        <f t="shared" si="253"/>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50"/>
        <v>16.666666666666664</v>
      </c>
      <c r="P4022" s="5">
        <f t="shared" si="251"/>
        <v>33.333333333333336</v>
      </c>
      <c r="Q4022" t="s">
        <v>8317</v>
      </c>
      <c r="R4022" s="12" t="s">
        <v>8318</v>
      </c>
      <c r="S4022" s="14">
        <f t="shared" si="252"/>
        <v>42056.982627314814</v>
      </c>
      <c r="T4022" s="14">
        <f t="shared" si="253"/>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50"/>
        <v>0.83333333333333337</v>
      </c>
      <c r="P4023" s="5">
        <f t="shared" si="251"/>
        <v>62.5</v>
      </c>
      <c r="Q4023" t="s">
        <v>8317</v>
      </c>
      <c r="R4023" s="12" t="s">
        <v>8318</v>
      </c>
      <c r="S4023" s="14">
        <f t="shared" si="252"/>
        <v>41878.703217592592</v>
      </c>
      <c r="T4023" s="14">
        <f t="shared" si="253"/>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50"/>
        <v>69.561111111111103</v>
      </c>
      <c r="P4024" s="5">
        <f t="shared" si="251"/>
        <v>63.558375634517766</v>
      </c>
      <c r="Q4024" t="s">
        <v>8317</v>
      </c>
      <c r="R4024" s="12" t="s">
        <v>8318</v>
      </c>
      <c r="S4024" s="14">
        <f t="shared" si="252"/>
        <v>41990.375775462955</v>
      </c>
      <c r="T4024" s="14">
        <f t="shared" si="253"/>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50"/>
        <v>0</v>
      </c>
      <c r="P4025" s="5" t="e">
        <f t="shared" si="251"/>
        <v>#DIV/0!</v>
      </c>
      <c r="Q4025" t="s">
        <v>8317</v>
      </c>
      <c r="R4025" s="12" t="s">
        <v>8318</v>
      </c>
      <c r="S4025" s="14">
        <f t="shared" si="252"/>
        <v>42408.791238425918</v>
      </c>
      <c r="T4025" s="14">
        <f t="shared" si="253"/>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50"/>
        <v>1.25</v>
      </c>
      <c r="P4026" s="5">
        <f t="shared" si="251"/>
        <v>10</v>
      </c>
      <c r="Q4026" t="s">
        <v>8317</v>
      </c>
      <c r="R4026" s="12" t="s">
        <v>8318</v>
      </c>
      <c r="S4026" s="14">
        <f t="shared" si="252"/>
        <v>42217.461770833332</v>
      </c>
      <c r="T4026" s="14">
        <f t="shared" si="253"/>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50"/>
        <v>5</v>
      </c>
      <c r="P4027" s="5">
        <f t="shared" si="251"/>
        <v>62.5</v>
      </c>
      <c r="Q4027" t="s">
        <v>8317</v>
      </c>
      <c r="R4027" s="12" t="s">
        <v>8318</v>
      </c>
      <c r="S4027" s="14">
        <f t="shared" si="252"/>
        <v>42151.029351851852</v>
      </c>
      <c r="T4027" s="14">
        <f t="shared" si="253"/>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50"/>
        <v>0</v>
      </c>
      <c r="P4028" s="5" t="e">
        <f t="shared" si="251"/>
        <v>#DIV/0!</v>
      </c>
      <c r="Q4028" t="s">
        <v>8317</v>
      </c>
      <c r="R4028" s="12" t="s">
        <v>8318</v>
      </c>
      <c r="S4028" s="14">
        <f t="shared" si="252"/>
        <v>42282.447210648148</v>
      </c>
      <c r="T4028" s="14">
        <f t="shared" si="253"/>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50"/>
        <v>7.166666666666667</v>
      </c>
      <c r="P4029" s="5">
        <f t="shared" si="251"/>
        <v>30.714285714285715</v>
      </c>
      <c r="Q4029" t="s">
        <v>8317</v>
      </c>
      <c r="R4029" s="12" t="s">
        <v>8318</v>
      </c>
      <c r="S4029" s="14">
        <f t="shared" si="252"/>
        <v>42768.762511574074</v>
      </c>
      <c r="T4029" s="14">
        <f t="shared" si="253"/>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50"/>
        <v>28.050000000000004</v>
      </c>
      <c r="P4030" s="5">
        <f t="shared" si="251"/>
        <v>51</v>
      </c>
      <c r="Q4030" t="s">
        <v>8317</v>
      </c>
      <c r="R4030" s="12" t="s">
        <v>8318</v>
      </c>
      <c r="S4030" s="14">
        <f t="shared" si="252"/>
        <v>41765.730324074073</v>
      </c>
      <c r="T4030" s="14">
        <f t="shared" si="253"/>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50"/>
        <v>0</v>
      </c>
      <c r="P4031" s="5" t="e">
        <f t="shared" si="251"/>
        <v>#DIV/0!</v>
      </c>
      <c r="Q4031" t="s">
        <v>8317</v>
      </c>
      <c r="R4031" s="12" t="s">
        <v>8318</v>
      </c>
      <c r="S4031" s="14">
        <f t="shared" si="252"/>
        <v>42321.816782407412</v>
      </c>
      <c r="T4031" s="14">
        <f t="shared" si="253"/>
        <v>42351.816782407412</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50"/>
        <v>16</v>
      </c>
      <c r="P4032" s="5">
        <f t="shared" si="251"/>
        <v>66.666666666666671</v>
      </c>
      <c r="Q4032" t="s">
        <v>8317</v>
      </c>
      <c r="R4032" s="12" t="s">
        <v>8318</v>
      </c>
      <c r="S4032" s="14">
        <f t="shared" si="252"/>
        <v>42374.446747685179</v>
      </c>
      <c r="T4032" s="14">
        <f t="shared" si="253"/>
        <v>42403.575694444437</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50"/>
        <v>0</v>
      </c>
      <c r="P4033" s="5" t="e">
        <f t="shared" si="251"/>
        <v>#DIV/0!</v>
      </c>
      <c r="Q4033" t="s">
        <v>8317</v>
      </c>
      <c r="R4033" s="12" t="s">
        <v>8318</v>
      </c>
      <c r="S4033" s="14">
        <f t="shared" si="252"/>
        <v>41941.376898148148</v>
      </c>
      <c r="T4033" s="14">
        <f t="shared" si="253"/>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50"/>
        <v>6.8287037037037033</v>
      </c>
      <c r="P4034" s="5">
        <f t="shared" si="251"/>
        <v>59</v>
      </c>
      <c r="Q4034" t="s">
        <v>8317</v>
      </c>
      <c r="R4034" s="12" t="s">
        <v>8318</v>
      </c>
      <c r="S4034" s="14">
        <f t="shared" si="252"/>
        <v>42293.60087962963</v>
      </c>
      <c r="T4034" s="14">
        <f t="shared" si="253"/>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4">E4035/D4035*100</f>
        <v>25.698702928870294</v>
      </c>
      <c r="P4035" s="5">
        <f t="shared" ref="P4035:P4098" si="255">E4035/L4035</f>
        <v>65.340319148936175</v>
      </c>
      <c r="Q4035" t="s">
        <v>8317</v>
      </c>
      <c r="R4035" s="12" t="s">
        <v>8318</v>
      </c>
      <c r="S4035" s="14">
        <f t="shared" si="252"/>
        <v>42614.06046296296</v>
      </c>
      <c r="T4035" s="14">
        <f t="shared" si="253"/>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4"/>
        <v>1.4814814814814816</v>
      </c>
      <c r="P4036" s="5">
        <f t="shared" si="255"/>
        <v>100</v>
      </c>
      <c r="Q4036" t="s">
        <v>8317</v>
      </c>
      <c r="R4036" s="12" t="s">
        <v>8318</v>
      </c>
      <c r="S4036" s="14">
        <f t="shared" si="252"/>
        <v>42067.739004629628</v>
      </c>
      <c r="T4036" s="14">
        <f t="shared" si="253"/>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4"/>
        <v>36.85</v>
      </c>
      <c r="P4037" s="5">
        <f t="shared" si="255"/>
        <v>147.4</v>
      </c>
      <c r="Q4037" t="s">
        <v>8317</v>
      </c>
      <c r="R4037" s="12" t="s">
        <v>8318</v>
      </c>
      <c r="S4037" s="14">
        <f t="shared" si="252"/>
        <v>41903.674618055549</v>
      </c>
      <c r="T4037" s="14">
        <f t="shared" si="253"/>
        <v>41933.674618055549</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4"/>
        <v>47.05</v>
      </c>
      <c r="P4038" s="5">
        <f t="shared" si="255"/>
        <v>166.05882352941177</v>
      </c>
      <c r="Q4038" t="s">
        <v>8317</v>
      </c>
      <c r="R4038" s="12" t="s">
        <v>8318</v>
      </c>
      <c r="S4038" s="14">
        <f t="shared" si="252"/>
        <v>41804.728749999995</v>
      </c>
      <c r="T4038" s="14">
        <f t="shared" si="253"/>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4"/>
        <v>11.428571428571429</v>
      </c>
      <c r="P4039" s="5">
        <f t="shared" si="255"/>
        <v>40</v>
      </c>
      <c r="Q4039" t="s">
        <v>8317</v>
      </c>
      <c r="R4039" s="12" t="s">
        <v>8318</v>
      </c>
      <c r="S4039" s="14">
        <f t="shared" si="252"/>
        <v>42496.862442129634</v>
      </c>
      <c r="T4039" s="14">
        <f t="shared" si="253"/>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4"/>
        <v>12.04</v>
      </c>
      <c r="P4040" s="5">
        <f t="shared" si="255"/>
        <v>75.25</v>
      </c>
      <c r="Q4040" t="s">
        <v>8317</v>
      </c>
      <c r="R4040" s="12" t="s">
        <v>8318</v>
      </c>
      <c r="S4040" s="14">
        <f t="shared" si="252"/>
        <v>41869.59039351852</v>
      </c>
      <c r="T4040" s="14">
        <f t="shared" si="253"/>
        <v>41929.59039351852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4"/>
        <v>60</v>
      </c>
      <c r="P4041" s="5">
        <f t="shared" si="255"/>
        <v>60</v>
      </c>
      <c r="Q4041" t="s">
        <v>8317</v>
      </c>
      <c r="R4041" s="12" t="s">
        <v>8318</v>
      </c>
      <c r="S4041" s="14">
        <f t="shared" si="252"/>
        <v>42305.462581018517</v>
      </c>
      <c r="T4041" s="14">
        <f t="shared" si="253"/>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4"/>
        <v>31.25</v>
      </c>
      <c r="P4042" s="5">
        <f t="shared" si="255"/>
        <v>1250</v>
      </c>
      <c r="Q4042" t="s">
        <v>8317</v>
      </c>
      <c r="R4042" s="12" t="s">
        <v>8318</v>
      </c>
      <c r="S4042" s="14">
        <f t="shared" si="252"/>
        <v>42144.023194444446</v>
      </c>
      <c r="T4042" s="14">
        <f t="shared" si="253"/>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4"/>
        <v>0.42</v>
      </c>
      <c r="P4043" s="5">
        <f t="shared" si="255"/>
        <v>10.5</v>
      </c>
      <c r="Q4043" t="s">
        <v>8317</v>
      </c>
      <c r="R4043" s="12" t="s">
        <v>8318</v>
      </c>
      <c r="S4043" s="14">
        <f t="shared" si="252"/>
        <v>42559.265671296293</v>
      </c>
      <c r="T4043" s="14">
        <f t="shared" si="253"/>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4"/>
        <v>0.21</v>
      </c>
      <c r="P4044" s="5">
        <f t="shared" si="255"/>
        <v>7</v>
      </c>
      <c r="Q4044" t="s">
        <v>8317</v>
      </c>
      <c r="R4044" s="12" t="s">
        <v>8318</v>
      </c>
      <c r="S4044" s="14">
        <f t="shared" si="252"/>
        <v>41994.875740740739</v>
      </c>
      <c r="T4044" s="14">
        <f t="shared" si="253"/>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4"/>
        <v>0</v>
      </c>
      <c r="P4045" s="5" t="e">
        <f t="shared" si="255"/>
        <v>#DIV/0!</v>
      </c>
      <c r="Q4045" t="s">
        <v>8317</v>
      </c>
      <c r="R4045" s="12" t="s">
        <v>8318</v>
      </c>
      <c r="S4045" s="14">
        <f t="shared" si="252"/>
        <v>41948.749131944445</v>
      </c>
      <c r="T4045" s="14">
        <f t="shared" si="253"/>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4"/>
        <v>37.5</v>
      </c>
      <c r="P4046" s="5">
        <f t="shared" si="255"/>
        <v>56.25</v>
      </c>
      <c r="Q4046" t="s">
        <v>8317</v>
      </c>
      <c r="R4046" s="12" t="s">
        <v>8318</v>
      </c>
      <c r="S4046" s="14">
        <f t="shared" si="252"/>
        <v>42074.011365740742</v>
      </c>
      <c r="T4046" s="14">
        <f t="shared" si="253"/>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4"/>
        <v>0.02</v>
      </c>
      <c r="P4047" s="5">
        <f t="shared" si="255"/>
        <v>1</v>
      </c>
      <c r="Q4047" t="s">
        <v>8317</v>
      </c>
      <c r="R4047" s="12" t="s">
        <v>8318</v>
      </c>
      <c r="S4047" s="14">
        <f t="shared" si="252"/>
        <v>41841.992928240739</v>
      </c>
      <c r="T4047" s="14">
        <f t="shared" si="253"/>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4"/>
        <v>8.2142857142857135</v>
      </c>
      <c r="P4048" s="5">
        <f t="shared" si="255"/>
        <v>38.333333333333336</v>
      </c>
      <c r="Q4048" t="s">
        <v>8317</v>
      </c>
      <c r="R4048" s="12" t="s">
        <v>8318</v>
      </c>
      <c r="S4048" s="14">
        <f t="shared" si="252"/>
        <v>41904.442245370366</v>
      </c>
      <c r="T4048" s="14">
        <f t="shared" si="253"/>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4"/>
        <v>2.1999999999999997</v>
      </c>
      <c r="P4049" s="5">
        <f t="shared" si="255"/>
        <v>27.5</v>
      </c>
      <c r="Q4049" t="s">
        <v>8317</v>
      </c>
      <c r="R4049" s="12" t="s">
        <v>8318</v>
      </c>
      <c r="S4049" s="14">
        <f t="shared" si="252"/>
        <v>41990.814155092587</v>
      </c>
      <c r="T4049" s="14">
        <f t="shared" si="253"/>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4"/>
        <v>17.652941176470588</v>
      </c>
      <c r="P4050" s="5">
        <f t="shared" si="255"/>
        <v>32.978021978021978</v>
      </c>
      <c r="Q4050" t="s">
        <v>8317</v>
      </c>
      <c r="R4050" s="12" t="s">
        <v>8318</v>
      </c>
      <c r="S4050" s="14">
        <f t="shared" si="252"/>
        <v>42436.300775462958</v>
      </c>
      <c r="T4050" s="14">
        <f t="shared" si="253"/>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4"/>
        <v>0.08</v>
      </c>
      <c r="P4051" s="5">
        <f t="shared" si="255"/>
        <v>16</v>
      </c>
      <c r="Q4051" t="s">
        <v>8317</v>
      </c>
      <c r="R4051" s="12" t="s">
        <v>8318</v>
      </c>
      <c r="S4051" s="14">
        <f t="shared" ref="S4051:S4114" si="256">(((J4051/60)/60)/24)+DATE(1970,1,1)+(-5/24)</f>
        <v>42169.750173611108</v>
      </c>
      <c r="T4051" s="14">
        <f t="shared" ref="T4051:T4114" si="257">(((I4051/60)/60)/24)+DATE(1970,1,1)+(-5/24)</f>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4"/>
        <v>6.6666666666666666E-2</v>
      </c>
      <c r="P4052" s="5">
        <f t="shared" si="255"/>
        <v>1</v>
      </c>
      <c r="Q4052" t="s">
        <v>8317</v>
      </c>
      <c r="R4052" s="12" t="s">
        <v>8318</v>
      </c>
      <c r="S4052" s="14">
        <f t="shared" si="256"/>
        <v>41905.428136574068</v>
      </c>
      <c r="T4052" s="14">
        <f t="shared" si="257"/>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4"/>
        <v>0</v>
      </c>
      <c r="P4053" s="5" t="e">
        <f t="shared" si="255"/>
        <v>#DIV/0!</v>
      </c>
      <c r="Q4053" t="s">
        <v>8317</v>
      </c>
      <c r="R4053" s="12" t="s">
        <v>8318</v>
      </c>
      <c r="S4053" s="14">
        <f t="shared" si="256"/>
        <v>41761.601817129631</v>
      </c>
      <c r="T4053" s="14">
        <f t="shared" si="257"/>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4"/>
        <v>37.533333333333339</v>
      </c>
      <c r="P4054" s="5">
        <f t="shared" si="255"/>
        <v>86.615384615384613</v>
      </c>
      <c r="Q4054" t="s">
        <v>8317</v>
      </c>
      <c r="R4054" s="12" t="s">
        <v>8318</v>
      </c>
      <c r="S4054" s="14">
        <f t="shared" si="256"/>
        <v>41865.670324074068</v>
      </c>
      <c r="T4054" s="14">
        <f t="shared" si="257"/>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4"/>
        <v>22</v>
      </c>
      <c r="P4055" s="5">
        <f t="shared" si="255"/>
        <v>55</v>
      </c>
      <c r="Q4055" t="s">
        <v>8317</v>
      </c>
      <c r="R4055" s="12" t="s">
        <v>8318</v>
      </c>
      <c r="S4055" s="14">
        <f t="shared" si="256"/>
        <v>41928.481805555552</v>
      </c>
      <c r="T4055" s="14">
        <f t="shared" si="257"/>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4"/>
        <v>0</v>
      </c>
      <c r="P4056" s="5" t="e">
        <f t="shared" si="255"/>
        <v>#DIV/0!</v>
      </c>
      <c r="Q4056" t="s">
        <v>8317</v>
      </c>
      <c r="R4056" s="12" t="s">
        <v>8318</v>
      </c>
      <c r="S4056" s="14">
        <f t="shared" si="256"/>
        <v>42613.632928240739</v>
      </c>
      <c r="T4056" s="14">
        <f t="shared" si="257"/>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4"/>
        <v>17.62</v>
      </c>
      <c r="P4057" s="5">
        <f t="shared" si="255"/>
        <v>41.952380952380949</v>
      </c>
      <c r="Q4057" t="s">
        <v>8317</v>
      </c>
      <c r="R4057" s="12" t="s">
        <v>8318</v>
      </c>
      <c r="S4057" s="14">
        <f t="shared" si="256"/>
        <v>41779.44017361111</v>
      </c>
      <c r="T4057" s="14">
        <f t="shared" si="257"/>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4"/>
        <v>53</v>
      </c>
      <c r="P4058" s="5">
        <f t="shared" si="255"/>
        <v>88.333333333333329</v>
      </c>
      <c r="Q4058" t="s">
        <v>8317</v>
      </c>
      <c r="R4058" s="12" t="s">
        <v>8318</v>
      </c>
      <c r="S4058" s="14">
        <f t="shared" si="256"/>
        <v>42534.724988425929</v>
      </c>
      <c r="T4058" s="14">
        <f t="shared" si="257"/>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4"/>
        <v>22.142857142857142</v>
      </c>
      <c r="P4059" s="5">
        <f t="shared" si="255"/>
        <v>129.16666666666666</v>
      </c>
      <c r="Q4059" t="s">
        <v>8317</v>
      </c>
      <c r="R4059" s="12" t="s">
        <v>8318</v>
      </c>
      <c r="S4059" s="14">
        <f t="shared" si="256"/>
        <v>42310.760185185187</v>
      </c>
      <c r="T4059" s="14">
        <f t="shared" si="257"/>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4"/>
        <v>2.5333333333333332</v>
      </c>
      <c r="P4060" s="5">
        <f t="shared" si="255"/>
        <v>23.75</v>
      </c>
      <c r="Q4060" t="s">
        <v>8317</v>
      </c>
      <c r="R4060" s="12" t="s">
        <v>8318</v>
      </c>
      <c r="S4060" s="14">
        <f t="shared" si="256"/>
        <v>42445.852361111109</v>
      </c>
      <c r="T4060" s="14">
        <f t="shared" si="257"/>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4"/>
        <v>2.5</v>
      </c>
      <c r="P4061" s="5">
        <f t="shared" si="255"/>
        <v>35.714285714285715</v>
      </c>
      <c r="Q4061" t="s">
        <v>8317</v>
      </c>
      <c r="R4061" s="12" t="s">
        <v>8318</v>
      </c>
      <c r="S4061" s="14">
        <f t="shared" si="256"/>
        <v>41866.432314814811</v>
      </c>
      <c r="T4061" s="14">
        <f t="shared" si="257"/>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4"/>
        <v>2.85</v>
      </c>
      <c r="P4062" s="5">
        <f t="shared" si="255"/>
        <v>57</v>
      </c>
      <c r="Q4062" t="s">
        <v>8317</v>
      </c>
      <c r="R4062" s="12" t="s">
        <v>8318</v>
      </c>
      <c r="S4062" s="14">
        <f t="shared" si="256"/>
        <v>41779.486759259256</v>
      </c>
      <c r="T4062" s="14">
        <f t="shared" si="257"/>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4"/>
        <v>0</v>
      </c>
      <c r="P4063" s="5" t="e">
        <f t="shared" si="255"/>
        <v>#DIV/0!</v>
      </c>
      <c r="Q4063" t="s">
        <v>8317</v>
      </c>
      <c r="R4063" s="12" t="s">
        <v>8318</v>
      </c>
      <c r="S4063" s="14">
        <f t="shared" si="256"/>
        <v>42420.933136574073</v>
      </c>
      <c r="T4063" s="14">
        <f t="shared" si="257"/>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4"/>
        <v>2.4500000000000002</v>
      </c>
      <c r="P4064" s="5">
        <f t="shared" si="255"/>
        <v>163.33333333333334</v>
      </c>
      <c r="Q4064" t="s">
        <v>8317</v>
      </c>
      <c r="R4064" s="12" t="s">
        <v>8318</v>
      </c>
      <c r="S4064" s="14">
        <f t="shared" si="256"/>
        <v>42523.530879629623</v>
      </c>
      <c r="T4064" s="14">
        <f t="shared" si="257"/>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4"/>
        <v>1.4210526315789473</v>
      </c>
      <c r="P4065" s="5">
        <f t="shared" si="255"/>
        <v>15</v>
      </c>
      <c r="Q4065" t="s">
        <v>8317</v>
      </c>
      <c r="R4065" s="12" t="s">
        <v>8318</v>
      </c>
      <c r="S4065" s="14">
        <f t="shared" si="256"/>
        <v>41787.473194444443</v>
      </c>
      <c r="T4065" s="14">
        <f t="shared" si="257"/>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4"/>
        <v>19.25</v>
      </c>
      <c r="P4066" s="5">
        <f t="shared" si="255"/>
        <v>64.166666666666671</v>
      </c>
      <c r="Q4066" t="s">
        <v>8317</v>
      </c>
      <c r="R4066" s="12" t="s">
        <v>8318</v>
      </c>
      <c r="S4066" s="14">
        <f t="shared" si="256"/>
        <v>42093.379930555551</v>
      </c>
      <c r="T4066" s="14">
        <f t="shared" si="257"/>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4"/>
        <v>0.67500000000000004</v>
      </c>
      <c r="P4067" s="5">
        <f t="shared" si="255"/>
        <v>6.75</v>
      </c>
      <c r="Q4067" t="s">
        <v>8317</v>
      </c>
      <c r="R4067" s="12" t="s">
        <v>8318</v>
      </c>
      <c r="S4067" s="14">
        <f t="shared" si="256"/>
        <v>41833.74318287037</v>
      </c>
      <c r="T4067" s="14">
        <f t="shared" si="257"/>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4"/>
        <v>0.16666666666666669</v>
      </c>
      <c r="P4068" s="5">
        <f t="shared" si="255"/>
        <v>25</v>
      </c>
      <c r="Q4068" t="s">
        <v>8317</v>
      </c>
      <c r="R4068" s="12" t="s">
        <v>8318</v>
      </c>
      <c r="S4068" s="14">
        <f t="shared" si="256"/>
        <v>42478.830879629626</v>
      </c>
      <c r="T4068" s="14">
        <f t="shared" si="257"/>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4"/>
        <v>60.9</v>
      </c>
      <c r="P4069" s="5">
        <f t="shared" si="255"/>
        <v>179.11764705882354</v>
      </c>
      <c r="Q4069" t="s">
        <v>8317</v>
      </c>
      <c r="R4069" s="12" t="s">
        <v>8318</v>
      </c>
      <c r="S4069" s="14">
        <f t="shared" si="256"/>
        <v>42234.909143518518</v>
      </c>
      <c r="T4069" s="14">
        <f t="shared" si="257"/>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4"/>
        <v>1</v>
      </c>
      <c r="P4070" s="5">
        <f t="shared" si="255"/>
        <v>34.950000000000003</v>
      </c>
      <c r="Q4070" t="s">
        <v>8317</v>
      </c>
      <c r="R4070" s="12" t="s">
        <v>8318</v>
      </c>
      <c r="S4070" s="14">
        <f t="shared" si="256"/>
        <v>42718.755266203698</v>
      </c>
      <c r="T4070" s="14">
        <f t="shared" si="257"/>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4"/>
        <v>34.4</v>
      </c>
      <c r="P4071" s="5">
        <f t="shared" si="255"/>
        <v>33.07692307692308</v>
      </c>
      <c r="Q4071" t="s">
        <v>8317</v>
      </c>
      <c r="R4071" s="12" t="s">
        <v>8318</v>
      </c>
      <c r="S4071" s="14">
        <f t="shared" si="256"/>
        <v>42022.453194444439</v>
      </c>
      <c r="T4071" s="14">
        <f t="shared" si="257"/>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4"/>
        <v>16.5</v>
      </c>
      <c r="P4072" s="5">
        <f t="shared" si="255"/>
        <v>27.5</v>
      </c>
      <c r="Q4072" t="s">
        <v>8317</v>
      </c>
      <c r="R4072" s="12" t="s">
        <v>8318</v>
      </c>
      <c r="S4072" s="14">
        <f t="shared" si="256"/>
        <v>42031.458564814813</v>
      </c>
      <c r="T4072" s="14">
        <f t="shared" si="257"/>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4"/>
        <v>0</v>
      </c>
      <c r="P4073" s="5" t="e">
        <f t="shared" si="255"/>
        <v>#DIV/0!</v>
      </c>
      <c r="Q4073" t="s">
        <v>8317</v>
      </c>
      <c r="R4073" s="12" t="s">
        <v>8318</v>
      </c>
      <c r="S4073" s="14">
        <f t="shared" si="256"/>
        <v>42700.59642361111</v>
      </c>
      <c r="T4073" s="14">
        <f t="shared" si="257"/>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4"/>
        <v>0.4</v>
      </c>
      <c r="P4074" s="5">
        <f t="shared" si="255"/>
        <v>2</v>
      </c>
      <c r="Q4074" t="s">
        <v>8317</v>
      </c>
      <c r="R4074" s="12" t="s">
        <v>8318</v>
      </c>
      <c r="S4074" s="14">
        <f t="shared" si="256"/>
        <v>41812.566099537034</v>
      </c>
      <c r="T4074" s="14">
        <f t="shared" si="257"/>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4"/>
        <v>1.0571428571428572</v>
      </c>
      <c r="P4075" s="5">
        <f t="shared" si="255"/>
        <v>18.5</v>
      </c>
      <c r="Q4075" t="s">
        <v>8317</v>
      </c>
      <c r="R4075" s="12" t="s">
        <v>8318</v>
      </c>
      <c r="S4075" s="14">
        <f t="shared" si="256"/>
        <v>42078.136875000004</v>
      </c>
      <c r="T4075" s="14">
        <f t="shared" si="257"/>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4"/>
        <v>26.727272727272727</v>
      </c>
      <c r="P4076" s="5">
        <f t="shared" si="255"/>
        <v>35</v>
      </c>
      <c r="Q4076" t="s">
        <v>8317</v>
      </c>
      <c r="R4076" s="12" t="s">
        <v>8318</v>
      </c>
      <c r="S4076" s="14">
        <f t="shared" si="256"/>
        <v>42283.344618055555</v>
      </c>
      <c r="T4076" s="14">
        <f t="shared" si="257"/>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4"/>
        <v>28.799999999999997</v>
      </c>
      <c r="P4077" s="5">
        <f t="shared" si="255"/>
        <v>44.307692307692307</v>
      </c>
      <c r="Q4077" t="s">
        <v>8317</v>
      </c>
      <c r="R4077" s="12" t="s">
        <v>8318</v>
      </c>
      <c r="S4077" s="14">
        <f t="shared" si="256"/>
        <v>41778.837604166663</v>
      </c>
      <c r="T4077" s="14">
        <f t="shared" si="257"/>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4"/>
        <v>0</v>
      </c>
      <c r="P4078" s="5" t="e">
        <f t="shared" si="255"/>
        <v>#DIV/0!</v>
      </c>
      <c r="Q4078" t="s">
        <v>8317</v>
      </c>
      <c r="R4078" s="12" t="s">
        <v>8318</v>
      </c>
      <c r="S4078" s="14">
        <f t="shared" si="256"/>
        <v>41905.587372685186</v>
      </c>
      <c r="T4078" s="14">
        <f t="shared" si="257"/>
        <v>41933.618749999994</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4"/>
        <v>8.9</v>
      </c>
      <c r="P4079" s="5">
        <f t="shared" si="255"/>
        <v>222.5</v>
      </c>
      <c r="Q4079" t="s">
        <v>8317</v>
      </c>
      <c r="R4079" s="12" t="s">
        <v>8318</v>
      </c>
      <c r="S4079" s="14">
        <f t="shared" si="256"/>
        <v>42695.502245370364</v>
      </c>
      <c r="T4079" s="14">
        <f t="shared" si="257"/>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4"/>
        <v>0</v>
      </c>
      <c r="P4080" s="5" t="e">
        <f t="shared" si="255"/>
        <v>#DIV/0!</v>
      </c>
      <c r="Q4080" t="s">
        <v>8317</v>
      </c>
      <c r="R4080" s="12" t="s">
        <v>8318</v>
      </c>
      <c r="S4080" s="14">
        <f t="shared" si="256"/>
        <v>42732.579189814809</v>
      </c>
      <c r="T4080" s="14">
        <f t="shared" si="257"/>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4"/>
        <v>0.16666666666666669</v>
      </c>
      <c r="P4081" s="5">
        <f t="shared" si="255"/>
        <v>5</v>
      </c>
      <c r="Q4081" t="s">
        <v>8317</v>
      </c>
      <c r="R4081" s="12" t="s">
        <v>8318</v>
      </c>
      <c r="S4081" s="14">
        <f t="shared" si="256"/>
        <v>42510.730567129627</v>
      </c>
      <c r="T4081" s="14">
        <f t="shared" si="257"/>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4"/>
        <v>0</v>
      </c>
      <c r="P4082" s="5" t="e">
        <f t="shared" si="255"/>
        <v>#DIV/0!</v>
      </c>
      <c r="Q4082" t="s">
        <v>8317</v>
      </c>
      <c r="R4082" s="12" t="s">
        <v>8318</v>
      </c>
      <c r="S4082" s="14">
        <f t="shared" si="256"/>
        <v>42511.489768518521</v>
      </c>
      <c r="T4082" s="14">
        <f t="shared" si="257"/>
        <v>42535.57916666667</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4"/>
        <v>15.737410071942445</v>
      </c>
      <c r="P4083" s="5">
        <f t="shared" si="255"/>
        <v>29.166666666666668</v>
      </c>
      <c r="Q4083" t="s">
        <v>8317</v>
      </c>
      <c r="R4083" s="12" t="s">
        <v>8318</v>
      </c>
      <c r="S4083" s="14">
        <f t="shared" si="256"/>
        <v>42041.372974537029</v>
      </c>
      <c r="T4083" s="14">
        <f t="shared" si="257"/>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4"/>
        <v>2</v>
      </c>
      <c r="P4084" s="5">
        <f t="shared" si="255"/>
        <v>1.5</v>
      </c>
      <c r="Q4084" t="s">
        <v>8317</v>
      </c>
      <c r="R4084" s="12" t="s">
        <v>8318</v>
      </c>
      <c r="S4084" s="14">
        <f t="shared" si="256"/>
        <v>42306.980937499997</v>
      </c>
      <c r="T4084" s="14">
        <f t="shared" si="257"/>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4"/>
        <v>21.685714285714287</v>
      </c>
      <c r="P4085" s="5">
        <f t="shared" si="255"/>
        <v>126.5</v>
      </c>
      <c r="Q4085" t="s">
        <v>8317</v>
      </c>
      <c r="R4085" s="12" t="s">
        <v>8318</v>
      </c>
      <c r="S4085" s="14">
        <f t="shared" si="256"/>
        <v>42353.553425925922</v>
      </c>
      <c r="T4085" s="14">
        <f t="shared" si="257"/>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4"/>
        <v>0.33333333333333337</v>
      </c>
      <c r="P4086" s="5">
        <f t="shared" si="255"/>
        <v>10</v>
      </c>
      <c r="Q4086" t="s">
        <v>8317</v>
      </c>
      <c r="R4086" s="12" t="s">
        <v>8318</v>
      </c>
      <c r="S4086" s="14">
        <f t="shared" si="256"/>
        <v>42622.228078703702</v>
      </c>
      <c r="T4086" s="14">
        <f t="shared" si="257"/>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4"/>
        <v>0.2857142857142857</v>
      </c>
      <c r="P4087" s="5">
        <f t="shared" si="255"/>
        <v>10</v>
      </c>
      <c r="Q4087" t="s">
        <v>8317</v>
      </c>
      <c r="R4087" s="12" t="s">
        <v>8318</v>
      </c>
      <c r="S4087" s="14">
        <f t="shared" si="256"/>
        <v>42058.395543981482</v>
      </c>
      <c r="T4087" s="14">
        <f t="shared" si="257"/>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4"/>
        <v>4.7</v>
      </c>
      <c r="P4088" s="5">
        <f t="shared" si="255"/>
        <v>9.4</v>
      </c>
      <c r="Q4088" t="s">
        <v>8317</v>
      </c>
      <c r="R4088" s="12" t="s">
        <v>8318</v>
      </c>
      <c r="S4088" s="14">
        <f t="shared" si="256"/>
        <v>42304.732627314814</v>
      </c>
      <c r="T4088" s="14">
        <f t="shared" si="257"/>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4"/>
        <v>0</v>
      </c>
      <c r="P4089" s="5" t="e">
        <f t="shared" si="255"/>
        <v>#DIV/0!</v>
      </c>
      <c r="Q4089" t="s">
        <v>8317</v>
      </c>
      <c r="R4089" s="12" t="s">
        <v>8318</v>
      </c>
      <c r="S4089" s="14">
        <f t="shared" si="256"/>
        <v>42538.53456018518</v>
      </c>
      <c r="T4089" s="14">
        <f t="shared" si="257"/>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4"/>
        <v>10.8</v>
      </c>
      <c r="P4090" s="5">
        <f t="shared" si="255"/>
        <v>72</v>
      </c>
      <c r="Q4090" t="s">
        <v>8317</v>
      </c>
      <c r="R4090" s="12" t="s">
        <v>8318</v>
      </c>
      <c r="S4090" s="14">
        <f t="shared" si="256"/>
        <v>41990.40421296296</v>
      </c>
      <c r="T4090" s="14">
        <f t="shared" si="257"/>
        <v>42020.226388888892</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4"/>
        <v>4.8</v>
      </c>
      <c r="P4091" s="5">
        <f t="shared" si="255"/>
        <v>30</v>
      </c>
      <c r="Q4091" t="s">
        <v>8317</v>
      </c>
      <c r="R4091" s="12" t="s">
        <v>8318</v>
      </c>
      <c r="S4091" s="14">
        <f t="shared" si="256"/>
        <v>42122.524166666662</v>
      </c>
      <c r="T4091" s="14">
        <f t="shared" si="257"/>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4"/>
        <v>3.2</v>
      </c>
      <c r="P4092" s="5">
        <f t="shared" si="255"/>
        <v>10.666666666666666</v>
      </c>
      <c r="Q4092" t="s">
        <v>8317</v>
      </c>
      <c r="R4092" s="12" t="s">
        <v>8318</v>
      </c>
      <c r="S4092" s="14">
        <f t="shared" si="256"/>
        <v>42209.464548611104</v>
      </c>
      <c r="T4092" s="14">
        <f t="shared" si="257"/>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4"/>
        <v>12.75</v>
      </c>
      <c r="P4093" s="5">
        <f t="shared" si="255"/>
        <v>25.5</v>
      </c>
      <c r="Q4093" t="s">
        <v>8317</v>
      </c>
      <c r="R4093" s="12" t="s">
        <v>8318</v>
      </c>
      <c r="S4093" s="14">
        <f t="shared" si="256"/>
        <v>41990.298043981478</v>
      </c>
      <c r="T4093" s="14">
        <f t="shared" si="257"/>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4"/>
        <v>1.8181818181818181E-2</v>
      </c>
      <c r="P4094" s="5">
        <f t="shared" si="255"/>
        <v>20</v>
      </c>
      <c r="Q4094" t="s">
        <v>8317</v>
      </c>
      <c r="R4094" s="12" t="s">
        <v>8318</v>
      </c>
      <c r="S4094" s="14">
        <f t="shared" si="256"/>
        <v>42038.986655092587</v>
      </c>
      <c r="T4094" s="14">
        <f t="shared" si="257"/>
        <v>42098.94498842593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4"/>
        <v>2.4</v>
      </c>
      <c r="P4095" s="5">
        <f t="shared" si="255"/>
        <v>15</v>
      </c>
      <c r="Q4095" t="s">
        <v>8317</v>
      </c>
      <c r="R4095" s="12" t="s">
        <v>8318</v>
      </c>
      <c r="S4095" s="14">
        <f t="shared" si="256"/>
        <v>42178.607557870368</v>
      </c>
      <c r="T4095" s="14">
        <f t="shared" si="257"/>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4"/>
        <v>36.5</v>
      </c>
      <c r="P4096" s="5">
        <f t="shared" si="255"/>
        <v>91.25</v>
      </c>
      <c r="Q4096" t="s">
        <v>8317</v>
      </c>
      <c r="R4096" s="12" t="s">
        <v>8318</v>
      </c>
      <c r="S4096" s="14">
        <f t="shared" si="256"/>
        <v>41889.878472222219</v>
      </c>
      <c r="T4096" s="14">
        <f t="shared" si="257"/>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4"/>
        <v>2.666666666666667</v>
      </c>
      <c r="P4097" s="5">
        <f t="shared" si="255"/>
        <v>800</v>
      </c>
      <c r="Q4097" t="s">
        <v>8317</v>
      </c>
      <c r="R4097" s="12" t="s">
        <v>8318</v>
      </c>
      <c r="S4097" s="14">
        <f t="shared" si="256"/>
        <v>42692.823495370372</v>
      </c>
      <c r="T4097" s="14">
        <f t="shared" si="257"/>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4"/>
        <v>11.428571428571429</v>
      </c>
      <c r="P4098" s="5">
        <f t="shared" si="255"/>
        <v>80</v>
      </c>
      <c r="Q4098" t="s">
        <v>8317</v>
      </c>
      <c r="R4098" s="12" t="s">
        <v>8318</v>
      </c>
      <c r="S4098" s="14">
        <f t="shared" si="256"/>
        <v>42750.321979166663</v>
      </c>
      <c r="T4098" s="14">
        <f t="shared" si="257"/>
        <v>42794.160416666658</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8">E4099/D4099*100</f>
        <v>0</v>
      </c>
      <c r="P4099" s="5" t="e">
        <f t="shared" ref="P4099:P4115" si="259">E4099/L4099</f>
        <v>#DIV/0!</v>
      </c>
      <c r="Q4099" t="s">
        <v>8317</v>
      </c>
      <c r="R4099" s="12" t="s">
        <v>8318</v>
      </c>
      <c r="S4099" s="14">
        <f t="shared" si="256"/>
        <v>42344.616168981483</v>
      </c>
      <c r="T4099" s="14">
        <f t="shared" si="257"/>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8"/>
        <v>0</v>
      </c>
      <c r="P4100" s="5" t="e">
        <f t="shared" si="259"/>
        <v>#DIV/0!</v>
      </c>
      <c r="Q4100" t="s">
        <v>8317</v>
      </c>
      <c r="R4100" s="12" t="s">
        <v>8318</v>
      </c>
      <c r="S4100" s="14">
        <f t="shared" si="256"/>
        <v>42495.51385416666</v>
      </c>
      <c r="T4100" s="14">
        <f t="shared" si="257"/>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8"/>
        <v>1.1111111111111112</v>
      </c>
      <c r="P4101" s="5">
        <f t="shared" si="259"/>
        <v>50</v>
      </c>
      <c r="Q4101" t="s">
        <v>8317</v>
      </c>
      <c r="R4101" s="12" t="s">
        <v>8318</v>
      </c>
      <c r="S4101" s="14">
        <f t="shared" si="256"/>
        <v>42570.642048611109</v>
      </c>
      <c r="T4101" s="14">
        <f t="shared" si="257"/>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8"/>
        <v>0</v>
      </c>
      <c r="P4102" s="5" t="e">
        <f t="shared" si="259"/>
        <v>#DIV/0!</v>
      </c>
      <c r="Q4102" t="s">
        <v>8317</v>
      </c>
      <c r="R4102" s="12" t="s">
        <v>8318</v>
      </c>
      <c r="S4102" s="14">
        <f t="shared" si="256"/>
        <v>41926.916550925926</v>
      </c>
      <c r="T4102" s="14">
        <f t="shared" si="257"/>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8"/>
        <v>0</v>
      </c>
      <c r="P4103" s="5" t="e">
        <f t="shared" si="259"/>
        <v>#DIV/0!</v>
      </c>
      <c r="Q4103" t="s">
        <v>8317</v>
      </c>
      <c r="R4103" s="12" t="s">
        <v>8318</v>
      </c>
      <c r="S4103" s="14">
        <f t="shared" si="256"/>
        <v>42730.695393518516</v>
      </c>
      <c r="T4103" s="14">
        <f t="shared" si="257"/>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8"/>
        <v>27.400000000000002</v>
      </c>
      <c r="P4104" s="5">
        <f t="shared" si="259"/>
        <v>22.833333333333332</v>
      </c>
      <c r="Q4104" t="s">
        <v>8317</v>
      </c>
      <c r="R4104" s="12" t="s">
        <v>8318</v>
      </c>
      <c r="S4104" s="14">
        <f t="shared" si="256"/>
        <v>42475.639733796292</v>
      </c>
      <c r="T4104" s="14">
        <f t="shared" si="257"/>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8"/>
        <v>10</v>
      </c>
      <c r="P4105" s="5">
        <f t="shared" si="259"/>
        <v>16.666666666666668</v>
      </c>
      <c r="Q4105" t="s">
        <v>8317</v>
      </c>
      <c r="R4105" s="12" t="s">
        <v>8318</v>
      </c>
      <c r="S4105" s="14">
        <f t="shared" si="256"/>
        <v>42188.624606481484</v>
      </c>
      <c r="T4105" s="14">
        <f t="shared" si="257"/>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8"/>
        <v>21.366666666666667</v>
      </c>
      <c r="P4106" s="5">
        <f t="shared" si="259"/>
        <v>45.785714285714285</v>
      </c>
      <c r="Q4106" t="s">
        <v>8317</v>
      </c>
      <c r="R4106" s="12" t="s">
        <v>8318</v>
      </c>
      <c r="S4106" s="14">
        <f t="shared" si="256"/>
        <v>42640.069837962961</v>
      </c>
      <c r="T4106" s="14">
        <f t="shared" si="257"/>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8"/>
        <v>6.9696969696969706</v>
      </c>
      <c r="P4107" s="5">
        <f t="shared" si="259"/>
        <v>383.33333333333331</v>
      </c>
      <c r="Q4107" t="s">
        <v>8317</v>
      </c>
      <c r="R4107" s="12" t="s">
        <v>8318</v>
      </c>
      <c r="S4107" s="14">
        <f t="shared" si="256"/>
        <v>42696.802187499998</v>
      </c>
      <c r="T4107" s="14">
        <f t="shared" si="257"/>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8"/>
        <v>70.599999999999994</v>
      </c>
      <c r="P4108" s="5">
        <f t="shared" si="259"/>
        <v>106.96969696969697</v>
      </c>
      <c r="Q4108" t="s">
        <v>8317</v>
      </c>
      <c r="R4108" s="12" t="s">
        <v>8318</v>
      </c>
      <c r="S4108" s="14">
        <f t="shared" si="256"/>
        <v>42052.841041666667</v>
      </c>
      <c r="T4108" s="14">
        <f t="shared" si="257"/>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8"/>
        <v>2.0500000000000003</v>
      </c>
      <c r="P4109" s="5">
        <f t="shared" si="259"/>
        <v>10.25</v>
      </c>
      <c r="Q4109" t="s">
        <v>8317</v>
      </c>
      <c r="R4109" s="12" t="s">
        <v>8318</v>
      </c>
      <c r="S4109" s="14">
        <f t="shared" si="256"/>
        <v>41883.708344907405</v>
      </c>
      <c r="T4109" s="14">
        <f t="shared" si="257"/>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8"/>
        <v>1.9666666666666666</v>
      </c>
      <c r="P4110" s="5">
        <f t="shared" si="259"/>
        <v>59</v>
      </c>
      <c r="Q4110" t="s">
        <v>8317</v>
      </c>
      <c r="R4110" s="12" t="s">
        <v>8318</v>
      </c>
      <c r="S4110" s="14">
        <f t="shared" si="256"/>
        <v>42766.823344907411</v>
      </c>
      <c r="T4110" s="14">
        <f t="shared" si="257"/>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8"/>
        <v>0</v>
      </c>
      <c r="P4111" s="5" t="e">
        <f t="shared" si="259"/>
        <v>#DIV/0!</v>
      </c>
      <c r="Q4111" t="s">
        <v>8317</v>
      </c>
      <c r="R4111" s="12" t="s">
        <v>8318</v>
      </c>
      <c r="S4111" s="14">
        <f t="shared" si="256"/>
        <v>42307.331064814811</v>
      </c>
      <c r="T4111" s="14">
        <f t="shared" si="257"/>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8"/>
        <v>28.666666666666668</v>
      </c>
      <c r="P4112" s="5">
        <f t="shared" si="259"/>
        <v>14.333333333333334</v>
      </c>
      <c r="Q4112" t="s">
        <v>8317</v>
      </c>
      <c r="R4112" s="12" t="s">
        <v>8318</v>
      </c>
      <c r="S4112" s="14">
        <f t="shared" si="256"/>
        <v>42512.418414351843</v>
      </c>
      <c r="T4112" s="14">
        <f t="shared" si="257"/>
        <v>42572.418414351843</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8"/>
        <v>3.1333333333333333</v>
      </c>
      <c r="P4113" s="5">
        <f t="shared" si="259"/>
        <v>15.666666666666666</v>
      </c>
      <c r="Q4113" t="s">
        <v>8317</v>
      </c>
      <c r="R4113" s="12" t="s">
        <v>8318</v>
      </c>
      <c r="S4113" s="14">
        <f t="shared" si="256"/>
        <v>42028.927546296291</v>
      </c>
      <c r="T4113" s="14">
        <f t="shared" si="257"/>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8"/>
        <v>0.04</v>
      </c>
      <c r="P4114" s="5">
        <f t="shared" si="259"/>
        <v>1</v>
      </c>
      <c r="Q4114" t="s">
        <v>8317</v>
      </c>
      <c r="R4114" s="12" t="s">
        <v>8318</v>
      </c>
      <c r="S4114" s="14">
        <f t="shared" si="256"/>
        <v>42400.738263888888</v>
      </c>
      <c r="T4114" s="14">
        <f t="shared" si="257"/>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8"/>
        <v>0.2</v>
      </c>
      <c r="P4115" s="5">
        <f t="shared" si="259"/>
        <v>1</v>
      </c>
      <c r="Q4115" t="s">
        <v>8317</v>
      </c>
      <c r="R4115" s="12" t="s">
        <v>8318</v>
      </c>
      <c r="S4115" s="14">
        <f t="shared" ref="S4115" si="260">(((J4115/60)/60)/24)+DATE(1970,1,1)+(-5/24)</f>
        <v>42358.364849537036</v>
      </c>
      <c r="T4115" s="14">
        <f t="shared" ref="T4115" si="261">(((I4115/60)/60)/24)+DATE(1970,1,1)+(-5/24)</f>
        <v>42377.06527777778</v>
      </c>
    </row>
  </sheetData>
  <conditionalFormatting sqref="F1:F1048576">
    <cfRule type="containsText" dxfId="3" priority="5" operator="containsText" text="failed">
      <formula>NOT(ISERROR(SEARCH("failed",F1)))</formula>
    </cfRule>
    <cfRule type="containsText" dxfId="2" priority="4" operator="containsText" text="successful">
      <formula>NOT(ISERROR(SEARCH("successful",F1)))</formula>
    </cfRule>
    <cfRule type="containsText" dxfId="1" priority="3" operator="containsText" text="canceled">
      <formula>NOT(ISERROR(SEARCH("canceled",F1)))</formula>
    </cfRule>
    <cfRule type="containsText" dxfId="0" priority="2" operator="containsText" text="live">
      <formula>NOT(ISERROR(SEARCH("live",F1)))</formula>
    </cfRule>
  </conditionalFormatting>
  <conditionalFormatting sqref="O1:O1048576">
    <cfRule type="colorScale" priority="1">
      <colorScale>
        <cfvo type="num" val="0"/>
        <cfvo type="num" val="100"/>
        <cfvo type="num" val="200"/>
        <color rgb="FFC00000"/>
        <color rgb="FF92D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46DEC-1436-E140-A69A-88A3BE433FBE}">
  <dimension ref="A1:F14"/>
  <sheetViews>
    <sheetView workbookViewId="0">
      <selection activeCell="E12" sqref="E12"/>
    </sheetView>
  </sheetViews>
  <sheetFormatPr baseColWidth="10" defaultRowHeight="15" x14ac:dyDescent="0.2"/>
  <cols>
    <col min="1" max="1" width="11.83203125" bestFit="1" customWidth="1"/>
    <col min="2" max="5" width="8.83203125" bestFit="1" customWidth="1"/>
    <col min="6" max="6" width="10" bestFit="1" customWidth="1"/>
  </cols>
  <sheetData>
    <row r="1" spans="1:6" x14ac:dyDescent="0.2">
      <c r="A1" s="8" t="s">
        <v>8223</v>
      </c>
      <c r="B1" t="s">
        <v>8360</v>
      </c>
    </row>
    <row r="3" spans="1:6" x14ac:dyDescent="0.2">
      <c r="A3" s="8" t="s">
        <v>8363</v>
      </c>
      <c r="B3" s="8" t="s">
        <v>8218</v>
      </c>
    </row>
    <row r="4" spans="1:6" x14ac:dyDescent="0.2">
      <c r="A4" s="8" t="s">
        <v>8308</v>
      </c>
      <c r="B4" t="s">
        <v>8220</v>
      </c>
      <c r="C4" t="s">
        <v>8221</v>
      </c>
      <c r="D4" t="s">
        <v>8222</v>
      </c>
      <c r="E4" t="s">
        <v>8219</v>
      </c>
      <c r="F4" t="s">
        <v>8362</v>
      </c>
    </row>
    <row r="5" spans="1:6" x14ac:dyDescent="0.2">
      <c r="A5" t="s">
        <v>8310</v>
      </c>
      <c r="B5" s="10">
        <v>40</v>
      </c>
      <c r="C5" s="10">
        <v>179</v>
      </c>
      <c r="D5" s="10"/>
      <c r="E5" s="10">
        <v>300</v>
      </c>
      <c r="F5" s="10">
        <v>519</v>
      </c>
    </row>
    <row r="6" spans="1:6" x14ac:dyDescent="0.2">
      <c r="A6" t="s">
        <v>8336</v>
      </c>
      <c r="B6" s="10">
        <v>21</v>
      </c>
      <c r="C6" s="10">
        <v>138</v>
      </c>
      <c r="D6" s="10">
        <v>6</v>
      </c>
      <c r="E6" s="10">
        <v>35</v>
      </c>
      <c r="F6" s="10">
        <v>200</v>
      </c>
    </row>
    <row r="7" spans="1:6" x14ac:dyDescent="0.2">
      <c r="A7" t="s">
        <v>8333</v>
      </c>
      <c r="B7" s="10">
        <v>1</v>
      </c>
      <c r="C7" s="10">
        <v>137</v>
      </c>
      <c r="D7" s="10"/>
      <c r="E7" s="10">
        <v>82</v>
      </c>
      <c r="F7" s="10">
        <v>220</v>
      </c>
    </row>
    <row r="8" spans="1:6" x14ac:dyDescent="0.2">
      <c r="A8" t="s">
        <v>8331</v>
      </c>
      <c r="B8" s="10">
        <v>23</v>
      </c>
      <c r="C8" s="10"/>
      <c r="D8" s="10"/>
      <c r="E8" s="10">
        <v>1</v>
      </c>
      <c r="F8" s="10">
        <v>24</v>
      </c>
    </row>
    <row r="9" spans="1:6" x14ac:dyDescent="0.2">
      <c r="A9" t="s">
        <v>8325</v>
      </c>
      <c r="B9" s="10">
        <v>21</v>
      </c>
      <c r="C9" s="10">
        <v>125</v>
      </c>
      <c r="D9" s="10">
        <v>20</v>
      </c>
      <c r="E9" s="10">
        <v>534</v>
      </c>
      <c r="F9" s="10">
        <v>700</v>
      </c>
    </row>
    <row r="10" spans="1:6" x14ac:dyDescent="0.2">
      <c r="A10" t="s">
        <v>8338</v>
      </c>
      <c r="B10" s="10">
        <v>1</v>
      </c>
      <c r="C10" s="10">
        <v>116</v>
      </c>
      <c r="D10" s="10"/>
      <c r="E10" s="10">
        <v>103</v>
      </c>
      <c r="F10" s="10">
        <v>220</v>
      </c>
    </row>
    <row r="11" spans="1:6" x14ac:dyDescent="0.2">
      <c r="A11" t="s">
        <v>8322</v>
      </c>
      <c r="B11" s="10">
        <v>30</v>
      </c>
      <c r="C11" s="10">
        <v>126</v>
      </c>
      <c r="D11" s="10"/>
      <c r="E11" s="10">
        <v>81</v>
      </c>
      <c r="F11" s="10">
        <v>237</v>
      </c>
    </row>
    <row r="12" spans="1:6" x14ac:dyDescent="0.2">
      <c r="A12" t="s">
        <v>8319</v>
      </c>
      <c r="B12" s="10">
        <v>175</v>
      </c>
      <c r="C12" s="10">
        <v>213</v>
      </c>
      <c r="D12" s="10"/>
      <c r="E12" s="10">
        <v>212</v>
      </c>
      <c r="F12" s="10">
        <v>600</v>
      </c>
    </row>
    <row r="13" spans="1:6" x14ac:dyDescent="0.2">
      <c r="A13" t="s">
        <v>8317</v>
      </c>
      <c r="B13" s="10">
        <v>37</v>
      </c>
      <c r="C13" s="10">
        <v>496</v>
      </c>
      <c r="D13" s="10">
        <v>24</v>
      </c>
      <c r="E13" s="10">
        <v>837</v>
      </c>
      <c r="F13" s="10">
        <v>1394</v>
      </c>
    </row>
    <row r="14" spans="1:6" x14ac:dyDescent="0.2">
      <c r="A14" t="s">
        <v>8362</v>
      </c>
      <c r="B14" s="10">
        <v>349</v>
      </c>
      <c r="C14" s="10">
        <v>1530</v>
      </c>
      <c r="D14" s="10">
        <v>50</v>
      </c>
      <c r="E14" s="10">
        <v>2185</v>
      </c>
      <c r="F14"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B4D55-1D92-6342-A533-0B7FE787AB89}">
  <dimension ref="A1:F47"/>
  <sheetViews>
    <sheetView tabSelected="1" workbookViewId="0">
      <selection activeCell="D10" sqref="D10"/>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8223</v>
      </c>
      <c r="B1" t="s">
        <v>8360</v>
      </c>
    </row>
    <row r="2" spans="1:6" x14ac:dyDescent="0.2">
      <c r="A2" s="8" t="s">
        <v>8308</v>
      </c>
      <c r="B2" t="s">
        <v>8360</v>
      </c>
    </row>
    <row r="4" spans="1:6" x14ac:dyDescent="0.2">
      <c r="A4" s="8" t="s">
        <v>8363</v>
      </c>
      <c r="B4" s="8" t="s">
        <v>8364</v>
      </c>
    </row>
    <row r="5" spans="1:6" x14ac:dyDescent="0.2">
      <c r="A5" s="8" t="s">
        <v>8361</v>
      </c>
      <c r="B5" t="s">
        <v>8220</v>
      </c>
      <c r="C5" t="s">
        <v>8221</v>
      </c>
      <c r="D5" t="s">
        <v>8222</v>
      </c>
      <c r="E5" t="s">
        <v>8219</v>
      </c>
      <c r="F5" t="s">
        <v>8362</v>
      </c>
    </row>
    <row r="6" spans="1:6" x14ac:dyDescent="0.2">
      <c r="A6" s="9" t="s">
        <v>8316</v>
      </c>
      <c r="B6" s="10"/>
      <c r="C6" s="10">
        <v>99</v>
      </c>
      <c r="D6" s="10"/>
      <c r="E6" s="10">
        <v>1</v>
      </c>
      <c r="F6" s="10">
        <v>100</v>
      </c>
    </row>
    <row r="7" spans="1:6" x14ac:dyDescent="0.2">
      <c r="A7" s="9" t="s">
        <v>8344</v>
      </c>
      <c r="B7" s="10">
        <v>19</v>
      </c>
      <c r="C7" s="10">
        <v>1</v>
      </c>
      <c r="D7" s="10"/>
      <c r="E7" s="10"/>
      <c r="F7" s="10">
        <v>20</v>
      </c>
    </row>
    <row r="8" spans="1:6" x14ac:dyDescent="0.2">
      <c r="A8" s="9" t="s">
        <v>8332</v>
      </c>
      <c r="B8" s="10">
        <v>23</v>
      </c>
      <c r="C8" s="10"/>
      <c r="D8" s="10"/>
      <c r="E8" s="10">
        <v>1</v>
      </c>
      <c r="F8" s="10">
        <v>24</v>
      </c>
    </row>
    <row r="9" spans="1:6" x14ac:dyDescent="0.2">
      <c r="A9" s="9" t="s">
        <v>8358</v>
      </c>
      <c r="B9" s="10"/>
      <c r="C9" s="10">
        <v>39</v>
      </c>
      <c r="D9" s="10"/>
      <c r="E9" s="10">
        <v>1</v>
      </c>
      <c r="F9" s="10">
        <v>40</v>
      </c>
    </row>
    <row r="10" spans="1:6" x14ac:dyDescent="0.2">
      <c r="A10" s="9" t="s">
        <v>8354</v>
      </c>
      <c r="B10" s="10"/>
      <c r="C10" s="10">
        <v>1</v>
      </c>
      <c r="D10" s="10"/>
      <c r="E10" s="10">
        <v>39</v>
      </c>
      <c r="F10" s="10">
        <v>40</v>
      </c>
    </row>
    <row r="11" spans="1:6" x14ac:dyDescent="0.2">
      <c r="A11" s="9" t="s">
        <v>8315</v>
      </c>
      <c r="B11" s="10"/>
      <c r="C11" s="10">
        <v>1</v>
      </c>
      <c r="D11" s="10"/>
      <c r="E11" s="10">
        <v>179</v>
      </c>
      <c r="F11" s="10">
        <v>180</v>
      </c>
    </row>
    <row r="12" spans="1:6" x14ac:dyDescent="0.2">
      <c r="A12" s="9" t="s">
        <v>8314</v>
      </c>
      <c r="B12" s="10">
        <v>1</v>
      </c>
      <c r="C12" s="10">
        <v>79</v>
      </c>
      <c r="D12" s="10"/>
      <c r="E12" s="10"/>
      <c r="F12" s="10">
        <v>80</v>
      </c>
    </row>
    <row r="13" spans="1:6" x14ac:dyDescent="0.2">
      <c r="A13" s="9" t="s">
        <v>8330</v>
      </c>
      <c r="B13" s="10">
        <v>1</v>
      </c>
      <c r="C13" s="10"/>
      <c r="D13" s="10"/>
      <c r="E13" s="10">
        <v>39</v>
      </c>
      <c r="F13" s="10">
        <v>40</v>
      </c>
    </row>
    <row r="14" spans="1:6" x14ac:dyDescent="0.2">
      <c r="A14" s="9" t="s">
        <v>8347</v>
      </c>
      <c r="B14" s="10"/>
      <c r="C14" s="10">
        <v>39</v>
      </c>
      <c r="D14" s="10">
        <v>20</v>
      </c>
      <c r="E14" s="10">
        <v>1</v>
      </c>
      <c r="F14" s="10">
        <v>60</v>
      </c>
    </row>
    <row r="15" spans="1:6" x14ac:dyDescent="0.2">
      <c r="A15" s="9" t="s">
        <v>8324</v>
      </c>
      <c r="B15" s="10"/>
      <c r="C15" s="10">
        <v>38</v>
      </c>
      <c r="D15" s="10"/>
      <c r="E15" s="10">
        <v>2</v>
      </c>
      <c r="F15" s="10">
        <v>40</v>
      </c>
    </row>
    <row r="16" spans="1:6" x14ac:dyDescent="0.2">
      <c r="A16" s="9" t="s">
        <v>8337</v>
      </c>
      <c r="B16" s="10">
        <v>21</v>
      </c>
      <c r="C16" s="10">
        <v>118</v>
      </c>
      <c r="D16" s="10"/>
      <c r="E16" s="10">
        <v>1</v>
      </c>
      <c r="F16" s="10">
        <v>140</v>
      </c>
    </row>
    <row r="17" spans="1:6" x14ac:dyDescent="0.2">
      <c r="A17" s="9" t="s">
        <v>8348</v>
      </c>
      <c r="B17" s="10"/>
      <c r="C17" s="10">
        <v>19</v>
      </c>
      <c r="D17" s="10"/>
      <c r="E17" s="10">
        <v>1</v>
      </c>
      <c r="F17" s="10">
        <v>20</v>
      </c>
    </row>
    <row r="18" spans="1:6" x14ac:dyDescent="0.2">
      <c r="A18" s="9" t="s">
        <v>8349</v>
      </c>
      <c r="B18" s="10"/>
      <c r="C18" s="10">
        <v>1</v>
      </c>
      <c r="D18" s="10"/>
      <c r="E18" s="10">
        <v>139</v>
      </c>
      <c r="F18" s="10">
        <v>140</v>
      </c>
    </row>
    <row r="19" spans="1:6" x14ac:dyDescent="0.2">
      <c r="A19" s="9" t="s">
        <v>8329</v>
      </c>
      <c r="B19" s="10"/>
      <c r="C19" s="10">
        <v>22</v>
      </c>
      <c r="D19" s="10"/>
      <c r="E19" s="10">
        <v>138</v>
      </c>
      <c r="F19" s="10">
        <v>160</v>
      </c>
    </row>
    <row r="20" spans="1:6" x14ac:dyDescent="0.2">
      <c r="A20" s="9" t="s">
        <v>8328</v>
      </c>
      <c r="B20" s="10"/>
      <c r="C20" s="10">
        <v>59</v>
      </c>
      <c r="D20" s="10"/>
      <c r="E20" s="10">
        <v>1</v>
      </c>
      <c r="F20" s="10">
        <v>60</v>
      </c>
    </row>
    <row r="21" spans="1:6" x14ac:dyDescent="0.2">
      <c r="A21" s="9" t="s">
        <v>8356</v>
      </c>
      <c r="B21" s="10">
        <v>1</v>
      </c>
      <c r="C21" s="10">
        <v>10</v>
      </c>
      <c r="D21" s="10"/>
      <c r="E21" s="10">
        <v>9</v>
      </c>
      <c r="F21" s="10">
        <v>20</v>
      </c>
    </row>
    <row r="22" spans="1:6" x14ac:dyDescent="0.2">
      <c r="A22" s="9" t="s">
        <v>8327</v>
      </c>
      <c r="B22" s="10"/>
      <c r="C22" s="10"/>
      <c r="D22" s="10"/>
      <c r="E22" s="10">
        <v>20</v>
      </c>
      <c r="F22" s="10">
        <v>20</v>
      </c>
    </row>
    <row r="23" spans="1:6" x14ac:dyDescent="0.2">
      <c r="A23" s="9" t="s">
        <v>8335</v>
      </c>
      <c r="B23" s="10"/>
      <c r="C23" s="10">
        <v>39</v>
      </c>
      <c r="D23" s="10"/>
      <c r="E23" s="10">
        <v>1</v>
      </c>
      <c r="F23" s="10">
        <v>40</v>
      </c>
    </row>
    <row r="24" spans="1:6" x14ac:dyDescent="0.2">
      <c r="A24" s="9" t="s">
        <v>8359</v>
      </c>
      <c r="B24" s="10">
        <v>19</v>
      </c>
      <c r="C24" s="10">
        <v>60</v>
      </c>
      <c r="D24" s="10"/>
      <c r="E24" s="10">
        <v>61</v>
      </c>
      <c r="F24" s="10">
        <v>140</v>
      </c>
    </row>
    <row r="25" spans="1:6" x14ac:dyDescent="0.2">
      <c r="A25" s="9" t="s">
        <v>8343</v>
      </c>
      <c r="B25" s="10"/>
      <c r="C25" s="10">
        <v>19</v>
      </c>
      <c r="D25" s="10"/>
      <c r="E25" s="10">
        <v>1</v>
      </c>
      <c r="F25" s="10">
        <v>20</v>
      </c>
    </row>
    <row r="26" spans="1:6" x14ac:dyDescent="0.2">
      <c r="A26" s="9" t="s">
        <v>8323</v>
      </c>
      <c r="B26" s="10">
        <v>1</v>
      </c>
      <c r="C26" s="10">
        <v>1</v>
      </c>
      <c r="D26" s="10"/>
      <c r="E26" s="10">
        <v>58</v>
      </c>
      <c r="F26" s="10">
        <v>60</v>
      </c>
    </row>
    <row r="27" spans="1:6" x14ac:dyDescent="0.2">
      <c r="A27" s="9" t="s">
        <v>8350</v>
      </c>
      <c r="B27" s="10"/>
      <c r="C27" s="10">
        <v>19</v>
      </c>
      <c r="D27" s="10"/>
      <c r="E27" s="10">
        <v>1</v>
      </c>
      <c r="F27" s="10">
        <v>20</v>
      </c>
    </row>
    <row r="28" spans="1:6" x14ac:dyDescent="0.2">
      <c r="A28" s="9" t="s">
        <v>8339</v>
      </c>
      <c r="B28" s="10"/>
      <c r="C28" s="10">
        <v>59</v>
      </c>
      <c r="D28" s="10"/>
      <c r="E28" s="10">
        <v>101</v>
      </c>
      <c r="F28" s="10">
        <v>160</v>
      </c>
    </row>
    <row r="29" spans="1:6" x14ac:dyDescent="0.2">
      <c r="A29" s="9" t="s">
        <v>8345</v>
      </c>
      <c r="B29" s="10">
        <v>1</v>
      </c>
      <c r="C29" s="10">
        <v>19</v>
      </c>
      <c r="D29" s="10"/>
      <c r="E29" s="10"/>
      <c r="F29" s="10">
        <v>20</v>
      </c>
    </row>
    <row r="30" spans="1:6" x14ac:dyDescent="0.2">
      <c r="A30" s="9" t="s">
        <v>8318</v>
      </c>
      <c r="B30" s="10">
        <v>3</v>
      </c>
      <c r="C30" s="10">
        <v>355</v>
      </c>
      <c r="D30" s="10">
        <v>19</v>
      </c>
      <c r="E30" s="10">
        <v>690</v>
      </c>
      <c r="F30" s="10">
        <v>1067</v>
      </c>
    </row>
    <row r="31" spans="1:6" x14ac:dyDescent="0.2">
      <c r="A31" s="9" t="s">
        <v>8346</v>
      </c>
      <c r="B31" s="10"/>
      <c r="C31" s="10"/>
      <c r="D31" s="10"/>
      <c r="E31" s="10">
        <v>40</v>
      </c>
      <c r="F31" s="10">
        <v>40</v>
      </c>
    </row>
    <row r="32" spans="1:6" x14ac:dyDescent="0.2">
      <c r="A32" s="9" t="s">
        <v>8342</v>
      </c>
      <c r="B32" s="10">
        <v>1</v>
      </c>
      <c r="C32" s="10"/>
      <c r="D32" s="10"/>
      <c r="E32" s="10">
        <v>19</v>
      </c>
      <c r="F32" s="10">
        <v>20</v>
      </c>
    </row>
    <row r="33" spans="1:6" x14ac:dyDescent="0.2">
      <c r="A33" s="9" t="s">
        <v>8353</v>
      </c>
      <c r="B33" s="10"/>
      <c r="C33" s="10">
        <v>19</v>
      </c>
      <c r="D33" s="10"/>
      <c r="E33" s="10">
        <v>1</v>
      </c>
      <c r="F33" s="10">
        <v>20</v>
      </c>
    </row>
    <row r="34" spans="1:6" x14ac:dyDescent="0.2">
      <c r="A34" s="9" t="s">
        <v>8326</v>
      </c>
      <c r="B34" s="10">
        <v>1</v>
      </c>
      <c r="C34" s="10">
        <v>4</v>
      </c>
      <c r="D34" s="10"/>
      <c r="E34" s="10">
        <v>255</v>
      </c>
      <c r="F34" s="10">
        <v>260</v>
      </c>
    </row>
    <row r="35" spans="1:6" x14ac:dyDescent="0.2">
      <c r="A35" s="9" t="s">
        <v>8313</v>
      </c>
      <c r="B35" s="10">
        <v>39</v>
      </c>
      <c r="C35" s="10"/>
      <c r="D35" s="10"/>
      <c r="E35" s="10">
        <v>1</v>
      </c>
      <c r="F35" s="10">
        <v>40</v>
      </c>
    </row>
    <row r="36" spans="1:6" x14ac:dyDescent="0.2">
      <c r="A36" s="9" t="s">
        <v>8312</v>
      </c>
      <c r="B36" s="10"/>
      <c r="C36" s="10"/>
      <c r="D36" s="10"/>
      <c r="E36" s="10">
        <v>60</v>
      </c>
      <c r="F36" s="10">
        <v>60</v>
      </c>
    </row>
    <row r="37" spans="1:6" x14ac:dyDescent="0.2">
      <c r="A37" s="9" t="s">
        <v>8352</v>
      </c>
      <c r="B37" s="10"/>
      <c r="C37" s="10">
        <v>1</v>
      </c>
      <c r="D37" s="10">
        <v>6</v>
      </c>
      <c r="E37" s="10">
        <v>33</v>
      </c>
      <c r="F37" s="10">
        <v>40</v>
      </c>
    </row>
    <row r="38" spans="1:6" x14ac:dyDescent="0.2">
      <c r="A38" s="9" t="s">
        <v>8355</v>
      </c>
      <c r="B38" s="10">
        <v>17</v>
      </c>
      <c r="C38" s="10">
        <v>3</v>
      </c>
      <c r="D38" s="10"/>
      <c r="E38" s="10">
        <v>40</v>
      </c>
      <c r="F38" s="10">
        <v>60</v>
      </c>
    </row>
    <row r="39" spans="1:6" x14ac:dyDescent="0.2">
      <c r="A39" s="9" t="s">
        <v>8357</v>
      </c>
      <c r="B39" s="10">
        <v>15</v>
      </c>
      <c r="C39" s="10">
        <v>81</v>
      </c>
      <c r="D39" s="10">
        <v>5</v>
      </c>
      <c r="E39" s="10">
        <v>86</v>
      </c>
      <c r="F39" s="10">
        <v>187</v>
      </c>
    </row>
    <row r="40" spans="1:6" x14ac:dyDescent="0.2">
      <c r="A40" s="9" t="s">
        <v>8351</v>
      </c>
      <c r="B40" s="10"/>
      <c r="C40" s="10"/>
      <c r="D40" s="10"/>
      <c r="E40" s="10">
        <v>80</v>
      </c>
      <c r="F40" s="10">
        <v>80</v>
      </c>
    </row>
    <row r="41" spans="1:6" x14ac:dyDescent="0.2">
      <c r="A41" s="9" t="s">
        <v>8311</v>
      </c>
      <c r="B41" s="10"/>
      <c r="C41" s="10"/>
      <c r="D41" s="10"/>
      <c r="E41" s="10">
        <v>59</v>
      </c>
      <c r="F41" s="10">
        <v>59</v>
      </c>
    </row>
    <row r="42" spans="1:6" x14ac:dyDescent="0.2">
      <c r="A42" s="9" t="s">
        <v>8341</v>
      </c>
      <c r="B42" s="10">
        <v>9</v>
      </c>
      <c r="C42" s="10">
        <v>47</v>
      </c>
      <c r="D42" s="10"/>
      <c r="E42" s="10">
        <v>1</v>
      </c>
      <c r="F42" s="10">
        <v>57</v>
      </c>
    </row>
    <row r="43" spans="1:6" x14ac:dyDescent="0.2">
      <c r="A43" s="9" t="s">
        <v>8334</v>
      </c>
      <c r="B43" s="10">
        <v>1</v>
      </c>
      <c r="C43" s="10">
        <v>98</v>
      </c>
      <c r="D43" s="10"/>
      <c r="E43" s="10">
        <v>1</v>
      </c>
      <c r="F43" s="10">
        <v>100</v>
      </c>
    </row>
    <row r="44" spans="1:6" x14ac:dyDescent="0.2">
      <c r="A44" s="9" t="s">
        <v>8321</v>
      </c>
      <c r="B44" s="10">
        <v>59</v>
      </c>
      <c r="C44" s="10">
        <v>120</v>
      </c>
      <c r="D44" s="10"/>
      <c r="E44" s="10">
        <v>21</v>
      </c>
      <c r="F44" s="10">
        <v>200</v>
      </c>
    </row>
    <row r="45" spans="1:6" x14ac:dyDescent="0.2">
      <c r="A45" s="9" t="s">
        <v>8320</v>
      </c>
      <c r="B45" s="10">
        <v>98</v>
      </c>
      <c r="C45" s="10">
        <v>60</v>
      </c>
      <c r="D45" s="10"/>
      <c r="E45" s="10">
        <v>2</v>
      </c>
      <c r="F45" s="10">
        <v>160</v>
      </c>
    </row>
    <row r="46" spans="1:6" x14ac:dyDescent="0.2">
      <c r="A46" s="9" t="s">
        <v>8340</v>
      </c>
      <c r="B46" s="10">
        <v>19</v>
      </c>
      <c r="C46" s="10"/>
      <c r="D46" s="10"/>
      <c r="E46" s="10">
        <v>1</v>
      </c>
      <c r="F46" s="10">
        <v>20</v>
      </c>
    </row>
    <row r="47" spans="1:6" x14ac:dyDescent="0.2">
      <c r="A47" s="9" t="s">
        <v>8362</v>
      </c>
      <c r="B47" s="10">
        <v>349</v>
      </c>
      <c r="C47" s="10">
        <v>1530</v>
      </c>
      <c r="D47" s="10">
        <v>50</v>
      </c>
      <c r="E47" s="10">
        <v>2185</v>
      </c>
      <c r="F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320F1-BD72-E54D-B830-3C8F3B3A884B}">
  <dimension ref="A2:E19"/>
  <sheetViews>
    <sheetView workbookViewId="0">
      <selection activeCell="B11" sqref="B11"/>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s>
  <sheetData>
    <row r="2" spans="1:5" x14ac:dyDescent="0.2">
      <c r="A2" s="8" t="s">
        <v>8308</v>
      </c>
      <c r="B2" t="s">
        <v>8360</v>
      </c>
    </row>
    <row r="3" spans="1:5" x14ac:dyDescent="0.2">
      <c r="A3" s="8" t="s">
        <v>8379</v>
      </c>
      <c r="B3" t="s">
        <v>8360</v>
      </c>
    </row>
    <row r="5" spans="1:5" x14ac:dyDescent="0.2">
      <c r="A5" s="8" t="s">
        <v>8363</v>
      </c>
      <c r="B5" s="8" t="s">
        <v>8364</v>
      </c>
    </row>
    <row r="6" spans="1:5" x14ac:dyDescent="0.2">
      <c r="A6" s="8" t="s">
        <v>8361</v>
      </c>
      <c r="B6" t="s">
        <v>8220</v>
      </c>
      <c r="C6" t="s">
        <v>8221</v>
      </c>
      <c r="D6" t="s">
        <v>8219</v>
      </c>
      <c r="E6" t="s">
        <v>8362</v>
      </c>
    </row>
    <row r="7" spans="1:5" x14ac:dyDescent="0.2">
      <c r="A7" s="15" t="s">
        <v>8373</v>
      </c>
      <c r="B7" s="10">
        <v>34</v>
      </c>
      <c r="C7" s="10">
        <v>149</v>
      </c>
      <c r="D7" s="10">
        <v>183</v>
      </c>
      <c r="E7" s="10">
        <v>366</v>
      </c>
    </row>
    <row r="8" spans="1:5" x14ac:dyDescent="0.2">
      <c r="A8" s="15" t="s">
        <v>8374</v>
      </c>
      <c r="B8" s="10">
        <v>27</v>
      </c>
      <c r="C8" s="10">
        <v>105</v>
      </c>
      <c r="D8" s="10">
        <v>202</v>
      </c>
      <c r="E8" s="10">
        <v>334</v>
      </c>
    </row>
    <row r="9" spans="1:5" x14ac:dyDescent="0.2">
      <c r="A9" s="15" t="s">
        <v>8375</v>
      </c>
      <c r="B9" s="10">
        <v>28</v>
      </c>
      <c r="C9" s="10">
        <v>108</v>
      </c>
      <c r="D9" s="10">
        <v>179</v>
      </c>
      <c r="E9" s="10">
        <v>315</v>
      </c>
    </row>
    <row r="10" spans="1:5" x14ac:dyDescent="0.2">
      <c r="A10" s="15" t="s">
        <v>8376</v>
      </c>
      <c r="B10" s="10">
        <v>27</v>
      </c>
      <c r="C10" s="10">
        <v>103</v>
      </c>
      <c r="D10" s="10">
        <v>193</v>
      </c>
      <c r="E10" s="10">
        <v>323</v>
      </c>
    </row>
    <row r="11" spans="1:5" x14ac:dyDescent="0.2">
      <c r="A11" s="15" t="s">
        <v>8367</v>
      </c>
      <c r="B11" s="10">
        <v>26</v>
      </c>
      <c r="C11" s="10">
        <v>126</v>
      </c>
      <c r="D11" s="10">
        <v>233</v>
      </c>
      <c r="E11" s="10">
        <v>385</v>
      </c>
    </row>
    <row r="12" spans="1:5" x14ac:dyDescent="0.2">
      <c r="A12" s="15" t="s">
        <v>8377</v>
      </c>
      <c r="B12" s="10">
        <v>27</v>
      </c>
      <c r="C12" s="10">
        <v>148</v>
      </c>
      <c r="D12" s="10">
        <v>213</v>
      </c>
      <c r="E12" s="10">
        <v>388</v>
      </c>
    </row>
    <row r="13" spans="1:5" x14ac:dyDescent="0.2">
      <c r="A13" s="15" t="s">
        <v>8368</v>
      </c>
      <c r="B13" s="10">
        <v>44</v>
      </c>
      <c r="C13" s="10">
        <v>148</v>
      </c>
      <c r="D13" s="10">
        <v>192</v>
      </c>
      <c r="E13" s="10">
        <v>384</v>
      </c>
    </row>
    <row r="14" spans="1:5" x14ac:dyDescent="0.2">
      <c r="A14" s="15" t="s">
        <v>8369</v>
      </c>
      <c r="B14" s="10">
        <v>32</v>
      </c>
      <c r="C14" s="10">
        <v>134</v>
      </c>
      <c r="D14" s="10">
        <v>167</v>
      </c>
      <c r="E14" s="10">
        <v>333</v>
      </c>
    </row>
    <row r="15" spans="1:5" x14ac:dyDescent="0.2">
      <c r="A15" s="15" t="s">
        <v>8370</v>
      </c>
      <c r="B15" s="10">
        <v>24</v>
      </c>
      <c r="C15" s="10">
        <v>127</v>
      </c>
      <c r="D15" s="10">
        <v>148</v>
      </c>
      <c r="E15" s="10">
        <v>299</v>
      </c>
    </row>
    <row r="16" spans="1:5" x14ac:dyDescent="0.2">
      <c r="A16" s="15" t="s">
        <v>8371</v>
      </c>
      <c r="B16" s="10">
        <v>20</v>
      </c>
      <c r="C16" s="10">
        <v>150</v>
      </c>
      <c r="D16" s="10">
        <v>184</v>
      </c>
      <c r="E16" s="10">
        <v>354</v>
      </c>
    </row>
    <row r="17" spans="1:5" x14ac:dyDescent="0.2">
      <c r="A17" s="15" t="s">
        <v>8372</v>
      </c>
      <c r="B17" s="10">
        <v>37</v>
      </c>
      <c r="C17" s="10">
        <v>113</v>
      </c>
      <c r="D17" s="10">
        <v>180</v>
      </c>
      <c r="E17" s="10">
        <v>330</v>
      </c>
    </row>
    <row r="18" spans="1:5" x14ac:dyDescent="0.2">
      <c r="A18" s="15" t="s">
        <v>8378</v>
      </c>
      <c r="B18" s="10">
        <v>23</v>
      </c>
      <c r="C18" s="10">
        <v>119</v>
      </c>
      <c r="D18" s="10">
        <v>111</v>
      </c>
      <c r="E18" s="10">
        <v>253</v>
      </c>
    </row>
    <row r="19" spans="1:5" x14ac:dyDescent="0.2">
      <c r="A19" s="15" t="s">
        <v>8362</v>
      </c>
      <c r="B19" s="10">
        <v>349</v>
      </c>
      <c r="C19" s="10">
        <v>1530</v>
      </c>
      <c r="D19" s="10">
        <v>2185</v>
      </c>
      <c r="E19" s="10">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B1030-1347-2944-A5B0-8A3C886E6C34}">
  <dimension ref="A1:H13"/>
  <sheetViews>
    <sheetView zoomScale="99" workbookViewId="0">
      <selection activeCell="H25" sqref="H25"/>
    </sheetView>
  </sheetViews>
  <sheetFormatPr baseColWidth="10" defaultRowHeight="15" x14ac:dyDescent="0.2"/>
  <cols>
    <col min="1" max="1" width="27" customWidth="1"/>
    <col min="2" max="2" width="17" customWidth="1"/>
    <col min="3" max="3" width="13.5" customWidth="1"/>
    <col min="4" max="4" width="15.1640625" customWidth="1"/>
    <col min="5" max="5" width="13.83203125" customWidth="1"/>
    <col min="6" max="6" width="18.6640625" customWidth="1"/>
    <col min="7" max="7" width="15.6640625" customWidth="1"/>
    <col min="8" max="8" width="17.83203125" customWidth="1"/>
  </cols>
  <sheetData>
    <row r="1" spans="1:8" x14ac:dyDescent="0.2">
      <c r="A1" s="7" t="s">
        <v>8380</v>
      </c>
      <c r="B1" s="7" t="s">
        <v>8381</v>
      </c>
      <c r="C1" s="7" t="s">
        <v>8382</v>
      </c>
      <c r="D1" s="7" t="s">
        <v>8383</v>
      </c>
      <c r="E1" s="7" t="s">
        <v>8384</v>
      </c>
      <c r="F1" s="7" t="s">
        <v>8385</v>
      </c>
      <c r="G1" s="7" t="s">
        <v>8386</v>
      </c>
      <c r="H1" s="7" t="s">
        <v>8387</v>
      </c>
    </row>
    <row r="2" spans="1:8" x14ac:dyDescent="0.2">
      <c r="A2" t="s">
        <v>8388</v>
      </c>
      <c r="B2" s="16">
        <f>COUNTIFS(Data!D2:D4115,"&lt;1000",Data!F2:F4115,"=successful")</f>
        <v>322</v>
      </c>
      <c r="C2">
        <f>COUNTIFS(Data!D2:D4115,"&lt;1000",Data!F2:F4115,"=failed")</f>
        <v>113</v>
      </c>
      <c r="D2">
        <f>COUNTIFS(Data!D2:D4115,"&lt;1000",Data!F2:F4115,"=canceled")</f>
        <v>18</v>
      </c>
      <c r="E2">
        <f>SUM(B2,C2,D2)</f>
        <v>453</v>
      </c>
      <c r="F2" s="18">
        <f>B2/E2</f>
        <v>0.71081677704194257</v>
      </c>
      <c r="G2" s="18">
        <f>C2/E2</f>
        <v>0.24944812362030905</v>
      </c>
      <c r="H2" s="18">
        <f>D2/E2</f>
        <v>3.9735099337748346E-2</v>
      </c>
    </row>
    <row r="3" spans="1:8" x14ac:dyDescent="0.2">
      <c r="A3" t="s">
        <v>8389</v>
      </c>
      <c r="B3" s="16">
        <f>COUNTIFS(Data!D2:D4115,"&gt;=1000",Data!D2:D4115,"&lt;5000",Data!F2:F4115,"successful")</f>
        <v>932</v>
      </c>
      <c r="C3" s="16">
        <f>COUNTIFS(Data!D2:D4115,"&gt;=1000",Data!D2:D4115,"&lt;5000",Data!F2:F4115,"failed")</f>
        <v>420</v>
      </c>
      <c r="D3">
        <f>COUNTIFS(Data!D2:D4115,"&gt;=1000",Data!D2:D4115,"&lt;5000",Data!F2:F4115,"canceled")</f>
        <v>60</v>
      </c>
      <c r="E3">
        <f t="shared" ref="E3:E13" si="0">SUM(B3,C3,D3)</f>
        <v>1412</v>
      </c>
      <c r="F3" s="18">
        <f t="shared" ref="F3:F13" si="1">B3/E3</f>
        <v>0.66005665722379603</v>
      </c>
      <c r="G3" s="18">
        <f t="shared" ref="G3:G13" si="2">C3/E3</f>
        <v>0.29745042492917845</v>
      </c>
      <c r="H3" s="18">
        <f t="shared" ref="H3:H13" si="3">D3/E3</f>
        <v>4.2492917847025496E-2</v>
      </c>
    </row>
    <row r="4" spans="1:8" x14ac:dyDescent="0.2">
      <c r="A4" t="s">
        <v>8390</v>
      </c>
      <c r="B4" s="16">
        <f>COUNTIFS(Data!D2:D4115,"&gt;=5000",Data!D2:D4115,"&lt;=9999",Data!F2:F4115,"successful")</f>
        <v>381</v>
      </c>
      <c r="C4" s="16">
        <f>COUNTIFS(Data!D2:D4115,"&gt;=5000",Data!D2:D4115,"&lt;=9999",Data!F2:F4115,"failed")</f>
        <v>283</v>
      </c>
      <c r="D4">
        <f>COUNTIFS(Data!D2:D4115,"&gt;=5000",Data!D2:D4115,"&lt;=9999",Data!F2:F4115,"canceled")</f>
        <v>52</v>
      </c>
      <c r="E4">
        <f t="shared" si="0"/>
        <v>716</v>
      </c>
      <c r="F4" s="18">
        <f t="shared" si="1"/>
        <v>0.53212290502793291</v>
      </c>
      <c r="G4" s="18">
        <f t="shared" si="2"/>
        <v>0.39525139664804471</v>
      </c>
      <c r="H4" s="18">
        <f t="shared" si="3"/>
        <v>7.2625698324022353E-2</v>
      </c>
    </row>
    <row r="5" spans="1:8" x14ac:dyDescent="0.2">
      <c r="A5" t="s">
        <v>8391</v>
      </c>
      <c r="B5" s="16">
        <f>COUNTIFS(Data!D2:D4115,"&gt;=10000",Data!D2:D4115,"&lt;=14999",Data!F2:F4115,"successful")</f>
        <v>168</v>
      </c>
      <c r="C5">
        <f>COUNTIFS(Data!D2:D4115,"&gt;=10000",Data!D2:D4115,"&lt;=14999",Data!F2:F4115,"failed")</f>
        <v>144</v>
      </c>
      <c r="D5">
        <f>COUNTIFS(Data!D2:D4115,"&gt;=10000",Data!D2:D4115,"&lt;=14999",Data!F2:F4115,"canceled")</f>
        <v>40</v>
      </c>
      <c r="E5">
        <f t="shared" si="0"/>
        <v>352</v>
      </c>
      <c r="F5" s="18">
        <f t="shared" si="1"/>
        <v>0.47727272727272729</v>
      </c>
      <c r="G5" s="18">
        <f t="shared" si="2"/>
        <v>0.40909090909090912</v>
      </c>
      <c r="H5" s="18">
        <f t="shared" si="3"/>
        <v>0.11363636363636363</v>
      </c>
    </row>
    <row r="6" spans="1:8" x14ac:dyDescent="0.2">
      <c r="A6" t="s">
        <v>8392</v>
      </c>
      <c r="B6" s="16">
        <f>COUNTIFS(Data!D2:D4115,"&gt;=15000",Data!D2:D4115,"&lt;=19999",Data!F2:F4115,"successful")</f>
        <v>94</v>
      </c>
      <c r="C6">
        <f>COUNTIFS(Data!D2:D4115,"&gt;=15000",Data!D2:D4115,"&lt;=19999",Data!F2:F4115,"failed")</f>
        <v>90</v>
      </c>
      <c r="D6" s="17">
        <f>COUNTIFS(Data!D2:D4115,"&gt;=15000",Data!D2:D4115,"&lt;=19999",Data!F2:F4115,"canceled")</f>
        <v>17</v>
      </c>
      <c r="E6">
        <f t="shared" si="0"/>
        <v>201</v>
      </c>
      <c r="F6" s="18">
        <f t="shared" si="1"/>
        <v>0.46766169154228854</v>
      </c>
      <c r="G6" s="18">
        <f t="shared" si="2"/>
        <v>0.44776119402985076</v>
      </c>
      <c r="H6" s="18">
        <f t="shared" si="3"/>
        <v>8.45771144278607E-2</v>
      </c>
    </row>
    <row r="7" spans="1:8" x14ac:dyDescent="0.2">
      <c r="A7" t="s">
        <v>8393</v>
      </c>
      <c r="B7" s="16">
        <f>COUNTIFS(Data!D2:D4115,"&gt;=20000",Data!D2:D4115,"&lt;=24999",Data!F2:F4115,"successful")</f>
        <v>62</v>
      </c>
      <c r="C7">
        <f>COUNTIFS(Data!D2:D4115,"&gt;=20000",Data!D2:D4115,"&lt;=24999",Data!F2:F4115,"failed")</f>
        <v>72</v>
      </c>
      <c r="D7">
        <f>COUNTIFS(Data!D2:D4115,"&gt;=20000",Data!D2:D4115,"&lt;=24999",Data!F2:F4115,"canceled")</f>
        <v>14</v>
      </c>
      <c r="E7">
        <f t="shared" si="0"/>
        <v>148</v>
      </c>
      <c r="F7" s="18">
        <f t="shared" si="1"/>
        <v>0.41891891891891891</v>
      </c>
      <c r="G7" s="18">
        <f t="shared" si="2"/>
        <v>0.48648648648648651</v>
      </c>
      <c r="H7" s="18">
        <f t="shared" si="3"/>
        <v>9.45945945945946E-2</v>
      </c>
    </row>
    <row r="8" spans="1:8" x14ac:dyDescent="0.2">
      <c r="A8" t="s">
        <v>8394</v>
      </c>
      <c r="B8" s="16">
        <f>COUNTIFS(Data!D2:D4115,"&gt;=25000",Data!D2:D4115,"&lt;=29999",Data!F2:F4115,"successful")</f>
        <v>55</v>
      </c>
      <c r="C8">
        <f>COUNTIFS(Data!D2:D4115,"&gt;=25000",Data!D2:D4115,"&lt;=29999",Data!F2:F4115,"failed")</f>
        <v>64</v>
      </c>
      <c r="D8">
        <f>COUNTIFS(Data!D2:D4115,"&gt;=25000",Data!D2:D4115,"&lt;=29999",Data!F2:F4115,"canceled")</f>
        <v>18</v>
      </c>
      <c r="E8">
        <f t="shared" si="0"/>
        <v>137</v>
      </c>
      <c r="F8" s="18">
        <f t="shared" si="1"/>
        <v>0.40145985401459855</v>
      </c>
      <c r="G8" s="18">
        <f t="shared" si="2"/>
        <v>0.46715328467153283</v>
      </c>
      <c r="H8" s="18">
        <f t="shared" si="3"/>
        <v>0.13138686131386862</v>
      </c>
    </row>
    <row r="9" spans="1:8" x14ac:dyDescent="0.2">
      <c r="A9" t="s">
        <v>8395</v>
      </c>
      <c r="B9" s="16">
        <f>COUNTIFS(Data!D2:D4115,"&gt;=30000",Data!D2:D4115,"&lt;=34999",Data!F2:F4115,"successful")</f>
        <v>32</v>
      </c>
      <c r="C9">
        <f>COUNTIFS(Data!D2:D4115,"&gt;=30000",Data!D2:D4115,"&lt;=34999",Data!F2:F4115,"failed")</f>
        <v>37</v>
      </c>
      <c r="D9">
        <f>COUNTIFS(Data!D2:D4115,"&gt;=30000",Data!D2:D4115,"&lt;=34999",Data!F2:F4115,"canceled")</f>
        <v>13</v>
      </c>
      <c r="E9">
        <f t="shared" si="0"/>
        <v>82</v>
      </c>
      <c r="F9" s="18">
        <f t="shared" si="1"/>
        <v>0.3902439024390244</v>
      </c>
      <c r="G9" s="18">
        <f t="shared" si="2"/>
        <v>0.45121951219512196</v>
      </c>
      <c r="H9" s="18">
        <f t="shared" si="3"/>
        <v>0.15853658536585366</v>
      </c>
    </row>
    <row r="10" spans="1:8" x14ac:dyDescent="0.2">
      <c r="A10" t="s">
        <v>8396</v>
      </c>
      <c r="B10" s="16">
        <f>COUNTIFS(Data!D2:D4115,"&gt;=35000",Data!D2:D4115,"&lt;=39999",Data!F2:F4115,"successful")</f>
        <v>26</v>
      </c>
      <c r="C10">
        <f>COUNTIFS(Data!D2:D4115,"&gt;=35000",Data!D2:D4115,"&lt;=39999",Data!F2:F4115,"failed")</f>
        <v>22</v>
      </c>
      <c r="D10">
        <f>COUNTIFS(Data!D2:D4115,"&gt;=35000",Data!D2:D4115,"&lt;=39999",Data!F2:F4115,"canceled")</f>
        <v>7</v>
      </c>
      <c r="E10">
        <f t="shared" si="0"/>
        <v>55</v>
      </c>
      <c r="F10" s="18">
        <f t="shared" si="1"/>
        <v>0.47272727272727272</v>
      </c>
      <c r="G10" s="18">
        <f t="shared" si="2"/>
        <v>0.4</v>
      </c>
      <c r="H10" s="18">
        <f t="shared" si="3"/>
        <v>0.12727272727272726</v>
      </c>
    </row>
    <row r="11" spans="1:8" x14ac:dyDescent="0.2">
      <c r="A11" t="s">
        <v>8397</v>
      </c>
      <c r="B11" s="16">
        <f>COUNTIFS(Data!D2:D4115,"&gt;=40000",Data!D2:D4115,"&lt;=44999",Data!F2:F4115,"successful")</f>
        <v>21</v>
      </c>
      <c r="C11">
        <f>COUNTIFS(Data!D2:D4115,"&gt;=40000",Data!D2:D4115,"&lt;=44999",Data!F2:F4115,"failed")</f>
        <v>16</v>
      </c>
      <c r="D11">
        <f>COUNTIFS(Data!D2:D4115,"&gt;=40000",Data!D2:D4115,"&lt;=44999",Data!F2:F4115,"canceled")</f>
        <v>6</v>
      </c>
      <c r="E11">
        <f t="shared" si="0"/>
        <v>43</v>
      </c>
      <c r="F11" s="18">
        <f t="shared" si="1"/>
        <v>0.48837209302325579</v>
      </c>
      <c r="G11" s="18">
        <f t="shared" si="2"/>
        <v>0.37209302325581395</v>
      </c>
      <c r="H11" s="18">
        <f t="shared" si="3"/>
        <v>0.13953488372093023</v>
      </c>
    </row>
    <row r="12" spans="1:8" x14ac:dyDescent="0.2">
      <c r="A12" t="s">
        <v>8398</v>
      </c>
      <c r="B12" s="16">
        <f>COUNTIFS(Data!D2:D4115,"&gt;=45000",Data!D2:D4115,"&lt;=49999",Data!F2:F4115,"successful")</f>
        <v>6</v>
      </c>
      <c r="C12">
        <f>COUNTIFS(Data!D2:D4115,"&gt;=45000",Data!D2:D4115,"&lt;=49999",Data!F2:F4115,"failed")</f>
        <v>11</v>
      </c>
      <c r="D12">
        <f>COUNTIFS(Data!D2:D4115,"&gt;=45000",Data!D2:D4115,"&lt;=49999",Data!F2:F4115,"canceled")</f>
        <v>4</v>
      </c>
      <c r="E12">
        <f t="shared" si="0"/>
        <v>21</v>
      </c>
      <c r="F12" s="18">
        <f t="shared" si="1"/>
        <v>0.2857142857142857</v>
      </c>
      <c r="G12" s="18">
        <f t="shared" si="2"/>
        <v>0.52380952380952384</v>
      </c>
      <c r="H12" s="18">
        <f t="shared" si="3"/>
        <v>0.19047619047619047</v>
      </c>
    </row>
    <row r="13" spans="1:8" x14ac:dyDescent="0.2">
      <c r="A13" t="s">
        <v>8399</v>
      </c>
      <c r="B13" s="16">
        <f>COUNTIFS(Data!D2:D4115,"&gt;=50000",Data!F2:F4115,"successful")</f>
        <v>86</v>
      </c>
      <c r="C13">
        <f>COUNTIFS(Data!D2:D4115,"&gt;=50000",Data!F2:F4115,"failed")</f>
        <v>258</v>
      </c>
      <c r="D13">
        <f>COUNTIFS(Data!D2:D4115,"&gt;=50000",Data!F2:F4115,"canceled")</f>
        <v>100</v>
      </c>
      <c r="E13">
        <f t="shared" si="0"/>
        <v>444</v>
      </c>
      <c r="F13" s="18">
        <f t="shared" si="1"/>
        <v>0.19369369369369369</v>
      </c>
      <c r="G13" s="18">
        <f t="shared" si="2"/>
        <v>0.58108108108108103</v>
      </c>
      <c r="H13" s="18">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Table_Categories</vt:lpstr>
      <vt:lpstr>Pivot Table_Sub-Categories</vt:lpstr>
      <vt:lpstr>Pivot Table_Launch Date</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Ann Marie Zaya</cp:lastModifiedBy>
  <dcterms:created xsi:type="dcterms:W3CDTF">2017-04-20T15:17:24Z</dcterms:created>
  <dcterms:modified xsi:type="dcterms:W3CDTF">2018-11-19T22:52:46Z</dcterms:modified>
</cp:coreProperties>
</file>