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ptop back up\My_Training\Statistics\"/>
    </mc:Choice>
  </mc:AlternateContent>
  <bookViews>
    <workbookView xWindow="0" yWindow="0" windowWidth="21600" windowHeight="9735"/>
  </bookViews>
  <sheets>
    <sheet name="Sheet1" sheetId="1" r:id="rId1"/>
    <sheet name="cor1" sheetId="9" r:id="rId2"/>
    <sheet name="Cor" sheetId="6" r:id="rId3"/>
    <sheet name="cov" sheetId="10" r:id="rId4"/>
    <sheet name="Percentile" sheetId="11" r:id="rId5"/>
    <sheet name="Practise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1" l="1"/>
  <c r="G4" i="11"/>
  <c r="E13" i="11"/>
  <c r="E12" i="11"/>
  <c r="E11" i="11"/>
  <c r="E10" i="11"/>
  <c r="E9" i="11"/>
  <c r="E8" i="11"/>
  <c r="E7" i="11"/>
  <c r="E6" i="11"/>
  <c r="E5" i="11"/>
  <c r="E4" i="11"/>
  <c r="P24" i="1" l="1"/>
</calcChain>
</file>

<file path=xl/comments1.xml><?xml version="1.0" encoding="utf-8"?>
<comments xmlns="http://schemas.openxmlformats.org/spreadsheetml/2006/main">
  <authors>
    <author>Azhar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Azhar:</t>
        </r>
        <r>
          <rPr>
            <sz val="9"/>
            <color indexed="81"/>
            <rFont val="Tahoma"/>
            <family val="2"/>
            <charset val="204"/>
          </rPr>
          <t xml:space="preserve">
=PERCENTILE.INC(B2:B16,0.1)</t>
        </r>
      </text>
    </comment>
    <comment ref="E4" authorId="0" shapeId="0">
      <text>
        <r>
          <rPr>
            <sz val="9"/>
            <color indexed="81"/>
            <rFont val="Tahoma"/>
            <family val="2"/>
            <charset val="204"/>
          </rPr>
          <t xml:space="preserve">
data less than 10%.</t>
        </r>
      </text>
    </comment>
    <comment ref="E5" authorId="0" shapeId="0">
      <text/>
    </comment>
  </commentList>
</comments>
</file>

<file path=xl/sharedStrings.xml><?xml version="1.0" encoding="utf-8"?>
<sst xmlns="http://schemas.openxmlformats.org/spreadsheetml/2006/main" count="618" uniqueCount="179">
  <si>
    <t>Region</t>
  </si>
  <si>
    <t>Country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</si>
  <si>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</si>
  <si>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</si>
  <si>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</si>
  <si>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</si>
  <si>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</si>
  <si>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</si>
  <si>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</si>
  <si>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</si>
  <si>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</si>
  <si>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</si>
  <si>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</si>
  <si>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Sub-Saharan Africa</t>
  </si>
  <si>
    <t>Chad</t>
  </si>
  <si>
    <t>Office Supplies</t>
  </si>
  <si>
    <t>Online</t>
  </si>
  <si>
    <t>L</t>
  </si>
  <si>
    <t>Europe</t>
  </si>
  <si>
    <t>Latvia</t>
  </si>
  <si>
    <t>Beverages</t>
  </si>
  <si>
    <t>C</t>
  </si>
  <si>
    <t>Middle East and North Africa</t>
  </si>
  <si>
    <t>Pakistan</t>
  </si>
  <si>
    <t>Vegetables</t>
  </si>
  <si>
    <t>Offline</t>
  </si>
  <si>
    <t>Democratic Republic of the Congo</t>
  </si>
  <si>
    <t>Household</t>
  </si>
  <si>
    <t>Czech Republic</t>
  </si>
  <si>
    <t>South Africa</t>
  </si>
  <si>
    <t>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</si>
  <si>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</si>
  <si>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</si>
  <si>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</si>
  <si>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</si>
  <si>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</si>
  <si>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</si>
  <si>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</si>
  <si>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</si>
  <si>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</si>
  <si>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</si>
  <si>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</t>
  </si>
  <si>
    <t>Bosnia and Herzegovina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</si>
  <si>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</si>
  <si>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</si>
  <si>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</si>
  <si>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</si>
  <si>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</si>
  <si>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</si>
  <si>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</si>
  <si>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</si>
  <si>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</si>
  <si>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</si>
  <si>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</si>
  <si>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</si>
  <si>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 xml:space="preserve">Mauritius </t>
  </si>
  <si>
    <t>Cosmetics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</si>
  <si>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</si>
  <si>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</si>
  <si>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</si>
  <si>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</si>
  <si>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</si>
  <si>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</si>
  <si>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</si>
  <si>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</si>
  <si>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</si>
  <si>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</si>
  <si>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</si>
  <si>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</si>
  <si>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</si>
  <si>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</si>
  <si>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</si>
  <si>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</si>
  <si>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</si>
  <si>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</si>
  <si>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</si>
  <si>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</si>
  <si>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</si>
  <si>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</si>
  <si>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</si>
  <si>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</si>
  <si>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</si>
  <si>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</si>
  <si>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</si>
  <si>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</si>
  <si>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</si>
  <si>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</si>
  <si>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</si>
  <si>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</si>
  <si>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</si>
  <si>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</si>
  <si>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</si>
  <si>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</si>
  <si>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</si>
  <si>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</si>
  <si>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</si>
  <si>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</si>
  <si>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</si>
  <si>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</si>
  <si>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</si>
  <si>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</si>
  <si>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</si>
  <si>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</si>
  <si>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</si>
  <si>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</si>
  <si>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</si>
  <si>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</si>
  <si>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</si>
  <si>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</si>
  <si>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</si>
  <si>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</si>
  <si>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</si>
  <si>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</si>
  <si>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</si>
  <si>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 xml:space="preserve"> </t>
  </si>
  <si>
    <t>Store Bonus Stats</t>
  </si>
  <si>
    <t>Store</t>
  </si>
  <si>
    <t>Age</t>
  </si>
  <si>
    <t>Experience</t>
  </si>
  <si>
    <t>Sales Fig</t>
  </si>
  <si>
    <t>Team Bonus Earned</t>
  </si>
  <si>
    <t>UK</t>
  </si>
  <si>
    <t>USA</t>
  </si>
  <si>
    <t>UAE</t>
  </si>
  <si>
    <t>Ireland</t>
  </si>
  <si>
    <t>Percent Bonus is:</t>
  </si>
  <si>
    <t>Mean of age:</t>
  </si>
  <si>
    <t>Mean of sales:</t>
  </si>
  <si>
    <t>Std.Dev of BONUS:</t>
  </si>
  <si>
    <t>Find Correlation between salary and bonus</t>
  </si>
  <si>
    <t>EXERCISE-WORKBOOK</t>
  </si>
  <si>
    <t>Malaysia</t>
  </si>
  <si>
    <t>Iran</t>
  </si>
  <si>
    <t>Brazil</t>
  </si>
  <si>
    <t>Norway</t>
  </si>
  <si>
    <t>Vietnam</t>
  </si>
  <si>
    <t>Range of Sales:</t>
  </si>
  <si>
    <t>State University</t>
  </si>
  <si>
    <t>Pune</t>
  </si>
  <si>
    <t>Chennai</t>
  </si>
  <si>
    <t>Delhi</t>
  </si>
  <si>
    <t>Kanpur</t>
  </si>
  <si>
    <t>Ahmedabad</t>
  </si>
  <si>
    <t>Indore</t>
  </si>
  <si>
    <t>Guwahati</t>
  </si>
  <si>
    <t>% of student having free meal</t>
  </si>
  <si>
    <t>CGPA</t>
  </si>
  <si>
    <r>
      <t>d</t>
    </r>
    <r>
      <rPr>
        <sz val="7"/>
        <color theme="1"/>
        <rFont val="Arial"/>
        <family val="2"/>
        <charset val="204"/>
      </rPr>
      <t>X</t>
    </r>
    <r>
      <rPr>
        <sz val="10"/>
        <color theme="1"/>
        <rFont val="Arial"/>
        <family val="2"/>
        <charset val="204"/>
      </rPr>
      <t> = Ranks</t>
    </r>
    <r>
      <rPr>
        <sz val="7"/>
        <color theme="1"/>
        <rFont val="Arial"/>
        <family val="2"/>
        <charset val="204"/>
      </rPr>
      <t>X</t>
    </r>
  </si>
  <si>
    <r>
      <t>d</t>
    </r>
    <r>
      <rPr>
        <sz val="7"/>
        <color theme="1"/>
        <rFont val="Arial"/>
        <family val="2"/>
        <charset val="204"/>
      </rPr>
      <t>Y</t>
    </r>
    <r>
      <rPr>
        <sz val="10"/>
        <color theme="1"/>
        <rFont val="Arial"/>
        <family val="2"/>
        <charset val="204"/>
      </rPr>
      <t> = Ranks</t>
    </r>
    <r>
      <rPr>
        <sz val="7"/>
        <color theme="1"/>
        <rFont val="Arial"/>
        <family val="2"/>
        <charset val="204"/>
      </rPr>
      <t>Y</t>
    </r>
  </si>
  <si>
    <r>
      <t>d = (d</t>
    </r>
    <r>
      <rPr>
        <sz val="7"/>
        <color theme="1"/>
        <rFont val="Arial"/>
        <family val="2"/>
        <charset val="204"/>
      </rPr>
      <t>X</t>
    </r>
    <r>
      <rPr>
        <sz val="10"/>
        <color theme="1"/>
        <rFont val="Arial"/>
        <family val="2"/>
        <charset val="204"/>
      </rPr>
      <t> – d</t>
    </r>
    <r>
      <rPr>
        <sz val="7"/>
        <color theme="1"/>
        <rFont val="Arial"/>
        <family val="2"/>
        <charset val="204"/>
      </rPr>
      <t>Y</t>
    </r>
    <r>
      <rPr>
        <sz val="10"/>
        <color theme="1"/>
        <rFont val="Arial"/>
        <family val="2"/>
        <charset val="204"/>
      </rPr>
      <t>)</t>
    </r>
  </si>
  <si>
    <r>
      <t>d</t>
    </r>
    <r>
      <rPr>
        <sz val="7"/>
        <color theme="1"/>
        <rFont val="Arial"/>
        <family val="2"/>
        <charset val="204"/>
      </rPr>
      <t>2</t>
    </r>
  </si>
  <si>
    <t>Bonus should be given if it exceeds:</t>
  </si>
  <si>
    <t>Channel</t>
  </si>
  <si>
    <t>Branches</t>
  </si>
  <si>
    <t>Yes</t>
  </si>
  <si>
    <t>No</t>
  </si>
  <si>
    <t>Canada</t>
  </si>
  <si>
    <t>Enter Experience as per Sales Ranking</t>
  </si>
  <si>
    <t>Note:</t>
  </si>
  <si>
    <t>Maximum Bonus</t>
  </si>
  <si>
    <t>Mean age</t>
  </si>
  <si>
    <t>Median age</t>
  </si>
  <si>
    <t>Total Bonus</t>
  </si>
  <si>
    <t>Minimum  Bonus</t>
  </si>
  <si>
    <t>Range of Bonus</t>
  </si>
  <si>
    <t>Standard Deviation of Bonus</t>
  </si>
  <si>
    <t>Standard Deviation of sales</t>
  </si>
  <si>
    <t>Range of salaes</t>
  </si>
  <si>
    <t>Bonus Should be given over 200,000</t>
  </si>
  <si>
    <t>X</t>
  </si>
  <si>
    <t>Y</t>
  </si>
  <si>
    <t>x</t>
  </si>
  <si>
    <t>y</t>
  </si>
  <si>
    <t>Rank Correlation:</t>
  </si>
  <si>
    <t>score</t>
  </si>
  <si>
    <t>Score</t>
  </si>
  <si>
    <t>Percetile</t>
  </si>
  <si>
    <t>Percentile</t>
  </si>
  <si>
    <t>Quarantile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</si>
</sst>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6"/>
      <color theme="7" tint="0.39997558519241921"/>
      <name val="Calibri"/>
      <family val="2"/>
      <charset val="204"/>
      <scheme val="minor"/>
    </font>
    <font>
      <b/>
      <u/>
      <sz val="14"/>
      <color theme="9" tint="-0.499984740745262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E53B9C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rgb="FF777777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2"/>
      <color rgb="FF76767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0" borderId="0" xfId="0" applyBorder="1"/>
    <xf numFmtId="164" fontId="0" fillId="2" borderId="1" xfId="1" applyNumberFormat="1" applyFont="1" applyFill="1" applyBorder="1"/>
    <xf numFmtId="3" fontId="0" fillId="0" borderId="0" xfId="0" applyNumberFormat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2" borderId="24" xfId="0" applyFont="1" applyFill="1" applyBorder="1"/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/>
    <xf numFmtId="0" fontId="0" fillId="0" borderId="5" xfId="0" applyBorder="1"/>
    <xf numFmtId="0" fontId="0" fillId="0" borderId="10" xfId="0" applyBorder="1"/>
    <xf numFmtId="164" fontId="0" fillId="2" borderId="6" xfId="1" applyNumberFormat="1" applyFont="1" applyFill="1" applyBorder="1"/>
    <xf numFmtId="0" fontId="0" fillId="2" borderId="29" xfId="0" applyFont="1" applyFill="1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2" fillId="0" borderId="30" xfId="0" applyFont="1" applyBorder="1" applyAlignment="1">
      <alignment vertical="center" wrapText="1"/>
    </xf>
    <xf numFmtId="164" fontId="0" fillId="0" borderId="1" xfId="0" applyNumberFormat="1" applyBorder="1"/>
    <xf numFmtId="0" fontId="0" fillId="2" borderId="37" xfId="0" applyFont="1" applyFill="1" applyBorder="1"/>
    <xf numFmtId="0" fontId="0" fillId="2" borderId="31" xfId="0" applyFont="1" applyFill="1" applyBorder="1"/>
    <xf numFmtId="0" fontId="0" fillId="2" borderId="36" xfId="0" applyFont="1" applyFill="1" applyBorder="1"/>
    <xf numFmtId="0" fontId="5" fillId="2" borderId="31" xfId="0" applyFont="1" applyFill="1" applyBorder="1"/>
    <xf numFmtId="164" fontId="0" fillId="2" borderId="31" xfId="1" applyNumberFormat="1" applyFont="1" applyFill="1" applyBorder="1"/>
    <xf numFmtId="164" fontId="0" fillId="2" borderId="38" xfId="1" applyNumberFormat="1" applyFont="1" applyFill="1" applyBorder="1"/>
    <xf numFmtId="10" fontId="0" fillId="2" borderId="12" xfId="0" applyNumberFormat="1" applyFont="1" applyFill="1" applyBorder="1"/>
    <xf numFmtId="0" fontId="2" fillId="2" borderId="39" xfId="0" applyFont="1" applyFill="1" applyBorder="1" applyAlignment="1">
      <alignment wrapText="1"/>
    </xf>
    <xf numFmtId="0" fontId="6" fillId="5" borderId="4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43" xfId="0" applyFont="1" applyFill="1" applyBorder="1" applyAlignment="1">
      <alignment horizontal="center"/>
    </xf>
    <xf numFmtId="0" fontId="7" fillId="7" borderId="40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7" borderId="41" xfId="0" applyFont="1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8" fillId="6" borderId="12" xfId="0" applyFont="1" applyFill="1" applyBorder="1" applyAlignment="1">
      <alignment horizontal="left"/>
    </xf>
    <xf numFmtId="0" fontId="0" fillId="2" borderId="14" xfId="0" applyFont="1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8" xfId="0" applyBorder="1" applyAlignment="1">
      <alignment horizontal="left"/>
    </xf>
    <xf numFmtId="0" fontId="9" fillId="0" borderId="2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4" fontId="0" fillId="2" borderId="9" xfId="0" applyNumberFormat="1" applyFont="1" applyFill="1" applyBorder="1"/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4" borderId="44" xfId="0" applyFont="1" applyFill="1" applyBorder="1"/>
    <xf numFmtId="0" fontId="13" fillId="4" borderId="45" xfId="0" applyFont="1" applyFill="1" applyBorder="1"/>
    <xf numFmtId="164" fontId="13" fillId="4" borderId="45" xfId="0" applyNumberFormat="1" applyFont="1" applyFill="1" applyBorder="1" applyAlignment="1"/>
    <xf numFmtId="164" fontId="13" fillId="4" borderId="45" xfId="0" applyNumberFormat="1" applyFont="1" applyFill="1" applyBorder="1"/>
    <xf numFmtId="0" fontId="13" fillId="4" borderId="45" xfId="0" applyFont="1" applyFill="1" applyBorder="1" applyAlignment="1"/>
    <xf numFmtId="0" fontId="13" fillId="4" borderId="46" xfId="0" applyFont="1" applyFill="1" applyBorder="1"/>
    <xf numFmtId="164" fontId="0" fillId="0" borderId="0" xfId="0" applyNumberFormat="1"/>
    <xf numFmtId="0" fontId="14" fillId="0" borderId="0" xfId="0" applyFont="1" applyAlignment="1">
      <alignment vertical="center"/>
    </xf>
    <xf numFmtId="0" fontId="12" fillId="0" borderId="0" xfId="0" applyFont="1"/>
    <xf numFmtId="164" fontId="0" fillId="2" borderId="9" xfId="1" applyNumberFormat="1" applyFont="1" applyFill="1" applyBorder="1"/>
    <xf numFmtId="0" fontId="0" fillId="2" borderId="13" xfId="0" applyFont="1" applyFill="1" applyBorder="1"/>
    <xf numFmtId="164" fontId="0" fillId="2" borderId="15" xfId="1" applyNumberFormat="1" applyFont="1" applyFill="1" applyBorder="1"/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4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31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53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C64" workbookViewId="0">
      <selection activeCell="I2" sqref="I2:I21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3.42578125" bestFit="1" customWidth="1"/>
    <col min="5" max="5" width="13.285156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9.85546875" bestFit="1" customWidth="1"/>
    <col min="10" max="10" width="9.5703125" bestFit="1" customWidth="1"/>
    <col min="11" max="11" width="9" bestFit="1" customWidth="1"/>
    <col min="12" max="12" width="13.85546875" bestFit="1" customWidth="1"/>
    <col min="13" max="14" width="11" bestFit="1" customWidth="1"/>
  </cols>
  <sheetData>
    <row r="1" spans="1:14" x14ac:dyDescent="0.2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>
        <v>40570</v>
      </c>
      <c r="G2">
        <v>292494523</v>
      </c>
      <c r="H2" s="1">
        <v>40586</v>
      </c>
      <c r="I2">
        <v>4484</v>
      </c>
      <c r="J2">
        <v>651.21</v>
      </c>
      <c r="K2">
        <v>524.96</v>
      </c>
      <c r="L2">
        <v>2920025.64</v>
      </c>
      <c r="M2">
        <v>2353920.64</v>
      </c>
      <c r="N2">
        <v>566105</v>
      </c>
    </row>
    <row r="3" spans="1:14" x14ac:dyDescent="0.25">
      <c r="A3" t="s">
        <v>18</v>
      </c>
      <c r="B3" t="s">
        <v>19</v>
      </c>
      <c r="C3" t="s">
        <v>20</v>
      </c>
      <c r="D3" t="s">
        <v>16</v>
      </c>
      <c r="E3" t="s">
        <v>21</v>
      </c>
      <c r="F3" s="1">
        <v>42366</v>
      </c>
      <c r="G3">
        <v>361825549</v>
      </c>
      <c r="H3" s="1">
        <v>42392</v>
      </c>
      <c r="I3">
        <v>1075</v>
      </c>
      <c r="J3">
        <v>47.45</v>
      </c>
      <c r="K3">
        <v>31.79</v>
      </c>
      <c r="L3">
        <v>51008.75</v>
      </c>
      <c r="M3">
        <v>34174.25</v>
      </c>
      <c r="N3">
        <v>16834.5</v>
      </c>
    </row>
    <row r="4" spans="1:14" x14ac:dyDescent="0.25">
      <c r="A4" t="s">
        <v>22</v>
      </c>
      <c r="B4" t="s">
        <v>23</v>
      </c>
      <c r="C4" t="s">
        <v>24</v>
      </c>
      <c r="D4" t="s">
        <v>25</v>
      </c>
      <c r="E4" t="s">
        <v>21</v>
      </c>
      <c r="F4" s="1">
        <v>40556</v>
      </c>
      <c r="G4">
        <v>141515767</v>
      </c>
      <c r="H4" s="1">
        <v>40575</v>
      </c>
      <c r="I4">
        <v>6515</v>
      </c>
      <c r="J4">
        <v>154.06</v>
      </c>
      <c r="K4">
        <v>90.93</v>
      </c>
      <c r="L4">
        <v>1003700.9</v>
      </c>
      <c r="M4">
        <v>592408.94999999995</v>
      </c>
      <c r="N4">
        <v>411291.95</v>
      </c>
    </row>
    <row r="5" spans="1:14" x14ac:dyDescent="0.25">
      <c r="A5" t="s">
        <v>13</v>
      </c>
      <c r="B5" t="s">
        <v>26</v>
      </c>
      <c r="C5" t="s">
        <v>27</v>
      </c>
      <c r="D5" t="s">
        <v>16</v>
      </c>
      <c r="E5" t="s">
        <v>21</v>
      </c>
      <c r="F5" s="1">
        <v>41163</v>
      </c>
      <c r="G5">
        <v>500364005</v>
      </c>
      <c r="H5" s="1">
        <v>41188</v>
      </c>
      <c r="I5">
        <v>7683</v>
      </c>
      <c r="J5">
        <v>668.27</v>
      </c>
      <c r="K5">
        <v>502.54</v>
      </c>
      <c r="L5">
        <v>5134318.41</v>
      </c>
      <c r="M5">
        <v>3861014.82</v>
      </c>
      <c r="N5">
        <v>1273303.5900000001</v>
      </c>
    </row>
    <row r="6" spans="1:14" x14ac:dyDescent="0.25">
      <c r="A6" t="s">
        <v>18</v>
      </c>
      <c r="B6" t="s">
        <v>28</v>
      </c>
      <c r="C6" t="s">
        <v>20</v>
      </c>
      <c r="D6" t="s">
        <v>16</v>
      </c>
      <c r="E6" t="s">
        <v>21</v>
      </c>
      <c r="F6" s="1">
        <v>42304</v>
      </c>
      <c r="G6">
        <v>127481591</v>
      </c>
      <c r="H6" s="1">
        <v>42343</v>
      </c>
      <c r="I6">
        <v>3491</v>
      </c>
      <c r="J6">
        <v>47.45</v>
      </c>
      <c r="K6">
        <v>31.79</v>
      </c>
      <c r="L6">
        <v>165647.95000000001</v>
      </c>
      <c r="M6">
        <v>110978.89</v>
      </c>
      <c r="N6">
        <v>54669.06</v>
      </c>
    </row>
    <row r="7" spans="1:14" x14ac:dyDescent="0.25">
      <c r="A7" t="s">
        <v>13</v>
      </c>
      <c r="B7" t="s">
        <v>29</v>
      </c>
      <c r="C7" t="s">
        <v>20</v>
      </c>
      <c r="D7" t="s">
        <v>25</v>
      </c>
      <c r="E7" t="s">
        <v>30</v>
      </c>
      <c r="F7" s="1">
        <v>41100</v>
      </c>
      <c r="G7">
        <v>482292354</v>
      </c>
      <c r="H7" s="1">
        <v>41142</v>
      </c>
      <c r="I7">
        <v>9880</v>
      </c>
      <c r="J7">
        <v>47.45</v>
      </c>
      <c r="K7">
        <v>31.79</v>
      </c>
      <c r="L7">
        <v>468806</v>
      </c>
      <c r="M7">
        <v>314085.2</v>
      </c>
      <c r="N7">
        <v>154720.79999999999</v>
      </c>
    </row>
    <row r="8" spans="1:14" x14ac:dyDescent="0.25">
      <c r="A8" t="s">
        <v>31</v>
      </c>
      <c r="B8" t="s">
        <v>32</v>
      </c>
      <c r="C8" t="s">
        <v>24</v>
      </c>
      <c r="D8" t="s">
        <v>16</v>
      </c>
      <c r="E8" t="s">
        <v>17</v>
      </c>
      <c r="F8" s="1">
        <v>40594</v>
      </c>
      <c r="G8">
        <v>844532620</v>
      </c>
      <c r="H8" s="1">
        <v>40622</v>
      </c>
      <c r="I8">
        <v>4825</v>
      </c>
      <c r="J8">
        <v>154.06</v>
      </c>
      <c r="K8">
        <v>90.93</v>
      </c>
      <c r="L8">
        <v>743339.5</v>
      </c>
      <c r="M8">
        <v>438737.25</v>
      </c>
      <c r="N8">
        <v>304602.25</v>
      </c>
    </row>
    <row r="9" spans="1:14" x14ac:dyDescent="0.25">
      <c r="A9" t="s">
        <v>31</v>
      </c>
      <c r="B9" t="s">
        <v>33</v>
      </c>
      <c r="C9" t="s">
        <v>34</v>
      </c>
      <c r="D9" t="s">
        <v>16</v>
      </c>
      <c r="E9" t="s">
        <v>21</v>
      </c>
      <c r="F9" s="1">
        <v>42835</v>
      </c>
      <c r="G9">
        <v>564251220</v>
      </c>
      <c r="H9" s="1">
        <v>42867</v>
      </c>
      <c r="I9">
        <v>3330</v>
      </c>
      <c r="J9">
        <v>255.28</v>
      </c>
      <c r="K9">
        <v>159.41999999999999</v>
      </c>
      <c r="L9">
        <v>850082.4</v>
      </c>
      <c r="M9">
        <v>530868.6</v>
      </c>
      <c r="N9">
        <v>319213.8</v>
      </c>
    </row>
    <row r="10" spans="1:14" x14ac:dyDescent="0.25">
      <c r="A10" t="s">
        <v>13</v>
      </c>
      <c r="B10" t="s">
        <v>35</v>
      </c>
      <c r="C10" t="s">
        <v>36</v>
      </c>
      <c r="D10" t="s">
        <v>16</v>
      </c>
      <c r="E10" t="s">
        <v>17</v>
      </c>
      <c r="F10" s="1">
        <v>41964</v>
      </c>
      <c r="G10">
        <v>411809480</v>
      </c>
      <c r="H10" s="1">
        <v>42014</v>
      </c>
      <c r="I10">
        <v>2431</v>
      </c>
      <c r="J10">
        <v>421.89</v>
      </c>
      <c r="K10">
        <v>364.69</v>
      </c>
      <c r="L10">
        <v>1025614.59</v>
      </c>
      <c r="M10">
        <v>886561.39</v>
      </c>
      <c r="N10">
        <v>139053.20000000001</v>
      </c>
    </row>
    <row r="11" spans="1:14" x14ac:dyDescent="0.25">
      <c r="A11" t="s">
        <v>37</v>
      </c>
      <c r="B11" t="s">
        <v>38</v>
      </c>
      <c r="C11" t="s">
        <v>15</v>
      </c>
      <c r="D11" t="s">
        <v>16</v>
      </c>
      <c r="E11" t="s">
        <v>21</v>
      </c>
      <c r="F11" s="1">
        <v>42189</v>
      </c>
      <c r="G11">
        <v>327881228</v>
      </c>
      <c r="H11" s="1">
        <v>42205</v>
      </c>
      <c r="I11">
        <v>6197</v>
      </c>
      <c r="J11">
        <v>651.21</v>
      </c>
      <c r="K11">
        <v>524.96</v>
      </c>
      <c r="L11">
        <v>4035548.37</v>
      </c>
      <c r="M11">
        <v>3253177.12</v>
      </c>
      <c r="N11">
        <v>782371.25</v>
      </c>
    </row>
    <row r="12" spans="1:14" x14ac:dyDescent="0.25">
      <c r="A12" t="s">
        <v>13</v>
      </c>
      <c r="B12" t="s">
        <v>39</v>
      </c>
      <c r="C12" t="s">
        <v>40</v>
      </c>
      <c r="D12" t="s">
        <v>25</v>
      </c>
      <c r="E12" t="s">
        <v>41</v>
      </c>
      <c r="F12" s="1">
        <v>42577</v>
      </c>
      <c r="G12">
        <v>773452794</v>
      </c>
      <c r="H12" s="1">
        <v>42606</v>
      </c>
      <c r="I12">
        <v>724</v>
      </c>
      <c r="J12">
        <v>205.7</v>
      </c>
      <c r="K12">
        <v>117.11</v>
      </c>
      <c r="L12">
        <v>148926.79999999999</v>
      </c>
      <c r="M12">
        <v>84787.64</v>
      </c>
      <c r="N12">
        <v>64139.16</v>
      </c>
    </row>
    <row r="13" spans="1:14" x14ac:dyDescent="0.25">
      <c r="A13" t="s">
        <v>18</v>
      </c>
      <c r="B13" t="s">
        <v>42</v>
      </c>
      <c r="C13" t="s">
        <v>34</v>
      </c>
      <c r="D13" t="s">
        <v>25</v>
      </c>
      <c r="E13" t="s">
        <v>41</v>
      </c>
      <c r="F13" s="1">
        <v>41202</v>
      </c>
      <c r="G13">
        <v>479823005</v>
      </c>
      <c r="H13" s="1">
        <v>41228</v>
      </c>
      <c r="I13">
        <v>9145</v>
      </c>
      <c r="J13">
        <v>255.28</v>
      </c>
      <c r="K13">
        <v>159.41999999999999</v>
      </c>
      <c r="L13">
        <v>2334535.6</v>
      </c>
      <c r="M13">
        <v>1457895.9</v>
      </c>
      <c r="N13">
        <v>876639.7</v>
      </c>
    </row>
    <row r="14" spans="1:14" x14ac:dyDescent="0.25">
      <c r="A14" t="s">
        <v>18</v>
      </c>
      <c r="B14" t="s">
        <v>43</v>
      </c>
      <c r="C14" t="s">
        <v>15</v>
      </c>
      <c r="D14" t="s">
        <v>16</v>
      </c>
      <c r="E14" t="s">
        <v>21</v>
      </c>
      <c r="F14" s="1">
        <v>42057</v>
      </c>
      <c r="G14">
        <v>498603188</v>
      </c>
      <c r="H14" s="1">
        <v>42062</v>
      </c>
      <c r="I14">
        <v>6618</v>
      </c>
      <c r="J14">
        <v>651.21</v>
      </c>
      <c r="K14">
        <v>524.96</v>
      </c>
      <c r="L14">
        <v>4309707.78</v>
      </c>
      <c r="M14">
        <v>3474185.28</v>
      </c>
      <c r="N14">
        <v>835522.5</v>
      </c>
    </row>
    <row r="15" spans="1:14" x14ac:dyDescent="0.25">
      <c r="A15" t="s">
        <v>31</v>
      </c>
      <c r="B15" t="s">
        <v>44</v>
      </c>
      <c r="C15" t="s">
        <v>27</v>
      </c>
      <c r="D15" t="s">
        <v>16</v>
      </c>
      <c r="E15" t="s">
        <v>21</v>
      </c>
      <c r="F15" s="1">
        <v>42609</v>
      </c>
      <c r="G15">
        <v>151717174</v>
      </c>
      <c r="H15" s="1">
        <v>42615</v>
      </c>
      <c r="I15">
        <v>5338</v>
      </c>
      <c r="J15">
        <v>668.27</v>
      </c>
      <c r="K15">
        <v>502.54</v>
      </c>
      <c r="L15">
        <v>3567225.26</v>
      </c>
      <c r="M15">
        <v>2682558.52</v>
      </c>
      <c r="N15">
        <v>884666.74</v>
      </c>
    </row>
    <row r="16" spans="1:14" x14ac:dyDescent="0.25">
      <c r="A16" t="s">
        <v>22</v>
      </c>
      <c r="B16" t="s">
        <v>45</v>
      </c>
      <c r="C16" t="s">
        <v>46</v>
      </c>
      <c r="D16" t="s">
        <v>25</v>
      </c>
      <c r="E16" t="s">
        <v>21</v>
      </c>
      <c r="F16" s="1">
        <v>40715</v>
      </c>
      <c r="G16">
        <v>181401288</v>
      </c>
      <c r="H16" s="1">
        <v>40745</v>
      </c>
      <c r="I16">
        <v>9527</v>
      </c>
      <c r="J16">
        <v>109.28</v>
      </c>
      <c r="K16">
        <v>35.840000000000003</v>
      </c>
      <c r="L16">
        <v>1041110.56</v>
      </c>
      <c r="M16">
        <v>341447.67999999999</v>
      </c>
      <c r="N16">
        <v>699662.88</v>
      </c>
    </row>
    <row r="17" spans="1:16" x14ac:dyDescent="0.25">
      <c r="A17" t="s">
        <v>47</v>
      </c>
      <c r="B17" t="s">
        <v>48</v>
      </c>
      <c r="C17" t="s">
        <v>49</v>
      </c>
      <c r="D17" t="s">
        <v>25</v>
      </c>
      <c r="E17" t="s">
        <v>17</v>
      </c>
      <c r="F17" s="1">
        <v>41536</v>
      </c>
      <c r="G17">
        <v>500204360</v>
      </c>
      <c r="H17" s="1">
        <v>41551</v>
      </c>
      <c r="I17">
        <v>441</v>
      </c>
      <c r="J17">
        <v>152.58000000000001</v>
      </c>
      <c r="K17">
        <v>97.44</v>
      </c>
      <c r="L17">
        <v>67287.78</v>
      </c>
      <c r="M17">
        <v>42971.040000000001</v>
      </c>
      <c r="N17">
        <v>24316.74</v>
      </c>
    </row>
    <row r="18" spans="1:16" x14ac:dyDescent="0.25">
      <c r="A18" t="s">
        <v>37</v>
      </c>
      <c r="B18" t="s">
        <v>50</v>
      </c>
      <c r="C18" t="s">
        <v>20</v>
      </c>
      <c r="D18" t="s">
        <v>16</v>
      </c>
      <c r="E18" t="s">
        <v>30</v>
      </c>
      <c r="F18" s="1">
        <v>42323</v>
      </c>
      <c r="G18">
        <v>640987718</v>
      </c>
      <c r="H18" s="1">
        <v>42338</v>
      </c>
      <c r="I18">
        <v>1365</v>
      </c>
      <c r="J18">
        <v>47.45</v>
      </c>
      <c r="K18">
        <v>31.79</v>
      </c>
      <c r="L18">
        <v>64769.25</v>
      </c>
      <c r="M18">
        <v>43393.35</v>
      </c>
      <c r="N18">
        <v>21375.9</v>
      </c>
    </row>
    <row r="19" spans="1:16" x14ac:dyDescent="0.25">
      <c r="A19" t="s">
        <v>18</v>
      </c>
      <c r="B19" t="s">
        <v>51</v>
      </c>
      <c r="C19" t="s">
        <v>20</v>
      </c>
      <c r="D19" t="s">
        <v>16</v>
      </c>
      <c r="E19" t="s">
        <v>17</v>
      </c>
      <c r="F19" s="1">
        <v>42100</v>
      </c>
      <c r="G19">
        <v>206925189</v>
      </c>
      <c r="H19" s="1">
        <v>42121</v>
      </c>
      <c r="I19">
        <v>2617</v>
      </c>
      <c r="J19">
        <v>47.45</v>
      </c>
      <c r="K19">
        <v>31.79</v>
      </c>
      <c r="L19">
        <v>124176.65</v>
      </c>
      <c r="M19">
        <v>83194.429999999993</v>
      </c>
      <c r="N19">
        <v>40982.22</v>
      </c>
    </row>
    <row r="20" spans="1:16" x14ac:dyDescent="0.25">
      <c r="A20" t="s">
        <v>22</v>
      </c>
      <c r="B20" t="s">
        <v>52</v>
      </c>
      <c r="C20" t="s">
        <v>53</v>
      </c>
      <c r="D20" t="s">
        <v>25</v>
      </c>
      <c r="E20" t="s">
        <v>30</v>
      </c>
      <c r="F20" s="1">
        <v>40280</v>
      </c>
      <c r="G20">
        <v>221503102</v>
      </c>
      <c r="H20" s="1">
        <v>40317</v>
      </c>
      <c r="I20">
        <v>6545</v>
      </c>
      <c r="J20">
        <v>81.73</v>
      </c>
      <c r="K20">
        <v>56.67</v>
      </c>
      <c r="L20">
        <v>534922.85</v>
      </c>
      <c r="M20">
        <v>370905.15</v>
      </c>
      <c r="N20">
        <v>164017.70000000001</v>
      </c>
    </row>
    <row r="21" spans="1:16" x14ac:dyDescent="0.25">
      <c r="A21" t="s">
        <v>18</v>
      </c>
      <c r="B21" t="s">
        <v>54</v>
      </c>
      <c r="C21" t="s">
        <v>49</v>
      </c>
      <c r="D21" t="s">
        <v>25</v>
      </c>
      <c r="E21" t="s">
        <v>30</v>
      </c>
      <c r="F21" s="1">
        <v>40812</v>
      </c>
      <c r="G21">
        <v>878520286</v>
      </c>
      <c r="H21" s="1">
        <v>40818</v>
      </c>
      <c r="I21">
        <v>2530</v>
      </c>
      <c r="J21">
        <v>152.58000000000001</v>
      </c>
      <c r="K21">
        <v>97.44</v>
      </c>
      <c r="L21">
        <v>386027.4</v>
      </c>
      <c r="M21">
        <v>246523.2</v>
      </c>
      <c r="N21">
        <v>139504.20000000001</v>
      </c>
    </row>
    <row r="22" spans="1:16" x14ac:dyDescent="0.25">
      <c r="A22" t="s">
        <v>13</v>
      </c>
      <c r="B22" t="s">
        <v>55</v>
      </c>
      <c r="C22" t="s">
        <v>56</v>
      </c>
      <c r="D22" t="s">
        <v>25</v>
      </c>
      <c r="E22" t="s">
        <v>30</v>
      </c>
      <c r="F22" s="1">
        <v>42504</v>
      </c>
      <c r="G22">
        <v>192088067</v>
      </c>
      <c r="H22" s="1">
        <v>42539</v>
      </c>
      <c r="I22">
        <v>1983</v>
      </c>
      <c r="J22">
        <v>437.2</v>
      </c>
      <c r="K22">
        <v>263.33</v>
      </c>
      <c r="L22">
        <v>866967.6</v>
      </c>
      <c r="M22">
        <v>522183.39</v>
      </c>
      <c r="N22">
        <v>344784.21</v>
      </c>
    </row>
    <row r="23" spans="1:16" x14ac:dyDescent="0.25">
      <c r="A23" t="s">
        <v>18</v>
      </c>
      <c r="B23" t="s">
        <v>57</v>
      </c>
      <c r="C23" t="s">
        <v>15</v>
      </c>
      <c r="D23" t="s">
        <v>16</v>
      </c>
      <c r="E23" t="s">
        <v>21</v>
      </c>
      <c r="F23" s="1">
        <v>40404</v>
      </c>
      <c r="G23">
        <v>746630275</v>
      </c>
      <c r="H23" s="1">
        <v>40421</v>
      </c>
      <c r="I23">
        <v>3345</v>
      </c>
      <c r="J23">
        <v>651.21</v>
      </c>
      <c r="K23">
        <v>524.96</v>
      </c>
      <c r="L23">
        <v>2178297.4500000002</v>
      </c>
      <c r="M23">
        <v>1755991.2</v>
      </c>
      <c r="N23">
        <v>422306.25</v>
      </c>
    </row>
    <row r="24" spans="1:16" x14ac:dyDescent="0.25">
      <c r="A24" t="s">
        <v>18</v>
      </c>
      <c r="B24" t="s">
        <v>58</v>
      </c>
      <c r="C24" t="s">
        <v>49</v>
      </c>
      <c r="D24" t="s">
        <v>25</v>
      </c>
      <c r="E24" t="s">
        <v>17</v>
      </c>
      <c r="F24" s="1">
        <v>41012</v>
      </c>
      <c r="G24">
        <v>246883237</v>
      </c>
      <c r="H24" s="1">
        <v>41021</v>
      </c>
      <c r="I24">
        <v>7091</v>
      </c>
      <c r="J24">
        <v>152.58000000000001</v>
      </c>
      <c r="K24">
        <v>97.44</v>
      </c>
      <c r="L24">
        <v>1081944.78</v>
      </c>
      <c r="M24">
        <v>690947.04</v>
      </c>
      <c r="N24">
        <v>390997.74</v>
      </c>
      <c r="P24">
        <f>MAX(N2:N21)</f>
        <v>1273303.5900000001</v>
      </c>
    </row>
    <row r="25" spans="1:16" x14ac:dyDescent="0.25">
      <c r="A25" t="s">
        <v>31</v>
      </c>
      <c r="B25" t="s">
        <v>59</v>
      </c>
      <c r="C25" t="s">
        <v>56</v>
      </c>
      <c r="D25" t="s">
        <v>25</v>
      </c>
      <c r="E25" t="s">
        <v>30</v>
      </c>
      <c r="F25" s="1">
        <v>41536</v>
      </c>
      <c r="G25">
        <v>967895781</v>
      </c>
      <c r="H25" s="1">
        <v>41545</v>
      </c>
      <c r="I25">
        <v>725</v>
      </c>
      <c r="J25">
        <v>437.2</v>
      </c>
      <c r="K25">
        <v>263.33</v>
      </c>
      <c r="L25">
        <v>316970</v>
      </c>
      <c r="M25">
        <v>190914.25</v>
      </c>
      <c r="N25">
        <v>126055.75</v>
      </c>
    </row>
    <row r="26" spans="1:16" x14ac:dyDescent="0.25">
      <c r="A26" t="s">
        <v>18</v>
      </c>
      <c r="B26" t="s">
        <v>58</v>
      </c>
      <c r="C26" t="s">
        <v>36</v>
      </c>
      <c r="D26" t="s">
        <v>25</v>
      </c>
      <c r="E26" t="s">
        <v>17</v>
      </c>
      <c r="F26" s="1">
        <v>42340</v>
      </c>
      <c r="G26">
        <v>305029237</v>
      </c>
      <c r="H26" s="1">
        <v>42364</v>
      </c>
      <c r="I26">
        <v>3784</v>
      </c>
      <c r="J26">
        <v>421.89</v>
      </c>
      <c r="K26">
        <v>364.69</v>
      </c>
      <c r="L26">
        <v>1596431.76</v>
      </c>
      <c r="M26">
        <v>1379986.96</v>
      </c>
      <c r="N26">
        <v>216444.79999999999</v>
      </c>
    </row>
    <row r="27" spans="1:16" x14ac:dyDescent="0.25">
      <c r="A27" t="s">
        <v>18</v>
      </c>
      <c r="B27" t="s">
        <v>60</v>
      </c>
      <c r="C27" t="s">
        <v>24</v>
      </c>
      <c r="D27" t="s">
        <v>25</v>
      </c>
      <c r="E27" t="s">
        <v>17</v>
      </c>
      <c r="F27" s="1">
        <v>42792</v>
      </c>
      <c r="G27">
        <v>223957431</v>
      </c>
      <c r="H27" s="1">
        <v>42794</v>
      </c>
      <c r="I27">
        <v>2835</v>
      </c>
      <c r="J27">
        <v>154.06</v>
      </c>
      <c r="K27">
        <v>90.93</v>
      </c>
      <c r="L27">
        <v>436760.1</v>
      </c>
      <c r="M27">
        <v>257786.55</v>
      </c>
      <c r="N27">
        <v>178973.55</v>
      </c>
    </row>
    <row r="28" spans="1:16" x14ac:dyDescent="0.25">
      <c r="A28" t="s">
        <v>18</v>
      </c>
      <c r="B28" t="s">
        <v>61</v>
      </c>
      <c r="C28" t="s">
        <v>46</v>
      </c>
      <c r="D28" t="s">
        <v>16</v>
      </c>
      <c r="E28" t="s">
        <v>21</v>
      </c>
      <c r="F28" s="1">
        <v>42652</v>
      </c>
      <c r="G28">
        <v>510666692</v>
      </c>
      <c r="H28" s="1">
        <v>42656</v>
      </c>
      <c r="I28">
        <v>6477</v>
      </c>
      <c r="J28">
        <v>109.28</v>
      </c>
      <c r="K28">
        <v>35.840000000000003</v>
      </c>
      <c r="L28">
        <v>707806.56</v>
      </c>
      <c r="M28">
        <v>232135.67999999999</v>
      </c>
      <c r="N28">
        <v>475670.88</v>
      </c>
    </row>
    <row r="29" spans="1:16" x14ac:dyDescent="0.25">
      <c r="A29" t="s">
        <v>18</v>
      </c>
      <c r="B29" t="s">
        <v>62</v>
      </c>
      <c r="C29" t="s">
        <v>34</v>
      </c>
      <c r="D29" t="s">
        <v>25</v>
      </c>
      <c r="E29" t="s">
        <v>21</v>
      </c>
      <c r="F29" s="1">
        <v>40683</v>
      </c>
      <c r="G29">
        <v>121455848</v>
      </c>
      <c r="H29" s="1">
        <v>40713</v>
      </c>
      <c r="I29">
        <v>339</v>
      </c>
      <c r="J29">
        <v>255.28</v>
      </c>
      <c r="K29">
        <v>159.41999999999999</v>
      </c>
      <c r="L29">
        <v>86539.92</v>
      </c>
      <c r="M29">
        <v>54043.38</v>
      </c>
      <c r="N29">
        <v>32496.54</v>
      </c>
    </row>
    <row r="30" spans="1:16" x14ac:dyDescent="0.25">
      <c r="A30" t="s">
        <v>47</v>
      </c>
      <c r="B30" t="s">
        <v>63</v>
      </c>
      <c r="C30" t="s">
        <v>34</v>
      </c>
      <c r="D30" t="s">
        <v>16</v>
      </c>
      <c r="E30" t="s">
        <v>41</v>
      </c>
      <c r="F30" s="1">
        <v>41571</v>
      </c>
      <c r="G30">
        <v>332936227</v>
      </c>
      <c r="H30" s="1">
        <v>41611</v>
      </c>
      <c r="I30">
        <v>2083</v>
      </c>
      <c r="J30">
        <v>255.28</v>
      </c>
      <c r="K30">
        <v>159.41999999999999</v>
      </c>
      <c r="L30">
        <v>531748.24</v>
      </c>
      <c r="M30">
        <v>332071.86</v>
      </c>
      <c r="N30">
        <v>199676.38</v>
      </c>
    </row>
    <row r="31" spans="1:16" x14ac:dyDescent="0.25">
      <c r="A31" t="s">
        <v>37</v>
      </c>
      <c r="B31" t="s">
        <v>64</v>
      </c>
      <c r="C31" t="s">
        <v>20</v>
      </c>
      <c r="D31" t="s">
        <v>25</v>
      </c>
      <c r="E31" t="s">
        <v>30</v>
      </c>
      <c r="F31" s="1">
        <v>40708</v>
      </c>
      <c r="G31">
        <v>692031657</v>
      </c>
      <c r="H31" s="1">
        <v>40744</v>
      </c>
      <c r="I31">
        <v>6401</v>
      </c>
      <c r="J31">
        <v>47.45</v>
      </c>
      <c r="K31">
        <v>31.79</v>
      </c>
      <c r="L31">
        <v>303727.45</v>
      </c>
      <c r="M31">
        <v>203487.79</v>
      </c>
      <c r="N31">
        <v>100239.66</v>
      </c>
    </row>
    <row r="32" spans="1:16" x14ac:dyDescent="0.25">
      <c r="A32" t="s">
        <v>18</v>
      </c>
      <c r="B32" t="s">
        <v>65</v>
      </c>
      <c r="C32" t="s">
        <v>15</v>
      </c>
      <c r="D32" t="s">
        <v>16</v>
      </c>
      <c r="E32" t="s">
        <v>41</v>
      </c>
      <c r="F32" s="1">
        <v>42175</v>
      </c>
      <c r="G32">
        <v>365978467</v>
      </c>
      <c r="H32" s="1">
        <v>42206</v>
      </c>
      <c r="I32">
        <v>16</v>
      </c>
      <c r="J32">
        <v>651.21</v>
      </c>
      <c r="K32">
        <v>524.96</v>
      </c>
      <c r="L32">
        <v>10419.36</v>
      </c>
      <c r="M32">
        <v>8399.36</v>
      </c>
      <c r="N32">
        <v>2020</v>
      </c>
    </row>
    <row r="33" spans="1:14" x14ac:dyDescent="0.25">
      <c r="A33" t="s">
        <v>18</v>
      </c>
      <c r="B33" t="s">
        <v>66</v>
      </c>
      <c r="C33" t="s">
        <v>53</v>
      </c>
      <c r="D33" t="s">
        <v>16</v>
      </c>
      <c r="E33" t="s">
        <v>41</v>
      </c>
      <c r="F33" s="1">
        <v>40760</v>
      </c>
      <c r="G33">
        <v>392325484</v>
      </c>
      <c r="H33" s="1">
        <v>40787</v>
      </c>
      <c r="I33">
        <v>6684</v>
      </c>
      <c r="J33">
        <v>81.73</v>
      </c>
      <c r="K33">
        <v>56.67</v>
      </c>
      <c r="L33">
        <v>546283.31999999995</v>
      </c>
      <c r="M33">
        <v>378782.28</v>
      </c>
      <c r="N33">
        <v>167501.04</v>
      </c>
    </row>
    <row r="34" spans="1:14" x14ac:dyDescent="0.25">
      <c r="A34" t="s">
        <v>37</v>
      </c>
      <c r="B34" t="s">
        <v>67</v>
      </c>
      <c r="C34" t="s">
        <v>34</v>
      </c>
      <c r="D34" t="s">
        <v>25</v>
      </c>
      <c r="E34" t="s">
        <v>17</v>
      </c>
      <c r="F34" s="1">
        <v>42704</v>
      </c>
      <c r="G34">
        <v>528934037</v>
      </c>
      <c r="H34" s="1">
        <v>42744</v>
      </c>
      <c r="I34">
        <v>2191</v>
      </c>
      <c r="J34">
        <v>255.28</v>
      </c>
      <c r="K34">
        <v>159.41999999999999</v>
      </c>
      <c r="L34">
        <v>559318.48</v>
      </c>
      <c r="M34">
        <v>349289.22</v>
      </c>
      <c r="N34">
        <v>210029.26</v>
      </c>
    </row>
    <row r="35" spans="1:14" x14ac:dyDescent="0.25">
      <c r="A35" t="s">
        <v>18</v>
      </c>
      <c r="B35" t="s">
        <v>68</v>
      </c>
      <c r="C35" t="s">
        <v>24</v>
      </c>
      <c r="D35" t="s">
        <v>16</v>
      </c>
      <c r="E35" t="s">
        <v>30</v>
      </c>
      <c r="F35" s="1">
        <v>42190</v>
      </c>
      <c r="G35">
        <v>603977954</v>
      </c>
      <c r="H35" s="1">
        <v>42214</v>
      </c>
      <c r="I35">
        <v>9353</v>
      </c>
      <c r="J35">
        <v>154.06</v>
      </c>
      <c r="K35">
        <v>90.93</v>
      </c>
      <c r="L35">
        <v>1440923.18</v>
      </c>
      <c r="M35">
        <v>850468.29</v>
      </c>
      <c r="N35">
        <v>590454.89</v>
      </c>
    </row>
    <row r="36" spans="1:14" x14ac:dyDescent="0.25">
      <c r="A36" t="s">
        <v>37</v>
      </c>
      <c r="B36" t="s">
        <v>69</v>
      </c>
      <c r="C36" t="s">
        <v>70</v>
      </c>
      <c r="D36" t="s">
        <v>16</v>
      </c>
      <c r="E36" t="s">
        <v>17</v>
      </c>
      <c r="F36" s="1">
        <v>42088</v>
      </c>
      <c r="G36">
        <v>965943562</v>
      </c>
      <c r="H36" s="1">
        <v>42133</v>
      </c>
      <c r="I36">
        <v>3020</v>
      </c>
      <c r="J36">
        <v>9.33</v>
      </c>
      <c r="K36">
        <v>6.92</v>
      </c>
      <c r="L36">
        <v>28176.6</v>
      </c>
      <c r="M36">
        <v>20898.400000000001</v>
      </c>
      <c r="N36">
        <v>7278.2</v>
      </c>
    </row>
    <row r="37" spans="1:14" x14ac:dyDescent="0.25">
      <c r="A37" t="s">
        <v>22</v>
      </c>
      <c r="B37" t="s">
        <v>71</v>
      </c>
      <c r="C37" t="s">
        <v>56</v>
      </c>
      <c r="D37" t="s">
        <v>16</v>
      </c>
      <c r="E37" t="s">
        <v>41</v>
      </c>
      <c r="F37" s="1">
        <v>41508</v>
      </c>
      <c r="G37">
        <v>233629691</v>
      </c>
      <c r="H37" s="1">
        <v>41516</v>
      </c>
      <c r="I37">
        <v>5072</v>
      </c>
      <c r="J37">
        <v>437.2</v>
      </c>
      <c r="K37">
        <v>263.33</v>
      </c>
      <c r="L37">
        <v>2217478.4</v>
      </c>
      <c r="M37">
        <v>1335609.76</v>
      </c>
      <c r="N37">
        <v>881868.64</v>
      </c>
    </row>
    <row r="38" spans="1:14" x14ac:dyDescent="0.25">
      <c r="A38" t="s">
        <v>31</v>
      </c>
      <c r="B38" t="s">
        <v>72</v>
      </c>
      <c r="C38" t="s">
        <v>53</v>
      </c>
      <c r="D38" t="s">
        <v>16</v>
      </c>
      <c r="E38" t="s">
        <v>17</v>
      </c>
      <c r="F38" s="1">
        <v>42715</v>
      </c>
      <c r="G38">
        <v>246147668</v>
      </c>
      <c r="H38" s="1">
        <v>42748</v>
      </c>
      <c r="I38">
        <v>9420</v>
      </c>
      <c r="J38">
        <v>81.73</v>
      </c>
      <c r="K38">
        <v>56.67</v>
      </c>
      <c r="L38">
        <v>769896.6</v>
      </c>
      <c r="M38">
        <v>533831.4</v>
      </c>
      <c r="N38">
        <v>236065.2</v>
      </c>
    </row>
    <row r="39" spans="1:14" x14ac:dyDescent="0.25">
      <c r="A39" t="s">
        <v>18</v>
      </c>
      <c r="B39" t="s">
        <v>73</v>
      </c>
      <c r="C39" t="s">
        <v>20</v>
      </c>
      <c r="D39" t="s">
        <v>16</v>
      </c>
      <c r="E39" t="s">
        <v>30</v>
      </c>
      <c r="F39" s="1">
        <v>41448</v>
      </c>
      <c r="G39">
        <v>212921321</v>
      </c>
      <c r="H39" s="1">
        <v>41473</v>
      </c>
      <c r="I39">
        <v>7005</v>
      </c>
      <c r="J39">
        <v>47.45</v>
      </c>
      <c r="K39">
        <v>31.79</v>
      </c>
      <c r="L39">
        <v>332387.25</v>
      </c>
      <c r="M39">
        <v>222688.95</v>
      </c>
      <c r="N39">
        <v>109698.3</v>
      </c>
    </row>
    <row r="40" spans="1:14" x14ac:dyDescent="0.25">
      <c r="A40" t="s">
        <v>13</v>
      </c>
      <c r="B40" t="s">
        <v>55</v>
      </c>
      <c r="C40" t="s">
        <v>70</v>
      </c>
      <c r="D40" t="s">
        <v>25</v>
      </c>
      <c r="E40" t="s">
        <v>30</v>
      </c>
      <c r="F40" s="1">
        <v>42132</v>
      </c>
      <c r="G40">
        <v>763686978</v>
      </c>
      <c r="H40" s="1">
        <v>42137</v>
      </c>
      <c r="I40">
        <v>803</v>
      </c>
      <c r="J40">
        <v>9.33</v>
      </c>
      <c r="K40">
        <v>6.92</v>
      </c>
      <c r="L40">
        <v>7491.99</v>
      </c>
      <c r="M40">
        <v>5556.76</v>
      </c>
      <c r="N40">
        <v>1935.23</v>
      </c>
    </row>
    <row r="41" spans="1:14" x14ac:dyDescent="0.25">
      <c r="A41" t="s">
        <v>37</v>
      </c>
      <c r="B41" t="s">
        <v>74</v>
      </c>
      <c r="C41" t="s">
        <v>34</v>
      </c>
      <c r="D41" t="s">
        <v>25</v>
      </c>
      <c r="E41" t="s">
        <v>30</v>
      </c>
      <c r="F41" s="1">
        <v>42667</v>
      </c>
      <c r="G41">
        <v>798493468</v>
      </c>
      <c r="H41" s="1">
        <v>42698</v>
      </c>
      <c r="I41">
        <v>816</v>
      </c>
      <c r="J41">
        <v>255.28</v>
      </c>
      <c r="K41">
        <v>159.41999999999999</v>
      </c>
      <c r="L41">
        <v>208308.48000000001</v>
      </c>
      <c r="M41">
        <v>130086.72</v>
      </c>
      <c r="N41">
        <v>78221.759999999995</v>
      </c>
    </row>
    <row r="42" spans="1:14" x14ac:dyDescent="0.25">
      <c r="A42" t="s">
        <v>18</v>
      </c>
      <c r="B42" t="s">
        <v>75</v>
      </c>
      <c r="C42" t="s">
        <v>40</v>
      </c>
      <c r="D42" t="s">
        <v>25</v>
      </c>
      <c r="E42" t="s">
        <v>30</v>
      </c>
      <c r="F42" s="1">
        <v>41343</v>
      </c>
      <c r="G42">
        <v>637702119</v>
      </c>
      <c r="H42" s="1">
        <v>41368</v>
      </c>
      <c r="I42">
        <v>9083</v>
      </c>
      <c r="J42">
        <v>205.7</v>
      </c>
      <c r="K42">
        <v>117.11</v>
      </c>
      <c r="L42">
        <v>1868373.1</v>
      </c>
      <c r="M42">
        <v>1063710.1299999999</v>
      </c>
      <c r="N42">
        <v>804662.97</v>
      </c>
    </row>
    <row r="43" spans="1:14" x14ac:dyDescent="0.25">
      <c r="A43" t="s">
        <v>31</v>
      </c>
      <c r="B43" t="s">
        <v>76</v>
      </c>
      <c r="C43" t="s">
        <v>46</v>
      </c>
      <c r="D43" t="s">
        <v>25</v>
      </c>
      <c r="E43" t="s">
        <v>17</v>
      </c>
      <c r="F43" s="1">
        <v>40986</v>
      </c>
      <c r="G43">
        <v>671986758</v>
      </c>
      <c r="H43" s="1">
        <v>41033</v>
      </c>
      <c r="I43">
        <v>4670</v>
      </c>
      <c r="J43">
        <v>109.28</v>
      </c>
      <c r="K43">
        <v>35.840000000000003</v>
      </c>
      <c r="L43">
        <v>510337.6</v>
      </c>
      <c r="M43">
        <v>167372.79999999999</v>
      </c>
      <c r="N43">
        <v>342964.8</v>
      </c>
    </row>
    <row r="44" spans="1:14" x14ac:dyDescent="0.25">
      <c r="A44" t="s">
        <v>22</v>
      </c>
      <c r="B44" t="s">
        <v>77</v>
      </c>
      <c r="C44" t="s">
        <v>46</v>
      </c>
      <c r="D44" t="s">
        <v>16</v>
      </c>
      <c r="E44" t="s">
        <v>17</v>
      </c>
      <c r="F44" s="1">
        <v>42046</v>
      </c>
      <c r="G44">
        <v>912333714</v>
      </c>
      <c r="H44" s="1">
        <v>42065</v>
      </c>
      <c r="I44">
        <v>8675</v>
      </c>
      <c r="J44">
        <v>109.28</v>
      </c>
      <c r="K44">
        <v>35.840000000000003</v>
      </c>
      <c r="L44">
        <v>948004</v>
      </c>
      <c r="M44">
        <v>310912</v>
      </c>
      <c r="N44">
        <v>637092</v>
      </c>
    </row>
    <row r="45" spans="1:14" x14ac:dyDescent="0.25">
      <c r="A45" t="s">
        <v>18</v>
      </c>
      <c r="B45" t="s">
        <v>78</v>
      </c>
      <c r="C45" t="s">
        <v>56</v>
      </c>
      <c r="D45" t="s">
        <v>25</v>
      </c>
      <c r="E45" t="s">
        <v>17</v>
      </c>
      <c r="F45" s="1">
        <v>41212</v>
      </c>
      <c r="G45">
        <v>540041816</v>
      </c>
      <c r="H45" s="1">
        <v>41216</v>
      </c>
      <c r="I45">
        <v>9229</v>
      </c>
      <c r="J45">
        <v>437.2</v>
      </c>
      <c r="K45">
        <v>263.33</v>
      </c>
      <c r="L45">
        <v>4034918.8</v>
      </c>
      <c r="M45">
        <v>2430272.5699999998</v>
      </c>
      <c r="N45">
        <v>1604646.23</v>
      </c>
    </row>
    <row r="46" spans="1:14" x14ac:dyDescent="0.25">
      <c r="A46" t="s">
        <v>22</v>
      </c>
      <c r="B46" t="s">
        <v>23</v>
      </c>
      <c r="C46" t="s">
        <v>27</v>
      </c>
      <c r="D46" t="s">
        <v>25</v>
      </c>
      <c r="E46" t="s">
        <v>41</v>
      </c>
      <c r="F46" s="1">
        <v>41096</v>
      </c>
      <c r="G46">
        <v>156722390</v>
      </c>
      <c r="H46" s="1">
        <v>41122</v>
      </c>
      <c r="I46">
        <v>6493</v>
      </c>
      <c r="J46">
        <v>668.27</v>
      </c>
      <c r="K46">
        <v>502.54</v>
      </c>
      <c r="L46">
        <v>4339077.1100000003</v>
      </c>
      <c r="M46">
        <v>3262992.22</v>
      </c>
      <c r="N46">
        <v>1076084.8899999999</v>
      </c>
    </row>
    <row r="47" spans="1:14" x14ac:dyDescent="0.25">
      <c r="A47" t="s">
        <v>18</v>
      </c>
      <c r="B47" t="s">
        <v>79</v>
      </c>
      <c r="C47" t="s">
        <v>40</v>
      </c>
      <c r="D47" t="s">
        <v>25</v>
      </c>
      <c r="E47" t="s">
        <v>21</v>
      </c>
      <c r="F47" s="1">
        <v>40547</v>
      </c>
      <c r="G47">
        <v>434299266</v>
      </c>
      <c r="H47" s="1">
        <v>40595</v>
      </c>
      <c r="I47">
        <v>7659</v>
      </c>
      <c r="J47">
        <v>205.7</v>
      </c>
      <c r="K47">
        <v>117.11</v>
      </c>
      <c r="L47">
        <v>1575456.3</v>
      </c>
      <c r="M47">
        <v>896945.49</v>
      </c>
      <c r="N47">
        <v>678510.81</v>
      </c>
    </row>
    <row r="48" spans="1:14" x14ac:dyDescent="0.25">
      <c r="A48" t="s">
        <v>18</v>
      </c>
      <c r="B48" t="s">
        <v>80</v>
      </c>
      <c r="C48" t="s">
        <v>34</v>
      </c>
      <c r="D48" t="s">
        <v>25</v>
      </c>
      <c r="E48" t="s">
        <v>41</v>
      </c>
      <c r="F48" s="1">
        <v>41572</v>
      </c>
      <c r="G48">
        <v>765008771</v>
      </c>
      <c r="H48" s="1">
        <v>41618</v>
      </c>
      <c r="I48">
        <v>1950</v>
      </c>
      <c r="J48">
        <v>255.28</v>
      </c>
      <c r="K48">
        <v>159.41999999999999</v>
      </c>
      <c r="L48">
        <v>497796</v>
      </c>
      <c r="M48">
        <v>310869</v>
      </c>
      <c r="N48">
        <v>186927</v>
      </c>
    </row>
    <row r="49" spans="1:14" x14ac:dyDescent="0.25">
      <c r="A49" t="s">
        <v>37</v>
      </c>
      <c r="B49" t="s">
        <v>74</v>
      </c>
      <c r="C49" t="s">
        <v>34</v>
      </c>
      <c r="D49" t="s">
        <v>25</v>
      </c>
      <c r="E49" t="s">
        <v>21</v>
      </c>
      <c r="F49" s="1">
        <v>42416</v>
      </c>
      <c r="G49">
        <v>611399734</v>
      </c>
      <c r="H49" s="1">
        <v>42451</v>
      </c>
      <c r="I49">
        <v>5623</v>
      </c>
      <c r="J49">
        <v>255.28</v>
      </c>
      <c r="K49">
        <v>159.41999999999999</v>
      </c>
      <c r="L49">
        <v>1435439.44</v>
      </c>
      <c r="M49">
        <v>896418.66</v>
      </c>
      <c r="N49">
        <v>539020.78</v>
      </c>
    </row>
    <row r="50" spans="1:14" x14ac:dyDescent="0.25">
      <c r="A50" t="s">
        <v>47</v>
      </c>
      <c r="B50" t="s">
        <v>81</v>
      </c>
      <c r="C50" t="s">
        <v>53</v>
      </c>
      <c r="D50" t="s">
        <v>16</v>
      </c>
      <c r="E50" t="s">
        <v>30</v>
      </c>
      <c r="F50" s="1">
        <v>41714</v>
      </c>
      <c r="G50">
        <v>856333482</v>
      </c>
      <c r="H50" s="1">
        <v>41756</v>
      </c>
      <c r="I50">
        <v>6962</v>
      </c>
      <c r="J50">
        <v>81.73</v>
      </c>
      <c r="K50">
        <v>56.67</v>
      </c>
      <c r="L50">
        <v>569004.26</v>
      </c>
      <c r="M50">
        <v>394536.54</v>
      </c>
      <c r="N50">
        <v>174467.72</v>
      </c>
    </row>
    <row r="51" spans="1:14" x14ac:dyDescent="0.25">
      <c r="A51" t="s">
        <v>22</v>
      </c>
      <c r="B51" t="s">
        <v>82</v>
      </c>
      <c r="C51" t="s">
        <v>70</v>
      </c>
      <c r="D51" t="s">
        <v>25</v>
      </c>
      <c r="E51" t="s">
        <v>21</v>
      </c>
      <c r="F51" s="1">
        <v>42637</v>
      </c>
      <c r="G51">
        <v>652983844</v>
      </c>
      <c r="H51" s="1">
        <v>42672</v>
      </c>
      <c r="I51">
        <v>1285</v>
      </c>
      <c r="J51">
        <v>9.33</v>
      </c>
      <c r="K51">
        <v>6.92</v>
      </c>
      <c r="L51">
        <v>11989.05</v>
      </c>
      <c r="M51">
        <v>8892.2000000000007</v>
      </c>
      <c r="N51">
        <v>3096.85</v>
      </c>
    </row>
    <row r="52" spans="1:14" x14ac:dyDescent="0.25">
      <c r="A52" t="s">
        <v>18</v>
      </c>
      <c r="B52" t="s">
        <v>83</v>
      </c>
      <c r="C52" t="s">
        <v>56</v>
      </c>
      <c r="D52" t="s">
        <v>16</v>
      </c>
      <c r="E52" t="s">
        <v>41</v>
      </c>
      <c r="F52" s="1">
        <v>40451</v>
      </c>
      <c r="G52">
        <v>574837148</v>
      </c>
      <c r="H52" s="1">
        <v>40493</v>
      </c>
      <c r="I52">
        <v>5941</v>
      </c>
      <c r="J52">
        <v>437.2</v>
      </c>
      <c r="K52">
        <v>263.33</v>
      </c>
      <c r="L52">
        <v>2597405.2000000002</v>
      </c>
      <c r="M52">
        <v>1564443.53</v>
      </c>
      <c r="N52">
        <v>1032961.67</v>
      </c>
    </row>
    <row r="53" spans="1:14" x14ac:dyDescent="0.25">
      <c r="A53" t="s">
        <v>47</v>
      </c>
      <c r="B53" t="s">
        <v>84</v>
      </c>
      <c r="C53" t="s">
        <v>46</v>
      </c>
      <c r="D53" t="s">
        <v>25</v>
      </c>
      <c r="E53" t="s">
        <v>21</v>
      </c>
      <c r="F53" s="1">
        <v>40487</v>
      </c>
      <c r="G53">
        <v>365692222</v>
      </c>
      <c r="H53" s="1">
        <v>40517</v>
      </c>
      <c r="I53">
        <v>5310</v>
      </c>
      <c r="J53">
        <v>109.28</v>
      </c>
      <c r="K53">
        <v>35.840000000000003</v>
      </c>
      <c r="L53">
        <v>580276.80000000005</v>
      </c>
      <c r="M53">
        <v>190310.39999999999</v>
      </c>
      <c r="N53">
        <v>389966.4</v>
      </c>
    </row>
    <row r="54" spans="1:14" x14ac:dyDescent="0.25">
      <c r="A54" t="s">
        <v>13</v>
      </c>
      <c r="B54" t="s">
        <v>29</v>
      </c>
      <c r="C54" t="s">
        <v>40</v>
      </c>
      <c r="D54" t="s">
        <v>16</v>
      </c>
      <c r="E54" t="s">
        <v>41</v>
      </c>
      <c r="F54" s="1">
        <v>42937</v>
      </c>
      <c r="G54">
        <v>289660394</v>
      </c>
      <c r="H54" s="1">
        <v>42969</v>
      </c>
      <c r="I54">
        <v>5802</v>
      </c>
      <c r="J54">
        <v>205.7</v>
      </c>
      <c r="K54">
        <v>117.11</v>
      </c>
      <c r="L54">
        <v>1193471.3999999999</v>
      </c>
      <c r="M54">
        <v>679472.22</v>
      </c>
      <c r="N54">
        <v>513999.18</v>
      </c>
    </row>
    <row r="55" spans="1:14" x14ac:dyDescent="0.25">
      <c r="A55" t="s">
        <v>13</v>
      </c>
      <c r="B55" t="s">
        <v>85</v>
      </c>
      <c r="C55" t="s">
        <v>24</v>
      </c>
      <c r="D55" t="s">
        <v>16</v>
      </c>
      <c r="E55" t="s">
        <v>17</v>
      </c>
      <c r="F55" s="1">
        <v>41465</v>
      </c>
      <c r="G55">
        <v>681165492</v>
      </c>
      <c r="H55" s="1">
        <v>41481</v>
      </c>
      <c r="I55">
        <v>861</v>
      </c>
      <c r="J55">
        <v>154.06</v>
      </c>
      <c r="K55">
        <v>90.93</v>
      </c>
      <c r="L55">
        <v>132645.66</v>
      </c>
      <c r="M55">
        <v>78290.73</v>
      </c>
      <c r="N55">
        <v>54354.93</v>
      </c>
    </row>
    <row r="56" spans="1:14" x14ac:dyDescent="0.25">
      <c r="A56" t="s">
        <v>31</v>
      </c>
      <c r="B56" t="s">
        <v>86</v>
      </c>
      <c r="C56" t="s">
        <v>15</v>
      </c>
      <c r="D56" t="s">
        <v>25</v>
      </c>
      <c r="E56" t="s">
        <v>41</v>
      </c>
      <c r="F56" s="1">
        <v>41188</v>
      </c>
      <c r="G56">
        <v>594943845</v>
      </c>
      <c r="H56" s="1">
        <v>41203</v>
      </c>
      <c r="I56">
        <v>5959</v>
      </c>
      <c r="J56">
        <v>651.21</v>
      </c>
      <c r="K56">
        <v>524.96</v>
      </c>
      <c r="L56">
        <v>3880560.39</v>
      </c>
      <c r="M56">
        <v>3128236.64</v>
      </c>
      <c r="N56">
        <v>752323.75</v>
      </c>
    </row>
    <row r="57" spans="1:14" x14ac:dyDescent="0.25">
      <c r="A57" t="s">
        <v>13</v>
      </c>
      <c r="B57" t="s">
        <v>87</v>
      </c>
      <c r="C57" t="s">
        <v>36</v>
      </c>
      <c r="D57" t="s">
        <v>16</v>
      </c>
      <c r="E57" t="s">
        <v>21</v>
      </c>
      <c r="F57" s="1">
        <v>40698</v>
      </c>
      <c r="G57">
        <v>956044280</v>
      </c>
      <c r="H57" s="1">
        <v>40748</v>
      </c>
      <c r="I57">
        <v>3603</v>
      </c>
      <c r="J57">
        <v>421.89</v>
      </c>
      <c r="K57">
        <v>364.69</v>
      </c>
      <c r="L57">
        <v>1520069.67</v>
      </c>
      <c r="M57">
        <v>1313978.07</v>
      </c>
      <c r="N57">
        <v>206091.6</v>
      </c>
    </row>
    <row r="58" spans="1:14" x14ac:dyDescent="0.25">
      <c r="A58" t="s">
        <v>18</v>
      </c>
      <c r="B58" t="s">
        <v>88</v>
      </c>
      <c r="C58" t="s">
        <v>70</v>
      </c>
      <c r="D58" t="s">
        <v>25</v>
      </c>
      <c r="E58" t="s">
        <v>17</v>
      </c>
      <c r="F58" s="1">
        <v>41741</v>
      </c>
      <c r="G58">
        <v>509828126</v>
      </c>
      <c r="H58" s="1">
        <v>41744</v>
      </c>
      <c r="I58">
        <v>8327</v>
      </c>
      <c r="J58">
        <v>9.33</v>
      </c>
      <c r="K58">
        <v>6.92</v>
      </c>
      <c r="L58">
        <v>77690.91</v>
      </c>
      <c r="M58">
        <v>57622.84</v>
      </c>
      <c r="N58">
        <v>20068.07</v>
      </c>
    </row>
    <row r="59" spans="1:14" x14ac:dyDescent="0.25">
      <c r="A59" t="s">
        <v>18</v>
      </c>
      <c r="B59" t="s">
        <v>89</v>
      </c>
      <c r="C59" t="s">
        <v>53</v>
      </c>
      <c r="D59" t="s">
        <v>16</v>
      </c>
      <c r="E59" t="s">
        <v>41</v>
      </c>
      <c r="F59" s="1">
        <v>42303</v>
      </c>
      <c r="G59">
        <v>771969211</v>
      </c>
      <c r="H59" s="1">
        <v>42353</v>
      </c>
      <c r="I59">
        <v>1699</v>
      </c>
      <c r="J59">
        <v>81.73</v>
      </c>
      <c r="K59">
        <v>56.67</v>
      </c>
      <c r="L59">
        <v>138859.26999999999</v>
      </c>
      <c r="M59">
        <v>96282.33</v>
      </c>
      <c r="N59">
        <v>42576.94</v>
      </c>
    </row>
    <row r="60" spans="1:14" x14ac:dyDescent="0.25">
      <c r="A60" t="s">
        <v>37</v>
      </c>
      <c r="B60" t="s">
        <v>90</v>
      </c>
      <c r="C60" t="s">
        <v>40</v>
      </c>
      <c r="D60" t="s">
        <v>16</v>
      </c>
      <c r="E60" t="s">
        <v>17</v>
      </c>
      <c r="F60" s="1">
        <v>40759</v>
      </c>
      <c r="G60">
        <v>178453862</v>
      </c>
      <c r="H60" s="1">
        <v>40782</v>
      </c>
      <c r="I60">
        <v>7318</v>
      </c>
      <c r="J60">
        <v>205.7</v>
      </c>
      <c r="K60">
        <v>117.11</v>
      </c>
      <c r="L60">
        <v>1505312.6</v>
      </c>
      <c r="M60">
        <v>857010.98</v>
      </c>
      <c r="N60">
        <v>648301.62</v>
      </c>
    </row>
    <row r="61" spans="1:14" x14ac:dyDescent="0.25">
      <c r="A61" t="s">
        <v>18</v>
      </c>
      <c r="B61" t="s">
        <v>91</v>
      </c>
      <c r="C61" t="s">
        <v>53</v>
      </c>
      <c r="D61" t="s">
        <v>16</v>
      </c>
      <c r="E61" t="s">
        <v>17</v>
      </c>
      <c r="F61" s="1">
        <v>42790</v>
      </c>
      <c r="G61">
        <v>835580909</v>
      </c>
      <c r="H61" s="1">
        <v>42839</v>
      </c>
      <c r="I61">
        <v>5814</v>
      </c>
      <c r="J61">
        <v>81.73</v>
      </c>
      <c r="K61">
        <v>56.67</v>
      </c>
      <c r="L61">
        <v>475178.22</v>
      </c>
      <c r="M61">
        <v>329479.38</v>
      </c>
      <c r="N61">
        <v>145698.84</v>
      </c>
    </row>
    <row r="62" spans="1:14" x14ac:dyDescent="0.25">
      <c r="A62" t="s">
        <v>22</v>
      </c>
      <c r="B62" t="s">
        <v>92</v>
      </c>
      <c r="C62" t="s">
        <v>15</v>
      </c>
      <c r="D62" t="s">
        <v>25</v>
      </c>
      <c r="E62" t="s">
        <v>17</v>
      </c>
      <c r="F62" s="1">
        <v>40632</v>
      </c>
      <c r="G62">
        <v>869961678</v>
      </c>
      <c r="H62" s="1">
        <v>40645</v>
      </c>
      <c r="I62">
        <v>9848</v>
      </c>
      <c r="J62">
        <v>651.21</v>
      </c>
      <c r="K62">
        <v>524.96</v>
      </c>
      <c r="L62">
        <v>6413116.0800000001</v>
      </c>
      <c r="M62">
        <v>5169806.08</v>
      </c>
      <c r="N62">
        <v>1243310</v>
      </c>
    </row>
    <row r="63" spans="1:14" x14ac:dyDescent="0.25">
      <c r="A63" t="s">
        <v>37</v>
      </c>
      <c r="B63" t="s">
        <v>93</v>
      </c>
      <c r="C63" t="s">
        <v>70</v>
      </c>
      <c r="D63" t="s">
        <v>16</v>
      </c>
      <c r="E63" t="s">
        <v>21</v>
      </c>
      <c r="F63" s="1">
        <v>42126</v>
      </c>
      <c r="G63">
        <v>278519999</v>
      </c>
      <c r="H63" s="1">
        <v>42169</v>
      </c>
      <c r="I63">
        <v>9112</v>
      </c>
      <c r="J63">
        <v>9.33</v>
      </c>
      <c r="K63">
        <v>6.92</v>
      </c>
      <c r="L63">
        <v>85014.96</v>
      </c>
      <c r="M63">
        <v>63055.040000000001</v>
      </c>
      <c r="N63">
        <v>21959.919999999998</v>
      </c>
    </row>
    <row r="64" spans="1:14" x14ac:dyDescent="0.25">
      <c r="A64" t="s">
        <v>18</v>
      </c>
      <c r="B64" t="s">
        <v>94</v>
      </c>
      <c r="C64" t="s">
        <v>24</v>
      </c>
      <c r="D64" t="s">
        <v>25</v>
      </c>
      <c r="E64" t="s">
        <v>30</v>
      </c>
      <c r="F64" s="1">
        <v>41671</v>
      </c>
      <c r="G64">
        <v>478492200</v>
      </c>
      <c r="H64" s="1">
        <v>41696</v>
      </c>
      <c r="I64">
        <v>5330</v>
      </c>
      <c r="J64">
        <v>154.06</v>
      </c>
      <c r="K64">
        <v>90.93</v>
      </c>
      <c r="L64">
        <v>821139.8</v>
      </c>
      <c r="M64">
        <v>484656.9</v>
      </c>
      <c r="N64">
        <v>336482.9</v>
      </c>
    </row>
    <row r="65" spans="1:14" x14ac:dyDescent="0.25">
      <c r="A65" t="s">
        <v>18</v>
      </c>
      <c r="B65" t="s">
        <v>42</v>
      </c>
      <c r="C65" t="s">
        <v>56</v>
      </c>
      <c r="D65" t="s">
        <v>25</v>
      </c>
      <c r="E65" t="s">
        <v>30</v>
      </c>
      <c r="F65" s="1">
        <v>40971</v>
      </c>
      <c r="G65">
        <v>257427108</v>
      </c>
      <c r="H65" s="1">
        <v>41009</v>
      </c>
      <c r="I65">
        <v>7257</v>
      </c>
      <c r="J65">
        <v>437.2</v>
      </c>
      <c r="K65">
        <v>263.33</v>
      </c>
      <c r="L65">
        <v>3172760.4</v>
      </c>
      <c r="M65">
        <v>1910985.81</v>
      </c>
      <c r="N65">
        <v>1261774.5900000001</v>
      </c>
    </row>
    <row r="66" spans="1:14" x14ac:dyDescent="0.25">
      <c r="A66" t="s">
        <v>18</v>
      </c>
      <c r="B66" t="s">
        <v>95</v>
      </c>
      <c r="C66" t="s">
        <v>49</v>
      </c>
      <c r="D66" t="s">
        <v>16</v>
      </c>
      <c r="E66" t="s">
        <v>30</v>
      </c>
      <c r="F66" s="1">
        <v>42116</v>
      </c>
      <c r="G66">
        <v>723186051</v>
      </c>
      <c r="H66" s="1">
        <v>42137</v>
      </c>
      <c r="I66">
        <v>5678</v>
      </c>
      <c r="J66">
        <v>152.58000000000001</v>
      </c>
      <c r="K66">
        <v>97.44</v>
      </c>
      <c r="L66">
        <v>866349.24</v>
      </c>
      <c r="M66">
        <v>553264.31999999995</v>
      </c>
      <c r="N66">
        <v>313084.92</v>
      </c>
    </row>
    <row r="67" spans="1:14" x14ac:dyDescent="0.25">
      <c r="A67" t="s">
        <v>13</v>
      </c>
      <c r="B67" t="s">
        <v>55</v>
      </c>
      <c r="C67" t="s">
        <v>53</v>
      </c>
      <c r="D67" t="s">
        <v>16</v>
      </c>
      <c r="E67" t="s">
        <v>41</v>
      </c>
      <c r="F67" s="1">
        <v>40675</v>
      </c>
      <c r="G67">
        <v>353942859</v>
      </c>
      <c r="H67" s="1">
        <v>40678</v>
      </c>
      <c r="I67">
        <v>8412</v>
      </c>
      <c r="J67">
        <v>81.73</v>
      </c>
      <c r="K67">
        <v>56.67</v>
      </c>
      <c r="L67">
        <v>687512.76</v>
      </c>
      <c r="M67">
        <v>476708.04</v>
      </c>
      <c r="N67">
        <v>210804.72</v>
      </c>
    </row>
    <row r="68" spans="1:14" x14ac:dyDescent="0.25">
      <c r="A68" t="s">
        <v>13</v>
      </c>
      <c r="B68" t="s">
        <v>96</v>
      </c>
      <c r="C68" t="s">
        <v>15</v>
      </c>
      <c r="D68" t="s">
        <v>16</v>
      </c>
      <c r="E68" t="s">
        <v>21</v>
      </c>
      <c r="F68" s="1">
        <v>40898</v>
      </c>
      <c r="G68">
        <v>848183858</v>
      </c>
      <c r="H68" s="1">
        <v>40926</v>
      </c>
      <c r="I68">
        <v>5307</v>
      </c>
      <c r="J68">
        <v>651.21</v>
      </c>
      <c r="K68">
        <v>524.96</v>
      </c>
      <c r="L68">
        <v>3455971.47</v>
      </c>
      <c r="M68">
        <v>2785962.72</v>
      </c>
      <c r="N68">
        <v>670008.75</v>
      </c>
    </row>
    <row r="69" spans="1:14" x14ac:dyDescent="0.25">
      <c r="A69" t="s">
        <v>13</v>
      </c>
      <c r="B69" t="s">
        <v>97</v>
      </c>
      <c r="C69" t="s">
        <v>36</v>
      </c>
      <c r="D69" t="s">
        <v>16</v>
      </c>
      <c r="E69" t="s">
        <v>21</v>
      </c>
      <c r="F69" s="1">
        <v>40514</v>
      </c>
      <c r="G69">
        <v>374707877</v>
      </c>
      <c r="H69" s="1">
        <v>40537</v>
      </c>
      <c r="I69">
        <v>3243</v>
      </c>
      <c r="J69">
        <v>421.89</v>
      </c>
      <c r="K69">
        <v>364.69</v>
      </c>
      <c r="L69">
        <v>1368189.27</v>
      </c>
      <c r="M69">
        <v>1182689.67</v>
      </c>
      <c r="N69">
        <v>185499.6</v>
      </c>
    </row>
    <row r="70" spans="1:14" x14ac:dyDescent="0.25">
      <c r="A70" t="s">
        <v>18</v>
      </c>
      <c r="B70" t="s">
        <v>98</v>
      </c>
      <c r="C70" t="s">
        <v>53</v>
      </c>
      <c r="D70" t="s">
        <v>16</v>
      </c>
      <c r="E70" t="s">
        <v>17</v>
      </c>
      <c r="F70" s="1">
        <v>40404</v>
      </c>
      <c r="G70">
        <v>322626245</v>
      </c>
      <c r="H70" s="1">
        <v>40437</v>
      </c>
      <c r="I70">
        <v>1130</v>
      </c>
      <c r="J70">
        <v>81.73</v>
      </c>
      <c r="K70">
        <v>56.67</v>
      </c>
      <c r="L70">
        <v>92354.9</v>
      </c>
      <c r="M70">
        <v>64037.1</v>
      </c>
      <c r="N70">
        <v>28317.8</v>
      </c>
    </row>
    <row r="71" spans="1:14" x14ac:dyDescent="0.25">
      <c r="A71" t="s">
        <v>18</v>
      </c>
      <c r="B71" t="s">
        <v>43</v>
      </c>
      <c r="C71" t="s">
        <v>27</v>
      </c>
      <c r="D71" t="s">
        <v>16</v>
      </c>
      <c r="E71" t="s">
        <v>17</v>
      </c>
      <c r="F71" s="1">
        <v>40456</v>
      </c>
      <c r="G71">
        <v>351362788</v>
      </c>
      <c r="H71" s="1">
        <v>40496</v>
      </c>
      <c r="I71">
        <v>4912</v>
      </c>
      <c r="J71">
        <v>668.27</v>
      </c>
      <c r="K71">
        <v>502.54</v>
      </c>
      <c r="L71">
        <v>3282542.24</v>
      </c>
      <c r="M71">
        <v>2468476.48</v>
      </c>
      <c r="N71">
        <v>814065.76</v>
      </c>
    </row>
    <row r="72" spans="1:14" x14ac:dyDescent="0.25">
      <c r="A72" t="s">
        <v>18</v>
      </c>
      <c r="B72" t="s">
        <v>99</v>
      </c>
      <c r="C72" t="s">
        <v>36</v>
      </c>
      <c r="D72" t="s">
        <v>25</v>
      </c>
      <c r="E72" t="s">
        <v>30</v>
      </c>
      <c r="F72" s="1">
        <v>40947</v>
      </c>
      <c r="G72">
        <v>640653836</v>
      </c>
      <c r="H72" s="1">
        <v>40986</v>
      </c>
      <c r="I72">
        <v>2562</v>
      </c>
      <c r="J72">
        <v>421.89</v>
      </c>
      <c r="K72">
        <v>364.69</v>
      </c>
      <c r="L72">
        <v>1080882.18</v>
      </c>
      <c r="M72">
        <v>934335.78</v>
      </c>
      <c r="N72">
        <v>146546.4</v>
      </c>
    </row>
    <row r="73" spans="1:14" x14ac:dyDescent="0.25">
      <c r="A73" t="s">
        <v>18</v>
      </c>
      <c r="B73" t="s">
        <v>73</v>
      </c>
      <c r="C73" t="s">
        <v>46</v>
      </c>
      <c r="D73" t="s">
        <v>16</v>
      </c>
      <c r="E73" t="s">
        <v>41</v>
      </c>
      <c r="F73" s="1">
        <v>41160</v>
      </c>
      <c r="G73">
        <v>540548217</v>
      </c>
      <c r="H73" s="1">
        <v>41172</v>
      </c>
      <c r="I73">
        <v>9084</v>
      </c>
      <c r="J73">
        <v>109.28</v>
      </c>
      <c r="K73">
        <v>35.840000000000003</v>
      </c>
      <c r="L73">
        <v>992699.52</v>
      </c>
      <c r="M73">
        <v>325570.56</v>
      </c>
      <c r="N73">
        <v>667128.96</v>
      </c>
    </row>
    <row r="74" spans="1:14" x14ac:dyDescent="0.25">
      <c r="A74" t="s">
        <v>13</v>
      </c>
      <c r="B74" t="s">
        <v>100</v>
      </c>
      <c r="C74" t="s">
        <v>34</v>
      </c>
      <c r="D74" t="s">
        <v>25</v>
      </c>
      <c r="E74" t="s">
        <v>21</v>
      </c>
      <c r="F74" s="1">
        <v>40766</v>
      </c>
      <c r="G74">
        <v>821407258</v>
      </c>
      <c r="H74" s="1">
        <v>40774</v>
      </c>
      <c r="I74">
        <v>1516</v>
      </c>
      <c r="J74">
        <v>255.28</v>
      </c>
      <c r="K74">
        <v>159.41999999999999</v>
      </c>
      <c r="L74">
        <v>387004.48</v>
      </c>
      <c r="M74">
        <v>241680.72</v>
      </c>
      <c r="N74">
        <v>145323.76</v>
      </c>
    </row>
    <row r="75" spans="1:14" x14ac:dyDescent="0.25">
      <c r="A75" t="s">
        <v>13</v>
      </c>
      <c r="B75" t="s">
        <v>101</v>
      </c>
      <c r="C75" t="s">
        <v>20</v>
      </c>
      <c r="D75" t="s">
        <v>25</v>
      </c>
      <c r="E75" t="s">
        <v>30</v>
      </c>
      <c r="F75" s="1">
        <v>41210</v>
      </c>
      <c r="G75">
        <v>523904788</v>
      </c>
      <c r="H75" s="1">
        <v>41220</v>
      </c>
      <c r="I75">
        <v>3924</v>
      </c>
      <c r="J75">
        <v>47.45</v>
      </c>
      <c r="K75">
        <v>31.79</v>
      </c>
      <c r="L75">
        <v>186193.8</v>
      </c>
      <c r="M75">
        <v>124743.96</v>
      </c>
      <c r="N75">
        <v>61449.84</v>
      </c>
    </row>
    <row r="76" spans="1:14" x14ac:dyDescent="0.25">
      <c r="A76" t="s">
        <v>18</v>
      </c>
      <c r="B76" t="s">
        <v>102</v>
      </c>
      <c r="C76" t="s">
        <v>46</v>
      </c>
      <c r="D76" t="s">
        <v>16</v>
      </c>
      <c r="E76" t="s">
        <v>41</v>
      </c>
      <c r="F76" s="1">
        <v>41558</v>
      </c>
      <c r="G76">
        <v>109027135</v>
      </c>
      <c r="H76" s="1">
        <v>41574</v>
      </c>
      <c r="I76">
        <v>2407</v>
      </c>
      <c r="J76">
        <v>109.28</v>
      </c>
      <c r="K76">
        <v>35.840000000000003</v>
      </c>
      <c r="L76">
        <v>263036.96000000002</v>
      </c>
      <c r="M76">
        <v>86266.880000000005</v>
      </c>
      <c r="N76">
        <v>176770.08</v>
      </c>
    </row>
    <row r="77" spans="1:14" x14ac:dyDescent="0.25">
      <c r="A77" t="s">
        <v>37</v>
      </c>
      <c r="B77" t="s">
        <v>50</v>
      </c>
      <c r="C77" t="s">
        <v>56</v>
      </c>
      <c r="D77" t="s">
        <v>16</v>
      </c>
      <c r="E77" t="s">
        <v>17</v>
      </c>
      <c r="F77" s="1">
        <v>42649</v>
      </c>
      <c r="G77">
        <v>108073127</v>
      </c>
      <c r="H77" s="1">
        <v>42663</v>
      </c>
      <c r="I77">
        <v>95</v>
      </c>
      <c r="J77">
        <v>437.2</v>
      </c>
      <c r="K77">
        <v>263.33</v>
      </c>
      <c r="L77">
        <v>41534</v>
      </c>
      <c r="M77">
        <v>25016.35</v>
      </c>
      <c r="N77">
        <v>16517.650000000001</v>
      </c>
    </row>
    <row r="78" spans="1:14" x14ac:dyDescent="0.25">
      <c r="A78" t="s">
        <v>13</v>
      </c>
      <c r="B78" t="s">
        <v>103</v>
      </c>
      <c r="C78" t="s">
        <v>70</v>
      </c>
      <c r="D78" t="s">
        <v>25</v>
      </c>
      <c r="E78" t="s">
        <v>30</v>
      </c>
      <c r="F78" s="1">
        <v>42944</v>
      </c>
      <c r="G78">
        <v>672654092</v>
      </c>
      <c r="H78" s="1">
        <v>42947</v>
      </c>
      <c r="I78">
        <v>2148</v>
      </c>
      <c r="J78">
        <v>9.33</v>
      </c>
      <c r="K78">
        <v>6.92</v>
      </c>
      <c r="L78">
        <v>20040.84</v>
      </c>
      <c r="M78">
        <v>14864.16</v>
      </c>
      <c r="N78">
        <v>5176.68</v>
      </c>
    </row>
    <row r="79" spans="1:14" x14ac:dyDescent="0.25">
      <c r="A79" t="s">
        <v>22</v>
      </c>
      <c r="B79" t="s">
        <v>45</v>
      </c>
      <c r="C79" t="s">
        <v>24</v>
      </c>
      <c r="D79" t="s">
        <v>16</v>
      </c>
      <c r="E79" t="s">
        <v>41</v>
      </c>
      <c r="F79" s="1">
        <v>42678</v>
      </c>
      <c r="G79">
        <v>224693858</v>
      </c>
      <c r="H79" s="1">
        <v>42699</v>
      </c>
      <c r="I79">
        <v>761</v>
      </c>
      <c r="J79">
        <v>154.06</v>
      </c>
      <c r="K79">
        <v>90.93</v>
      </c>
      <c r="L79">
        <v>117239.66</v>
      </c>
      <c r="M79">
        <v>69197.73</v>
      </c>
      <c r="N79">
        <v>48041.93</v>
      </c>
    </row>
    <row r="80" spans="1:14" x14ac:dyDescent="0.25">
      <c r="A80" t="s">
        <v>18</v>
      </c>
      <c r="B80" t="s">
        <v>42</v>
      </c>
      <c r="C80" t="s">
        <v>53</v>
      </c>
      <c r="D80" t="s">
        <v>16</v>
      </c>
      <c r="E80" t="s">
        <v>41</v>
      </c>
      <c r="F80" s="1">
        <v>42472</v>
      </c>
      <c r="G80">
        <v>406428754</v>
      </c>
      <c r="H80" s="1">
        <v>42491</v>
      </c>
      <c r="I80">
        <v>155</v>
      </c>
      <c r="J80">
        <v>81.73</v>
      </c>
      <c r="K80">
        <v>56.67</v>
      </c>
      <c r="L80">
        <v>12668.15</v>
      </c>
      <c r="M80">
        <v>8783.85</v>
      </c>
      <c r="N80">
        <v>3884.3</v>
      </c>
    </row>
    <row r="81" spans="1:14" x14ac:dyDescent="0.25">
      <c r="A81" t="s">
        <v>37</v>
      </c>
      <c r="B81" t="s">
        <v>104</v>
      </c>
      <c r="C81" t="s">
        <v>34</v>
      </c>
      <c r="D81" t="s">
        <v>16</v>
      </c>
      <c r="E81" t="s">
        <v>30</v>
      </c>
      <c r="F81" s="1">
        <v>41956</v>
      </c>
      <c r="G81">
        <v>230407607</v>
      </c>
      <c r="H81" s="1">
        <v>41993</v>
      </c>
      <c r="I81">
        <v>1586</v>
      </c>
      <c r="J81">
        <v>255.28</v>
      </c>
      <c r="K81">
        <v>159.41999999999999</v>
      </c>
      <c r="L81">
        <v>404874.08</v>
      </c>
      <c r="M81">
        <v>252840.12</v>
      </c>
      <c r="N81">
        <v>152033.96</v>
      </c>
    </row>
    <row r="82" spans="1:14" x14ac:dyDescent="0.25">
      <c r="A82" t="s">
        <v>31</v>
      </c>
      <c r="B82" t="s">
        <v>105</v>
      </c>
      <c r="C82" t="s">
        <v>53</v>
      </c>
      <c r="D82" t="s">
        <v>16</v>
      </c>
      <c r="E82" t="s">
        <v>30</v>
      </c>
      <c r="F82" s="1">
        <v>41147</v>
      </c>
      <c r="G82">
        <v>129491746</v>
      </c>
      <c r="H82" s="1">
        <v>41174</v>
      </c>
      <c r="I82">
        <v>8340</v>
      </c>
      <c r="J82">
        <v>81.73</v>
      </c>
      <c r="K82">
        <v>56.67</v>
      </c>
      <c r="L82">
        <v>681628.2</v>
      </c>
      <c r="M82">
        <v>472627.8</v>
      </c>
      <c r="N82">
        <v>209000.4</v>
      </c>
    </row>
    <row r="83" spans="1:14" x14ac:dyDescent="0.25">
      <c r="A83" t="s">
        <v>22</v>
      </c>
      <c r="B83" t="s">
        <v>106</v>
      </c>
      <c r="C83" t="s">
        <v>24</v>
      </c>
      <c r="D83" t="s">
        <v>16</v>
      </c>
      <c r="E83" t="s">
        <v>21</v>
      </c>
      <c r="F83" s="1">
        <v>41835</v>
      </c>
      <c r="G83">
        <v>606854999</v>
      </c>
      <c r="H83" s="1">
        <v>41866</v>
      </c>
      <c r="I83">
        <v>735</v>
      </c>
      <c r="J83">
        <v>154.06</v>
      </c>
      <c r="K83">
        <v>90.93</v>
      </c>
      <c r="L83">
        <v>113234.1</v>
      </c>
      <c r="M83">
        <v>66833.55</v>
      </c>
      <c r="N83">
        <v>46400.55</v>
      </c>
    </row>
    <row r="84" spans="1:14" x14ac:dyDescent="0.25">
      <c r="A84" t="s">
        <v>107</v>
      </c>
      <c r="B84" t="s">
        <v>108</v>
      </c>
      <c r="C84" t="s">
        <v>34</v>
      </c>
      <c r="D84" t="s">
        <v>25</v>
      </c>
      <c r="E84" t="s">
        <v>17</v>
      </c>
      <c r="F84" s="1">
        <v>40665</v>
      </c>
      <c r="G84">
        <v>885983693</v>
      </c>
      <c r="H84" s="1">
        <v>40667</v>
      </c>
      <c r="I84">
        <v>1118</v>
      </c>
      <c r="J84">
        <v>255.28</v>
      </c>
      <c r="K84">
        <v>159.41999999999999</v>
      </c>
      <c r="L84">
        <v>285403.03999999998</v>
      </c>
      <c r="M84">
        <v>178231.56</v>
      </c>
      <c r="N84">
        <v>107171.48</v>
      </c>
    </row>
    <row r="85" spans="1:14" x14ac:dyDescent="0.25">
      <c r="A85" t="s">
        <v>13</v>
      </c>
      <c r="B85" t="s">
        <v>109</v>
      </c>
      <c r="C85" t="s">
        <v>15</v>
      </c>
      <c r="D85" t="s">
        <v>25</v>
      </c>
      <c r="E85" t="s">
        <v>17</v>
      </c>
      <c r="F85" s="1">
        <v>41589</v>
      </c>
      <c r="G85">
        <v>260676658</v>
      </c>
      <c r="H85" s="1">
        <v>41625</v>
      </c>
      <c r="I85">
        <v>8871</v>
      </c>
      <c r="J85">
        <v>651.21</v>
      </c>
      <c r="K85">
        <v>524.96</v>
      </c>
      <c r="L85">
        <v>5776883.9100000001</v>
      </c>
      <c r="M85">
        <v>4656920.16</v>
      </c>
      <c r="N85">
        <v>1119963.75</v>
      </c>
    </row>
    <row r="86" spans="1:14" x14ac:dyDescent="0.25">
      <c r="A86" t="s">
        <v>13</v>
      </c>
      <c r="B86" t="s">
        <v>110</v>
      </c>
      <c r="C86" t="s">
        <v>56</v>
      </c>
      <c r="D86" t="s">
        <v>25</v>
      </c>
      <c r="E86" t="s">
        <v>30</v>
      </c>
      <c r="F86" s="1">
        <v>40647</v>
      </c>
      <c r="G86">
        <v>345045220</v>
      </c>
      <c r="H86" s="1">
        <v>40683</v>
      </c>
      <c r="I86">
        <v>5403</v>
      </c>
      <c r="J86">
        <v>437.2</v>
      </c>
      <c r="K86">
        <v>263.33</v>
      </c>
      <c r="L86">
        <v>2362191.6</v>
      </c>
      <c r="M86">
        <v>1422771.99</v>
      </c>
      <c r="N86">
        <v>939419.61</v>
      </c>
    </row>
    <row r="87" spans="1:14" x14ac:dyDescent="0.25">
      <c r="A87" t="s">
        <v>18</v>
      </c>
      <c r="B87" t="s">
        <v>62</v>
      </c>
      <c r="C87" t="s">
        <v>34</v>
      </c>
      <c r="D87" t="s">
        <v>16</v>
      </c>
      <c r="E87" t="s">
        <v>30</v>
      </c>
      <c r="F87" s="1">
        <v>41186</v>
      </c>
      <c r="G87">
        <v>123513209</v>
      </c>
      <c r="H87" s="1">
        <v>41234</v>
      </c>
      <c r="I87">
        <v>9158</v>
      </c>
      <c r="J87">
        <v>255.28</v>
      </c>
      <c r="K87">
        <v>159.41999999999999</v>
      </c>
      <c r="L87">
        <v>2337854.2400000002</v>
      </c>
      <c r="M87">
        <v>1459968.36</v>
      </c>
      <c r="N87">
        <v>877885.88</v>
      </c>
    </row>
    <row r="88" spans="1:14" x14ac:dyDescent="0.25">
      <c r="A88" t="s">
        <v>18</v>
      </c>
      <c r="B88" t="s">
        <v>66</v>
      </c>
      <c r="C88" t="s">
        <v>24</v>
      </c>
      <c r="D88" t="s">
        <v>16</v>
      </c>
      <c r="E88" t="s">
        <v>41</v>
      </c>
      <c r="F88" s="1">
        <v>41408</v>
      </c>
      <c r="G88">
        <v>900816953</v>
      </c>
      <c r="H88" s="1">
        <v>41435</v>
      </c>
      <c r="I88">
        <v>609</v>
      </c>
      <c r="J88">
        <v>154.06</v>
      </c>
      <c r="K88">
        <v>90.93</v>
      </c>
      <c r="L88">
        <v>93822.54</v>
      </c>
      <c r="M88">
        <v>55376.37</v>
      </c>
      <c r="N88">
        <v>38446.17</v>
      </c>
    </row>
    <row r="89" spans="1:14" x14ac:dyDescent="0.25">
      <c r="A89" t="s">
        <v>13</v>
      </c>
      <c r="B89" t="s">
        <v>85</v>
      </c>
      <c r="C89" t="s">
        <v>27</v>
      </c>
      <c r="D89" t="s">
        <v>16</v>
      </c>
      <c r="E89" t="s">
        <v>41</v>
      </c>
      <c r="F89" s="1">
        <v>41286</v>
      </c>
      <c r="G89">
        <v>452005279</v>
      </c>
      <c r="H89" s="1">
        <v>41307</v>
      </c>
      <c r="I89">
        <v>7261</v>
      </c>
      <c r="J89">
        <v>668.27</v>
      </c>
      <c r="K89">
        <v>502.54</v>
      </c>
      <c r="L89">
        <v>4852308.47</v>
      </c>
      <c r="M89">
        <v>3648942.94</v>
      </c>
      <c r="N89">
        <v>1203365.53</v>
      </c>
    </row>
    <row r="90" spans="1:14" x14ac:dyDescent="0.25">
      <c r="A90" t="s">
        <v>18</v>
      </c>
      <c r="B90" t="s">
        <v>111</v>
      </c>
      <c r="C90" t="s">
        <v>24</v>
      </c>
      <c r="D90" t="s">
        <v>16</v>
      </c>
      <c r="E90" t="s">
        <v>30</v>
      </c>
      <c r="F90" s="1">
        <v>41185</v>
      </c>
      <c r="G90">
        <v>672439515</v>
      </c>
      <c r="H90" s="1">
        <v>41225</v>
      </c>
      <c r="I90">
        <v>8650</v>
      </c>
      <c r="J90">
        <v>154.06</v>
      </c>
      <c r="K90">
        <v>90.93</v>
      </c>
      <c r="L90">
        <v>1332619</v>
      </c>
      <c r="M90">
        <v>786544.5</v>
      </c>
      <c r="N90">
        <v>546074.5</v>
      </c>
    </row>
    <row r="91" spans="1:14" x14ac:dyDescent="0.25">
      <c r="A91" t="s">
        <v>13</v>
      </c>
      <c r="B91" t="s">
        <v>26</v>
      </c>
      <c r="C91" t="s">
        <v>27</v>
      </c>
      <c r="D91" t="s">
        <v>25</v>
      </c>
      <c r="E91" t="s">
        <v>17</v>
      </c>
      <c r="F91" s="1">
        <v>40474</v>
      </c>
      <c r="G91">
        <v>827793490</v>
      </c>
      <c r="H91" s="1">
        <v>40502</v>
      </c>
      <c r="I91">
        <v>1344</v>
      </c>
      <c r="J91">
        <v>668.27</v>
      </c>
      <c r="K91">
        <v>502.54</v>
      </c>
      <c r="L91">
        <v>898154.88</v>
      </c>
      <c r="M91">
        <v>675413.76</v>
      </c>
      <c r="N91">
        <v>222741.12</v>
      </c>
    </row>
    <row r="92" spans="1:14" x14ac:dyDescent="0.25">
      <c r="A92" t="s">
        <v>37</v>
      </c>
      <c r="B92" t="s">
        <v>90</v>
      </c>
      <c r="C92" t="s">
        <v>46</v>
      </c>
      <c r="D92" t="s">
        <v>16</v>
      </c>
      <c r="E92" t="s">
        <v>17</v>
      </c>
      <c r="F92" s="1">
        <v>41676</v>
      </c>
      <c r="G92">
        <v>704053533</v>
      </c>
      <c r="H92" s="1">
        <v>41726</v>
      </c>
      <c r="I92">
        <v>3941</v>
      </c>
      <c r="J92">
        <v>109.28</v>
      </c>
      <c r="K92">
        <v>35.840000000000003</v>
      </c>
      <c r="L92">
        <v>430672.48</v>
      </c>
      <c r="M92">
        <v>141245.44</v>
      </c>
      <c r="N92">
        <v>289427.03999999998</v>
      </c>
    </row>
    <row r="93" spans="1:14" x14ac:dyDescent="0.25">
      <c r="A93" t="s">
        <v>13</v>
      </c>
      <c r="B93" t="s">
        <v>55</v>
      </c>
      <c r="C93" t="s">
        <v>34</v>
      </c>
      <c r="D93" t="s">
        <v>25</v>
      </c>
      <c r="E93" t="s">
        <v>30</v>
      </c>
      <c r="F93" s="1">
        <v>40790</v>
      </c>
      <c r="G93">
        <v>157518470</v>
      </c>
      <c r="H93" s="1">
        <v>40790</v>
      </c>
      <c r="I93">
        <v>2070</v>
      </c>
      <c r="J93">
        <v>255.28</v>
      </c>
      <c r="K93">
        <v>159.41999999999999</v>
      </c>
      <c r="L93">
        <v>528429.6</v>
      </c>
      <c r="M93">
        <v>329999.40000000002</v>
      </c>
      <c r="N93">
        <v>198430.2</v>
      </c>
    </row>
    <row r="94" spans="1:14" x14ac:dyDescent="0.25">
      <c r="A94" t="s">
        <v>22</v>
      </c>
      <c r="B94" t="s">
        <v>112</v>
      </c>
      <c r="C94" t="s">
        <v>56</v>
      </c>
      <c r="D94" t="s">
        <v>25</v>
      </c>
      <c r="E94" t="s">
        <v>21</v>
      </c>
      <c r="F94" s="1">
        <v>42502</v>
      </c>
      <c r="G94">
        <v>464799630</v>
      </c>
      <c r="H94" s="1">
        <v>42547</v>
      </c>
      <c r="I94">
        <v>3394</v>
      </c>
      <c r="J94">
        <v>437.2</v>
      </c>
      <c r="K94">
        <v>263.33</v>
      </c>
      <c r="L94">
        <v>1483856.8</v>
      </c>
      <c r="M94">
        <v>893742.02</v>
      </c>
      <c r="N94">
        <v>590114.78</v>
      </c>
    </row>
    <row r="95" spans="1:14" x14ac:dyDescent="0.25">
      <c r="A95" t="s">
        <v>47</v>
      </c>
      <c r="B95" t="s">
        <v>84</v>
      </c>
      <c r="C95" t="s">
        <v>15</v>
      </c>
      <c r="D95" t="s">
        <v>16</v>
      </c>
      <c r="E95" t="s">
        <v>41</v>
      </c>
      <c r="F95" s="1">
        <v>42204</v>
      </c>
      <c r="G95">
        <v>272820842</v>
      </c>
      <c r="H95" s="1">
        <v>42236</v>
      </c>
      <c r="I95">
        <v>2605</v>
      </c>
      <c r="J95">
        <v>651.21</v>
      </c>
      <c r="K95">
        <v>524.96</v>
      </c>
      <c r="L95">
        <v>1696402.05</v>
      </c>
      <c r="M95">
        <v>1367520.8</v>
      </c>
      <c r="N95">
        <v>328881.25</v>
      </c>
    </row>
    <row r="96" spans="1:14" x14ac:dyDescent="0.25">
      <c r="A96" t="s">
        <v>22</v>
      </c>
      <c r="B96" t="s">
        <v>92</v>
      </c>
      <c r="C96" t="s">
        <v>53</v>
      </c>
      <c r="D96" t="s">
        <v>16</v>
      </c>
      <c r="E96" t="s">
        <v>30</v>
      </c>
      <c r="F96" s="1">
        <v>41210</v>
      </c>
      <c r="G96">
        <v>548818433</v>
      </c>
      <c r="H96" s="1">
        <v>41237</v>
      </c>
      <c r="I96">
        <v>6425</v>
      </c>
      <c r="J96">
        <v>81.73</v>
      </c>
      <c r="K96">
        <v>56.67</v>
      </c>
      <c r="L96">
        <v>525115.25</v>
      </c>
      <c r="M96">
        <v>364104.75</v>
      </c>
      <c r="N96">
        <v>161010.5</v>
      </c>
    </row>
    <row r="97" spans="1:14" x14ac:dyDescent="0.25">
      <c r="A97" t="s">
        <v>18</v>
      </c>
      <c r="B97" t="s">
        <v>102</v>
      </c>
      <c r="C97" t="s">
        <v>36</v>
      </c>
      <c r="D97" t="s">
        <v>16</v>
      </c>
      <c r="E97" t="s">
        <v>21</v>
      </c>
      <c r="F97" s="1">
        <v>42607</v>
      </c>
      <c r="G97">
        <v>530341231</v>
      </c>
      <c r="H97" s="1">
        <v>42638</v>
      </c>
      <c r="I97">
        <v>8611</v>
      </c>
      <c r="J97">
        <v>421.89</v>
      </c>
      <c r="K97">
        <v>364.69</v>
      </c>
      <c r="L97">
        <v>3632894.79</v>
      </c>
      <c r="M97">
        <v>3140345.59</v>
      </c>
      <c r="N97">
        <v>492549.2</v>
      </c>
    </row>
    <row r="98" spans="1:14" x14ac:dyDescent="0.25">
      <c r="A98" t="s">
        <v>13</v>
      </c>
      <c r="B98" t="s">
        <v>103</v>
      </c>
      <c r="C98" t="s">
        <v>20</v>
      </c>
      <c r="D98" t="s">
        <v>25</v>
      </c>
      <c r="E98" t="s">
        <v>21</v>
      </c>
      <c r="F98" s="1">
        <v>41572</v>
      </c>
      <c r="G98">
        <v>875250566</v>
      </c>
      <c r="H98" s="1">
        <v>41581</v>
      </c>
      <c r="I98">
        <v>4947</v>
      </c>
      <c r="J98">
        <v>47.45</v>
      </c>
      <c r="K98">
        <v>31.79</v>
      </c>
      <c r="L98">
        <v>234735.15</v>
      </c>
      <c r="M98">
        <v>157265.13</v>
      </c>
      <c r="N98">
        <v>77470.02</v>
      </c>
    </row>
    <row r="99" spans="1:14" x14ac:dyDescent="0.25">
      <c r="A99" t="s">
        <v>18</v>
      </c>
      <c r="B99" t="s">
        <v>89</v>
      </c>
      <c r="C99" t="s">
        <v>53</v>
      </c>
      <c r="D99" t="s">
        <v>25</v>
      </c>
      <c r="E99" t="s">
        <v>30</v>
      </c>
      <c r="F99" s="1">
        <v>40585</v>
      </c>
      <c r="G99">
        <v>511720263</v>
      </c>
      <c r="H99" s="1">
        <v>40600</v>
      </c>
      <c r="I99">
        <v>8252</v>
      </c>
      <c r="J99">
        <v>81.73</v>
      </c>
      <c r="K99">
        <v>56.67</v>
      </c>
      <c r="L99">
        <v>674435.96</v>
      </c>
      <c r="M99">
        <v>467640.84</v>
      </c>
      <c r="N99">
        <v>206795.12</v>
      </c>
    </row>
    <row r="100" spans="1:14" x14ac:dyDescent="0.25">
      <c r="A100" t="s">
        <v>13</v>
      </c>
      <c r="B100" t="s">
        <v>35</v>
      </c>
      <c r="C100" t="s">
        <v>20</v>
      </c>
      <c r="D100" t="s">
        <v>25</v>
      </c>
      <c r="E100" t="s">
        <v>41</v>
      </c>
      <c r="F100" s="1">
        <v>42517</v>
      </c>
      <c r="G100">
        <v>688236653</v>
      </c>
      <c r="H100" s="1">
        <v>42534</v>
      </c>
      <c r="I100">
        <v>3375</v>
      </c>
      <c r="J100">
        <v>47.45</v>
      </c>
      <c r="K100">
        <v>31.79</v>
      </c>
      <c r="L100">
        <v>160143.75</v>
      </c>
      <c r="M100">
        <v>107291.25</v>
      </c>
      <c r="N100">
        <v>52852.5</v>
      </c>
    </row>
    <row r="101" spans="1:14" x14ac:dyDescent="0.25">
      <c r="A101" t="s">
        <v>13</v>
      </c>
      <c r="B101" t="s">
        <v>113</v>
      </c>
      <c r="C101" t="s">
        <v>53</v>
      </c>
      <c r="D101" t="s">
        <v>16</v>
      </c>
      <c r="E101" t="s">
        <v>21</v>
      </c>
      <c r="F101" s="1">
        <v>40945</v>
      </c>
      <c r="G101">
        <v>923598563</v>
      </c>
      <c r="H101" s="1">
        <v>40965</v>
      </c>
      <c r="I101">
        <v>2194</v>
      </c>
      <c r="J101">
        <v>81.73</v>
      </c>
      <c r="K101">
        <v>56.67</v>
      </c>
      <c r="L101">
        <v>179315.62</v>
      </c>
      <c r="M101">
        <v>124333.98</v>
      </c>
      <c r="N101">
        <v>54981.64</v>
      </c>
    </row>
    <row r="106" spans="1:14" x14ac:dyDescent="0.25">
      <c r="A106" t="s">
        <v>114</v>
      </c>
    </row>
  </sheetData>
  <dataValidations count="1">
    <dataValidation type="list" allowBlank="1" showInputMessage="1" showErrorMessage="1" sqref="C2:C1048576">
      <formula1>$C:$C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G15" sqref="G15"/>
    </sheetView>
  </sheetViews>
  <sheetFormatPr defaultRowHeight="15" x14ac:dyDescent="0.25"/>
  <cols>
    <col min="1" max="1" width="13.140625" customWidth="1"/>
    <col min="2" max="2" width="11.7109375" customWidth="1"/>
    <col min="3" max="6" width="9.28515625" bestFit="1" customWidth="1"/>
    <col min="10" max="10" width="11" bestFit="1" customWidth="1"/>
    <col min="11" max="15" width="12" bestFit="1" customWidth="1"/>
  </cols>
  <sheetData>
    <row r="1" spans="1:2" x14ac:dyDescent="0.25">
      <c r="A1" s="27" t="s">
        <v>171</v>
      </c>
      <c r="B1" s="27" t="s">
        <v>172</v>
      </c>
    </row>
    <row r="2" spans="1:2" x14ac:dyDescent="0.25">
      <c r="A2" s="27">
        <v>4</v>
      </c>
      <c r="B2" s="27">
        <v>5</v>
      </c>
    </row>
    <row r="3" spans="1:2" x14ac:dyDescent="0.25">
      <c r="A3" s="27">
        <v>8</v>
      </c>
      <c r="B3" s="27">
        <v>10</v>
      </c>
    </row>
    <row r="4" spans="1:2" x14ac:dyDescent="0.25">
      <c r="A4" s="27">
        <v>12</v>
      </c>
      <c r="B4" s="27">
        <v>15</v>
      </c>
    </row>
    <row r="5" spans="1:2" x14ac:dyDescent="0.25">
      <c r="A5" s="27">
        <v>16</v>
      </c>
      <c r="B5" s="2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30" zoomScaleNormal="130" workbookViewId="0">
      <selection activeCell="B3" sqref="B3:C9"/>
    </sheetView>
  </sheetViews>
  <sheetFormatPr defaultRowHeight="15" x14ac:dyDescent="0.25"/>
  <cols>
    <col min="1" max="1" width="14.140625" bestFit="1" customWidth="1"/>
    <col min="2" max="2" width="14.85546875" customWidth="1"/>
    <col min="4" max="4" width="18" customWidth="1"/>
    <col min="5" max="5" width="18.140625" customWidth="1"/>
    <col min="6" max="6" width="15.140625" customWidth="1"/>
    <col min="16" max="16" width="39.85546875" bestFit="1" customWidth="1"/>
  </cols>
  <sheetData>
    <row r="1" spans="1:16" ht="18.75" customHeight="1" thickBot="1" x14ac:dyDescent="0.3">
      <c r="A1" s="20" t="s">
        <v>137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2" t="s">
        <v>150</v>
      </c>
    </row>
    <row r="2" spans="1:16" x14ac:dyDescent="0.25">
      <c r="A2" s="17"/>
      <c r="B2" s="18"/>
      <c r="C2" s="18"/>
      <c r="D2" s="18"/>
      <c r="E2" s="18"/>
      <c r="F2" s="18"/>
      <c r="G2" s="19"/>
    </row>
    <row r="3" spans="1:16" x14ac:dyDescent="0.25">
      <c r="A3" s="12" t="s">
        <v>138</v>
      </c>
      <c r="B3" s="11">
        <v>14.4</v>
      </c>
      <c r="C3" s="11">
        <v>54</v>
      </c>
      <c r="D3" s="11"/>
      <c r="E3" s="11"/>
      <c r="F3" s="11"/>
      <c r="G3" s="13"/>
      <c r="P3" t="s">
        <v>126</v>
      </c>
    </row>
    <row r="4" spans="1:16" x14ac:dyDescent="0.25">
      <c r="A4" s="12" t="s">
        <v>139</v>
      </c>
      <c r="B4" s="11">
        <v>7.2</v>
      </c>
      <c r="C4" s="11">
        <v>64</v>
      </c>
      <c r="D4" s="11"/>
      <c r="E4" s="11"/>
      <c r="F4" s="11"/>
      <c r="G4" s="13"/>
      <c r="P4" t="s">
        <v>127</v>
      </c>
    </row>
    <row r="5" spans="1:16" x14ac:dyDescent="0.25">
      <c r="A5" s="12" t="s">
        <v>140</v>
      </c>
      <c r="B5" s="11">
        <v>27.5</v>
      </c>
      <c r="C5" s="11">
        <v>44</v>
      </c>
      <c r="D5" s="11"/>
      <c r="E5" s="11"/>
      <c r="F5" s="11"/>
      <c r="G5" s="13"/>
      <c r="P5" t="s">
        <v>136</v>
      </c>
    </row>
    <row r="6" spans="1:16" x14ac:dyDescent="0.25">
      <c r="A6" s="12" t="s">
        <v>141</v>
      </c>
      <c r="B6" s="11">
        <v>33.799999999999997</v>
      </c>
      <c r="C6" s="11">
        <v>32</v>
      </c>
      <c r="D6" s="11"/>
      <c r="E6" s="11"/>
      <c r="F6" s="11"/>
      <c r="G6" s="13"/>
      <c r="P6" t="s">
        <v>128</v>
      </c>
    </row>
    <row r="7" spans="1:16" x14ac:dyDescent="0.25">
      <c r="A7" s="12" t="s">
        <v>142</v>
      </c>
      <c r="B7" s="11">
        <v>38</v>
      </c>
      <c r="C7" s="11">
        <v>37</v>
      </c>
      <c r="D7" s="11"/>
      <c r="E7" s="11"/>
      <c r="F7" s="11"/>
      <c r="G7" s="13"/>
    </row>
    <row r="8" spans="1:16" x14ac:dyDescent="0.25">
      <c r="A8" s="12" t="s">
        <v>143</v>
      </c>
      <c r="B8" s="11">
        <v>15.9</v>
      </c>
      <c r="C8" s="11">
        <v>68</v>
      </c>
      <c r="D8" s="11"/>
      <c r="E8" s="11"/>
      <c r="F8" s="11"/>
      <c r="G8" s="13"/>
    </row>
    <row r="9" spans="1:16" ht="15.75" thickBot="1" x14ac:dyDescent="0.3">
      <c r="A9" s="14" t="s">
        <v>144</v>
      </c>
      <c r="B9" s="15">
        <v>4.9000000000000004</v>
      </c>
      <c r="C9" s="15">
        <v>62</v>
      </c>
      <c r="D9" s="15"/>
      <c r="E9" s="15"/>
      <c r="F9" s="15"/>
      <c r="G9" s="16"/>
    </row>
    <row r="14" spans="1:16" x14ac:dyDescent="0.25">
      <c r="A14" t="s">
        <v>173</v>
      </c>
    </row>
    <row r="22" spans="1:12" x14ac:dyDescent="0.25">
      <c r="A22" s="5"/>
      <c r="B22" s="5"/>
      <c r="C22" s="5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H27" s="3"/>
      <c r="I27" s="3"/>
      <c r="J27" s="3"/>
      <c r="K27" s="3"/>
      <c r="L27" s="3"/>
    </row>
    <row r="28" spans="1:12" x14ac:dyDescent="0.25">
      <c r="H28" s="3"/>
      <c r="I28" s="3"/>
      <c r="J28" s="3"/>
      <c r="K28" s="3"/>
      <c r="L28" s="3"/>
    </row>
    <row r="29" spans="1:12" x14ac:dyDescent="0.25">
      <c r="H29" s="3"/>
      <c r="I29" s="3"/>
      <c r="J29" s="3"/>
      <c r="K29" s="3"/>
      <c r="L29" s="3"/>
    </row>
    <row r="30" spans="1:12" x14ac:dyDescent="0.25">
      <c r="H30" s="3"/>
      <c r="I30" s="3"/>
      <c r="J30" s="3"/>
      <c r="K30" s="3"/>
      <c r="L30" s="3"/>
    </row>
    <row r="31" spans="1:12" x14ac:dyDescent="0.25">
      <c r="H31" s="3"/>
      <c r="I31" s="3"/>
      <c r="J31" s="3"/>
      <c r="K31" s="3"/>
      <c r="L31" s="3"/>
    </row>
    <row r="32" spans="1:12" x14ac:dyDescent="0.25">
      <c r="H32" s="3"/>
      <c r="I32" s="3"/>
      <c r="J32" s="3"/>
      <c r="K32" s="3"/>
      <c r="L32" s="3"/>
    </row>
    <row r="33" spans="1:12" x14ac:dyDescent="0.25">
      <c r="H33" s="3"/>
      <c r="I33" s="3"/>
      <c r="J33" s="3"/>
      <c r="K33" s="3"/>
      <c r="L33" s="3"/>
    </row>
    <row r="34" spans="1:12" x14ac:dyDescent="0.25">
      <c r="H34" s="3"/>
      <c r="I34" s="3"/>
      <c r="J34" s="3"/>
      <c r="K34" s="3"/>
      <c r="L34" s="3"/>
    </row>
    <row r="35" spans="1:12" x14ac:dyDescent="0.25">
      <c r="H35" s="3"/>
      <c r="I35" s="3"/>
      <c r="J35" s="3"/>
      <c r="K35" s="3"/>
      <c r="L35" s="3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3"/>
      <c r="D37" s="3"/>
      <c r="E37" s="3"/>
      <c r="F37" s="3"/>
      <c r="G37" s="3"/>
      <c r="H37" s="3"/>
      <c r="I37" s="25"/>
    </row>
    <row r="38" spans="1:12" x14ac:dyDescent="0.25">
      <c r="A38" s="26"/>
      <c r="B38" s="26"/>
      <c r="C38" s="26"/>
      <c r="D38" s="26"/>
      <c r="E38" s="26"/>
      <c r="F38" s="26"/>
      <c r="G38" s="26"/>
      <c r="H38" s="26"/>
      <c r="I38" s="26"/>
    </row>
    <row r="39" spans="1:12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2" x14ac:dyDescent="0.25">
      <c r="A40" s="2"/>
      <c r="B40" s="2"/>
      <c r="C40" s="2"/>
      <c r="D40" s="2"/>
      <c r="E40" s="26"/>
      <c r="F40" s="26"/>
      <c r="G40" s="26"/>
      <c r="H40" s="26"/>
      <c r="I40" s="26"/>
    </row>
    <row r="41" spans="1:12" x14ac:dyDescent="0.25">
      <c r="A41" s="24"/>
      <c r="B41" s="24"/>
      <c r="C41" s="24"/>
      <c r="D41" s="2"/>
      <c r="E41" s="26"/>
      <c r="F41" s="26"/>
      <c r="G41" s="26"/>
      <c r="H41" s="26"/>
      <c r="I41" s="26"/>
    </row>
    <row r="42" spans="1:12" x14ac:dyDescent="0.25">
      <c r="A42" s="24"/>
      <c r="B42" s="24"/>
      <c r="C42" s="24"/>
      <c r="D42" s="2"/>
      <c r="E42" s="26"/>
      <c r="F42" s="26"/>
      <c r="G42" s="26"/>
      <c r="H42" s="26"/>
      <c r="I42" s="26"/>
    </row>
    <row r="43" spans="1:12" x14ac:dyDescent="0.25">
      <c r="A43" s="24"/>
      <c r="B43" s="24"/>
      <c r="C43" s="24"/>
      <c r="D43" s="2"/>
      <c r="E43" s="26"/>
      <c r="F43" s="26"/>
      <c r="G43" s="26"/>
      <c r="H43" s="26"/>
      <c r="I43" s="26"/>
    </row>
    <row r="44" spans="1:12" x14ac:dyDescent="0.25">
      <c r="A44" s="24"/>
      <c r="B44" s="24"/>
      <c r="C44" s="24"/>
      <c r="D44" s="2"/>
      <c r="E44" s="26"/>
      <c r="F44" s="26"/>
      <c r="G44" s="26"/>
      <c r="H44" s="26"/>
      <c r="I44" s="26"/>
    </row>
    <row r="45" spans="1:12" x14ac:dyDescent="0.25">
      <c r="A45" s="24"/>
      <c r="B45" s="24"/>
      <c r="C45" s="24"/>
      <c r="D45" s="2"/>
      <c r="E45" s="26"/>
      <c r="F45" s="26"/>
      <c r="G45" s="26"/>
      <c r="H45" s="26"/>
      <c r="I45" s="26"/>
    </row>
    <row r="46" spans="1:12" x14ac:dyDescent="0.25">
      <c r="A46" s="24"/>
      <c r="B46" s="24"/>
      <c r="C46" s="24"/>
      <c r="D46" s="2"/>
      <c r="E46" s="26"/>
      <c r="F46" s="26"/>
      <c r="G46" s="26"/>
      <c r="H46" s="26"/>
      <c r="I46" s="26"/>
    </row>
    <row r="47" spans="1:12" x14ac:dyDescent="0.25">
      <c r="A47" s="24"/>
      <c r="B47" s="24"/>
      <c r="C47" s="24"/>
      <c r="D47" s="2"/>
      <c r="E47" s="26"/>
      <c r="F47" s="26"/>
      <c r="G47" s="26"/>
      <c r="H47" s="26"/>
      <c r="I47" s="26"/>
    </row>
    <row r="48" spans="1:12" x14ac:dyDescent="0.25">
      <c r="A48" s="2"/>
      <c r="B48" s="2"/>
      <c r="C48" s="2"/>
      <c r="D48" s="2"/>
      <c r="E48" s="26"/>
      <c r="F48" s="26"/>
      <c r="G48" s="26"/>
      <c r="H48" s="26"/>
      <c r="I48" s="26"/>
    </row>
    <row r="49" spans="1:9" x14ac:dyDescent="0.25">
      <c r="A49" s="2"/>
      <c r="B49" s="2"/>
      <c r="C49" s="2"/>
      <c r="D49" s="2"/>
      <c r="E49" s="26"/>
      <c r="F49" s="26"/>
      <c r="G49" s="26"/>
      <c r="H49" s="26"/>
      <c r="I49" s="26"/>
    </row>
    <row r="50" spans="1:9" x14ac:dyDescent="0.25">
      <c r="A50" s="2"/>
      <c r="B50" s="2"/>
      <c r="C50" s="2"/>
      <c r="D50" s="2"/>
      <c r="E50" s="26"/>
      <c r="F50" s="26"/>
      <c r="G50" s="26"/>
      <c r="H50" s="26"/>
      <c r="I50" s="26"/>
    </row>
    <row r="51" spans="1:9" x14ac:dyDescent="0.25">
      <c r="A51" s="2"/>
      <c r="B51" s="2"/>
      <c r="C51" s="2"/>
      <c r="D51" s="2"/>
      <c r="E51" s="26"/>
      <c r="F51" s="26"/>
      <c r="G51" s="26"/>
      <c r="H51" s="26"/>
      <c r="I51" s="26"/>
    </row>
    <row r="52" spans="1:9" x14ac:dyDescent="0.25">
      <c r="A52" s="2"/>
      <c r="B52" s="2"/>
      <c r="C52" s="2"/>
      <c r="D52" s="2"/>
      <c r="E52" s="26"/>
      <c r="F52" s="26"/>
      <c r="G52" s="26"/>
      <c r="H52" s="26"/>
      <c r="I52" s="26"/>
    </row>
    <row r="53" spans="1:9" x14ac:dyDescent="0.25">
      <c r="A53" s="26"/>
      <c r="B53" s="26"/>
      <c r="C53" s="26"/>
      <c r="D53" s="26"/>
      <c r="E53" s="26"/>
      <c r="F53" s="26"/>
      <c r="G53" s="26"/>
      <c r="H53" s="26"/>
      <c r="I53" s="26"/>
    </row>
    <row r="54" spans="1:9" x14ac:dyDescent="0.25">
      <c r="A54" s="26"/>
      <c r="B54" s="26"/>
      <c r="C54" s="26"/>
      <c r="D54" s="26"/>
      <c r="E54" s="26"/>
      <c r="F54" s="26"/>
      <c r="G54" s="26"/>
      <c r="H54" s="26"/>
      <c r="I54" s="26"/>
    </row>
    <row r="55" spans="1:9" x14ac:dyDescent="0.25">
      <c r="A55" s="26"/>
      <c r="B55" s="26"/>
      <c r="C55" s="26"/>
      <c r="D55" s="26"/>
      <c r="E55" s="26"/>
      <c r="F55" s="26"/>
      <c r="G55" s="26"/>
      <c r="H55" s="26"/>
      <c r="I55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s="27" t="s">
        <v>169</v>
      </c>
      <c r="B1" s="27" t="s">
        <v>170</v>
      </c>
    </row>
    <row r="2" spans="1:5" x14ac:dyDescent="0.25">
      <c r="A2" s="80">
        <v>2.1</v>
      </c>
      <c r="B2" s="27">
        <v>8</v>
      </c>
    </row>
    <row r="3" spans="1:5" x14ac:dyDescent="0.25">
      <c r="A3" s="27">
        <v>2.5</v>
      </c>
      <c r="B3" s="27">
        <v>10</v>
      </c>
    </row>
    <row r="4" spans="1:5" x14ac:dyDescent="0.25">
      <c r="A4" s="27">
        <v>3.6</v>
      </c>
      <c r="B4" s="27">
        <v>12</v>
      </c>
    </row>
    <row r="5" spans="1:5" x14ac:dyDescent="0.25">
      <c r="A5" s="27">
        <v>4</v>
      </c>
      <c r="B5" s="27">
        <v>14</v>
      </c>
    </row>
    <row r="8" spans="1:5" x14ac:dyDescent="0.25">
      <c r="E8" s="79"/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  <c r="D14" s="2"/>
    </row>
    <row r="15" spans="1:5" x14ac:dyDescent="0.25">
      <c r="A15" s="2"/>
      <c r="B15" s="2"/>
      <c r="C15" s="2"/>
      <c r="D15" s="2"/>
    </row>
    <row r="16" spans="1:5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4"/>
      <c r="B19" s="24"/>
      <c r="C19" s="2"/>
      <c r="D19" s="2"/>
    </row>
    <row r="20" spans="1:4" x14ac:dyDescent="0.25">
      <c r="A20" s="24"/>
      <c r="B20" s="24"/>
      <c r="C20" s="2"/>
      <c r="D20" s="2"/>
    </row>
    <row r="21" spans="1:4" x14ac:dyDescent="0.25">
      <c r="A21" s="24"/>
      <c r="B21" s="24"/>
      <c r="C21" s="2"/>
      <c r="D21" s="2"/>
    </row>
    <row r="22" spans="1:4" x14ac:dyDescent="0.25">
      <c r="A22" s="24"/>
      <c r="B22" s="24"/>
      <c r="C22" s="2"/>
      <c r="D22" s="2"/>
    </row>
    <row r="23" spans="1:4" x14ac:dyDescent="0.25">
      <c r="A23" s="24"/>
      <c r="B23" s="24"/>
      <c r="C23" s="2"/>
      <c r="D23" s="2"/>
    </row>
    <row r="24" spans="1:4" x14ac:dyDescent="0.25">
      <c r="A24" s="24"/>
      <c r="B24" s="24"/>
      <c r="C24" s="2"/>
      <c r="D24" s="2"/>
    </row>
    <row r="25" spans="1:4" x14ac:dyDescent="0.25">
      <c r="A25" s="24"/>
      <c r="B25" s="24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G4" sqref="G4"/>
    </sheetView>
  </sheetViews>
  <sheetFormatPr defaultRowHeight="15" x14ac:dyDescent="0.25"/>
  <cols>
    <col min="2" max="2" width="10.7109375" style="100" customWidth="1"/>
    <col min="3" max="3" width="10.5703125" bestFit="1" customWidth="1"/>
    <col min="5" max="5" width="12" customWidth="1"/>
    <col min="7" max="7" width="11.42578125" customWidth="1"/>
  </cols>
  <sheetData>
    <row r="1" spans="1:7" ht="15.75" thickBot="1" x14ac:dyDescent="0.3">
      <c r="A1" s="28" t="s">
        <v>176</v>
      </c>
      <c r="B1" s="28"/>
      <c r="C1" s="28"/>
    </row>
    <row r="2" spans="1:7" s="100" customFormat="1" ht="30.75" thickBot="1" x14ac:dyDescent="0.3">
      <c r="A2" s="97" t="s">
        <v>117</v>
      </c>
      <c r="B2" s="98" t="s">
        <v>174</v>
      </c>
      <c r="C2" s="99" t="s">
        <v>119</v>
      </c>
      <c r="E2" s="100" t="s">
        <v>177</v>
      </c>
      <c r="G2" s="100" t="s">
        <v>178</v>
      </c>
    </row>
    <row r="3" spans="1:7" x14ac:dyDescent="0.25">
      <c r="A3" s="95">
        <v>23</v>
      </c>
      <c r="B3" s="101">
        <v>120</v>
      </c>
      <c r="C3" s="96">
        <v>645900</v>
      </c>
      <c r="E3" s="93" t="s">
        <v>175</v>
      </c>
      <c r="G3" s="93" t="s">
        <v>175</v>
      </c>
    </row>
    <row r="4" spans="1:7" x14ac:dyDescent="0.25">
      <c r="A4" s="6">
        <v>32</v>
      </c>
      <c r="B4" s="102">
        <v>122</v>
      </c>
      <c r="C4" s="34">
        <v>982600</v>
      </c>
      <c r="E4">
        <f>_xlfn.PERCENTILE.INC(B3:B17,0.1)</f>
        <v>125.2</v>
      </c>
      <c r="G4">
        <f>_xlfn.QUARTILE.INC(B3:B17,1)</f>
        <v>145</v>
      </c>
    </row>
    <row r="5" spans="1:7" x14ac:dyDescent="0.25">
      <c r="A5" s="6">
        <v>19</v>
      </c>
      <c r="B5" s="102">
        <v>130</v>
      </c>
      <c r="C5" s="34">
        <v>485750</v>
      </c>
      <c r="E5">
        <f>_xlfn.PERCENTILE.INC(B3:B17,0.2)</f>
        <v>138</v>
      </c>
      <c r="G5">
        <f>_xlfn.PERCENTILE.INC(B3:B17,0.25)</f>
        <v>145</v>
      </c>
    </row>
    <row r="6" spans="1:7" x14ac:dyDescent="0.25">
      <c r="A6" s="6">
        <v>43</v>
      </c>
      <c r="B6" s="102">
        <v>140</v>
      </c>
      <c r="C6" s="34">
        <v>375660</v>
      </c>
      <c r="E6">
        <f>_xlfn.PERCENTILE.INC(B3:B17,0.3)</f>
        <v>151</v>
      </c>
    </row>
    <row r="7" spans="1:7" x14ac:dyDescent="0.25">
      <c r="A7" s="6">
        <v>34</v>
      </c>
      <c r="B7" s="102">
        <v>150</v>
      </c>
      <c r="C7" s="34">
        <v>910340</v>
      </c>
      <c r="E7">
        <f>_xlfn.PERCENTILE.INC(B3:B17,0.4)</f>
        <v>161.6</v>
      </c>
    </row>
    <row r="8" spans="1:7" x14ac:dyDescent="0.25">
      <c r="A8" s="6">
        <v>29</v>
      </c>
      <c r="B8" s="102">
        <v>155</v>
      </c>
      <c r="C8" s="34">
        <v>772980</v>
      </c>
      <c r="E8">
        <f>_xlfn.PERCENTILE.INC(B3:B17,0.5)</f>
        <v>170</v>
      </c>
    </row>
    <row r="9" spans="1:7" x14ac:dyDescent="0.25">
      <c r="A9" s="6">
        <v>55</v>
      </c>
      <c r="B9" s="102">
        <v>166</v>
      </c>
      <c r="C9" s="34">
        <v>275800</v>
      </c>
      <c r="E9">
        <f>_xlfn.PERCENTILE.INC(B3:B17,0.6)</f>
        <v>177</v>
      </c>
    </row>
    <row r="10" spans="1:7" x14ac:dyDescent="0.25">
      <c r="A10" s="6">
        <v>29</v>
      </c>
      <c r="B10" s="102">
        <v>170</v>
      </c>
      <c r="C10" s="34">
        <v>723150</v>
      </c>
      <c r="E10">
        <f>_xlfn.PERCENTILE.INC(B3:B17,0.7)</f>
        <v>182.4</v>
      </c>
    </row>
    <row r="11" spans="1:7" x14ac:dyDescent="0.25">
      <c r="A11" s="6">
        <v>33</v>
      </c>
      <c r="B11" s="102">
        <v>175</v>
      </c>
      <c r="C11" s="34">
        <v>489470</v>
      </c>
      <c r="E11">
        <f>_xlfn.PERCENTILE.INC(B3:B17,0.8)</f>
        <v>186</v>
      </c>
    </row>
    <row r="12" spans="1:7" x14ac:dyDescent="0.25">
      <c r="A12" s="6">
        <v>39</v>
      </c>
      <c r="B12" s="102">
        <v>180</v>
      </c>
      <c r="C12" s="34">
        <v>690210</v>
      </c>
      <c r="E12">
        <f>_xlfn.PERCENTILE.INC(B3:B17,0.9)</f>
        <v>190</v>
      </c>
    </row>
    <row r="13" spans="1:7" x14ac:dyDescent="0.25">
      <c r="A13" s="6">
        <v>51</v>
      </c>
      <c r="B13" s="102">
        <v>190</v>
      </c>
      <c r="C13" s="34">
        <v>267120</v>
      </c>
      <c r="E13">
        <f>_xlfn.PERCENTILE.INC(B3:B17,1)</f>
        <v>195</v>
      </c>
    </row>
    <row r="14" spans="1:7" x14ac:dyDescent="0.25">
      <c r="A14" s="41">
        <v>41</v>
      </c>
      <c r="B14" s="103">
        <v>185</v>
      </c>
      <c r="C14" s="46">
        <v>378490</v>
      </c>
    </row>
    <row r="15" spans="1:7" x14ac:dyDescent="0.25">
      <c r="A15" s="6">
        <v>26</v>
      </c>
      <c r="B15" s="102">
        <v>183</v>
      </c>
      <c r="C15" s="34">
        <v>359830</v>
      </c>
    </row>
    <row r="16" spans="1:7" x14ac:dyDescent="0.25">
      <c r="A16" s="6">
        <v>38</v>
      </c>
      <c r="B16" s="102">
        <v>190</v>
      </c>
      <c r="C16" s="34">
        <v>231930</v>
      </c>
    </row>
    <row r="17" spans="1:8" ht="15.75" thickBot="1" x14ac:dyDescent="0.3">
      <c r="A17" s="7">
        <v>23</v>
      </c>
      <c r="B17" s="104">
        <v>195</v>
      </c>
      <c r="C17" s="94">
        <v>210390</v>
      </c>
    </row>
    <row r="18" spans="1:8" x14ac:dyDescent="0.25">
      <c r="A18" s="23"/>
      <c r="B18" s="105"/>
      <c r="C18" s="23"/>
    </row>
    <row r="19" spans="1:8" x14ac:dyDescent="0.25">
      <c r="C19" s="91"/>
      <c r="H19" s="92"/>
    </row>
  </sheetData>
  <mergeCells count="1">
    <mergeCell ref="A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16" workbookViewId="0">
      <selection activeCell="I12" sqref="I12"/>
    </sheetView>
  </sheetViews>
  <sheetFormatPr defaultRowHeight="15" x14ac:dyDescent="0.25"/>
  <cols>
    <col min="4" max="4" width="13.85546875" customWidth="1"/>
    <col min="5" max="5" width="11.140625" customWidth="1"/>
    <col min="7" max="7" width="13.140625" customWidth="1"/>
    <col min="9" max="13" width="9.140625" style="26"/>
    <col min="14" max="14" width="39.85546875" style="26" bestFit="1" customWidth="1"/>
    <col min="15" max="23" width="9.140625" style="26"/>
  </cols>
  <sheetData>
    <row r="1" spans="1:23" ht="21.75" thickBot="1" x14ac:dyDescent="0.4">
      <c r="A1" s="49" t="s">
        <v>130</v>
      </c>
      <c r="B1" s="50"/>
      <c r="C1" s="50"/>
      <c r="D1" s="50"/>
      <c r="E1" s="50"/>
      <c r="F1" s="50"/>
      <c r="G1" s="51"/>
      <c r="H1" s="3"/>
    </row>
    <row r="2" spans="1:23" ht="19.5" thickBot="1" x14ac:dyDescent="0.35">
      <c r="A2" s="52" t="s">
        <v>115</v>
      </c>
      <c r="B2" s="53"/>
      <c r="C2" s="53"/>
      <c r="D2" s="54"/>
      <c r="E2" s="55" t="s">
        <v>151</v>
      </c>
      <c r="F2" s="56"/>
      <c r="G2" s="57"/>
      <c r="H2" s="58">
        <v>200000</v>
      </c>
      <c r="I2" s="33"/>
    </row>
    <row r="3" spans="1:23" ht="30.75" thickBot="1" x14ac:dyDescent="0.3">
      <c r="A3" s="82" t="s">
        <v>116</v>
      </c>
      <c r="B3" s="81" t="s">
        <v>153</v>
      </c>
      <c r="C3" s="81" t="s">
        <v>152</v>
      </c>
      <c r="D3" s="83" t="s">
        <v>117</v>
      </c>
      <c r="E3" s="83" t="s">
        <v>118</v>
      </c>
      <c r="F3" s="83" t="s">
        <v>119</v>
      </c>
      <c r="G3" s="84" t="s">
        <v>120</v>
      </c>
      <c r="H3" s="48"/>
      <c r="I3" s="42"/>
      <c r="J3" s="42"/>
      <c r="K3" s="42"/>
      <c r="L3" s="42"/>
    </row>
    <row r="4" spans="1:23" x14ac:dyDescent="0.25">
      <c r="A4" s="32" t="s">
        <v>156</v>
      </c>
      <c r="B4" s="30" t="s">
        <v>154</v>
      </c>
      <c r="C4" s="30" t="s">
        <v>16</v>
      </c>
      <c r="D4" s="2">
        <v>23</v>
      </c>
      <c r="E4" s="2"/>
      <c r="F4" s="4">
        <v>645900</v>
      </c>
      <c r="G4" s="34"/>
      <c r="H4" s="35"/>
      <c r="I4" s="66" t="s">
        <v>158</v>
      </c>
      <c r="J4" s="67"/>
      <c r="K4" s="67"/>
      <c r="L4" s="68"/>
      <c r="M4" s="33"/>
    </row>
    <row r="5" spans="1:23" x14ac:dyDescent="0.25">
      <c r="A5" s="6" t="s">
        <v>44</v>
      </c>
      <c r="B5" s="31" t="s">
        <v>155</v>
      </c>
      <c r="C5" s="31" t="s">
        <v>25</v>
      </c>
      <c r="D5" s="2">
        <v>32</v>
      </c>
      <c r="E5" s="2"/>
      <c r="F5" s="4">
        <v>982600</v>
      </c>
      <c r="G5" s="34"/>
      <c r="H5" s="35"/>
      <c r="I5" s="63" t="s">
        <v>168</v>
      </c>
      <c r="J5" s="64"/>
      <c r="K5" s="64"/>
      <c r="L5" s="65"/>
      <c r="M5" s="33"/>
    </row>
    <row r="6" spans="1:23" ht="15.75" thickBot="1" x14ac:dyDescent="0.3">
      <c r="A6" s="6" t="s">
        <v>121</v>
      </c>
      <c r="B6" s="31" t="s">
        <v>155</v>
      </c>
      <c r="C6" s="31" t="s">
        <v>25</v>
      </c>
      <c r="D6" s="2">
        <v>19</v>
      </c>
      <c r="E6" s="2"/>
      <c r="F6" s="4">
        <v>485750</v>
      </c>
      <c r="G6" s="34"/>
      <c r="H6" s="35"/>
      <c r="I6" s="60" t="s">
        <v>157</v>
      </c>
      <c r="J6" s="61"/>
      <c r="K6" s="61"/>
      <c r="L6" s="62"/>
      <c r="M6" s="33"/>
    </row>
    <row r="7" spans="1:23" x14ac:dyDescent="0.25">
      <c r="A7" s="6" t="s">
        <v>122</v>
      </c>
      <c r="B7" s="31" t="s">
        <v>155</v>
      </c>
      <c r="C7" s="31" t="s">
        <v>25</v>
      </c>
      <c r="D7" s="2">
        <v>43</v>
      </c>
      <c r="E7" s="2"/>
      <c r="F7" s="4">
        <v>375660</v>
      </c>
      <c r="G7" s="34"/>
      <c r="H7" s="35"/>
      <c r="I7" s="59"/>
      <c r="J7" s="59"/>
      <c r="K7" s="59"/>
      <c r="L7" s="59"/>
    </row>
    <row r="8" spans="1:23" x14ac:dyDescent="0.25">
      <c r="A8" s="6" t="s">
        <v>33</v>
      </c>
      <c r="B8" s="31" t="s">
        <v>155</v>
      </c>
      <c r="C8" s="31" t="s">
        <v>16</v>
      </c>
      <c r="D8" s="2">
        <v>34</v>
      </c>
      <c r="E8" s="2"/>
      <c r="F8" s="4">
        <v>910340</v>
      </c>
      <c r="G8" s="34"/>
      <c r="H8" s="35"/>
      <c r="I8" s="2"/>
      <c r="J8" s="2"/>
      <c r="K8" s="2"/>
      <c r="L8" s="2"/>
    </row>
    <row r="9" spans="1:23" x14ac:dyDescent="0.25">
      <c r="A9" s="6" t="s">
        <v>58</v>
      </c>
      <c r="B9" s="31" t="s">
        <v>154</v>
      </c>
      <c r="C9" s="31" t="s">
        <v>16</v>
      </c>
      <c r="D9" s="2">
        <v>29</v>
      </c>
      <c r="E9" s="2"/>
      <c r="F9" s="4">
        <v>772980</v>
      </c>
      <c r="G9" s="34"/>
      <c r="H9" s="35"/>
      <c r="I9" s="2"/>
      <c r="J9" s="2"/>
      <c r="K9" s="2"/>
      <c r="L9" s="2"/>
    </row>
    <row r="10" spans="1:23" x14ac:dyDescent="0.25">
      <c r="A10" s="6" t="s">
        <v>123</v>
      </c>
      <c r="B10" s="31" t="s">
        <v>154</v>
      </c>
      <c r="C10" s="31" t="s">
        <v>25</v>
      </c>
      <c r="D10" s="2">
        <v>55</v>
      </c>
      <c r="E10" s="2"/>
      <c r="F10" s="4">
        <v>275800</v>
      </c>
      <c r="G10" s="34"/>
      <c r="H10" s="35"/>
      <c r="I10" s="2"/>
      <c r="J10" s="2"/>
      <c r="K10" s="2"/>
      <c r="L10" s="2"/>
    </row>
    <row r="11" spans="1:23" x14ac:dyDescent="0.25">
      <c r="A11" s="6" t="s">
        <v>124</v>
      </c>
      <c r="B11" s="31" t="s">
        <v>155</v>
      </c>
      <c r="C11" s="31" t="s">
        <v>16</v>
      </c>
      <c r="D11" s="2">
        <v>29</v>
      </c>
      <c r="E11" s="2"/>
      <c r="F11" s="4">
        <v>723150</v>
      </c>
      <c r="G11" s="34"/>
      <c r="H11" s="35"/>
      <c r="I11" s="2"/>
      <c r="J11" s="2"/>
      <c r="K11" s="2"/>
      <c r="L11" s="2"/>
    </row>
    <row r="12" spans="1:23" x14ac:dyDescent="0.25">
      <c r="A12" s="6" t="s">
        <v>59</v>
      </c>
      <c r="B12" s="31" t="s">
        <v>154</v>
      </c>
      <c r="C12" s="31" t="s">
        <v>16</v>
      </c>
      <c r="D12" s="2">
        <v>33</v>
      </c>
      <c r="E12" s="2"/>
      <c r="F12" s="4">
        <v>489470</v>
      </c>
      <c r="G12" s="34"/>
      <c r="H12" s="35"/>
      <c r="I12" s="2"/>
      <c r="J12" s="2"/>
      <c r="K12" s="2"/>
      <c r="L12" s="2"/>
    </row>
    <row r="13" spans="1:23" x14ac:dyDescent="0.25">
      <c r="A13" s="6" t="s">
        <v>77</v>
      </c>
      <c r="B13" s="31" t="s">
        <v>154</v>
      </c>
      <c r="C13" s="31" t="s">
        <v>16</v>
      </c>
      <c r="D13" s="2">
        <v>39</v>
      </c>
      <c r="E13" s="2"/>
      <c r="F13" s="4">
        <v>690210</v>
      </c>
      <c r="G13" s="34"/>
      <c r="H13" s="35"/>
      <c r="I13" s="2"/>
      <c r="J13" s="2"/>
      <c r="K13" s="2"/>
      <c r="L13" s="2"/>
    </row>
    <row r="14" spans="1:23" x14ac:dyDescent="0.25">
      <c r="A14" s="6" t="s">
        <v>131</v>
      </c>
      <c r="B14" s="31" t="s">
        <v>154</v>
      </c>
      <c r="C14" s="31" t="s">
        <v>25</v>
      </c>
      <c r="D14" s="2">
        <v>51</v>
      </c>
      <c r="E14" s="2"/>
      <c r="F14" s="4">
        <v>267120</v>
      </c>
      <c r="G14" s="34"/>
      <c r="H14" s="35"/>
      <c r="I14" s="2"/>
      <c r="J14" s="2"/>
      <c r="K14" s="2"/>
      <c r="L14" s="2"/>
    </row>
    <row r="15" spans="1:23" x14ac:dyDescent="0.25">
      <c r="A15" s="41" t="s">
        <v>132</v>
      </c>
      <c r="B15" s="44" t="s">
        <v>155</v>
      </c>
      <c r="C15" s="44" t="s">
        <v>25</v>
      </c>
      <c r="D15" s="42">
        <v>41</v>
      </c>
      <c r="E15" s="42"/>
      <c r="F15" s="45">
        <v>378490</v>
      </c>
      <c r="G15" s="34"/>
      <c r="H15" s="43"/>
      <c r="I15" s="42"/>
      <c r="J15" s="42"/>
      <c r="K15" s="42"/>
      <c r="L15" s="42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s="26" customFormat="1" x14ac:dyDescent="0.25">
      <c r="A16" s="6" t="s">
        <v>134</v>
      </c>
      <c r="B16" s="31" t="s">
        <v>154</v>
      </c>
      <c r="C16" s="31" t="s">
        <v>25</v>
      </c>
      <c r="D16" s="2">
        <v>26</v>
      </c>
      <c r="E16" s="2"/>
      <c r="F16" s="4">
        <v>359830</v>
      </c>
      <c r="G16" s="34"/>
      <c r="H16" s="9"/>
      <c r="I16" s="2"/>
      <c r="J16" s="2"/>
      <c r="K16" s="2"/>
      <c r="L16" s="2"/>
    </row>
    <row r="17" spans="1:12" s="26" customFormat="1" x14ac:dyDescent="0.25">
      <c r="A17" s="6" t="s">
        <v>133</v>
      </c>
      <c r="B17" s="31" t="s">
        <v>155</v>
      </c>
      <c r="C17" s="31" t="s">
        <v>16</v>
      </c>
      <c r="D17" s="2">
        <v>38</v>
      </c>
      <c r="E17" s="2"/>
      <c r="F17" s="4">
        <v>231930</v>
      </c>
      <c r="G17" s="34"/>
      <c r="H17" s="9"/>
      <c r="I17" s="2"/>
      <c r="J17" s="2"/>
      <c r="K17" s="2"/>
      <c r="L17" s="2"/>
    </row>
    <row r="18" spans="1:12" s="26" customFormat="1" x14ac:dyDescent="0.25">
      <c r="A18" s="6" t="s">
        <v>88</v>
      </c>
      <c r="B18" s="31" t="s">
        <v>154</v>
      </c>
      <c r="C18" s="31" t="s">
        <v>16</v>
      </c>
      <c r="D18" s="2">
        <v>23</v>
      </c>
      <c r="E18" s="2"/>
      <c r="F18" s="4">
        <v>210390</v>
      </c>
      <c r="G18" s="34"/>
      <c r="H18" s="9"/>
      <c r="I18" s="2"/>
      <c r="J18" s="2"/>
      <c r="K18" s="2"/>
      <c r="L18" s="2"/>
    </row>
    <row r="19" spans="1:12" s="26" customFormat="1" ht="15.75" thickBot="1" x14ac:dyDescent="0.3">
      <c r="A19" s="6" t="s">
        <v>135</v>
      </c>
      <c r="B19" s="31" t="s">
        <v>155</v>
      </c>
      <c r="C19" s="31" t="s">
        <v>25</v>
      </c>
      <c r="D19" s="2">
        <v>56</v>
      </c>
      <c r="E19" s="42"/>
      <c r="F19" s="2">
        <v>873990</v>
      </c>
      <c r="G19" s="34"/>
      <c r="H19" s="9"/>
      <c r="I19" s="2"/>
      <c r="J19" s="2"/>
      <c r="K19" s="2"/>
      <c r="L19" s="2"/>
    </row>
    <row r="20" spans="1:12" s="26" customFormat="1" ht="15.75" thickBot="1" x14ac:dyDescent="0.3">
      <c r="A20" s="7"/>
      <c r="B20" s="8"/>
      <c r="C20" s="8"/>
      <c r="D20" s="29" t="s">
        <v>125</v>
      </c>
      <c r="E20" s="47">
        <v>0.125</v>
      </c>
      <c r="F20" s="10"/>
      <c r="G20" s="69"/>
      <c r="H20" s="9"/>
      <c r="I20" s="2"/>
      <c r="J20" s="2"/>
      <c r="K20" s="2"/>
      <c r="L20" s="2"/>
    </row>
    <row r="21" spans="1:12" s="26" customFormat="1" ht="15.75" thickBot="1" x14ac:dyDescent="0.3">
      <c r="A21" s="39"/>
      <c r="B21" s="39"/>
      <c r="C21" s="39"/>
      <c r="D21" s="37"/>
      <c r="E21" s="37"/>
      <c r="F21" s="36"/>
      <c r="G21" s="36"/>
    </row>
    <row r="22" spans="1:12" s="26" customFormat="1" x14ac:dyDescent="0.25">
      <c r="A22" s="70" t="s">
        <v>160</v>
      </c>
      <c r="B22" s="71"/>
      <c r="C22" s="71"/>
      <c r="D22" s="72"/>
      <c r="E22" s="85"/>
      <c r="F22" s="33"/>
    </row>
    <row r="23" spans="1:12" s="26" customFormat="1" x14ac:dyDescent="0.25">
      <c r="A23" s="73" t="s">
        <v>161</v>
      </c>
      <c r="B23" s="74"/>
      <c r="C23" s="74"/>
      <c r="D23" s="75"/>
      <c r="E23" s="86"/>
      <c r="F23" s="33"/>
    </row>
    <row r="24" spans="1:12" s="26" customFormat="1" x14ac:dyDescent="0.25">
      <c r="A24" s="73" t="s">
        <v>162</v>
      </c>
      <c r="B24" s="74"/>
      <c r="C24" s="74"/>
      <c r="D24" s="75"/>
      <c r="E24" s="87"/>
      <c r="F24" s="33"/>
    </row>
    <row r="25" spans="1:12" s="26" customFormat="1" x14ac:dyDescent="0.25">
      <c r="A25" s="73" t="s">
        <v>159</v>
      </c>
      <c r="B25" s="74"/>
      <c r="C25" s="74"/>
      <c r="D25" s="75"/>
      <c r="E25" s="87"/>
      <c r="F25" s="33"/>
    </row>
    <row r="26" spans="1:12" s="26" customFormat="1" x14ac:dyDescent="0.25">
      <c r="A26" s="73" t="s">
        <v>163</v>
      </c>
      <c r="B26" s="74"/>
      <c r="C26" s="74"/>
      <c r="D26" s="75"/>
      <c r="E26" s="87"/>
      <c r="F26" s="33"/>
    </row>
    <row r="27" spans="1:12" s="26" customFormat="1" x14ac:dyDescent="0.25">
      <c r="A27" s="73" t="s">
        <v>164</v>
      </c>
      <c r="B27" s="74"/>
      <c r="C27" s="74"/>
      <c r="D27" s="75"/>
      <c r="E27" s="88"/>
      <c r="F27" s="33"/>
      <c r="J27" s="40"/>
    </row>
    <row r="28" spans="1:12" s="26" customFormat="1" x14ac:dyDescent="0.25">
      <c r="A28" s="73" t="s">
        <v>167</v>
      </c>
      <c r="B28" s="74"/>
      <c r="C28" s="74"/>
      <c r="D28" s="75"/>
      <c r="E28" s="87"/>
      <c r="F28" s="33"/>
    </row>
    <row r="29" spans="1:12" s="26" customFormat="1" x14ac:dyDescent="0.25">
      <c r="A29" s="73" t="s">
        <v>165</v>
      </c>
      <c r="B29" s="74"/>
      <c r="C29" s="74"/>
      <c r="D29" s="75"/>
      <c r="E29" s="89"/>
      <c r="F29" s="33"/>
    </row>
    <row r="30" spans="1:12" s="26" customFormat="1" x14ac:dyDescent="0.25">
      <c r="A30" s="73" t="s">
        <v>166</v>
      </c>
      <c r="B30" s="74"/>
      <c r="C30" s="74"/>
      <c r="D30" s="75"/>
      <c r="E30" s="89"/>
      <c r="F30" s="33"/>
    </row>
    <row r="31" spans="1:12" s="26" customFormat="1" ht="15.75" thickBot="1" x14ac:dyDescent="0.3">
      <c r="A31" s="76" t="s">
        <v>129</v>
      </c>
      <c r="B31" s="77"/>
      <c r="C31" s="77"/>
      <c r="D31" s="78"/>
      <c r="E31" s="90"/>
      <c r="F31" s="33"/>
    </row>
    <row r="32" spans="1:12" s="26" customFormat="1" x14ac:dyDescent="0.25">
      <c r="A32" s="36"/>
      <c r="B32" s="36"/>
      <c r="C32" s="36"/>
      <c r="D32" s="36"/>
      <c r="E32" s="36"/>
    </row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</sheetData>
  <mergeCells count="16">
    <mergeCell ref="A28:D28"/>
    <mergeCell ref="A29:D29"/>
    <mergeCell ref="A30:D30"/>
    <mergeCell ref="A31:D31"/>
    <mergeCell ref="A22:D22"/>
    <mergeCell ref="A23:D23"/>
    <mergeCell ref="A24:D24"/>
    <mergeCell ref="A25:D25"/>
    <mergeCell ref="A26:D26"/>
    <mergeCell ref="A27:D27"/>
    <mergeCell ref="A1:G1"/>
    <mergeCell ref="A2:D2"/>
    <mergeCell ref="E2:G2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cor1</vt:lpstr>
      <vt:lpstr>Cor</vt:lpstr>
      <vt:lpstr>cov</vt:lpstr>
      <vt:lpstr>Percentile</vt:lpstr>
      <vt:lpstr>Practise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2020-09-02T14:59:31Z</dcterms:created>
  <dcterms:modified xsi:type="dcterms:W3CDTF">2020-09-07T09:17:16Z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49b53ee3-f887-4a48-8e3e-50f50b2c69c6</vt:lpwstr>
  </property>
</Properties>
</file>