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mfep-wp\data\"/>
    </mc:Choice>
  </mc:AlternateContent>
  <xr:revisionPtr revIDLastSave="0" documentId="13_ncr:1_{A0DE7CC6-3815-423C-8A37-C528DA5F0B13}" xr6:coauthVersionLast="40" xr6:coauthVersionMax="40" xr10:uidLastSave="{00000000-0000-0000-0000-000000000000}"/>
  <bookViews>
    <workbookView xWindow="480" yWindow="120" windowWidth="14295" windowHeight="4620" activeTab="4" xr2:uid="{00000000-000D-0000-FFFF-FFFF00000000}"/>
  </bookViews>
  <sheets>
    <sheet name="Sheet1" sheetId="4" r:id="rId1"/>
    <sheet name="Data" sheetId="7" r:id="rId2"/>
    <sheet name="MFEP" sheetId="1" r:id="rId3"/>
    <sheet name="WP" sheetId="2" r:id="rId4"/>
    <sheet name="Perbandingan MFEP dan WP" sheetId="3" r:id="rId5"/>
    <sheet name="Hasil perengkingan Mfep" sheetId="5" r:id="rId6"/>
    <sheet name="Hasil perengkingan WP" sheetId="6" r:id="rId7"/>
  </sheets>
  <definedNames>
    <definedName name="_xlnm.Print_Area" localSheetId="2">MFEP!$A$1:$P$208</definedName>
    <definedName name="_xlnm.Print_Area" localSheetId="4">'Perbandingan MFEP dan WP'!$A$1:$D$48</definedName>
    <definedName name="_xlnm.Print_Area" localSheetId="0">Sheet1!$A$1:$K$24</definedName>
    <definedName name="_xlnm.Print_Area" localSheetId="3">WP!$A$1:$P$210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5" i="2" l="1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71" i="2"/>
  <c r="F68" i="1"/>
  <c r="F112" i="1"/>
  <c r="F106" i="1"/>
  <c r="F107" i="1"/>
  <c r="F108" i="1"/>
  <c r="F109" i="1"/>
  <c r="F110" i="1"/>
  <c r="F111" i="1"/>
  <c r="F102" i="1"/>
  <c r="F103" i="1"/>
  <c r="F104" i="1"/>
  <c r="F105" i="1"/>
  <c r="F98" i="1"/>
  <c r="F99" i="1"/>
  <c r="F100" i="1"/>
  <c r="F101" i="1"/>
  <c r="F92" i="1"/>
  <c r="F93" i="1"/>
  <c r="F94" i="1"/>
  <c r="F95" i="1"/>
  <c r="F96" i="1"/>
  <c r="F97" i="1"/>
  <c r="F87" i="1"/>
  <c r="F88" i="1"/>
  <c r="F89" i="1"/>
  <c r="F90" i="1"/>
  <c r="F91" i="1"/>
  <c r="F82" i="1"/>
  <c r="F83" i="1"/>
  <c r="F84" i="1"/>
  <c r="F85" i="1"/>
  <c r="F86" i="1"/>
  <c r="F77" i="1"/>
  <c r="F78" i="1"/>
  <c r="F79" i="1"/>
  <c r="F80" i="1"/>
  <c r="F81" i="1"/>
  <c r="F72" i="1"/>
  <c r="F73" i="1"/>
  <c r="F74" i="1"/>
  <c r="F75" i="1"/>
  <c r="F76" i="1"/>
  <c r="F69" i="1"/>
  <c r="F70" i="1"/>
  <c r="F71" i="1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N71" i="2"/>
  <c r="N68" i="1"/>
  <c r="P68" i="1"/>
  <c r="L68" i="1"/>
  <c r="J68" i="1"/>
  <c r="D68" i="1"/>
  <c r="P71" i="2"/>
  <c r="L71" i="2"/>
  <c r="J71" i="2"/>
  <c r="D71" i="2"/>
  <c r="H71" i="2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H68" i="1"/>
  <c r="C61" i="2"/>
  <c r="D60" i="2" s="1"/>
  <c r="C62" i="1"/>
  <c r="D59" i="1" s="1"/>
  <c r="D55" i="2" l="1"/>
  <c r="D59" i="2"/>
  <c r="D57" i="2"/>
  <c r="G116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60" i="1"/>
  <c r="G158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D60" i="1"/>
  <c r="H153" i="1" s="1"/>
  <c r="D55" i="1"/>
  <c r="H149" i="1"/>
  <c r="D54" i="2"/>
  <c r="D56" i="2"/>
  <c r="D58" i="2"/>
  <c r="D57" i="1"/>
  <c r="D61" i="1"/>
  <c r="D56" i="1"/>
  <c r="D58" i="1"/>
  <c r="D118" i="2" l="1"/>
  <c r="D161" i="2"/>
  <c r="D121" i="2"/>
  <c r="D129" i="2"/>
  <c r="C177" i="2" s="1"/>
  <c r="D137" i="2"/>
  <c r="D145" i="2"/>
  <c r="C193" i="2" s="1"/>
  <c r="D155" i="2"/>
  <c r="D120" i="2"/>
  <c r="D128" i="2"/>
  <c r="D136" i="2"/>
  <c r="D144" i="2"/>
  <c r="D152" i="2"/>
  <c r="D160" i="2"/>
  <c r="D147" i="2"/>
  <c r="D119" i="2"/>
  <c r="D123" i="2"/>
  <c r="C171" i="2" s="1"/>
  <c r="D127" i="2"/>
  <c r="D131" i="2"/>
  <c r="D135" i="2"/>
  <c r="D139" i="2"/>
  <c r="D143" i="2"/>
  <c r="D149" i="2"/>
  <c r="D153" i="2"/>
  <c r="D159" i="2"/>
  <c r="D122" i="2"/>
  <c r="D126" i="2"/>
  <c r="D130" i="2"/>
  <c r="D134" i="2"/>
  <c r="D138" i="2"/>
  <c r="D142" i="2"/>
  <c r="D146" i="2"/>
  <c r="D150" i="2"/>
  <c r="D154" i="2"/>
  <c r="D158" i="2"/>
  <c r="C206" i="2" s="1"/>
  <c r="D162" i="2"/>
  <c r="D157" i="2"/>
  <c r="D125" i="2"/>
  <c r="D133" i="2"/>
  <c r="D141" i="2"/>
  <c r="D151" i="2"/>
  <c r="C199" i="2" s="1"/>
  <c r="D124" i="2"/>
  <c r="D132" i="2"/>
  <c r="D140" i="2"/>
  <c r="D148" i="2"/>
  <c r="D156" i="2"/>
  <c r="H117" i="1"/>
  <c r="H133" i="1"/>
  <c r="H125" i="1"/>
  <c r="H141" i="1"/>
  <c r="I160" i="1"/>
  <c r="I158" i="1"/>
  <c r="I156" i="1"/>
  <c r="I154" i="1"/>
  <c r="I152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59" i="1"/>
  <c r="I157" i="1"/>
  <c r="I155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6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58" i="1"/>
  <c r="D154" i="1"/>
  <c r="D150" i="1"/>
  <c r="D146" i="1"/>
  <c r="D142" i="1"/>
  <c r="D138" i="1"/>
  <c r="D134" i="1"/>
  <c r="D130" i="1"/>
  <c r="D126" i="1"/>
  <c r="D122" i="1"/>
  <c r="D118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59" i="1"/>
  <c r="E157" i="1"/>
  <c r="E155" i="1"/>
  <c r="E153" i="1"/>
  <c r="E151" i="1"/>
  <c r="E149" i="1"/>
  <c r="E147" i="1"/>
  <c r="E143" i="1"/>
  <c r="E139" i="1"/>
  <c r="E135" i="1"/>
  <c r="E131" i="1"/>
  <c r="E127" i="1"/>
  <c r="E123" i="1"/>
  <c r="E119" i="1"/>
  <c r="E145" i="1"/>
  <c r="E141" i="1"/>
  <c r="E137" i="1"/>
  <c r="E133" i="1"/>
  <c r="E129" i="1"/>
  <c r="E125" i="1"/>
  <c r="E121" i="1"/>
  <c r="E117" i="1"/>
  <c r="C160" i="1"/>
  <c r="C158" i="1"/>
  <c r="C156" i="1"/>
  <c r="C154" i="1"/>
  <c r="C152" i="1"/>
  <c r="C150" i="1"/>
  <c r="C148" i="1"/>
  <c r="C146" i="1"/>
  <c r="C144" i="1"/>
  <c r="C142" i="1"/>
  <c r="C140" i="1"/>
  <c r="C138" i="1"/>
  <c r="C136" i="1"/>
  <c r="C134" i="1"/>
  <c r="C132" i="1"/>
  <c r="C130" i="1"/>
  <c r="C128" i="1"/>
  <c r="C126" i="1"/>
  <c r="C124" i="1"/>
  <c r="C122" i="1"/>
  <c r="C120" i="1"/>
  <c r="C118" i="1"/>
  <c r="C116" i="1"/>
  <c r="C157" i="1"/>
  <c r="C149" i="1"/>
  <c r="C141" i="1"/>
  <c r="C133" i="1"/>
  <c r="C125" i="1"/>
  <c r="C159" i="1"/>
  <c r="C155" i="1"/>
  <c r="C151" i="1"/>
  <c r="C147" i="1"/>
  <c r="C143" i="1"/>
  <c r="C139" i="1"/>
  <c r="C135" i="1"/>
  <c r="C131" i="1"/>
  <c r="C127" i="1"/>
  <c r="C123" i="1"/>
  <c r="C119" i="1"/>
  <c r="C153" i="1"/>
  <c r="C145" i="1"/>
  <c r="C137" i="1"/>
  <c r="C129" i="1"/>
  <c r="C121" i="1"/>
  <c r="C117" i="1"/>
  <c r="H157" i="1"/>
  <c r="H121" i="1"/>
  <c r="H129" i="1"/>
  <c r="H137" i="1"/>
  <c r="H145" i="1"/>
  <c r="F118" i="1"/>
  <c r="F119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7" i="1"/>
  <c r="F116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H123" i="1"/>
  <c r="H131" i="1"/>
  <c r="H139" i="1"/>
  <c r="H147" i="1"/>
  <c r="H155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9" i="1"/>
  <c r="H127" i="1"/>
  <c r="H135" i="1"/>
  <c r="H143" i="1"/>
  <c r="H151" i="1"/>
  <c r="H159" i="1"/>
  <c r="H158" i="1"/>
  <c r="H154" i="1"/>
  <c r="H150" i="1"/>
  <c r="H146" i="1"/>
  <c r="H142" i="1"/>
  <c r="H138" i="1"/>
  <c r="H134" i="1"/>
  <c r="H130" i="1"/>
  <c r="H126" i="1"/>
  <c r="H122" i="1"/>
  <c r="H118" i="1"/>
  <c r="C174" i="2"/>
  <c r="C204" i="2"/>
  <c r="C198" i="2"/>
  <c r="C169" i="2"/>
  <c r="C185" i="2"/>
  <c r="C201" i="2"/>
  <c r="D61" i="2"/>
  <c r="D62" i="1"/>
  <c r="C210" i="2" l="1"/>
  <c r="C181" i="2"/>
  <c r="C205" i="2"/>
  <c r="C190" i="2"/>
  <c r="C203" i="2"/>
  <c r="C197" i="2"/>
  <c r="C189" i="2"/>
  <c r="C173" i="2"/>
  <c r="C202" i="2"/>
  <c r="C194" i="2"/>
  <c r="C183" i="2"/>
  <c r="C191" i="2"/>
  <c r="C208" i="2"/>
  <c r="C192" i="2"/>
  <c r="C179" i="2"/>
  <c r="C182" i="2"/>
  <c r="C166" i="2"/>
  <c r="C180" i="2"/>
  <c r="C188" i="2"/>
  <c r="C184" i="2"/>
  <c r="C209" i="2"/>
  <c r="C207" i="2"/>
  <c r="C175" i="2"/>
  <c r="C196" i="2"/>
  <c r="C187" i="2"/>
  <c r="C200" i="2"/>
  <c r="C186" i="2"/>
  <c r="C178" i="2"/>
  <c r="C170" i="2"/>
  <c r="C195" i="2"/>
  <c r="C172" i="2"/>
  <c r="C176" i="2"/>
  <c r="C168" i="2"/>
  <c r="C167" i="2"/>
  <c r="J129" i="1"/>
  <c r="C177" i="1" s="1"/>
  <c r="J145" i="1"/>
  <c r="C193" i="1" s="1"/>
  <c r="J133" i="1"/>
  <c r="C181" i="1" s="1"/>
  <c r="J149" i="1"/>
  <c r="C197" i="1" s="1"/>
  <c r="J116" i="1"/>
  <c r="C164" i="1" s="1"/>
  <c r="J119" i="1"/>
  <c r="C167" i="1" s="1"/>
  <c r="J159" i="1"/>
  <c r="C207" i="1" s="1"/>
  <c r="J121" i="1"/>
  <c r="C169" i="1" s="1"/>
  <c r="J137" i="1"/>
  <c r="C185" i="1" s="1"/>
  <c r="J153" i="1"/>
  <c r="C201" i="1" s="1"/>
  <c r="J123" i="1"/>
  <c r="C171" i="1" s="1"/>
  <c r="J131" i="1"/>
  <c r="C179" i="1" s="1"/>
  <c r="J139" i="1"/>
  <c r="C187" i="1" s="1"/>
  <c r="J147" i="1"/>
  <c r="C195" i="1" s="1"/>
  <c r="J155" i="1"/>
  <c r="C203" i="1" s="1"/>
  <c r="J125" i="1"/>
  <c r="C173" i="1" s="1"/>
  <c r="J141" i="1"/>
  <c r="C189" i="1" s="1"/>
  <c r="J157" i="1"/>
  <c r="C205" i="1" s="1"/>
  <c r="J118" i="1"/>
  <c r="C166" i="1" s="1"/>
  <c r="J122" i="1"/>
  <c r="C170" i="1" s="1"/>
  <c r="J126" i="1"/>
  <c r="C174" i="1" s="1"/>
  <c r="J130" i="1"/>
  <c r="C178" i="1" s="1"/>
  <c r="J134" i="1"/>
  <c r="C182" i="1" s="1"/>
  <c r="J138" i="1"/>
  <c r="C186" i="1" s="1"/>
  <c r="J142" i="1"/>
  <c r="C190" i="1" s="1"/>
  <c r="J146" i="1"/>
  <c r="C194" i="1" s="1"/>
  <c r="J150" i="1"/>
  <c r="C198" i="1" s="1"/>
  <c r="J154" i="1"/>
  <c r="C202" i="1" s="1"/>
  <c r="J158" i="1"/>
  <c r="C206" i="1" s="1"/>
  <c r="J117" i="1"/>
  <c r="C165" i="1" s="1"/>
  <c r="J127" i="1"/>
  <c r="C175" i="1" s="1"/>
  <c r="J135" i="1"/>
  <c r="C183" i="1" s="1"/>
  <c r="J143" i="1"/>
  <c r="C191" i="1" s="1"/>
  <c r="J151" i="1"/>
  <c r="C199" i="1" s="1"/>
  <c r="J120" i="1"/>
  <c r="C168" i="1" s="1"/>
  <c r="J124" i="1"/>
  <c r="C172" i="1" s="1"/>
  <c r="J128" i="1"/>
  <c r="C176" i="1" s="1"/>
  <c r="J132" i="1"/>
  <c r="C180" i="1" s="1"/>
  <c r="J136" i="1"/>
  <c r="C184" i="1" s="1"/>
  <c r="J140" i="1"/>
  <c r="C188" i="1" s="1"/>
  <c r="J144" i="1"/>
  <c r="C192" i="1" s="1"/>
  <c r="J148" i="1"/>
  <c r="C196" i="1" s="1"/>
  <c r="J152" i="1"/>
  <c r="C200" i="1" s="1"/>
  <c r="J156" i="1"/>
  <c r="C204" i="1" s="1"/>
  <c r="J160" i="1"/>
  <c r="C208" i="1" s="1"/>
</calcChain>
</file>

<file path=xl/sharedStrings.xml><?xml version="1.0" encoding="utf-8"?>
<sst xmlns="http://schemas.openxmlformats.org/spreadsheetml/2006/main" count="1947" uniqueCount="183">
  <si>
    <t>No</t>
  </si>
  <si>
    <t>Nama</t>
  </si>
  <si>
    <t>Pekerjaaan</t>
  </si>
  <si>
    <t>Penghasilan</t>
  </si>
  <si>
    <t>Jumlah tanggungan</t>
  </si>
  <si>
    <t>Kondisi rumah</t>
  </si>
  <si>
    <t>Kepemilikan rumah</t>
  </si>
  <si>
    <t>Jaringan listrik</t>
  </si>
  <si>
    <t>Jenis rumah</t>
  </si>
  <si>
    <t>Hasbullah</t>
  </si>
  <si>
    <t>Petani</t>
  </si>
  <si>
    <t>Papan</t>
  </si>
  <si>
    <t>Milik sendiri</t>
  </si>
  <si>
    <t>Milik sendiri (tanpa subsisdi)</t>
  </si>
  <si>
    <t>Panggung</t>
  </si>
  <si>
    <t xml:space="preserve">Aspian </t>
  </si>
  <si>
    <t>Buruh</t>
  </si>
  <si>
    <t>Milik sendiri (subsidi)</t>
  </si>
  <si>
    <t>Paizal aziz</t>
  </si>
  <si>
    <t>Wirausaha</t>
  </si>
  <si>
    <t>Beton</t>
  </si>
  <si>
    <t>Milik sendiri ( tanpa subsidi)</t>
  </si>
  <si>
    <t>Permanen</t>
  </si>
  <si>
    <t>Amir hamza</t>
  </si>
  <si>
    <t>Milik sendiri (tanpa subsidi)</t>
  </si>
  <si>
    <t>Kunan</t>
  </si>
  <si>
    <t>Samsir alam</t>
  </si>
  <si>
    <t xml:space="preserve">Muhammad eban </t>
  </si>
  <si>
    <t>Bambu</t>
  </si>
  <si>
    <t>Menumpang</t>
  </si>
  <si>
    <t>Menumpang (subsidi)</t>
  </si>
  <si>
    <t>Yunani</t>
  </si>
  <si>
    <t>Ahmad sobki</t>
  </si>
  <si>
    <t>Menumpang (tanpa subsidi)</t>
  </si>
  <si>
    <t>Dede yusri</t>
  </si>
  <si>
    <t>Muhammad Suhai</t>
  </si>
  <si>
    <t>Menumpang  (tanpa subsidi)</t>
  </si>
  <si>
    <t>Muhammad kumpi</t>
  </si>
  <si>
    <t>Hoiri mz</t>
  </si>
  <si>
    <t>Semi permanen</t>
  </si>
  <si>
    <t>Mat bujangan</t>
  </si>
  <si>
    <t>Milik sendiri(tanpa subsidi)</t>
  </si>
  <si>
    <t>Husin p</t>
  </si>
  <si>
    <t>Mat ripan s</t>
  </si>
  <si>
    <t>Baharudin</t>
  </si>
  <si>
    <t xml:space="preserve">Panggung </t>
  </si>
  <si>
    <t>Asbianto</t>
  </si>
  <si>
    <t>Ahmad saihoni</t>
  </si>
  <si>
    <t>Triplek</t>
  </si>
  <si>
    <t>Mengontrak</t>
  </si>
  <si>
    <t>Menumpang ( tanpa subsidi)</t>
  </si>
  <si>
    <t>Amaludin</t>
  </si>
  <si>
    <t>Nawaludin</t>
  </si>
  <si>
    <t>Ahmad nelni</t>
  </si>
  <si>
    <t>Bahroni</t>
  </si>
  <si>
    <t>Menumpang(tanpa subsidi)</t>
  </si>
  <si>
    <t>Mat suhai</t>
  </si>
  <si>
    <t>Mad nali</t>
  </si>
  <si>
    <t>Ahmad rifani</t>
  </si>
  <si>
    <t>Saironi</t>
  </si>
  <si>
    <t>Muhamad nasri</t>
  </si>
  <si>
    <t>Mursalin</t>
  </si>
  <si>
    <t>Ahmadin</t>
  </si>
  <si>
    <t>M jamil mk</t>
  </si>
  <si>
    <t>Rusmalina</t>
  </si>
  <si>
    <t>Menumpang(subsidi)</t>
  </si>
  <si>
    <t>Sarmadi am</t>
  </si>
  <si>
    <t>Mad sete’i</t>
  </si>
  <si>
    <t>Surimna</t>
  </si>
  <si>
    <t>Yudin</t>
  </si>
  <si>
    <t>Siti noriyam</t>
  </si>
  <si>
    <t>Tidak ada</t>
  </si>
  <si>
    <t>Hoirul</t>
  </si>
  <si>
    <t>Raga</t>
  </si>
  <si>
    <t>Raisen</t>
  </si>
  <si>
    <t>Amer</t>
  </si>
  <si>
    <t>Azmar Ar</t>
  </si>
  <si>
    <t xml:space="preserve">Beben ta cesha </t>
  </si>
  <si>
    <t>Ayopin jansens</t>
  </si>
  <si>
    <t>Taklano</t>
  </si>
  <si>
    <t>PERHITUNGAN MANUAL MFEP</t>
  </si>
  <si>
    <t>SOAL : TENTUKAN PERENGKINGAN DARI DATA WARGA INI ( DARI YANG TERBESAR) !!</t>
  </si>
  <si>
    <t>JAWABAN :</t>
  </si>
  <si>
    <t>Kode</t>
  </si>
  <si>
    <t>Nama Kriteria</t>
  </si>
  <si>
    <t>Bobot</t>
  </si>
  <si>
    <t>C1</t>
  </si>
  <si>
    <t>Jenis Pekerjaan</t>
  </si>
  <si>
    <t>C2</t>
  </si>
  <si>
    <t>Jumlah Penghasilan</t>
  </si>
  <si>
    <t>C3</t>
  </si>
  <si>
    <t>Jumlah Tanggungan</t>
  </si>
  <si>
    <t>C4</t>
  </si>
  <si>
    <t>Kondisi Rumah</t>
  </si>
  <si>
    <t>C5</t>
  </si>
  <si>
    <t>Kepemilikan Rumah</t>
  </si>
  <si>
    <t>C6</t>
  </si>
  <si>
    <t>Jaringan Listrik</t>
  </si>
  <si>
    <t>C7</t>
  </si>
  <si>
    <t>Jenis Rumah</t>
  </si>
  <si>
    <t>&lt; 300.000</t>
  </si>
  <si>
    <t>&gt; 1.500.000</t>
  </si>
  <si>
    <t>&gt; 8</t>
  </si>
  <si>
    <t>6 s/d 8</t>
  </si>
  <si>
    <t>3 s/d 5</t>
  </si>
  <si>
    <t>1 s/d 2</t>
  </si>
  <si>
    <t>Tidak Ada tanggunggan (Sendiri)</t>
  </si>
  <si>
    <t>Ngontrak</t>
  </si>
  <si>
    <t>Milik Sendiri</t>
  </si>
  <si>
    <t>Numpang (subsidi)</t>
  </si>
  <si>
    <t>Milik Sendiri (subsidi)</t>
  </si>
  <si>
    <t>Semi Permanen</t>
  </si>
  <si>
    <t>1. Normalisasi Nilai Bobot Factor (NBF)</t>
  </si>
  <si>
    <t>Normalisasi NBF</t>
  </si>
  <si>
    <t>Jumlah</t>
  </si>
  <si>
    <t>Nama Bobot Faktor (NBF)</t>
  </si>
  <si>
    <t>Pekerjaaan (C1)</t>
  </si>
  <si>
    <t>Penghasilan (C2)</t>
  </si>
  <si>
    <t>Jumlah tanggungan (C3)</t>
  </si>
  <si>
    <t>Kondisi rumah (C4)</t>
  </si>
  <si>
    <t>Kepemilikan rumah (C5)</t>
  </si>
  <si>
    <t>Jaringan listrik (C6)</t>
  </si>
  <si>
    <t>Jenis rumah (C7)</t>
  </si>
  <si>
    <t>2. Menentukan Nilai Evaluasi Faktor  (NEF)</t>
  </si>
  <si>
    <t>NEF C1</t>
  </si>
  <si>
    <t>NEF C2</t>
  </si>
  <si>
    <t>NEF C3</t>
  </si>
  <si>
    <t>NEF C4</t>
  </si>
  <si>
    <t>NEF C5</t>
  </si>
  <si>
    <t>NEF C6</t>
  </si>
  <si>
    <t>NEF C7</t>
  </si>
  <si>
    <t>NBE C1</t>
  </si>
  <si>
    <t>NBE C2</t>
  </si>
  <si>
    <t>NBE C3</t>
  </si>
  <si>
    <t>NBE C4</t>
  </si>
  <si>
    <t>NBE C5</t>
  </si>
  <si>
    <t>NBE C6</t>
  </si>
  <si>
    <t>NBE C7</t>
  </si>
  <si>
    <t>3. Menentukan nilai bobot evaluasi (NBE) (NBF x NEF) dan Total Bobot Evaluasi (TBE)</t>
  </si>
  <si>
    <t xml:space="preserve">TBE </t>
  </si>
  <si>
    <t>PERHITUNGAN MANUAL WP</t>
  </si>
  <si>
    <t>1. Normalisasi Nilai Bobot (W)</t>
  </si>
  <si>
    <t>Normalisasi W</t>
  </si>
  <si>
    <t>Nilai Alternatif C1</t>
  </si>
  <si>
    <t>Nilai Alternatif C2</t>
  </si>
  <si>
    <t>Nilai Alternatif C3</t>
  </si>
  <si>
    <t>Nilai Alternatif C4</t>
  </si>
  <si>
    <t>Nilai Alternatif C5</t>
  </si>
  <si>
    <t>Nilai Alternatif C6</t>
  </si>
  <si>
    <t>Nilai Alternatif C7</t>
  </si>
  <si>
    <t>2. Normalisasi Nilai Alternatif (Nilai Vektor)</t>
  </si>
  <si>
    <t>Benefit / Cost</t>
  </si>
  <si>
    <t>Cost (-)</t>
  </si>
  <si>
    <t>Benefit (+)</t>
  </si>
  <si>
    <t>Nilai Vektor</t>
  </si>
  <si>
    <t>Nilai Prefensi</t>
  </si>
  <si>
    <t>Nilai TBE</t>
  </si>
  <si>
    <t>Hasil Perengkingan</t>
  </si>
  <si>
    <t>Perbandingan hasil perhitungan manual MFEP dengan WP</t>
  </si>
  <si>
    <t>Hasil Perengkingan MFEP</t>
  </si>
  <si>
    <t>Hasil Perengkingan WP</t>
  </si>
  <si>
    <t>Numpang ( tanpa subsidi)</t>
  </si>
  <si>
    <t>Hasil Perengkingan Kepala Desa</t>
  </si>
  <si>
    <t>Nilai</t>
  </si>
  <si>
    <t>Kriteria Dan Bobotnya</t>
  </si>
  <si>
    <t>300.000 s/d 8.00.000</t>
  </si>
  <si>
    <t>1.300.001 s/d 1.500.000</t>
  </si>
  <si>
    <t>8.00.001 s/d 1.300.000</t>
  </si>
  <si>
    <t xml:space="preserve">4. Nilai TBE </t>
  </si>
  <si>
    <t xml:space="preserve">3. Menentukan Nilai Preferensi </t>
  </si>
  <si>
    <t>Siti Noriyam</t>
  </si>
  <si>
    <t>Muhammad eban</t>
  </si>
  <si>
    <t>Beben ta cesha</t>
  </si>
  <si>
    <t xml:space="preserve"> Mad nali</t>
  </si>
  <si>
    <t>Muhammad suhai</t>
  </si>
  <si>
    <t>nama</t>
  </si>
  <si>
    <t>pekerjaan</t>
  </si>
  <si>
    <t>penghasilan</t>
  </si>
  <si>
    <t>jumlah_tanggungan</t>
  </si>
  <si>
    <t>kondisi_rumah</t>
  </si>
  <si>
    <t>kepemilikan_rumah</t>
  </si>
  <si>
    <t>jaringan_listrik</t>
  </si>
  <si>
    <t>jenis_rumah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</si>
</sst>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3" fontId="1" fillId="0" borderId="4" xfId="0" applyNumberFormat="1" applyFont="1" applyBorder="1" applyAlignment="1">
      <alignment vertical="top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justify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 indent="2"/>
    </xf>
    <xf numFmtId="0" fontId="1" fillId="7" borderId="1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 indent="2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justify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0" fillId="8" borderId="5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/>
    </xf>
    <xf numFmtId="0" fontId="0" fillId="0" borderId="0" xfId="0" applyAlignment="1"/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/>
    <xf numFmtId="0" fontId="1" fillId="8" borderId="5" xfId="0" applyFont="1" applyFill="1" applyBorder="1"/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8" borderId="8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6" borderId="6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/>
    <xf numFmtId="0" fontId="1" fillId="10" borderId="5" xfId="0" applyFont="1" applyFill="1" applyBorder="1" applyAlignment="1">
      <alignment horizontal="center"/>
    </xf>
    <xf numFmtId="0" fontId="1" fillId="10" borderId="5" xfId="0" applyFont="1" applyFill="1" applyBorder="1"/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5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/>
    <xf numFmtId="0" fontId="1" fillId="11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justify" vertical="top" wrapText="1"/>
    </xf>
    <xf numFmtId="0" fontId="1" fillId="0" borderId="0" xfId="0" applyFont="1" applyBorder="1"/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6" borderId="25" xfId="0" applyFill="1" applyBorder="1"/>
    <xf numFmtId="0" fontId="0" fillId="0" borderId="25" xfId="0" applyBorder="1"/>
    <xf numFmtId="0" fontId="1" fillId="0" borderId="25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opLeftCell="A10" workbookViewId="0">
      <selection activeCell="C24" sqref="C24"/>
    </sheetView>
  </sheetViews>
  <sheetFormatPr defaultRowHeight="15" x14ac:dyDescent="0.25"/>
  <cols>
    <col min="1" max="1" width="6" bestFit="1" customWidth="1"/>
    <col min="2" max="2" width="18.5703125" customWidth="1"/>
    <col min="3" max="3" width="8" customWidth="1"/>
    <col min="4" max="4" width="13.42578125" customWidth="1"/>
    <col min="5" max="5" width="6" customWidth="1"/>
    <col min="6" max="6" width="15.5703125" customWidth="1"/>
    <col min="7" max="7" width="8" customWidth="1"/>
    <col min="8" max="8" width="6.5703125" customWidth="1"/>
    <col min="9" max="9" width="7.28515625" customWidth="1"/>
    <col min="10" max="10" width="14.28515625" customWidth="1"/>
  </cols>
  <sheetData>
    <row r="1" spans="1:11" x14ac:dyDescent="0.25">
      <c r="A1" s="89" t="s">
        <v>164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5.75" thickBot="1" x14ac:dyDescent="0.3"/>
    <row r="3" spans="1:11" ht="34.5" customHeight="1" thickBot="1" x14ac:dyDescent="0.3">
      <c r="A3" s="9" t="s">
        <v>83</v>
      </c>
      <c r="B3" s="10" t="s">
        <v>115</v>
      </c>
      <c r="C3" s="64" t="s">
        <v>85</v>
      </c>
      <c r="D3" s="65" t="s">
        <v>151</v>
      </c>
    </row>
    <row r="4" spans="1:11" ht="18" customHeight="1" thickBot="1" x14ac:dyDescent="0.3">
      <c r="A4" s="7" t="s">
        <v>86</v>
      </c>
      <c r="B4" s="8" t="s">
        <v>87</v>
      </c>
      <c r="C4" s="21">
        <v>3</v>
      </c>
      <c r="D4" s="66" t="s">
        <v>152</v>
      </c>
    </row>
    <row r="5" spans="1:11" ht="17.25" customHeight="1" thickBot="1" x14ac:dyDescent="0.3">
      <c r="A5" s="7" t="s">
        <v>88</v>
      </c>
      <c r="B5" s="8" t="s">
        <v>89</v>
      </c>
      <c r="C5" s="21">
        <v>5</v>
      </c>
      <c r="D5" s="66" t="s">
        <v>152</v>
      </c>
    </row>
    <row r="6" spans="1:11" ht="17.25" customHeight="1" thickBot="1" x14ac:dyDescent="0.3">
      <c r="A6" s="7" t="s">
        <v>90</v>
      </c>
      <c r="B6" s="8" t="s">
        <v>91</v>
      </c>
      <c r="C6" s="21">
        <v>5</v>
      </c>
      <c r="D6" s="66" t="s">
        <v>153</v>
      </c>
      <c r="I6" s="12" t="s">
        <v>0</v>
      </c>
      <c r="J6" s="13" t="s">
        <v>93</v>
      </c>
      <c r="K6" s="13" t="s">
        <v>163</v>
      </c>
    </row>
    <row r="7" spans="1:11" ht="17.25" customHeight="1" thickBot="1" x14ac:dyDescent="0.3">
      <c r="A7" s="7" t="s">
        <v>92</v>
      </c>
      <c r="B7" s="8" t="s">
        <v>93</v>
      </c>
      <c r="C7" s="21">
        <v>1</v>
      </c>
      <c r="D7" s="66" t="s">
        <v>152</v>
      </c>
      <c r="I7" s="7">
        <v>1</v>
      </c>
      <c r="J7" s="11" t="s">
        <v>20</v>
      </c>
      <c r="K7" s="6">
        <v>5</v>
      </c>
    </row>
    <row r="8" spans="1:11" ht="15" customHeight="1" thickBot="1" x14ac:dyDescent="0.3">
      <c r="A8" s="7" t="s">
        <v>94</v>
      </c>
      <c r="B8" s="8" t="s">
        <v>95</v>
      </c>
      <c r="C8" s="21">
        <v>3</v>
      </c>
      <c r="D8" s="66" t="s">
        <v>152</v>
      </c>
      <c r="I8" s="7">
        <v>2</v>
      </c>
      <c r="J8" s="11" t="s">
        <v>11</v>
      </c>
      <c r="K8" s="6">
        <v>4</v>
      </c>
    </row>
    <row r="9" spans="1:11" ht="16.5" customHeight="1" thickBot="1" x14ac:dyDescent="0.3">
      <c r="A9" s="7" t="s">
        <v>96</v>
      </c>
      <c r="B9" s="8" t="s">
        <v>97</v>
      </c>
      <c r="C9" s="21">
        <v>2</v>
      </c>
      <c r="D9" s="66" t="s">
        <v>152</v>
      </c>
      <c r="I9" s="7">
        <v>3</v>
      </c>
      <c r="J9" s="11" t="s">
        <v>48</v>
      </c>
      <c r="K9" s="6">
        <v>2</v>
      </c>
    </row>
    <row r="10" spans="1:11" ht="15" customHeight="1" thickBot="1" x14ac:dyDescent="0.3">
      <c r="A10" s="7" t="s">
        <v>98</v>
      </c>
      <c r="B10" s="8" t="s">
        <v>99</v>
      </c>
      <c r="C10" s="21">
        <v>4</v>
      </c>
      <c r="D10" s="66" t="s">
        <v>152</v>
      </c>
      <c r="I10" s="7">
        <v>4</v>
      </c>
      <c r="J10" s="11" t="s">
        <v>28</v>
      </c>
      <c r="K10" s="6">
        <v>1</v>
      </c>
    </row>
    <row r="11" spans="1:11" ht="15.75" thickBot="1" x14ac:dyDescent="0.3"/>
    <row r="12" spans="1:11" ht="33.75" customHeight="1" thickBot="1" x14ac:dyDescent="0.3">
      <c r="A12" s="12" t="s">
        <v>0</v>
      </c>
      <c r="B12" s="13" t="s">
        <v>87</v>
      </c>
      <c r="C12" s="13" t="s">
        <v>163</v>
      </c>
      <c r="E12" s="12" t="s">
        <v>0</v>
      </c>
      <c r="F12" s="13" t="s">
        <v>95</v>
      </c>
      <c r="G12" s="13" t="s">
        <v>163</v>
      </c>
      <c r="I12" s="12" t="s">
        <v>0</v>
      </c>
      <c r="J12" s="13" t="s">
        <v>99</v>
      </c>
      <c r="K12" s="13" t="s">
        <v>163</v>
      </c>
    </row>
    <row r="13" spans="1:11" ht="18" customHeight="1" thickBot="1" x14ac:dyDescent="0.3">
      <c r="A13" s="7">
        <v>1</v>
      </c>
      <c r="B13" s="33" t="s">
        <v>19</v>
      </c>
      <c r="C13" s="6">
        <v>5</v>
      </c>
      <c r="E13" s="7">
        <v>1</v>
      </c>
      <c r="F13" s="11" t="s">
        <v>108</v>
      </c>
      <c r="G13" s="6">
        <v>4</v>
      </c>
      <c r="I13" s="7">
        <v>1</v>
      </c>
      <c r="J13" s="11" t="s">
        <v>22</v>
      </c>
      <c r="K13" s="6">
        <v>5</v>
      </c>
    </row>
    <row r="14" spans="1:11" ht="17.25" customHeight="1" thickBot="1" x14ac:dyDescent="0.3">
      <c r="A14" s="7">
        <v>2</v>
      </c>
      <c r="B14" s="33" t="s">
        <v>10</v>
      </c>
      <c r="C14" s="6">
        <v>3</v>
      </c>
      <c r="E14" s="7">
        <v>2</v>
      </c>
      <c r="F14" s="11" t="s">
        <v>107</v>
      </c>
      <c r="G14" s="6">
        <v>2</v>
      </c>
      <c r="I14" s="7">
        <v>2</v>
      </c>
      <c r="J14" s="11" t="s">
        <v>111</v>
      </c>
      <c r="K14" s="6">
        <v>3</v>
      </c>
    </row>
    <row r="15" spans="1:11" ht="19.5" customHeight="1" thickBot="1" x14ac:dyDescent="0.3">
      <c r="A15" s="7">
        <v>3</v>
      </c>
      <c r="B15" s="79" t="s">
        <v>16</v>
      </c>
      <c r="C15" s="6">
        <v>1</v>
      </c>
      <c r="E15" s="7">
        <v>3</v>
      </c>
      <c r="F15" s="11" t="s">
        <v>29</v>
      </c>
      <c r="G15" s="6">
        <v>1</v>
      </c>
      <c r="I15" s="7">
        <v>3</v>
      </c>
      <c r="J15" s="11" t="s">
        <v>14</v>
      </c>
      <c r="K15" s="6">
        <v>1</v>
      </c>
    </row>
    <row r="16" spans="1:11" ht="15.75" thickBot="1" x14ac:dyDescent="0.3"/>
    <row r="17" spans="1:11" ht="32.25" thickBot="1" x14ac:dyDescent="0.3">
      <c r="A17" s="12" t="s">
        <v>0</v>
      </c>
      <c r="B17" s="13" t="s">
        <v>89</v>
      </c>
      <c r="C17" s="13" t="s">
        <v>163</v>
      </c>
      <c r="E17" s="12" t="s">
        <v>0</v>
      </c>
      <c r="F17" s="13" t="s">
        <v>97</v>
      </c>
      <c r="G17" s="13" t="s">
        <v>163</v>
      </c>
      <c r="I17" s="12" t="s">
        <v>0</v>
      </c>
      <c r="J17" s="13" t="s">
        <v>91</v>
      </c>
      <c r="K17" s="13" t="s">
        <v>163</v>
      </c>
    </row>
    <row r="18" spans="1:11" ht="16.5" customHeight="1" thickBot="1" x14ac:dyDescent="0.3">
      <c r="A18" s="7">
        <v>1</v>
      </c>
      <c r="B18" s="33" t="s">
        <v>101</v>
      </c>
      <c r="C18" s="6">
        <v>5</v>
      </c>
      <c r="E18" s="7">
        <v>1</v>
      </c>
      <c r="F18" s="27" t="s">
        <v>110</v>
      </c>
      <c r="G18" s="6">
        <v>5</v>
      </c>
      <c r="I18" s="7">
        <v>1</v>
      </c>
      <c r="J18" s="11" t="s">
        <v>102</v>
      </c>
      <c r="K18" s="6">
        <v>5</v>
      </c>
    </row>
    <row r="19" spans="1:11" ht="35.25" customHeight="1" thickBot="1" x14ac:dyDescent="0.3">
      <c r="A19" s="7">
        <v>2</v>
      </c>
      <c r="B19" s="79" t="s">
        <v>166</v>
      </c>
      <c r="C19" s="6">
        <v>4</v>
      </c>
      <c r="E19" s="7">
        <v>2</v>
      </c>
      <c r="F19" s="27" t="s">
        <v>109</v>
      </c>
      <c r="G19" s="6">
        <v>4</v>
      </c>
      <c r="I19" s="7">
        <v>2</v>
      </c>
      <c r="J19" s="11" t="s">
        <v>103</v>
      </c>
      <c r="K19" s="6">
        <v>4</v>
      </c>
    </row>
    <row r="20" spans="1:11" ht="35.25" customHeight="1" thickBot="1" x14ac:dyDescent="0.3">
      <c r="A20" s="7">
        <v>3</v>
      </c>
      <c r="B20" s="33" t="s">
        <v>167</v>
      </c>
      <c r="C20" s="6">
        <v>3</v>
      </c>
      <c r="E20" s="7">
        <v>3</v>
      </c>
      <c r="F20" s="27" t="s">
        <v>24</v>
      </c>
      <c r="G20" s="6">
        <v>3</v>
      </c>
      <c r="I20" s="7">
        <v>3</v>
      </c>
      <c r="J20" s="11" t="s">
        <v>104</v>
      </c>
      <c r="K20" s="6">
        <v>3</v>
      </c>
    </row>
    <row r="21" spans="1:11" ht="33" customHeight="1" thickBot="1" x14ac:dyDescent="0.3">
      <c r="A21" s="7">
        <v>4</v>
      </c>
      <c r="B21" s="33" t="s">
        <v>165</v>
      </c>
      <c r="C21" s="6">
        <v>2</v>
      </c>
      <c r="E21" s="7">
        <v>4</v>
      </c>
      <c r="F21" s="27" t="s">
        <v>161</v>
      </c>
      <c r="G21" s="6">
        <v>2</v>
      </c>
      <c r="I21" s="7">
        <v>4</v>
      </c>
      <c r="J21" s="11" t="s">
        <v>105</v>
      </c>
      <c r="K21" s="6">
        <v>2</v>
      </c>
    </row>
    <row r="22" spans="1:11" ht="16.5" customHeight="1" thickBot="1" x14ac:dyDescent="0.3">
      <c r="A22" s="7">
        <v>5</v>
      </c>
      <c r="B22" s="33" t="s">
        <v>100</v>
      </c>
      <c r="C22" s="6">
        <v>1</v>
      </c>
      <c r="E22" s="7">
        <v>5</v>
      </c>
      <c r="F22" s="3" t="s">
        <v>71</v>
      </c>
      <c r="G22" s="6">
        <v>1</v>
      </c>
      <c r="I22" s="1">
        <v>5</v>
      </c>
      <c r="J22" s="14" t="s">
        <v>106</v>
      </c>
      <c r="K22" s="2">
        <v>1</v>
      </c>
    </row>
    <row r="25" spans="1:11" ht="16.5" customHeight="1" x14ac:dyDescent="0.25"/>
    <row r="26" spans="1:11" ht="18" customHeight="1" x14ac:dyDescent="0.25"/>
    <row r="27" spans="1:11" ht="15.75" customHeight="1" x14ac:dyDescent="0.25"/>
    <row r="28" spans="1:11" ht="14.25" customHeight="1" x14ac:dyDescent="0.25"/>
    <row r="29" spans="1:11" ht="51.75" customHeight="1" x14ac:dyDescent="0.25"/>
    <row r="34" ht="19.5" customHeight="1" x14ac:dyDescent="0.25"/>
    <row r="35" ht="15.75" customHeight="1" x14ac:dyDescent="0.25"/>
  </sheetData>
  <mergeCells count="1">
    <mergeCell ref="A1:K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F679-D80E-47A3-BEBF-C1FA9188ED18}">
  <dimension ref="A1:I46"/>
  <sheetViews>
    <sheetView topLeftCell="A37" workbookViewId="0">
      <selection activeCell="H2" sqref="H2"/>
    </sheetView>
  </sheetViews>
  <sheetFormatPr defaultRowHeight="15" x14ac:dyDescent="0.25"/>
  <cols>
    <col min="4" max="4" width="19.85546875" customWidth="1"/>
  </cols>
  <sheetData>
    <row r="1" spans="1:9" ht="48" thickBot="1" x14ac:dyDescent="0.3">
      <c r="A1" s="17" t="s">
        <v>0</v>
      </c>
      <c r="B1" s="18" t="s">
        <v>175</v>
      </c>
      <c r="C1" s="19" t="s">
        <v>176</v>
      </c>
      <c r="D1" s="18" t="s">
        <v>177</v>
      </c>
      <c r="E1" s="18" t="s">
        <v>178</v>
      </c>
      <c r="F1" s="18" t="s">
        <v>179</v>
      </c>
      <c r="G1" s="18" t="s">
        <v>180</v>
      </c>
      <c r="H1" s="18" t="s">
        <v>181</v>
      </c>
      <c r="I1" s="18" t="s">
        <v>182</v>
      </c>
    </row>
    <row r="2" spans="1:9" ht="63.75" thickBot="1" x14ac:dyDescent="0.3">
      <c r="A2" s="7">
        <v>1</v>
      </c>
      <c r="B2" s="3" t="s">
        <v>9</v>
      </c>
      <c r="C2" s="3" t="s">
        <v>10</v>
      </c>
      <c r="D2" s="4">
        <v>1500000</v>
      </c>
      <c r="E2" s="6">
        <v>4</v>
      </c>
      <c r="F2" s="6" t="s">
        <v>11</v>
      </c>
      <c r="G2" s="6" t="s">
        <v>12</v>
      </c>
      <c r="H2" s="3" t="s">
        <v>13</v>
      </c>
      <c r="I2" s="6" t="s">
        <v>14</v>
      </c>
    </row>
    <row r="3" spans="1:9" ht="48" thickBot="1" x14ac:dyDescent="0.3">
      <c r="A3" s="7">
        <v>2</v>
      </c>
      <c r="B3" s="3" t="s">
        <v>15</v>
      </c>
      <c r="C3" s="3" t="s">
        <v>16</v>
      </c>
      <c r="D3" s="4">
        <v>800000</v>
      </c>
      <c r="E3" s="6">
        <v>3</v>
      </c>
      <c r="F3" s="6" t="s">
        <v>11</v>
      </c>
      <c r="G3" s="6" t="s">
        <v>12</v>
      </c>
      <c r="H3" s="3" t="s">
        <v>17</v>
      </c>
      <c r="I3" s="6" t="s">
        <v>14</v>
      </c>
    </row>
    <row r="4" spans="1:9" ht="63.75" thickBot="1" x14ac:dyDescent="0.3">
      <c r="A4" s="7">
        <v>3</v>
      </c>
      <c r="B4" s="3" t="s">
        <v>18</v>
      </c>
      <c r="C4" s="3" t="s">
        <v>19</v>
      </c>
      <c r="D4" s="4">
        <v>1300000</v>
      </c>
      <c r="E4" s="6">
        <v>8</v>
      </c>
      <c r="F4" s="6" t="s">
        <v>20</v>
      </c>
      <c r="G4" s="6" t="s">
        <v>12</v>
      </c>
      <c r="H4" s="3" t="s">
        <v>21</v>
      </c>
      <c r="I4" s="6" t="s">
        <v>22</v>
      </c>
    </row>
    <row r="5" spans="1:9" ht="63.75" thickBot="1" x14ac:dyDescent="0.3">
      <c r="A5" s="7">
        <v>4</v>
      </c>
      <c r="B5" s="3" t="s">
        <v>23</v>
      </c>
      <c r="C5" s="3" t="s">
        <v>19</v>
      </c>
      <c r="D5" s="4">
        <v>1400000</v>
      </c>
      <c r="E5" s="6">
        <v>3</v>
      </c>
      <c r="F5" s="6" t="s">
        <v>11</v>
      </c>
      <c r="G5" s="6" t="s">
        <v>12</v>
      </c>
      <c r="H5" s="3" t="s">
        <v>24</v>
      </c>
      <c r="I5" s="6" t="s">
        <v>14</v>
      </c>
    </row>
    <row r="6" spans="1:9" ht="63.75" thickBot="1" x14ac:dyDescent="0.3">
      <c r="A6" s="7">
        <v>5</v>
      </c>
      <c r="B6" s="3" t="s">
        <v>25</v>
      </c>
      <c r="C6" s="3" t="s">
        <v>10</v>
      </c>
      <c r="D6" s="4">
        <v>1500000</v>
      </c>
      <c r="E6" s="6">
        <v>3</v>
      </c>
      <c r="F6" s="6" t="s">
        <v>11</v>
      </c>
      <c r="G6" s="6" t="s">
        <v>12</v>
      </c>
      <c r="H6" s="3" t="s">
        <v>24</v>
      </c>
      <c r="I6" s="6" t="s">
        <v>14</v>
      </c>
    </row>
    <row r="7" spans="1:9" ht="63.75" thickBot="1" x14ac:dyDescent="0.3">
      <c r="A7" s="7">
        <v>6</v>
      </c>
      <c r="B7" s="3" t="s">
        <v>26</v>
      </c>
      <c r="C7" s="3" t="s">
        <v>10</v>
      </c>
      <c r="D7" s="4">
        <v>1700000</v>
      </c>
      <c r="E7" s="6">
        <v>6</v>
      </c>
      <c r="F7" s="6" t="s">
        <v>20</v>
      </c>
      <c r="G7" s="6" t="s">
        <v>12</v>
      </c>
      <c r="H7" s="3" t="s">
        <v>24</v>
      </c>
      <c r="I7" s="6" t="s">
        <v>22</v>
      </c>
    </row>
    <row r="8" spans="1:9" ht="48" thickBot="1" x14ac:dyDescent="0.3">
      <c r="A8" s="7">
        <v>7</v>
      </c>
      <c r="B8" s="3" t="s">
        <v>27</v>
      </c>
      <c r="C8" s="3" t="s">
        <v>16</v>
      </c>
      <c r="D8" s="4">
        <v>900000</v>
      </c>
      <c r="E8" s="6">
        <v>6</v>
      </c>
      <c r="F8" s="6" t="s">
        <v>28</v>
      </c>
      <c r="G8" s="6" t="s">
        <v>29</v>
      </c>
      <c r="H8" s="3" t="s">
        <v>30</v>
      </c>
      <c r="I8" s="6" t="s">
        <v>14</v>
      </c>
    </row>
    <row r="9" spans="1:9" ht="63.75" thickBot="1" x14ac:dyDescent="0.3">
      <c r="A9" s="7">
        <v>8</v>
      </c>
      <c r="B9" s="3" t="s">
        <v>31</v>
      </c>
      <c r="C9" s="3" t="s">
        <v>16</v>
      </c>
      <c r="D9" s="4">
        <v>1200000</v>
      </c>
      <c r="E9" s="6">
        <v>2</v>
      </c>
      <c r="F9" s="6" t="s">
        <v>11</v>
      </c>
      <c r="G9" s="6" t="s">
        <v>12</v>
      </c>
      <c r="H9" s="3" t="s">
        <v>24</v>
      </c>
      <c r="I9" s="6" t="s">
        <v>14</v>
      </c>
    </row>
    <row r="10" spans="1:9" ht="63.75" thickBot="1" x14ac:dyDescent="0.3">
      <c r="A10" s="7">
        <v>9</v>
      </c>
      <c r="B10" s="3" t="s">
        <v>32</v>
      </c>
      <c r="C10" s="3" t="s">
        <v>10</v>
      </c>
      <c r="D10" s="4">
        <v>750000</v>
      </c>
      <c r="E10" s="6">
        <v>6</v>
      </c>
      <c r="F10" s="6" t="s">
        <v>11</v>
      </c>
      <c r="G10" s="6" t="s">
        <v>29</v>
      </c>
      <c r="H10" s="3" t="s">
        <v>33</v>
      </c>
      <c r="I10" s="6" t="s">
        <v>14</v>
      </c>
    </row>
    <row r="11" spans="1:9" ht="63.75" thickBot="1" x14ac:dyDescent="0.3">
      <c r="A11" s="7">
        <v>10</v>
      </c>
      <c r="B11" s="3" t="s">
        <v>34</v>
      </c>
      <c r="C11" s="3" t="s">
        <v>19</v>
      </c>
      <c r="D11" s="4">
        <v>3000000</v>
      </c>
      <c r="E11" s="6">
        <v>6</v>
      </c>
      <c r="F11" s="6" t="s">
        <v>20</v>
      </c>
      <c r="G11" s="6" t="s">
        <v>12</v>
      </c>
      <c r="H11" s="3" t="s">
        <v>24</v>
      </c>
      <c r="I11" s="6" t="s">
        <v>22</v>
      </c>
    </row>
    <row r="12" spans="1:9" ht="63.75" thickBot="1" x14ac:dyDescent="0.3">
      <c r="A12" s="7">
        <v>11</v>
      </c>
      <c r="B12" s="3" t="s">
        <v>35</v>
      </c>
      <c r="C12" s="3" t="s">
        <v>10</v>
      </c>
      <c r="D12" s="4">
        <v>800000</v>
      </c>
      <c r="E12" s="6">
        <v>5</v>
      </c>
      <c r="F12" s="6" t="s">
        <v>11</v>
      </c>
      <c r="G12" s="6" t="s">
        <v>29</v>
      </c>
      <c r="H12" s="3" t="s">
        <v>36</v>
      </c>
      <c r="I12" s="6" t="s">
        <v>14</v>
      </c>
    </row>
    <row r="13" spans="1:9" ht="63.75" thickBot="1" x14ac:dyDescent="0.3">
      <c r="A13" s="7">
        <v>12</v>
      </c>
      <c r="B13" s="3" t="s">
        <v>37</v>
      </c>
      <c r="C13" s="3" t="s">
        <v>10</v>
      </c>
      <c r="D13" s="4">
        <v>600000</v>
      </c>
      <c r="E13" s="6">
        <v>6</v>
      </c>
      <c r="F13" s="6" t="s">
        <v>11</v>
      </c>
      <c r="G13" s="6" t="s">
        <v>12</v>
      </c>
      <c r="H13" s="3" t="s">
        <v>24</v>
      </c>
      <c r="I13" s="6" t="s">
        <v>14</v>
      </c>
    </row>
    <row r="14" spans="1:9" ht="48" thickBot="1" x14ac:dyDescent="0.3">
      <c r="A14" s="7">
        <v>13</v>
      </c>
      <c r="B14" s="3" t="s">
        <v>38</v>
      </c>
      <c r="C14" s="3" t="s">
        <v>16</v>
      </c>
      <c r="D14" s="4">
        <v>950000</v>
      </c>
      <c r="E14" s="6">
        <v>2</v>
      </c>
      <c r="F14" s="6" t="s">
        <v>20</v>
      </c>
      <c r="G14" s="6" t="s">
        <v>29</v>
      </c>
      <c r="H14" s="3" t="s">
        <v>30</v>
      </c>
      <c r="I14" s="6" t="s">
        <v>39</v>
      </c>
    </row>
    <row r="15" spans="1:9" ht="63.75" thickBot="1" x14ac:dyDescent="0.3">
      <c r="A15" s="7">
        <v>14</v>
      </c>
      <c r="B15" s="3" t="s">
        <v>40</v>
      </c>
      <c r="C15" s="3" t="s">
        <v>19</v>
      </c>
      <c r="D15" s="4">
        <v>2000000</v>
      </c>
      <c r="E15" s="6">
        <v>4</v>
      </c>
      <c r="F15" s="6" t="s">
        <v>20</v>
      </c>
      <c r="G15" s="6" t="s">
        <v>12</v>
      </c>
      <c r="H15" s="3" t="s">
        <v>41</v>
      </c>
      <c r="I15" s="6" t="s">
        <v>39</v>
      </c>
    </row>
    <row r="16" spans="1:9" ht="63.75" thickBot="1" x14ac:dyDescent="0.3">
      <c r="A16" s="7">
        <v>15</v>
      </c>
      <c r="B16" s="3" t="s">
        <v>42</v>
      </c>
      <c r="C16" s="3" t="s">
        <v>16</v>
      </c>
      <c r="D16" s="4">
        <v>900000</v>
      </c>
      <c r="E16" s="6">
        <v>9</v>
      </c>
      <c r="F16" s="6" t="s">
        <v>28</v>
      </c>
      <c r="G16" s="6" t="s">
        <v>29</v>
      </c>
      <c r="H16" s="3" t="s">
        <v>33</v>
      </c>
      <c r="I16" s="6" t="s">
        <v>14</v>
      </c>
    </row>
    <row r="17" spans="1:9" ht="63.75" thickBot="1" x14ac:dyDescent="0.3">
      <c r="A17" s="7">
        <v>16</v>
      </c>
      <c r="B17" s="3" t="s">
        <v>43</v>
      </c>
      <c r="C17" s="3" t="s">
        <v>16</v>
      </c>
      <c r="D17" s="4">
        <v>800000</v>
      </c>
      <c r="E17" s="6">
        <v>8</v>
      </c>
      <c r="F17" s="6" t="s">
        <v>11</v>
      </c>
      <c r="G17" s="6" t="s">
        <v>12</v>
      </c>
      <c r="H17" s="3" t="s">
        <v>24</v>
      </c>
      <c r="I17" s="6" t="s">
        <v>14</v>
      </c>
    </row>
    <row r="18" spans="1:9" ht="63.75" thickBot="1" x14ac:dyDescent="0.3">
      <c r="A18" s="7">
        <v>17</v>
      </c>
      <c r="B18" s="3" t="s">
        <v>44</v>
      </c>
      <c r="C18" s="3" t="s">
        <v>10</v>
      </c>
      <c r="D18" s="4">
        <v>900000</v>
      </c>
      <c r="E18" s="6">
        <v>6</v>
      </c>
      <c r="F18" s="6" t="s">
        <v>11</v>
      </c>
      <c r="G18" s="6" t="s">
        <v>29</v>
      </c>
      <c r="H18" s="3" t="s">
        <v>33</v>
      </c>
      <c r="I18" s="6" t="s">
        <v>45</v>
      </c>
    </row>
    <row r="19" spans="1:9" ht="48" thickBot="1" x14ac:dyDescent="0.3">
      <c r="A19" s="7">
        <v>18</v>
      </c>
      <c r="B19" s="3" t="s">
        <v>46</v>
      </c>
      <c r="C19" s="3" t="s">
        <v>10</v>
      </c>
      <c r="D19" s="4">
        <v>1300000</v>
      </c>
      <c r="E19" s="6">
        <v>5</v>
      </c>
      <c r="F19" s="6" t="s">
        <v>20</v>
      </c>
      <c r="G19" s="6" t="s">
        <v>12</v>
      </c>
      <c r="H19" s="3" t="s">
        <v>17</v>
      </c>
      <c r="I19" s="6" t="s">
        <v>22</v>
      </c>
    </row>
    <row r="20" spans="1:9" ht="63.75" thickBot="1" x14ac:dyDescent="0.3">
      <c r="A20" s="7">
        <v>19</v>
      </c>
      <c r="B20" s="3" t="s">
        <v>47</v>
      </c>
      <c r="C20" s="3" t="s">
        <v>16</v>
      </c>
      <c r="D20" s="4">
        <v>950000</v>
      </c>
      <c r="E20" s="6">
        <v>8</v>
      </c>
      <c r="F20" s="6" t="s">
        <v>48</v>
      </c>
      <c r="G20" s="6" t="s">
        <v>49</v>
      </c>
      <c r="H20" s="3" t="s">
        <v>50</v>
      </c>
      <c r="I20" s="6" t="s">
        <v>14</v>
      </c>
    </row>
    <row r="21" spans="1:9" ht="63.75" thickBot="1" x14ac:dyDescent="0.3">
      <c r="A21" s="7">
        <v>20</v>
      </c>
      <c r="B21" s="3" t="s">
        <v>51</v>
      </c>
      <c r="C21" s="3" t="s">
        <v>10</v>
      </c>
      <c r="D21" s="4">
        <v>1000000</v>
      </c>
      <c r="E21" s="6">
        <v>4</v>
      </c>
      <c r="F21" s="6" t="s">
        <v>11</v>
      </c>
      <c r="G21" s="6" t="s">
        <v>12</v>
      </c>
      <c r="H21" s="3" t="s">
        <v>24</v>
      </c>
      <c r="I21" s="6" t="s">
        <v>14</v>
      </c>
    </row>
    <row r="22" spans="1:9" ht="63.75" thickBot="1" x14ac:dyDescent="0.3">
      <c r="A22" s="7">
        <v>21</v>
      </c>
      <c r="B22" s="3" t="s">
        <v>52</v>
      </c>
      <c r="C22" s="3" t="s">
        <v>10</v>
      </c>
      <c r="D22" s="4">
        <v>700000</v>
      </c>
      <c r="E22" s="6">
        <v>3</v>
      </c>
      <c r="F22" s="6" t="s">
        <v>11</v>
      </c>
      <c r="G22" s="6" t="s">
        <v>12</v>
      </c>
      <c r="H22" s="3" t="s">
        <v>24</v>
      </c>
      <c r="I22" s="6" t="s">
        <v>14</v>
      </c>
    </row>
    <row r="23" spans="1:9" ht="63.75" thickBot="1" x14ac:dyDescent="0.3">
      <c r="A23" s="7">
        <v>22</v>
      </c>
      <c r="B23" s="3" t="s">
        <v>53</v>
      </c>
      <c r="C23" s="3" t="s">
        <v>19</v>
      </c>
      <c r="D23" s="4">
        <v>2500000</v>
      </c>
      <c r="E23" s="6">
        <v>6</v>
      </c>
      <c r="F23" s="6" t="s">
        <v>11</v>
      </c>
      <c r="G23" s="6" t="s">
        <v>12</v>
      </c>
      <c r="H23" s="3" t="s">
        <v>24</v>
      </c>
      <c r="I23" s="6" t="s">
        <v>14</v>
      </c>
    </row>
    <row r="24" spans="1:9" ht="48" thickBot="1" x14ac:dyDescent="0.3">
      <c r="A24" s="7">
        <v>23</v>
      </c>
      <c r="B24" s="3" t="s">
        <v>54</v>
      </c>
      <c r="C24" s="3" t="s">
        <v>16</v>
      </c>
      <c r="D24" s="4">
        <v>900000</v>
      </c>
      <c r="E24" s="6">
        <v>6</v>
      </c>
      <c r="F24" s="6" t="s">
        <v>28</v>
      </c>
      <c r="G24" s="6" t="s">
        <v>49</v>
      </c>
      <c r="H24" s="3" t="s">
        <v>55</v>
      </c>
      <c r="I24" s="6" t="s">
        <v>14</v>
      </c>
    </row>
    <row r="25" spans="1:9" ht="63.75" thickBot="1" x14ac:dyDescent="0.3">
      <c r="A25" s="7">
        <v>24</v>
      </c>
      <c r="B25" s="3" t="s">
        <v>56</v>
      </c>
      <c r="C25" s="3" t="s">
        <v>10</v>
      </c>
      <c r="D25" s="4">
        <v>300000</v>
      </c>
      <c r="E25" s="6">
        <v>0</v>
      </c>
      <c r="F25" s="6" t="s">
        <v>28</v>
      </c>
      <c r="G25" s="6" t="s">
        <v>29</v>
      </c>
      <c r="H25" s="3" t="s">
        <v>33</v>
      </c>
      <c r="I25" s="6" t="s">
        <v>14</v>
      </c>
    </row>
    <row r="26" spans="1:9" ht="63.75" thickBot="1" x14ac:dyDescent="0.3">
      <c r="A26" s="7">
        <v>25</v>
      </c>
      <c r="B26" s="3" t="s">
        <v>57</v>
      </c>
      <c r="C26" s="3" t="s">
        <v>16</v>
      </c>
      <c r="D26" s="4">
        <v>900000</v>
      </c>
      <c r="E26" s="6">
        <v>7</v>
      </c>
      <c r="F26" s="6" t="s">
        <v>11</v>
      </c>
      <c r="G26" s="6" t="s">
        <v>49</v>
      </c>
      <c r="H26" s="3" t="s">
        <v>33</v>
      </c>
      <c r="I26" s="6" t="s">
        <v>14</v>
      </c>
    </row>
    <row r="27" spans="1:9" ht="63.75" thickBot="1" x14ac:dyDescent="0.3">
      <c r="A27" s="7">
        <v>26</v>
      </c>
      <c r="B27" s="3" t="s">
        <v>58</v>
      </c>
      <c r="C27" s="3" t="s">
        <v>10</v>
      </c>
      <c r="D27" s="4">
        <v>1600000</v>
      </c>
      <c r="E27" s="6">
        <v>3</v>
      </c>
      <c r="F27" s="6" t="s">
        <v>11</v>
      </c>
      <c r="G27" s="6" t="s">
        <v>29</v>
      </c>
      <c r="H27" s="3" t="s">
        <v>33</v>
      </c>
      <c r="I27" s="6" t="s">
        <v>14</v>
      </c>
    </row>
    <row r="28" spans="1:9" ht="63.75" thickBot="1" x14ac:dyDescent="0.3">
      <c r="A28" s="7">
        <v>27</v>
      </c>
      <c r="B28" s="3" t="s">
        <v>59</v>
      </c>
      <c r="C28" s="3" t="s">
        <v>16</v>
      </c>
      <c r="D28" s="4">
        <v>2000000</v>
      </c>
      <c r="E28" s="6">
        <v>5</v>
      </c>
      <c r="F28" s="6" t="s">
        <v>20</v>
      </c>
      <c r="G28" s="6" t="s">
        <v>12</v>
      </c>
      <c r="H28" s="3" t="s">
        <v>24</v>
      </c>
      <c r="I28" s="6" t="s">
        <v>39</v>
      </c>
    </row>
    <row r="29" spans="1:9" ht="63.75" thickBot="1" x14ac:dyDescent="0.3">
      <c r="A29" s="7">
        <v>28</v>
      </c>
      <c r="B29" s="3" t="s">
        <v>60</v>
      </c>
      <c r="C29" s="3" t="s">
        <v>10</v>
      </c>
      <c r="D29" s="4">
        <v>800000</v>
      </c>
      <c r="E29" s="6">
        <v>4</v>
      </c>
      <c r="F29" s="6" t="s">
        <v>11</v>
      </c>
      <c r="G29" s="6" t="s">
        <v>12</v>
      </c>
      <c r="H29" s="3" t="s">
        <v>24</v>
      </c>
      <c r="I29" s="6" t="s">
        <v>14</v>
      </c>
    </row>
    <row r="30" spans="1:9" ht="63.75" thickBot="1" x14ac:dyDescent="0.3">
      <c r="A30" s="7">
        <v>29</v>
      </c>
      <c r="B30" s="3" t="s">
        <v>61</v>
      </c>
      <c r="C30" s="3" t="s">
        <v>19</v>
      </c>
      <c r="D30" s="4">
        <v>2700000</v>
      </c>
      <c r="E30" s="6">
        <v>4</v>
      </c>
      <c r="F30" s="6" t="s">
        <v>20</v>
      </c>
      <c r="G30" s="6" t="s">
        <v>12</v>
      </c>
      <c r="H30" s="3" t="s">
        <v>24</v>
      </c>
      <c r="I30" s="6" t="s">
        <v>22</v>
      </c>
    </row>
    <row r="31" spans="1:9" ht="63.75" thickBot="1" x14ac:dyDescent="0.3">
      <c r="A31" s="7">
        <v>30</v>
      </c>
      <c r="B31" s="3" t="s">
        <v>62</v>
      </c>
      <c r="C31" s="3" t="s">
        <v>10</v>
      </c>
      <c r="D31" s="4">
        <v>800000</v>
      </c>
      <c r="E31" s="6">
        <v>3</v>
      </c>
      <c r="F31" s="6" t="s">
        <v>20</v>
      </c>
      <c r="G31" s="6" t="s">
        <v>12</v>
      </c>
      <c r="H31" s="3" t="s">
        <v>24</v>
      </c>
      <c r="I31" s="6" t="s">
        <v>22</v>
      </c>
    </row>
    <row r="32" spans="1:9" ht="63.75" thickBot="1" x14ac:dyDescent="0.3">
      <c r="A32" s="7">
        <v>31</v>
      </c>
      <c r="B32" s="3" t="s">
        <v>63</v>
      </c>
      <c r="C32" s="3" t="s">
        <v>10</v>
      </c>
      <c r="D32" s="4">
        <v>500000</v>
      </c>
      <c r="E32" s="6">
        <v>4</v>
      </c>
      <c r="F32" s="6" t="s">
        <v>11</v>
      </c>
      <c r="G32" s="6" t="s">
        <v>12</v>
      </c>
      <c r="H32" s="3" t="s">
        <v>24</v>
      </c>
      <c r="I32" s="6" t="s">
        <v>14</v>
      </c>
    </row>
    <row r="33" spans="1:9" ht="48" thickBot="1" x14ac:dyDescent="0.3">
      <c r="A33" s="7">
        <v>32</v>
      </c>
      <c r="B33" s="3" t="s">
        <v>64</v>
      </c>
      <c r="C33" s="3" t="s">
        <v>16</v>
      </c>
      <c r="D33" s="4">
        <v>700000</v>
      </c>
      <c r="E33" s="6">
        <v>5</v>
      </c>
      <c r="F33" s="6" t="s">
        <v>28</v>
      </c>
      <c r="G33" s="6" t="s">
        <v>29</v>
      </c>
      <c r="H33" s="3" t="s">
        <v>65</v>
      </c>
      <c r="I33" s="6" t="s">
        <v>14</v>
      </c>
    </row>
    <row r="34" spans="1:9" ht="63.75" thickBot="1" x14ac:dyDescent="0.3">
      <c r="A34" s="7">
        <v>33</v>
      </c>
      <c r="B34" s="3" t="s">
        <v>66</v>
      </c>
      <c r="C34" s="3" t="s">
        <v>19</v>
      </c>
      <c r="D34" s="4">
        <v>1000000</v>
      </c>
      <c r="E34" s="6">
        <v>7</v>
      </c>
      <c r="F34" s="6" t="s">
        <v>11</v>
      </c>
      <c r="G34" s="6" t="s">
        <v>12</v>
      </c>
      <c r="H34" s="3" t="s">
        <v>24</v>
      </c>
      <c r="I34" s="6" t="s">
        <v>14</v>
      </c>
    </row>
    <row r="35" spans="1:9" ht="63.75" thickBot="1" x14ac:dyDescent="0.3">
      <c r="A35" s="7">
        <v>34</v>
      </c>
      <c r="B35" s="3" t="s">
        <v>67</v>
      </c>
      <c r="C35" s="3" t="s">
        <v>16</v>
      </c>
      <c r="D35" s="4">
        <v>1000000</v>
      </c>
      <c r="E35" s="6">
        <v>3</v>
      </c>
      <c r="F35" s="6" t="s">
        <v>20</v>
      </c>
      <c r="G35" s="6" t="s">
        <v>12</v>
      </c>
      <c r="H35" s="3" t="s">
        <v>24</v>
      </c>
      <c r="I35" s="6" t="s">
        <v>22</v>
      </c>
    </row>
    <row r="36" spans="1:9" ht="63.75" thickBot="1" x14ac:dyDescent="0.3">
      <c r="A36" s="7">
        <v>35</v>
      </c>
      <c r="B36" s="3" t="s">
        <v>68</v>
      </c>
      <c r="C36" s="3" t="s">
        <v>16</v>
      </c>
      <c r="D36" s="4">
        <v>400000</v>
      </c>
      <c r="E36" s="6">
        <v>2</v>
      </c>
      <c r="F36" s="6" t="s">
        <v>48</v>
      </c>
      <c r="G36" s="6" t="s">
        <v>49</v>
      </c>
      <c r="H36" s="3" t="s">
        <v>33</v>
      </c>
      <c r="I36" s="6" t="s">
        <v>14</v>
      </c>
    </row>
    <row r="37" spans="1:9" ht="48" thickBot="1" x14ac:dyDescent="0.3">
      <c r="A37" s="7">
        <v>36</v>
      </c>
      <c r="B37" s="3" t="s">
        <v>69</v>
      </c>
      <c r="C37" s="3" t="s">
        <v>16</v>
      </c>
      <c r="D37" s="4">
        <v>800000</v>
      </c>
      <c r="E37" s="6">
        <v>7</v>
      </c>
      <c r="F37" s="6" t="s">
        <v>11</v>
      </c>
      <c r="G37" s="6" t="s">
        <v>29</v>
      </c>
      <c r="H37" s="3" t="s">
        <v>30</v>
      </c>
      <c r="I37" s="6" t="s">
        <v>14</v>
      </c>
    </row>
    <row r="38" spans="1:9" ht="32.25" thickBot="1" x14ac:dyDescent="0.3">
      <c r="A38" s="7">
        <v>37</v>
      </c>
      <c r="B38" s="3" t="s">
        <v>70</v>
      </c>
      <c r="C38" s="3" t="s">
        <v>16</v>
      </c>
      <c r="D38" s="4">
        <v>200000</v>
      </c>
      <c r="E38" s="6">
        <v>0</v>
      </c>
      <c r="F38" s="6" t="s">
        <v>28</v>
      </c>
      <c r="G38" s="6" t="s">
        <v>29</v>
      </c>
      <c r="H38" s="3" t="s">
        <v>71</v>
      </c>
      <c r="I38" s="6" t="s">
        <v>14</v>
      </c>
    </row>
    <row r="39" spans="1:9" ht="48" thickBot="1" x14ac:dyDescent="0.3">
      <c r="A39" s="7">
        <v>38</v>
      </c>
      <c r="B39" s="3" t="s">
        <v>72</v>
      </c>
      <c r="C39" s="3" t="s">
        <v>10</v>
      </c>
      <c r="D39" s="4">
        <v>900000</v>
      </c>
      <c r="E39" s="6">
        <v>4</v>
      </c>
      <c r="F39" s="6" t="s">
        <v>11</v>
      </c>
      <c r="G39" s="6" t="s">
        <v>12</v>
      </c>
      <c r="H39" s="3" t="s">
        <v>17</v>
      </c>
      <c r="I39" s="6" t="s">
        <v>14</v>
      </c>
    </row>
    <row r="40" spans="1:9" ht="63.75" thickBot="1" x14ac:dyDescent="0.3">
      <c r="A40" s="7">
        <v>39</v>
      </c>
      <c r="B40" s="3" t="s">
        <v>73</v>
      </c>
      <c r="C40" s="3" t="s">
        <v>16</v>
      </c>
      <c r="D40" s="4">
        <v>500000</v>
      </c>
      <c r="E40" s="6">
        <v>2</v>
      </c>
      <c r="F40" s="6" t="s">
        <v>48</v>
      </c>
      <c r="G40" s="6" t="s">
        <v>49</v>
      </c>
      <c r="H40" s="3" t="s">
        <v>24</v>
      </c>
      <c r="I40" s="6" t="s">
        <v>14</v>
      </c>
    </row>
    <row r="41" spans="1:9" ht="48" thickBot="1" x14ac:dyDescent="0.3">
      <c r="A41" s="7">
        <v>40</v>
      </c>
      <c r="B41" s="3" t="s">
        <v>74</v>
      </c>
      <c r="C41" s="3" t="s">
        <v>16</v>
      </c>
      <c r="D41" s="4">
        <v>500000</v>
      </c>
      <c r="E41" s="6">
        <v>3</v>
      </c>
      <c r="F41" s="6" t="s">
        <v>11</v>
      </c>
      <c r="G41" s="6" t="s">
        <v>12</v>
      </c>
      <c r="H41" s="3" t="s">
        <v>17</v>
      </c>
      <c r="I41" s="6" t="s">
        <v>14</v>
      </c>
    </row>
    <row r="42" spans="1:9" ht="63.75" thickBot="1" x14ac:dyDescent="0.3">
      <c r="A42" s="7">
        <v>41</v>
      </c>
      <c r="B42" s="3" t="s">
        <v>75</v>
      </c>
      <c r="C42" s="3" t="s">
        <v>16</v>
      </c>
      <c r="D42" s="4">
        <v>400000</v>
      </c>
      <c r="E42" s="6">
        <v>2</v>
      </c>
      <c r="F42" s="6" t="s">
        <v>11</v>
      </c>
      <c r="G42" s="6" t="s">
        <v>12</v>
      </c>
      <c r="H42" s="3" t="s">
        <v>24</v>
      </c>
      <c r="I42" s="6" t="s">
        <v>22</v>
      </c>
    </row>
    <row r="43" spans="1:9" ht="63.75" thickBot="1" x14ac:dyDescent="0.3">
      <c r="A43" s="7">
        <v>42</v>
      </c>
      <c r="B43" s="3" t="s">
        <v>76</v>
      </c>
      <c r="C43" s="3" t="s">
        <v>16</v>
      </c>
      <c r="D43" s="4">
        <v>2000000</v>
      </c>
      <c r="E43" s="6">
        <v>2</v>
      </c>
      <c r="F43" s="6" t="s">
        <v>20</v>
      </c>
      <c r="G43" s="6" t="s">
        <v>29</v>
      </c>
      <c r="H43" s="3" t="s">
        <v>33</v>
      </c>
      <c r="I43" s="6" t="s">
        <v>39</v>
      </c>
    </row>
    <row r="44" spans="1:9" ht="63.75" thickBot="1" x14ac:dyDescent="0.3">
      <c r="A44" s="7">
        <v>43</v>
      </c>
      <c r="B44" s="3" t="s">
        <v>77</v>
      </c>
      <c r="C44" s="3" t="s">
        <v>16</v>
      </c>
      <c r="D44" s="4">
        <v>700000</v>
      </c>
      <c r="E44" s="6">
        <v>2</v>
      </c>
      <c r="F44" s="6" t="s">
        <v>11</v>
      </c>
      <c r="G44" s="6" t="s">
        <v>29</v>
      </c>
      <c r="H44" s="3" t="s">
        <v>33</v>
      </c>
      <c r="I44" s="6" t="s">
        <v>14</v>
      </c>
    </row>
    <row r="45" spans="1:9" ht="63.75" thickBot="1" x14ac:dyDescent="0.3">
      <c r="A45" s="7">
        <v>44</v>
      </c>
      <c r="B45" s="3" t="s">
        <v>78</v>
      </c>
      <c r="C45" s="3" t="s">
        <v>16</v>
      </c>
      <c r="D45" s="4">
        <v>800000</v>
      </c>
      <c r="E45" s="6">
        <v>2</v>
      </c>
      <c r="F45" s="6" t="s">
        <v>11</v>
      </c>
      <c r="G45" s="6" t="s">
        <v>29</v>
      </c>
      <c r="H45" s="3" t="s">
        <v>33</v>
      </c>
      <c r="I45" s="6" t="s">
        <v>14</v>
      </c>
    </row>
    <row r="46" spans="1:9" ht="63.75" thickBot="1" x14ac:dyDescent="0.3">
      <c r="A46" s="7">
        <v>45</v>
      </c>
      <c r="B46" s="3" t="s">
        <v>79</v>
      </c>
      <c r="C46" s="3" t="s">
        <v>16</v>
      </c>
      <c r="D46" s="4">
        <v>500000</v>
      </c>
      <c r="E46" s="6">
        <v>1</v>
      </c>
      <c r="F46" s="6" t="s">
        <v>11</v>
      </c>
      <c r="G46" s="6" t="s">
        <v>29</v>
      </c>
      <c r="H46" s="3" t="s">
        <v>33</v>
      </c>
      <c r="I46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8"/>
  <sheetViews>
    <sheetView topLeftCell="A35" zoomScale="68" zoomScaleNormal="68" workbookViewId="0">
      <selection activeCell="A4" sqref="A4:I49"/>
    </sheetView>
  </sheetViews>
  <sheetFormatPr defaultRowHeight="15" x14ac:dyDescent="0.25"/>
  <cols>
    <col min="1" max="1" width="6.140625" style="5" customWidth="1"/>
    <col min="2" max="2" width="19.28515625" customWidth="1"/>
    <col min="3" max="3" width="15.28515625" customWidth="1"/>
    <col min="4" max="4" width="19.140625" customWidth="1"/>
    <col min="5" max="5" width="15.7109375" style="5" customWidth="1"/>
    <col min="6" max="6" width="14.42578125" style="5" customWidth="1"/>
    <col min="7" max="7" width="16.28515625" style="5" customWidth="1"/>
    <col min="8" max="8" width="15.85546875" customWidth="1"/>
    <col min="9" max="9" width="15.5703125" style="5" customWidth="1"/>
    <col min="10" max="10" width="13.42578125" customWidth="1"/>
    <col min="11" max="11" width="14.7109375" customWidth="1"/>
    <col min="12" max="12" width="18.28515625" customWidth="1"/>
    <col min="13" max="13" width="13.28515625" customWidth="1"/>
    <col min="14" max="14" width="14.140625" customWidth="1"/>
    <col min="15" max="15" width="12" customWidth="1"/>
    <col min="16" max="16" width="16.42578125" customWidth="1"/>
    <col min="17" max="17" width="10.140625" customWidth="1"/>
  </cols>
  <sheetData>
    <row r="1" spans="1:9" ht="18.75" x14ac:dyDescent="0.3">
      <c r="A1" s="91" t="s">
        <v>80</v>
      </c>
      <c r="B1" s="91"/>
      <c r="C1" s="91"/>
      <c r="D1" s="91"/>
      <c r="E1" s="91"/>
      <c r="F1" s="91"/>
      <c r="G1" s="91"/>
      <c r="H1" s="91"/>
      <c r="I1" s="91"/>
    </row>
    <row r="2" spans="1:9" ht="18.75" x14ac:dyDescent="0.3">
      <c r="A2" s="92" t="s">
        <v>81</v>
      </c>
      <c r="B2" s="92"/>
      <c r="C2" s="92"/>
      <c r="D2" s="92"/>
      <c r="E2" s="92"/>
      <c r="F2" s="92"/>
      <c r="G2" s="92"/>
      <c r="H2" s="92"/>
      <c r="I2" s="92"/>
    </row>
    <row r="3" spans="1:9" ht="15.75" thickBot="1" x14ac:dyDescent="0.3"/>
    <row r="4" spans="1:9" ht="32.25" thickBot="1" x14ac:dyDescent="0.3">
      <c r="A4" s="17" t="s">
        <v>0</v>
      </c>
      <c r="B4" s="18" t="s">
        <v>1</v>
      </c>
      <c r="C4" s="19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ht="48" customHeight="1" thickBot="1" x14ac:dyDescent="0.3">
      <c r="A5" s="7">
        <v>1</v>
      </c>
      <c r="B5" s="3" t="s">
        <v>9</v>
      </c>
      <c r="C5" s="3" t="s">
        <v>10</v>
      </c>
      <c r="D5" s="4">
        <v>1500000</v>
      </c>
      <c r="E5" s="6">
        <v>4</v>
      </c>
      <c r="F5" s="6" t="s">
        <v>11</v>
      </c>
      <c r="G5" s="6" t="s">
        <v>12</v>
      </c>
      <c r="H5" s="3" t="s">
        <v>13</v>
      </c>
      <c r="I5" s="6" t="s">
        <v>14</v>
      </c>
    </row>
    <row r="6" spans="1:9" ht="48" customHeight="1" thickBot="1" x14ac:dyDescent="0.3">
      <c r="A6" s="7">
        <v>2</v>
      </c>
      <c r="B6" s="3" t="s">
        <v>15</v>
      </c>
      <c r="C6" s="3" t="s">
        <v>16</v>
      </c>
      <c r="D6" s="4">
        <v>800000</v>
      </c>
      <c r="E6" s="6">
        <v>3</v>
      </c>
      <c r="F6" s="6" t="s">
        <v>11</v>
      </c>
      <c r="G6" s="6" t="s">
        <v>12</v>
      </c>
      <c r="H6" s="3" t="s">
        <v>17</v>
      </c>
      <c r="I6" s="6" t="s">
        <v>14</v>
      </c>
    </row>
    <row r="7" spans="1:9" ht="48" customHeight="1" thickBot="1" x14ac:dyDescent="0.3">
      <c r="A7" s="7">
        <v>3</v>
      </c>
      <c r="B7" s="3" t="s">
        <v>18</v>
      </c>
      <c r="C7" s="3" t="s">
        <v>19</v>
      </c>
      <c r="D7" s="4">
        <v>1300000</v>
      </c>
      <c r="E7" s="6">
        <v>8</v>
      </c>
      <c r="F7" s="6" t="s">
        <v>20</v>
      </c>
      <c r="G7" s="6" t="s">
        <v>12</v>
      </c>
      <c r="H7" s="3" t="s">
        <v>21</v>
      </c>
      <c r="I7" s="6" t="s">
        <v>22</v>
      </c>
    </row>
    <row r="8" spans="1:9" ht="32.25" thickBot="1" x14ac:dyDescent="0.3">
      <c r="A8" s="7">
        <v>4</v>
      </c>
      <c r="B8" s="3" t="s">
        <v>23</v>
      </c>
      <c r="C8" s="3" t="s">
        <v>19</v>
      </c>
      <c r="D8" s="4">
        <v>1400000</v>
      </c>
      <c r="E8" s="6">
        <v>3</v>
      </c>
      <c r="F8" s="6" t="s">
        <v>11</v>
      </c>
      <c r="G8" s="6" t="s">
        <v>12</v>
      </c>
      <c r="H8" s="3" t="s">
        <v>24</v>
      </c>
      <c r="I8" s="6" t="s">
        <v>14</v>
      </c>
    </row>
    <row r="9" spans="1:9" ht="32.25" thickBot="1" x14ac:dyDescent="0.3">
      <c r="A9" s="7">
        <v>5</v>
      </c>
      <c r="B9" s="3" t="s">
        <v>25</v>
      </c>
      <c r="C9" s="3" t="s">
        <v>10</v>
      </c>
      <c r="D9" s="4">
        <v>1500000</v>
      </c>
      <c r="E9" s="6">
        <v>3</v>
      </c>
      <c r="F9" s="6" t="s">
        <v>11</v>
      </c>
      <c r="G9" s="6" t="s">
        <v>12</v>
      </c>
      <c r="H9" s="3" t="s">
        <v>24</v>
      </c>
      <c r="I9" s="6" t="s">
        <v>14</v>
      </c>
    </row>
    <row r="10" spans="1:9" ht="32.25" thickBot="1" x14ac:dyDescent="0.3">
      <c r="A10" s="7">
        <v>6</v>
      </c>
      <c r="B10" s="3" t="s">
        <v>26</v>
      </c>
      <c r="C10" s="3" t="s">
        <v>10</v>
      </c>
      <c r="D10" s="4">
        <v>1700000</v>
      </c>
      <c r="E10" s="6">
        <v>6</v>
      </c>
      <c r="F10" s="6" t="s">
        <v>20</v>
      </c>
      <c r="G10" s="6" t="s">
        <v>12</v>
      </c>
      <c r="H10" s="3" t="s">
        <v>24</v>
      </c>
      <c r="I10" s="6" t="s">
        <v>22</v>
      </c>
    </row>
    <row r="11" spans="1:9" ht="32.25" thickBot="1" x14ac:dyDescent="0.3">
      <c r="A11" s="7">
        <v>7</v>
      </c>
      <c r="B11" s="3" t="s">
        <v>27</v>
      </c>
      <c r="C11" s="3" t="s">
        <v>16</v>
      </c>
      <c r="D11" s="4">
        <v>900000</v>
      </c>
      <c r="E11" s="6">
        <v>6</v>
      </c>
      <c r="F11" s="6" t="s">
        <v>28</v>
      </c>
      <c r="G11" s="6" t="s">
        <v>29</v>
      </c>
      <c r="H11" s="3" t="s">
        <v>30</v>
      </c>
      <c r="I11" s="6" t="s">
        <v>14</v>
      </c>
    </row>
    <row r="12" spans="1:9" ht="32.25" thickBot="1" x14ac:dyDescent="0.3">
      <c r="A12" s="7">
        <v>8</v>
      </c>
      <c r="B12" s="3" t="s">
        <v>31</v>
      </c>
      <c r="C12" s="3" t="s">
        <v>16</v>
      </c>
      <c r="D12" s="4">
        <v>1200000</v>
      </c>
      <c r="E12" s="6">
        <v>2</v>
      </c>
      <c r="F12" s="6" t="s">
        <v>11</v>
      </c>
      <c r="G12" s="6" t="s">
        <v>12</v>
      </c>
      <c r="H12" s="3" t="s">
        <v>24</v>
      </c>
      <c r="I12" s="6" t="s">
        <v>14</v>
      </c>
    </row>
    <row r="13" spans="1:9" ht="32.25" thickBot="1" x14ac:dyDescent="0.3">
      <c r="A13" s="7">
        <v>9</v>
      </c>
      <c r="B13" s="3" t="s">
        <v>32</v>
      </c>
      <c r="C13" s="3" t="s">
        <v>10</v>
      </c>
      <c r="D13" s="4">
        <v>750000</v>
      </c>
      <c r="E13" s="6">
        <v>6</v>
      </c>
      <c r="F13" s="6" t="s">
        <v>11</v>
      </c>
      <c r="G13" s="6" t="s">
        <v>29</v>
      </c>
      <c r="H13" s="3" t="s">
        <v>33</v>
      </c>
      <c r="I13" s="6" t="s">
        <v>14</v>
      </c>
    </row>
    <row r="14" spans="1:9" ht="32.25" thickBot="1" x14ac:dyDescent="0.3">
      <c r="A14" s="7">
        <v>10</v>
      </c>
      <c r="B14" s="3" t="s">
        <v>34</v>
      </c>
      <c r="C14" s="3" t="s">
        <v>19</v>
      </c>
      <c r="D14" s="4">
        <v>3000000</v>
      </c>
      <c r="E14" s="6">
        <v>6</v>
      </c>
      <c r="F14" s="6" t="s">
        <v>20</v>
      </c>
      <c r="G14" s="6" t="s">
        <v>12</v>
      </c>
      <c r="H14" s="3" t="s">
        <v>24</v>
      </c>
      <c r="I14" s="6" t="s">
        <v>22</v>
      </c>
    </row>
    <row r="15" spans="1:9" ht="32.25" thickBot="1" x14ac:dyDescent="0.3">
      <c r="A15" s="7">
        <v>11</v>
      </c>
      <c r="B15" s="3" t="s">
        <v>35</v>
      </c>
      <c r="C15" s="3" t="s">
        <v>10</v>
      </c>
      <c r="D15" s="4">
        <v>800000</v>
      </c>
      <c r="E15" s="6">
        <v>5</v>
      </c>
      <c r="F15" s="6" t="s">
        <v>11</v>
      </c>
      <c r="G15" s="6" t="s">
        <v>29</v>
      </c>
      <c r="H15" s="3" t="s">
        <v>36</v>
      </c>
      <c r="I15" s="6" t="s">
        <v>14</v>
      </c>
    </row>
    <row r="16" spans="1:9" ht="32.25" thickBot="1" x14ac:dyDescent="0.3">
      <c r="A16" s="7">
        <v>12</v>
      </c>
      <c r="B16" s="3" t="s">
        <v>37</v>
      </c>
      <c r="C16" s="3" t="s">
        <v>10</v>
      </c>
      <c r="D16" s="4">
        <v>600000</v>
      </c>
      <c r="E16" s="6">
        <v>6</v>
      </c>
      <c r="F16" s="6" t="s">
        <v>11</v>
      </c>
      <c r="G16" s="6" t="s">
        <v>12</v>
      </c>
      <c r="H16" s="3" t="s">
        <v>24</v>
      </c>
      <c r="I16" s="6" t="s">
        <v>14</v>
      </c>
    </row>
    <row r="17" spans="1:9" ht="32.25" thickBot="1" x14ac:dyDescent="0.3">
      <c r="A17" s="7">
        <v>13</v>
      </c>
      <c r="B17" s="3" t="s">
        <v>38</v>
      </c>
      <c r="C17" s="3" t="s">
        <v>16</v>
      </c>
      <c r="D17" s="4">
        <v>950000</v>
      </c>
      <c r="E17" s="6">
        <v>2</v>
      </c>
      <c r="F17" s="6" t="s">
        <v>20</v>
      </c>
      <c r="G17" s="6" t="s">
        <v>29</v>
      </c>
      <c r="H17" s="3" t="s">
        <v>30</v>
      </c>
      <c r="I17" s="6" t="s">
        <v>39</v>
      </c>
    </row>
    <row r="18" spans="1:9" ht="48" thickBot="1" x14ac:dyDescent="0.3">
      <c r="A18" s="7">
        <v>14</v>
      </c>
      <c r="B18" s="3" t="s">
        <v>40</v>
      </c>
      <c r="C18" s="3" t="s">
        <v>19</v>
      </c>
      <c r="D18" s="4">
        <v>2000000</v>
      </c>
      <c r="E18" s="6">
        <v>4</v>
      </c>
      <c r="F18" s="6" t="s">
        <v>20</v>
      </c>
      <c r="G18" s="6" t="s">
        <v>12</v>
      </c>
      <c r="H18" s="3" t="s">
        <v>41</v>
      </c>
      <c r="I18" s="6" t="s">
        <v>39</v>
      </c>
    </row>
    <row r="19" spans="1:9" ht="32.25" thickBot="1" x14ac:dyDescent="0.3">
      <c r="A19" s="7">
        <v>15</v>
      </c>
      <c r="B19" s="3" t="s">
        <v>42</v>
      </c>
      <c r="C19" s="3" t="s">
        <v>16</v>
      </c>
      <c r="D19" s="4">
        <v>900000</v>
      </c>
      <c r="E19" s="6">
        <v>9</v>
      </c>
      <c r="F19" s="6" t="s">
        <v>28</v>
      </c>
      <c r="G19" s="6" t="s">
        <v>29</v>
      </c>
      <c r="H19" s="3" t="s">
        <v>33</v>
      </c>
      <c r="I19" s="6" t="s">
        <v>14</v>
      </c>
    </row>
    <row r="20" spans="1:9" ht="32.25" thickBot="1" x14ac:dyDescent="0.3">
      <c r="A20" s="7">
        <v>16</v>
      </c>
      <c r="B20" s="3" t="s">
        <v>43</v>
      </c>
      <c r="C20" s="3" t="s">
        <v>16</v>
      </c>
      <c r="D20" s="4">
        <v>800000</v>
      </c>
      <c r="E20" s="6">
        <v>8</v>
      </c>
      <c r="F20" s="6" t="s">
        <v>11</v>
      </c>
      <c r="G20" s="6" t="s">
        <v>12</v>
      </c>
      <c r="H20" s="3" t="s">
        <v>24</v>
      </c>
      <c r="I20" s="6" t="s">
        <v>14</v>
      </c>
    </row>
    <row r="21" spans="1:9" ht="32.25" thickBot="1" x14ac:dyDescent="0.3">
      <c r="A21" s="7">
        <v>17</v>
      </c>
      <c r="B21" s="3" t="s">
        <v>44</v>
      </c>
      <c r="C21" s="3" t="s">
        <v>10</v>
      </c>
      <c r="D21" s="4">
        <v>900000</v>
      </c>
      <c r="E21" s="6">
        <v>6</v>
      </c>
      <c r="F21" s="6" t="s">
        <v>11</v>
      </c>
      <c r="G21" s="6" t="s">
        <v>29</v>
      </c>
      <c r="H21" s="3" t="s">
        <v>33</v>
      </c>
      <c r="I21" s="6" t="s">
        <v>45</v>
      </c>
    </row>
    <row r="22" spans="1:9" ht="32.25" thickBot="1" x14ac:dyDescent="0.3">
      <c r="A22" s="7">
        <v>18</v>
      </c>
      <c r="B22" s="3" t="s">
        <v>46</v>
      </c>
      <c r="C22" s="3" t="s">
        <v>10</v>
      </c>
      <c r="D22" s="4">
        <v>1300000</v>
      </c>
      <c r="E22" s="6">
        <v>5</v>
      </c>
      <c r="F22" s="6" t="s">
        <v>20</v>
      </c>
      <c r="G22" s="6" t="s">
        <v>12</v>
      </c>
      <c r="H22" s="3" t="s">
        <v>17</v>
      </c>
      <c r="I22" s="6" t="s">
        <v>22</v>
      </c>
    </row>
    <row r="23" spans="1:9" ht="32.25" thickBot="1" x14ac:dyDescent="0.3">
      <c r="A23" s="7">
        <v>19</v>
      </c>
      <c r="B23" s="3" t="s">
        <v>47</v>
      </c>
      <c r="C23" s="3" t="s">
        <v>16</v>
      </c>
      <c r="D23" s="4">
        <v>950000</v>
      </c>
      <c r="E23" s="6">
        <v>8</v>
      </c>
      <c r="F23" s="6" t="s">
        <v>48</v>
      </c>
      <c r="G23" s="6" t="s">
        <v>49</v>
      </c>
      <c r="H23" s="3" t="s">
        <v>50</v>
      </c>
      <c r="I23" s="6" t="s">
        <v>14</v>
      </c>
    </row>
    <row r="24" spans="1:9" ht="32.25" thickBot="1" x14ac:dyDescent="0.3">
      <c r="A24" s="7">
        <v>20</v>
      </c>
      <c r="B24" s="3" t="s">
        <v>51</v>
      </c>
      <c r="C24" s="3" t="s">
        <v>10</v>
      </c>
      <c r="D24" s="4">
        <v>1000000</v>
      </c>
      <c r="E24" s="6">
        <v>4</v>
      </c>
      <c r="F24" s="6" t="s">
        <v>11</v>
      </c>
      <c r="G24" s="6" t="s">
        <v>12</v>
      </c>
      <c r="H24" s="3" t="s">
        <v>24</v>
      </c>
      <c r="I24" s="6" t="s">
        <v>14</v>
      </c>
    </row>
    <row r="25" spans="1:9" ht="32.25" thickBot="1" x14ac:dyDescent="0.3">
      <c r="A25" s="7">
        <v>21</v>
      </c>
      <c r="B25" s="3" t="s">
        <v>52</v>
      </c>
      <c r="C25" s="3" t="s">
        <v>10</v>
      </c>
      <c r="D25" s="4">
        <v>700000</v>
      </c>
      <c r="E25" s="6">
        <v>3</v>
      </c>
      <c r="F25" s="6" t="s">
        <v>11</v>
      </c>
      <c r="G25" s="6" t="s">
        <v>12</v>
      </c>
      <c r="H25" s="3" t="s">
        <v>24</v>
      </c>
      <c r="I25" s="6" t="s">
        <v>14</v>
      </c>
    </row>
    <row r="26" spans="1:9" ht="32.25" thickBot="1" x14ac:dyDescent="0.3">
      <c r="A26" s="7">
        <v>22</v>
      </c>
      <c r="B26" s="3" t="s">
        <v>53</v>
      </c>
      <c r="C26" s="3" t="s">
        <v>19</v>
      </c>
      <c r="D26" s="4">
        <v>2500000</v>
      </c>
      <c r="E26" s="6">
        <v>6</v>
      </c>
      <c r="F26" s="6" t="s">
        <v>11</v>
      </c>
      <c r="G26" s="6" t="s">
        <v>12</v>
      </c>
      <c r="H26" s="3" t="s">
        <v>24</v>
      </c>
      <c r="I26" s="6" t="s">
        <v>14</v>
      </c>
    </row>
    <row r="27" spans="1:9" ht="32.25" thickBot="1" x14ac:dyDescent="0.3">
      <c r="A27" s="7">
        <v>23</v>
      </c>
      <c r="B27" s="3" t="s">
        <v>54</v>
      </c>
      <c r="C27" s="3" t="s">
        <v>16</v>
      </c>
      <c r="D27" s="4">
        <v>900000</v>
      </c>
      <c r="E27" s="6">
        <v>6</v>
      </c>
      <c r="F27" s="6" t="s">
        <v>28</v>
      </c>
      <c r="G27" s="6" t="s">
        <v>49</v>
      </c>
      <c r="H27" s="3" t="s">
        <v>55</v>
      </c>
      <c r="I27" s="6" t="s">
        <v>14</v>
      </c>
    </row>
    <row r="28" spans="1:9" ht="32.25" thickBot="1" x14ac:dyDescent="0.3">
      <c r="A28" s="7">
        <v>24</v>
      </c>
      <c r="B28" s="3" t="s">
        <v>56</v>
      </c>
      <c r="C28" s="3" t="s">
        <v>10</v>
      </c>
      <c r="D28" s="4">
        <v>300000</v>
      </c>
      <c r="E28" s="6">
        <v>0</v>
      </c>
      <c r="F28" s="6" t="s">
        <v>28</v>
      </c>
      <c r="G28" s="6" t="s">
        <v>29</v>
      </c>
      <c r="H28" s="3" t="s">
        <v>33</v>
      </c>
      <c r="I28" s="6" t="s">
        <v>14</v>
      </c>
    </row>
    <row r="29" spans="1:9" ht="32.25" thickBot="1" x14ac:dyDescent="0.3">
      <c r="A29" s="7">
        <v>25</v>
      </c>
      <c r="B29" s="3" t="s">
        <v>57</v>
      </c>
      <c r="C29" s="3" t="s">
        <v>16</v>
      </c>
      <c r="D29" s="4">
        <v>900000</v>
      </c>
      <c r="E29" s="6">
        <v>7</v>
      </c>
      <c r="F29" s="6" t="s">
        <v>11</v>
      </c>
      <c r="G29" s="6" t="s">
        <v>49</v>
      </c>
      <c r="H29" s="3" t="s">
        <v>33</v>
      </c>
      <c r="I29" s="6" t="s">
        <v>14</v>
      </c>
    </row>
    <row r="30" spans="1:9" ht="32.25" thickBot="1" x14ac:dyDescent="0.3">
      <c r="A30" s="7">
        <v>26</v>
      </c>
      <c r="B30" s="3" t="s">
        <v>58</v>
      </c>
      <c r="C30" s="3" t="s">
        <v>10</v>
      </c>
      <c r="D30" s="4">
        <v>1600000</v>
      </c>
      <c r="E30" s="6">
        <v>3</v>
      </c>
      <c r="F30" s="6" t="s">
        <v>11</v>
      </c>
      <c r="G30" s="6" t="s">
        <v>29</v>
      </c>
      <c r="H30" s="3" t="s">
        <v>33</v>
      </c>
      <c r="I30" s="6" t="s">
        <v>14</v>
      </c>
    </row>
    <row r="31" spans="1:9" ht="32.25" thickBot="1" x14ac:dyDescent="0.3">
      <c r="A31" s="7">
        <v>27</v>
      </c>
      <c r="B31" s="3" t="s">
        <v>59</v>
      </c>
      <c r="C31" s="3" t="s">
        <v>16</v>
      </c>
      <c r="D31" s="4">
        <v>2000000</v>
      </c>
      <c r="E31" s="6">
        <v>5</v>
      </c>
      <c r="F31" s="6" t="s">
        <v>20</v>
      </c>
      <c r="G31" s="6" t="s">
        <v>12</v>
      </c>
      <c r="H31" s="3" t="s">
        <v>24</v>
      </c>
      <c r="I31" s="6" t="s">
        <v>39</v>
      </c>
    </row>
    <row r="32" spans="1:9" ht="32.25" thickBot="1" x14ac:dyDescent="0.3">
      <c r="A32" s="7">
        <v>28</v>
      </c>
      <c r="B32" s="3" t="s">
        <v>60</v>
      </c>
      <c r="C32" s="3" t="s">
        <v>10</v>
      </c>
      <c r="D32" s="4">
        <v>800000</v>
      </c>
      <c r="E32" s="6">
        <v>4</v>
      </c>
      <c r="F32" s="6" t="s">
        <v>11</v>
      </c>
      <c r="G32" s="6" t="s">
        <v>12</v>
      </c>
      <c r="H32" s="3" t="s">
        <v>24</v>
      </c>
      <c r="I32" s="6" t="s">
        <v>14</v>
      </c>
    </row>
    <row r="33" spans="1:9" ht="32.25" thickBot="1" x14ac:dyDescent="0.3">
      <c r="A33" s="7">
        <v>29</v>
      </c>
      <c r="B33" s="3" t="s">
        <v>61</v>
      </c>
      <c r="C33" s="3" t="s">
        <v>19</v>
      </c>
      <c r="D33" s="4">
        <v>2700000</v>
      </c>
      <c r="E33" s="6">
        <v>4</v>
      </c>
      <c r="F33" s="6" t="s">
        <v>20</v>
      </c>
      <c r="G33" s="6" t="s">
        <v>12</v>
      </c>
      <c r="H33" s="3" t="s">
        <v>24</v>
      </c>
      <c r="I33" s="6" t="s">
        <v>22</v>
      </c>
    </row>
    <row r="34" spans="1:9" ht="32.25" thickBot="1" x14ac:dyDescent="0.3">
      <c r="A34" s="7">
        <v>30</v>
      </c>
      <c r="B34" s="3" t="s">
        <v>62</v>
      </c>
      <c r="C34" s="3" t="s">
        <v>10</v>
      </c>
      <c r="D34" s="4">
        <v>800000</v>
      </c>
      <c r="E34" s="6">
        <v>3</v>
      </c>
      <c r="F34" s="6" t="s">
        <v>20</v>
      </c>
      <c r="G34" s="6" t="s">
        <v>12</v>
      </c>
      <c r="H34" s="3" t="s">
        <v>24</v>
      </c>
      <c r="I34" s="6" t="s">
        <v>22</v>
      </c>
    </row>
    <row r="35" spans="1:9" ht="32.25" thickBot="1" x14ac:dyDescent="0.3">
      <c r="A35" s="7">
        <v>31</v>
      </c>
      <c r="B35" s="3" t="s">
        <v>63</v>
      </c>
      <c r="C35" s="3" t="s">
        <v>10</v>
      </c>
      <c r="D35" s="4">
        <v>500000</v>
      </c>
      <c r="E35" s="6">
        <v>4</v>
      </c>
      <c r="F35" s="6" t="s">
        <v>11</v>
      </c>
      <c r="G35" s="6" t="s">
        <v>12</v>
      </c>
      <c r="H35" s="3" t="s">
        <v>24</v>
      </c>
      <c r="I35" s="6" t="s">
        <v>14</v>
      </c>
    </row>
    <row r="36" spans="1:9" ht="32.25" thickBot="1" x14ac:dyDescent="0.3">
      <c r="A36" s="7">
        <v>32</v>
      </c>
      <c r="B36" s="3" t="s">
        <v>64</v>
      </c>
      <c r="C36" s="3" t="s">
        <v>16</v>
      </c>
      <c r="D36" s="4">
        <v>700000</v>
      </c>
      <c r="E36" s="6">
        <v>5</v>
      </c>
      <c r="F36" s="6" t="s">
        <v>28</v>
      </c>
      <c r="G36" s="6" t="s">
        <v>29</v>
      </c>
      <c r="H36" s="3" t="s">
        <v>65</v>
      </c>
      <c r="I36" s="6" t="s">
        <v>14</v>
      </c>
    </row>
    <row r="37" spans="1:9" ht="32.25" thickBot="1" x14ac:dyDescent="0.3">
      <c r="A37" s="7">
        <v>33</v>
      </c>
      <c r="B37" s="3" t="s">
        <v>66</v>
      </c>
      <c r="C37" s="3" t="s">
        <v>19</v>
      </c>
      <c r="D37" s="4">
        <v>1000000</v>
      </c>
      <c r="E37" s="6">
        <v>7</v>
      </c>
      <c r="F37" s="6" t="s">
        <v>11</v>
      </c>
      <c r="G37" s="6" t="s">
        <v>12</v>
      </c>
      <c r="H37" s="3" t="s">
        <v>24</v>
      </c>
      <c r="I37" s="6" t="s">
        <v>14</v>
      </c>
    </row>
    <row r="38" spans="1:9" ht="32.25" thickBot="1" x14ac:dyDescent="0.3">
      <c r="A38" s="7">
        <v>34</v>
      </c>
      <c r="B38" s="3" t="s">
        <v>67</v>
      </c>
      <c r="C38" s="3" t="s">
        <v>16</v>
      </c>
      <c r="D38" s="4">
        <v>1000000</v>
      </c>
      <c r="E38" s="6">
        <v>3</v>
      </c>
      <c r="F38" s="6" t="s">
        <v>20</v>
      </c>
      <c r="G38" s="6" t="s">
        <v>12</v>
      </c>
      <c r="H38" s="3" t="s">
        <v>24</v>
      </c>
      <c r="I38" s="6" t="s">
        <v>22</v>
      </c>
    </row>
    <row r="39" spans="1:9" ht="32.25" thickBot="1" x14ac:dyDescent="0.3">
      <c r="A39" s="7">
        <v>35</v>
      </c>
      <c r="B39" s="3" t="s">
        <v>68</v>
      </c>
      <c r="C39" s="3" t="s">
        <v>16</v>
      </c>
      <c r="D39" s="4">
        <v>400000</v>
      </c>
      <c r="E39" s="6">
        <v>2</v>
      </c>
      <c r="F39" s="6" t="s">
        <v>48</v>
      </c>
      <c r="G39" s="6" t="s">
        <v>49</v>
      </c>
      <c r="H39" s="3" t="s">
        <v>33</v>
      </c>
      <c r="I39" s="6" t="s">
        <v>14</v>
      </c>
    </row>
    <row r="40" spans="1:9" ht="32.25" thickBot="1" x14ac:dyDescent="0.3">
      <c r="A40" s="7">
        <v>36</v>
      </c>
      <c r="B40" s="3" t="s">
        <v>69</v>
      </c>
      <c r="C40" s="3" t="s">
        <v>16</v>
      </c>
      <c r="D40" s="4">
        <v>800000</v>
      </c>
      <c r="E40" s="6">
        <v>7</v>
      </c>
      <c r="F40" s="6" t="s">
        <v>11</v>
      </c>
      <c r="G40" s="6" t="s">
        <v>29</v>
      </c>
      <c r="H40" s="3" t="s">
        <v>30</v>
      </c>
      <c r="I40" s="6" t="s">
        <v>14</v>
      </c>
    </row>
    <row r="41" spans="1:9" ht="16.5" customHeight="1" thickBot="1" x14ac:dyDescent="0.3">
      <c r="A41" s="7">
        <v>37</v>
      </c>
      <c r="B41" s="3" t="s">
        <v>70</v>
      </c>
      <c r="C41" s="3" t="s">
        <v>16</v>
      </c>
      <c r="D41" s="4">
        <v>200000</v>
      </c>
      <c r="E41" s="6">
        <v>0</v>
      </c>
      <c r="F41" s="6" t="s">
        <v>28</v>
      </c>
      <c r="G41" s="6" t="s">
        <v>29</v>
      </c>
      <c r="H41" s="3" t="s">
        <v>71</v>
      </c>
      <c r="I41" s="6" t="s">
        <v>14</v>
      </c>
    </row>
    <row r="42" spans="1:9" ht="32.25" thickBot="1" x14ac:dyDescent="0.3">
      <c r="A42" s="7">
        <v>38</v>
      </c>
      <c r="B42" s="3" t="s">
        <v>72</v>
      </c>
      <c r="C42" s="3" t="s">
        <v>10</v>
      </c>
      <c r="D42" s="4">
        <v>900000</v>
      </c>
      <c r="E42" s="6">
        <v>4</v>
      </c>
      <c r="F42" s="6" t="s">
        <v>11</v>
      </c>
      <c r="G42" s="6" t="s">
        <v>12</v>
      </c>
      <c r="H42" s="3" t="s">
        <v>17</v>
      </c>
      <c r="I42" s="6" t="s">
        <v>14</v>
      </c>
    </row>
    <row r="43" spans="1:9" ht="32.25" thickBot="1" x14ac:dyDescent="0.3">
      <c r="A43" s="7">
        <v>39</v>
      </c>
      <c r="B43" s="3" t="s">
        <v>73</v>
      </c>
      <c r="C43" s="3" t="s">
        <v>16</v>
      </c>
      <c r="D43" s="4">
        <v>500000</v>
      </c>
      <c r="E43" s="6">
        <v>2</v>
      </c>
      <c r="F43" s="6" t="s">
        <v>48</v>
      </c>
      <c r="G43" s="6" t="s">
        <v>49</v>
      </c>
      <c r="H43" s="3" t="s">
        <v>24</v>
      </c>
      <c r="I43" s="6" t="s">
        <v>14</v>
      </c>
    </row>
    <row r="44" spans="1:9" ht="32.25" thickBot="1" x14ac:dyDescent="0.3">
      <c r="A44" s="7">
        <v>40</v>
      </c>
      <c r="B44" s="3" t="s">
        <v>74</v>
      </c>
      <c r="C44" s="3" t="s">
        <v>16</v>
      </c>
      <c r="D44" s="4">
        <v>500000</v>
      </c>
      <c r="E44" s="6">
        <v>3</v>
      </c>
      <c r="F44" s="6" t="s">
        <v>11</v>
      </c>
      <c r="G44" s="6" t="s">
        <v>12</v>
      </c>
      <c r="H44" s="3" t="s">
        <v>17</v>
      </c>
      <c r="I44" s="6" t="s">
        <v>14</v>
      </c>
    </row>
    <row r="45" spans="1:9" ht="32.25" thickBot="1" x14ac:dyDescent="0.3">
      <c r="A45" s="7">
        <v>41</v>
      </c>
      <c r="B45" s="3" t="s">
        <v>75</v>
      </c>
      <c r="C45" s="3" t="s">
        <v>16</v>
      </c>
      <c r="D45" s="4">
        <v>400000</v>
      </c>
      <c r="E45" s="6">
        <v>2</v>
      </c>
      <c r="F45" s="6" t="s">
        <v>11</v>
      </c>
      <c r="G45" s="6" t="s">
        <v>12</v>
      </c>
      <c r="H45" s="3" t="s">
        <v>24</v>
      </c>
      <c r="I45" s="6" t="s">
        <v>22</v>
      </c>
    </row>
    <row r="46" spans="1:9" ht="32.25" thickBot="1" x14ac:dyDescent="0.3">
      <c r="A46" s="7">
        <v>42</v>
      </c>
      <c r="B46" s="3" t="s">
        <v>76</v>
      </c>
      <c r="C46" s="3" t="s">
        <v>16</v>
      </c>
      <c r="D46" s="4">
        <v>2000000</v>
      </c>
      <c r="E46" s="6">
        <v>2</v>
      </c>
      <c r="F46" s="6" t="s">
        <v>20</v>
      </c>
      <c r="G46" s="6" t="s">
        <v>29</v>
      </c>
      <c r="H46" s="3" t="s">
        <v>33</v>
      </c>
      <c r="I46" s="6" t="s">
        <v>39</v>
      </c>
    </row>
    <row r="47" spans="1:9" ht="32.25" thickBot="1" x14ac:dyDescent="0.3">
      <c r="A47" s="7">
        <v>43</v>
      </c>
      <c r="B47" s="3" t="s">
        <v>77</v>
      </c>
      <c r="C47" s="3" t="s">
        <v>16</v>
      </c>
      <c r="D47" s="4">
        <v>700000</v>
      </c>
      <c r="E47" s="6">
        <v>2</v>
      </c>
      <c r="F47" s="6" t="s">
        <v>11</v>
      </c>
      <c r="G47" s="6" t="s">
        <v>29</v>
      </c>
      <c r="H47" s="3" t="s">
        <v>33</v>
      </c>
      <c r="I47" s="6" t="s">
        <v>14</v>
      </c>
    </row>
    <row r="48" spans="1:9" ht="32.25" thickBot="1" x14ac:dyDescent="0.3">
      <c r="A48" s="7">
        <v>44</v>
      </c>
      <c r="B48" s="3" t="s">
        <v>78</v>
      </c>
      <c r="C48" s="3" t="s">
        <v>16</v>
      </c>
      <c r="D48" s="4">
        <v>800000</v>
      </c>
      <c r="E48" s="6">
        <v>2</v>
      </c>
      <c r="F48" s="6" t="s">
        <v>11</v>
      </c>
      <c r="G48" s="6" t="s">
        <v>29</v>
      </c>
      <c r="H48" s="3" t="s">
        <v>33</v>
      </c>
      <c r="I48" s="6" t="s">
        <v>14</v>
      </c>
    </row>
    <row r="49" spans="1:9" ht="32.25" thickBot="1" x14ac:dyDescent="0.3">
      <c r="A49" s="7">
        <v>45</v>
      </c>
      <c r="B49" s="3" t="s">
        <v>79</v>
      </c>
      <c r="C49" s="3" t="s">
        <v>16</v>
      </c>
      <c r="D49" s="4">
        <v>500000</v>
      </c>
      <c r="E49" s="6">
        <v>1</v>
      </c>
      <c r="F49" s="6" t="s">
        <v>11</v>
      </c>
      <c r="G49" s="6" t="s">
        <v>29</v>
      </c>
      <c r="H49" s="3" t="s">
        <v>33</v>
      </c>
      <c r="I49" s="6" t="s">
        <v>14</v>
      </c>
    </row>
    <row r="51" spans="1:9" ht="18.75" x14ac:dyDescent="0.3">
      <c r="A51" s="93" t="s">
        <v>82</v>
      </c>
      <c r="B51" s="93"/>
      <c r="C51" s="93"/>
      <c r="D51" s="93"/>
      <c r="E51" s="93"/>
      <c r="F51" s="93"/>
      <c r="G51" s="93"/>
      <c r="H51" s="93"/>
      <c r="I51" s="93"/>
    </row>
    <row r="52" spans="1:9" ht="19.5" customHeight="1" x14ac:dyDescent="0.25">
      <c r="A52" s="94" t="s">
        <v>112</v>
      </c>
      <c r="B52" s="94"/>
      <c r="C52" s="94"/>
    </row>
    <row r="53" spans="1:9" ht="15.75" thickBot="1" x14ac:dyDescent="0.3"/>
    <row r="54" spans="1:9" ht="16.5" thickBot="1" x14ac:dyDescent="0.3">
      <c r="A54" s="15" t="s">
        <v>83</v>
      </c>
      <c r="B54" s="16" t="s">
        <v>84</v>
      </c>
      <c r="C54" s="20" t="s">
        <v>85</v>
      </c>
      <c r="D54" s="60" t="s">
        <v>113</v>
      </c>
    </row>
    <row r="55" spans="1:9" ht="16.5" thickBot="1" x14ac:dyDescent="0.3">
      <c r="A55" s="7" t="s">
        <v>86</v>
      </c>
      <c r="B55" s="8" t="s">
        <v>87</v>
      </c>
      <c r="C55" s="21">
        <v>3</v>
      </c>
      <c r="D55" s="54">
        <f>C55/C62</f>
        <v>0.13043478260869565</v>
      </c>
    </row>
    <row r="56" spans="1:9" ht="16.5" thickBot="1" x14ac:dyDescent="0.3">
      <c r="A56" s="7" t="s">
        <v>88</v>
      </c>
      <c r="B56" s="8" t="s">
        <v>89</v>
      </c>
      <c r="C56" s="21">
        <v>5</v>
      </c>
      <c r="D56" s="56">
        <f>C56/C62</f>
        <v>0.21739130434782608</v>
      </c>
    </row>
    <row r="57" spans="1:9" ht="16.5" thickBot="1" x14ac:dyDescent="0.3">
      <c r="A57" s="7" t="s">
        <v>90</v>
      </c>
      <c r="B57" s="8" t="s">
        <v>91</v>
      </c>
      <c r="C57" s="21">
        <v>5</v>
      </c>
      <c r="D57" s="57">
        <f>C57/C62</f>
        <v>0.21739130434782608</v>
      </c>
    </row>
    <row r="58" spans="1:9" ht="16.5" thickBot="1" x14ac:dyDescent="0.3">
      <c r="A58" s="7" t="s">
        <v>92</v>
      </c>
      <c r="B58" s="8" t="s">
        <v>93</v>
      </c>
      <c r="C58" s="21">
        <v>1</v>
      </c>
      <c r="D58" s="58">
        <f>C58/C62</f>
        <v>4.3478260869565216E-2</v>
      </c>
    </row>
    <row r="59" spans="1:9" ht="16.5" thickBot="1" x14ac:dyDescent="0.3">
      <c r="A59" s="7" t="s">
        <v>94</v>
      </c>
      <c r="B59" s="8" t="s">
        <v>95</v>
      </c>
      <c r="C59" s="21">
        <v>3</v>
      </c>
      <c r="D59" s="59">
        <f>C59/C62</f>
        <v>0.13043478260869565</v>
      </c>
    </row>
    <row r="60" spans="1:9" ht="16.5" thickBot="1" x14ac:dyDescent="0.3">
      <c r="A60" s="7" t="s">
        <v>96</v>
      </c>
      <c r="B60" s="8" t="s">
        <v>97</v>
      </c>
      <c r="C60" s="21">
        <v>2</v>
      </c>
      <c r="D60" s="54">
        <f>C60/C62</f>
        <v>8.6956521739130432E-2</v>
      </c>
    </row>
    <row r="61" spans="1:9" ht="16.5" thickBot="1" x14ac:dyDescent="0.3">
      <c r="A61" s="7" t="s">
        <v>98</v>
      </c>
      <c r="B61" s="22" t="s">
        <v>99</v>
      </c>
      <c r="C61" s="23">
        <v>4</v>
      </c>
      <c r="D61" s="56">
        <f>C61/C62</f>
        <v>0.17391304347826086</v>
      </c>
    </row>
    <row r="62" spans="1:9" ht="16.5" thickBot="1" x14ac:dyDescent="0.3">
      <c r="B62" s="24" t="s">
        <v>114</v>
      </c>
      <c r="C62" s="61">
        <f>SUM(C55:C61)</f>
        <v>23</v>
      </c>
      <c r="D62" s="55">
        <f>SUM(D55:D61)</f>
        <v>0.99999999999999989</v>
      </c>
    </row>
    <row r="66" spans="1:16" ht="55.5" customHeight="1" thickBot="1" x14ac:dyDescent="0.3">
      <c r="A66" s="95" t="s">
        <v>123</v>
      </c>
      <c r="B66" s="95"/>
      <c r="C66" s="95"/>
      <c r="D66" s="95"/>
    </row>
    <row r="67" spans="1:16" ht="32.25" thickBot="1" x14ac:dyDescent="0.3">
      <c r="A67" s="17" t="s">
        <v>0</v>
      </c>
      <c r="B67" s="37" t="s">
        <v>1</v>
      </c>
      <c r="C67" s="26" t="s">
        <v>116</v>
      </c>
      <c r="D67" s="44" t="s">
        <v>124</v>
      </c>
      <c r="E67" s="25" t="s">
        <v>117</v>
      </c>
      <c r="F67" s="44" t="s">
        <v>125</v>
      </c>
      <c r="G67" s="25" t="s">
        <v>118</v>
      </c>
      <c r="H67" s="62" t="s">
        <v>126</v>
      </c>
      <c r="I67" s="29" t="s">
        <v>119</v>
      </c>
      <c r="J67" s="62" t="s">
        <v>127</v>
      </c>
      <c r="K67" s="29" t="s">
        <v>120</v>
      </c>
      <c r="L67" s="62" t="s">
        <v>128</v>
      </c>
      <c r="M67" s="29" t="s">
        <v>121</v>
      </c>
      <c r="N67" s="62" t="s">
        <v>129</v>
      </c>
      <c r="O67" s="26" t="s">
        <v>122</v>
      </c>
      <c r="P67" s="44" t="s">
        <v>130</v>
      </c>
    </row>
    <row r="68" spans="1:16" ht="48" thickBot="1" x14ac:dyDescent="0.3">
      <c r="A68" s="41">
        <v>1</v>
      </c>
      <c r="B68" s="38" t="s">
        <v>9</v>
      </c>
      <c r="C68" s="30" t="s">
        <v>10</v>
      </c>
      <c r="D68" s="28">
        <f>IF(C68="Buruh",1, IF(C68="Petani",3, IF(C68="Wirausaha",5,0)))</f>
        <v>3</v>
      </c>
      <c r="E68" s="31">
        <v>1500000</v>
      </c>
      <c r="F68" s="32">
        <f>IF(E68&lt;300000,1,IF(AND(E68&gt;=300000,E68&lt;=800000),2,IF(AND(E68&gt;800000,E68&lt;=1300000),3,IF(AND(E68&gt;1300000,E68&lt;=1500000),4,IF(E68&gt;1500000,5)))))</f>
        <v>4</v>
      </c>
      <c r="G68" s="33">
        <v>4</v>
      </c>
      <c r="H68" s="36">
        <f>IF(G68&gt;8,5,IF(AND(G68&gt;5, G68&lt;=8),4,IF(AND(G68&gt;2,G68&lt;=5),3,IF(AND(G68&gt;0,G68&lt;=2),2,IF(AND(G68=0),1,0)))))</f>
        <v>3</v>
      </c>
      <c r="I68" s="34" t="s">
        <v>11</v>
      </c>
      <c r="J68" s="36">
        <f>IF(I68="Beton",5,IF(I68="Papan",4,IF(I68="Triplek",2,IF(I68="Bambu",1,0))))</f>
        <v>4</v>
      </c>
      <c r="K68" s="34" t="s">
        <v>12</v>
      </c>
      <c r="L68" s="36">
        <f>IF(K68="Menumpang",1,IF(K68="Mengontrak",2,IF(K68="Milik Sendiri",4,"Tidak Diketahui")))</f>
        <v>4</v>
      </c>
      <c r="M68" s="35" t="s">
        <v>24</v>
      </c>
      <c r="N68" s="36">
        <f>IF(M68="Tidak Ada",1,IF(M68="Menumpang (tanpa subsidi)",2,IF(M68="Milik sendiri (tanpa subsidi)", 3, IF(M68="Menumpang (subsidi)",4,IF(M68="Milik sendiri (subsidi)",5,"Tidak Diketahui")))))</f>
        <v>3</v>
      </c>
      <c r="O68" s="33" t="s">
        <v>14</v>
      </c>
      <c r="P68" s="28">
        <f>IF(O68="Panggung",1,IF(O68="Semi Permanen",3,IF(O68="Permanen",5,"Tidak Diketahui")))</f>
        <v>1</v>
      </c>
    </row>
    <row r="69" spans="1:16" ht="32.25" thickBot="1" x14ac:dyDescent="0.3">
      <c r="A69" s="41">
        <v>2</v>
      </c>
      <c r="B69" s="39" t="s">
        <v>15</v>
      </c>
      <c r="C69" s="30" t="s">
        <v>16</v>
      </c>
      <c r="D69" s="28">
        <f t="shared" ref="D69:D112" si="0">IF(C69="Buruh",1, IF(C69="Petani",3, IF(C69="Wirausaha",5,0)))</f>
        <v>1</v>
      </c>
      <c r="E69" s="31">
        <v>800000</v>
      </c>
      <c r="F69" s="32">
        <f t="shared" ref="F69:F111" si="1">IF(E69&lt;300000,1,IF(AND(E69&gt;=300000,E69&lt;=800000),2,IF(AND(E69&gt;800000,E69&lt;=1300000),3,IF(AND(E69&gt;1300000,E69&lt;=1500000),4,IF(E69&gt;1500000,5)))))</f>
        <v>2</v>
      </c>
      <c r="G69" s="33">
        <v>3</v>
      </c>
      <c r="H69" s="36">
        <f t="shared" ref="H69:H112" si="2">IF(G69&gt;8,5,IF(AND(G69&gt;5, G69&lt;=8),4,IF(AND(G69&gt;2,G69&lt;=5),3,IF(AND(G69&gt;0,G69&lt;=2),2,IF(AND(G69=0),1,0)))))</f>
        <v>3</v>
      </c>
      <c r="I69" s="34" t="s">
        <v>11</v>
      </c>
      <c r="J69" s="36">
        <f t="shared" ref="J69:J112" si="3">IF(I69="Beton",5,IF(I69="Papan",4,IF(I69="Triplek",2,IF(I69="Bambu",1,0))))</f>
        <v>4</v>
      </c>
      <c r="K69" s="34" t="s">
        <v>12</v>
      </c>
      <c r="L69" s="36">
        <f t="shared" ref="L69:L112" si="4">IF(K69="Menumpang",1,IF(K69="Mengontrak",2,IF(K69="Milik Sendiri",4,"Tidak Diketahui")))</f>
        <v>4</v>
      </c>
      <c r="M69" s="35" t="s">
        <v>17</v>
      </c>
      <c r="N69" s="36">
        <f t="shared" ref="N69:N112" si="5">IF(M69="Tidak Ada",1,IF(M69="Menumpang (tanpa subsidi)",2,IF(M69="Milik sendiri (tanpa subsidi)", 3, IF(M69="Menumpang (subsidi)",4,IF(M69="Milik sendiri (subsidi)",5,"Tidak Diketahui")))))</f>
        <v>5</v>
      </c>
      <c r="O69" s="33" t="s">
        <v>14</v>
      </c>
      <c r="P69" s="28">
        <f t="shared" ref="P69:P112" si="6">IF(O69="Panggung",1,IF(O69="Semi Permanen",3,IF(O69="Permanen",5,"Tidak Diketahui")))</f>
        <v>1</v>
      </c>
    </row>
    <row r="70" spans="1:16" ht="48" thickBot="1" x14ac:dyDescent="0.3">
      <c r="A70" s="41">
        <v>3</v>
      </c>
      <c r="B70" s="39" t="s">
        <v>18</v>
      </c>
      <c r="C70" s="30" t="s">
        <v>19</v>
      </c>
      <c r="D70" s="28">
        <f t="shared" si="0"/>
        <v>5</v>
      </c>
      <c r="E70" s="31">
        <v>1300000</v>
      </c>
      <c r="F70" s="32">
        <f t="shared" si="1"/>
        <v>3</v>
      </c>
      <c r="G70" s="33">
        <v>8</v>
      </c>
      <c r="H70" s="36">
        <f t="shared" si="2"/>
        <v>4</v>
      </c>
      <c r="I70" s="34" t="s">
        <v>20</v>
      </c>
      <c r="J70" s="36">
        <f t="shared" si="3"/>
        <v>5</v>
      </c>
      <c r="K70" s="34" t="s">
        <v>12</v>
      </c>
      <c r="L70" s="36">
        <f t="shared" si="4"/>
        <v>4</v>
      </c>
      <c r="M70" s="35" t="s">
        <v>24</v>
      </c>
      <c r="N70" s="36">
        <f t="shared" si="5"/>
        <v>3</v>
      </c>
      <c r="O70" s="33" t="s">
        <v>22</v>
      </c>
      <c r="P70" s="28">
        <f t="shared" si="6"/>
        <v>5</v>
      </c>
    </row>
    <row r="71" spans="1:16" ht="48" thickBot="1" x14ac:dyDescent="0.3">
      <c r="A71" s="41">
        <v>4</v>
      </c>
      <c r="B71" s="39" t="s">
        <v>23</v>
      </c>
      <c r="C71" s="30" t="s">
        <v>19</v>
      </c>
      <c r="D71" s="28">
        <f t="shared" si="0"/>
        <v>5</v>
      </c>
      <c r="E71" s="31">
        <v>1400000</v>
      </c>
      <c r="F71" s="32">
        <f t="shared" si="1"/>
        <v>4</v>
      </c>
      <c r="G71" s="33">
        <v>3</v>
      </c>
      <c r="H71" s="36">
        <f t="shared" si="2"/>
        <v>3</v>
      </c>
      <c r="I71" s="34" t="s">
        <v>11</v>
      </c>
      <c r="J71" s="36">
        <f t="shared" si="3"/>
        <v>4</v>
      </c>
      <c r="K71" s="34" t="s">
        <v>12</v>
      </c>
      <c r="L71" s="36">
        <f t="shared" si="4"/>
        <v>4</v>
      </c>
      <c r="M71" s="35" t="s">
        <v>24</v>
      </c>
      <c r="N71" s="36">
        <f t="shared" si="5"/>
        <v>3</v>
      </c>
      <c r="O71" s="33" t="s">
        <v>14</v>
      </c>
      <c r="P71" s="28">
        <f t="shared" si="6"/>
        <v>1</v>
      </c>
    </row>
    <row r="72" spans="1:16" ht="48" thickBot="1" x14ac:dyDescent="0.3">
      <c r="A72" s="41">
        <v>5</v>
      </c>
      <c r="B72" s="39" t="s">
        <v>25</v>
      </c>
      <c r="C72" s="30" t="s">
        <v>10</v>
      </c>
      <c r="D72" s="28">
        <f t="shared" si="0"/>
        <v>3</v>
      </c>
      <c r="E72" s="31">
        <v>1500000</v>
      </c>
      <c r="F72" s="32">
        <f t="shared" si="1"/>
        <v>4</v>
      </c>
      <c r="G72" s="33">
        <v>3</v>
      </c>
      <c r="H72" s="36">
        <f t="shared" si="2"/>
        <v>3</v>
      </c>
      <c r="I72" s="34" t="s">
        <v>11</v>
      </c>
      <c r="J72" s="36">
        <f t="shared" si="3"/>
        <v>4</v>
      </c>
      <c r="K72" s="34" t="s">
        <v>12</v>
      </c>
      <c r="L72" s="36">
        <f t="shared" si="4"/>
        <v>4</v>
      </c>
      <c r="M72" s="35" t="s">
        <v>24</v>
      </c>
      <c r="N72" s="36">
        <f t="shared" si="5"/>
        <v>3</v>
      </c>
      <c r="O72" s="33" t="s">
        <v>14</v>
      </c>
      <c r="P72" s="28">
        <f t="shared" si="6"/>
        <v>1</v>
      </c>
    </row>
    <row r="73" spans="1:16" ht="48" thickBot="1" x14ac:dyDescent="0.3">
      <c r="A73" s="41">
        <v>6</v>
      </c>
      <c r="B73" s="39" t="s">
        <v>26</v>
      </c>
      <c r="C73" s="30" t="s">
        <v>10</v>
      </c>
      <c r="D73" s="28">
        <f t="shared" si="0"/>
        <v>3</v>
      </c>
      <c r="E73" s="31">
        <v>1700000</v>
      </c>
      <c r="F73" s="32">
        <f t="shared" si="1"/>
        <v>5</v>
      </c>
      <c r="G73" s="33">
        <v>6</v>
      </c>
      <c r="H73" s="36">
        <f t="shared" si="2"/>
        <v>4</v>
      </c>
      <c r="I73" s="34" t="s">
        <v>20</v>
      </c>
      <c r="J73" s="36">
        <f t="shared" si="3"/>
        <v>5</v>
      </c>
      <c r="K73" s="34" t="s">
        <v>12</v>
      </c>
      <c r="L73" s="36">
        <f t="shared" si="4"/>
        <v>4</v>
      </c>
      <c r="M73" s="35" t="s">
        <v>24</v>
      </c>
      <c r="N73" s="36">
        <f t="shared" si="5"/>
        <v>3</v>
      </c>
      <c r="O73" s="33" t="s">
        <v>22</v>
      </c>
      <c r="P73" s="28">
        <f t="shared" si="6"/>
        <v>5</v>
      </c>
    </row>
    <row r="74" spans="1:16" ht="32.25" thickBot="1" x14ac:dyDescent="0.3">
      <c r="A74" s="41">
        <v>7</v>
      </c>
      <c r="B74" s="39" t="s">
        <v>27</v>
      </c>
      <c r="C74" s="30" t="s">
        <v>16</v>
      </c>
      <c r="D74" s="28">
        <f t="shared" si="0"/>
        <v>1</v>
      </c>
      <c r="E74" s="31">
        <v>900000</v>
      </c>
      <c r="F74" s="32">
        <f t="shared" si="1"/>
        <v>3</v>
      </c>
      <c r="G74" s="33">
        <v>6</v>
      </c>
      <c r="H74" s="36">
        <f t="shared" si="2"/>
        <v>4</v>
      </c>
      <c r="I74" s="34" t="s">
        <v>28</v>
      </c>
      <c r="J74" s="36">
        <f t="shared" si="3"/>
        <v>1</v>
      </c>
      <c r="K74" s="34" t="s">
        <v>29</v>
      </c>
      <c r="L74" s="36">
        <f t="shared" si="4"/>
        <v>1</v>
      </c>
      <c r="M74" s="35" t="s">
        <v>30</v>
      </c>
      <c r="N74" s="36">
        <f t="shared" si="5"/>
        <v>4</v>
      </c>
      <c r="O74" s="33" t="s">
        <v>14</v>
      </c>
      <c r="P74" s="28">
        <f t="shared" si="6"/>
        <v>1</v>
      </c>
    </row>
    <row r="75" spans="1:16" ht="48" thickBot="1" x14ac:dyDescent="0.3">
      <c r="A75" s="41">
        <v>8</v>
      </c>
      <c r="B75" s="39" t="s">
        <v>31</v>
      </c>
      <c r="C75" s="30" t="s">
        <v>16</v>
      </c>
      <c r="D75" s="28">
        <f t="shared" si="0"/>
        <v>1</v>
      </c>
      <c r="E75" s="31">
        <v>1200000</v>
      </c>
      <c r="F75" s="32">
        <f t="shared" si="1"/>
        <v>3</v>
      </c>
      <c r="G75" s="33">
        <v>2</v>
      </c>
      <c r="H75" s="36">
        <f t="shared" si="2"/>
        <v>2</v>
      </c>
      <c r="I75" s="34" t="s">
        <v>11</v>
      </c>
      <c r="J75" s="36">
        <f t="shared" si="3"/>
        <v>4</v>
      </c>
      <c r="K75" s="34" t="s">
        <v>12</v>
      </c>
      <c r="L75" s="36">
        <f t="shared" si="4"/>
        <v>4</v>
      </c>
      <c r="M75" s="35" t="s">
        <v>24</v>
      </c>
      <c r="N75" s="36">
        <f t="shared" si="5"/>
        <v>3</v>
      </c>
      <c r="O75" s="33" t="s">
        <v>14</v>
      </c>
      <c r="P75" s="28">
        <f t="shared" si="6"/>
        <v>1</v>
      </c>
    </row>
    <row r="76" spans="1:16" ht="48" thickBot="1" x14ac:dyDescent="0.3">
      <c r="A76" s="41">
        <v>9</v>
      </c>
      <c r="B76" s="39" t="s">
        <v>32</v>
      </c>
      <c r="C76" s="30" t="s">
        <v>10</v>
      </c>
      <c r="D76" s="28">
        <f t="shared" si="0"/>
        <v>3</v>
      </c>
      <c r="E76" s="31">
        <v>750000</v>
      </c>
      <c r="F76" s="32">
        <f t="shared" si="1"/>
        <v>2</v>
      </c>
      <c r="G76" s="33">
        <v>6</v>
      </c>
      <c r="H76" s="36">
        <f t="shared" si="2"/>
        <v>4</v>
      </c>
      <c r="I76" s="34" t="s">
        <v>11</v>
      </c>
      <c r="J76" s="36">
        <f t="shared" si="3"/>
        <v>4</v>
      </c>
      <c r="K76" s="34" t="s">
        <v>29</v>
      </c>
      <c r="L76" s="36">
        <f t="shared" si="4"/>
        <v>1</v>
      </c>
      <c r="M76" s="35" t="s">
        <v>33</v>
      </c>
      <c r="N76" s="36">
        <f t="shared" si="5"/>
        <v>2</v>
      </c>
      <c r="O76" s="33" t="s">
        <v>14</v>
      </c>
      <c r="P76" s="28">
        <f t="shared" si="6"/>
        <v>1</v>
      </c>
    </row>
    <row r="77" spans="1:16" ht="48" thickBot="1" x14ac:dyDescent="0.3">
      <c r="A77" s="41">
        <v>10</v>
      </c>
      <c r="B77" s="39" t="s">
        <v>34</v>
      </c>
      <c r="C77" s="30" t="s">
        <v>19</v>
      </c>
      <c r="D77" s="28">
        <f t="shared" si="0"/>
        <v>5</v>
      </c>
      <c r="E77" s="31">
        <v>3000000</v>
      </c>
      <c r="F77" s="32">
        <f>IF(E77&lt;300000,1,IF(AND(E77&gt;=300000,E77&lt;=800000),2,IF(AND(E77&gt;800000,E77&lt;=1300000),3,IF(AND(E77&gt;1300000,E77&lt;=1500000),4,IF(E77&gt;1500000,5)))))</f>
        <v>5</v>
      </c>
      <c r="G77" s="33">
        <v>6</v>
      </c>
      <c r="H77" s="36">
        <f t="shared" si="2"/>
        <v>4</v>
      </c>
      <c r="I77" s="34" t="s">
        <v>20</v>
      </c>
      <c r="J77" s="36">
        <f t="shared" si="3"/>
        <v>5</v>
      </c>
      <c r="K77" s="34" t="s">
        <v>12</v>
      </c>
      <c r="L77" s="36">
        <f t="shared" si="4"/>
        <v>4</v>
      </c>
      <c r="M77" s="35" t="s">
        <v>24</v>
      </c>
      <c r="N77" s="36">
        <f t="shared" si="5"/>
        <v>3</v>
      </c>
      <c r="O77" s="33" t="s">
        <v>22</v>
      </c>
      <c r="P77" s="28">
        <f t="shared" si="6"/>
        <v>5</v>
      </c>
    </row>
    <row r="78" spans="1:16" ht="48" thickBot="1" x14ac:dyDescent="0.3">
      <c r="A78" s="41">
        <v>11</v>
      </c>
      <c r="B78" s="39" t="s">
        <v>35</v>
      </c>
      <c r="C78" s="30" t="s">
        <v>10</v>
      </c>
      <c r="D78" s="28">
        <f t="shared" si="0"/>
        <v>3</v>
      </c>
      <c r="E78" s="31">
        <v>800000</v>
      </c>
      <c r="F78" s="32">
        <f t="shared" si="1"/>
        <v>2</v>
      </c>
      <c r="G78" s="33">
        <v>5</v>
      </c>
      <c r="H78" s="36">
        <f t="shared" si="2"/>
        <v>3</v>
      </c>
      <c r="I78" s="34" t="s">
        <v>11</v>
      </c>
      <c r="J78" s="36">
        <f t="shared" si="3"/>
        <v>4</v>
      </c>
      <c r="K78" s="34" t="s">
        <v>29</v>
      </c>
      <c r="L78" s="36">
        <f t="shared" si="4"/>
        <v>1</v>
      </c>
      <c r="M78" s="35" t="s">
        <v>33</v>
      </c>
      <c r="N78" s="36">
        <f t="shared" si="5"/>
        <v>2</v>
      </c>
      <c r="O78" s="33" t="s">
        <v>14</v>
      </c>
      <c r="P78" s="28">
        <f t="shared" si="6"/>
        <v>1</v>
      </c>
    </row>
    <row r="79" spans="1:16" ht="48" thickBot="1" x14ac:dyDescent="0.3">
      <c r="A79" s="41">
        <v>12</v>
      </c>
      <c r="B79" s="39" t="s">
        <v>37</v>
      </c>
      <c r="C79" s="30" t="s">
        <v>10</v>
      </c>
      <c r="D79" s="28">
        <f t="shared" si="0"/>
        <v>3</v>
      </c>
      <c r="E79" s="31">
        <v>600000</v>
      </c>
      <c r="F79" s="32">
        <f t="shared" si="1"/>
        <v>2</v>
      </c>
      <c r="G79" s="33">
        <v>6</v>
      </c>
      <c r="H79" s="36">
        <f t="shared" si="2"/>
        <v>4</v>
      </c>
      <c r="I79" s="34" t="s">
        <v>11</v>
      </c>
      <c r="J79" s="36">
        <f t="shared" si="3"/>
        <v>4</v>
      </c>
      <c r="K79" s="34" t="s">
        <v>12</v>
      </c>
      <c r="L79" s="36">
        <f t="shared" si="4"/>
        <v>4</v>
      </c>
      <c r="M79" s="35" t="s">
        <v>24</v>
      </c>
      <c r="N79" s="36">
        <f t="shared" si="5"/>
        <v>3</v>
      </c>
      <c r="O79" s="33" t="s">
        <v>14</v>
      </c>
      <c r="P79" s="28">
        <f t="shared" si="6"/>
        <v>1</v>
      </c>
    </row>
    <row r="80" spans="1:16" ht="32.25" thickBot="1" x14ac:dyDescent="0.3">
      <c r="A80" s="41">
        <v>13</v>
      </c>
      <c r="B80" s="39" t="s">
        <v>38</v>
      </c>
      <c r="C80" s="30" t="s">
        <v>16</v>
      </c>
      <c r="D80" s="28">
        <f t="shared" si="0"/>
        <v>1</v>
      </c>
      <c r="E80" s="31">
        <v>950000</v>
      </c>
      <c r="F80" s="32">
        <f t="shared" si="1"/>
        <v>3</v>
      </c>
      <c r="G80" s="33">
        <v>2</v>
      </c>
      <c r="H80" s="36">
        <f t="shared" si="2"/>
        <v>2</v>
      </c>
      <c r="I80" s="34" t="s">
        <v>20</v>
      </c>
      <c r="J80" s="36">
        <f t="shared" si="3"/>
        <v>5</v>
      </c>
      <c r="K80" s="34" t="s">
        <v>29</v>
      </c>
      <c r="L80" s="36">
        <f t="shared" si="4"/>
        <v>1</v>
      </c>
      <c r="M80" s="35" t="s">
        <v>30</v>
      </c>
      <c r="N80" s="36">
        <f t="shared" si="5"/>
        <v>4</v>
      </c>
      <c r="O80" s="33" t="s">
        <v>39</v>
      </c>
      <c r="P80" s="28">
        <f t="shared" si="6"/>
        <v>3</v>
      </c>
    </row>
    <row r="81" spans="1:16" ht="48" thickBot="1" x14ac:dyDescent="0.3">
      <c r="A81" s="41">
        <v>14</v>
      </c>
      <c r="B81" s="39" t="s">
        <v>40</v>
      </c>
      <c r="C81" s="30" t="s">
        <v>19</v>
      </c>
      <c r="D81" s="28">
        <f t="shared" si="0"/>
        <v>5</v>
      </c>
      <c r="E81" s="31">
        <v>2000000</v>
      </c>
      <c r="F81" s="32">
        <f t="shared" si="1"/>
        <v>5</v>
      </c>
      <c r="G81" s="33">
        <v>4</v>
      </c>
      <c r="H81" s="36">
        <f t="shared" si="2"/>
        <v>3</v>
      </c>
      <c r="I81" s="34" t="s">
        <v>20</v>
      </c>
      <c r="J81" s="36">
        <f t="shared" si="3"/>
        <v>5</v>
      </c>
      <c r="K81" s="34" t="s">
        <v>12</v>
      </c>
      <c r="L81" s="36">
        <f t="shared" si="4"/>
        <v>4</v>
      </c>
      <c r="M81" s="35" t="s">
        <v>24</v>
      </c>
      <c r="N81" s="36">
        <f t="shared" si="5"/>
        <v>3</v>
      </c>
      <c r="O81" s="33" t="s">
        <v>39</v>
      </c>
      <c r="P81" s="28">
        <f t="shared" si="6"/>
        <v>3</v>
      </c>
    </row>
    <row r="82" spans="1:16" ht="48" thickBot="1" x14ac:dyDescent="0.3">
      <c r="A82" s="41">
        <v>15</v>
      </c>
      <c r="B82" s="39" t="s">
        <v>42</v>
      </c>
      <c r="C82" s="30" t="s">
        <v>16</v>
      </c>
      <c r="D82" s="28">
        <f t="shared" si="0"/>
        <v>1</v>
      </c>
      <c r="E82" s="31">
        <v>900000</v>
      </c>
      <c r="F82" s="32">
        <f>IF(E82&lt;300000,1,IF(AND(E82&gt;=300000,E82&lt;=800000),2,IF(AND(E82&gt;800000,E82&lt;=1300000),3,IF(AND(E82&gt;1300000,E82&lt;=1500000),4,IF(E82&gt;1500000,5)))))</f>
        <v>3</v>
      </c>
      <c r="G82" s="33">
        <v>9</v>
      </c>
      <c r="H82" s="36">
        <f t="shared" si="2"/>
        <v>5</v>
      </c>
      <c r="I82" s="34" t="s">
        <v>28</v>
      </c>
      <c r="J82" s="36">
        <f t="shared" si="3"/>
        <v>1</v>
      </c>
      <c r="K82" s="34" t="s">
        <v>29</v>
      </c>
      <c r="L82" s="36">
        <f t="shared" si="4"/>
        <v>1</v>
      </c>
      <c r="M82" s="35" t="s">
        <v>33</v>
      </c>
      <c r="N82" s="36">
        <f t="shared" si="5"/>
        <v>2</v>
      </c>
      <c r="O82" s="33" t="s">
        <v>14</v>
      </c>
      <c r="P82" s="28">
        <f t="shared" si="6"/>
        <v>1</v>
      </c>
    </row>
    <row r="83" spans="1:16" ht="48" thickBot="1" x14ac:dyDescent="0.3">
      <c r="A83" s="41">
        <v>16</v>
      </c>
      <c r="B83" s="39" t="s">
        <v>43</v>
      </c>
      <c r="C83" s="30" t="s">
        <v>16</v>
      </c>
      <c r="D83" s="28">
        <f t="shared" si="0"/>
        <v>1</v>
      </c>
      <c r="E83" s="31">
        <v>800000</v>
      </c>
      <c r="F83" s="32">
        <f t="shared" si="1"/>
        <v>2</v>
      </c>
      <c r="G83" s="33">
        <v>8</v>
      </c>
      <c r="H83" s="36">
        <f t="shared" si="2"/>
        <v>4</v>
      </c>
      <c r="I83" s="34" t="s">
        <v>11</v>
      </c>
      <c r="J83" s="36">
        <f t="shared" si="3"/>
        <v>4</v>
      </c>
      <c r="K83" s="34" t="s">
        <v>12</v>
      </c>
      <c r="L83" s="36">
        <f t="shared" si="4"/>
        <v>4</v>
      </c>
      <c r="M83" s="35" t="s">
        <v>24</v>
      </c>
      <c r="N83" s="36">
        <f t="shared" si="5"/>
        <v>3</v>
      </c>
      <c r="O83" s="33" t="s">
        <v>14</v>
      </c>
      <c r="P83" s="28">
        <f t="shared" si="6"/>
        <v>1</v>
      </c>
    </row>
    <row r="84" spans="1:16" ht="48" thickBot="1" x14ac:dyDescent="0.3">
      <c r="A84" s="41">
        <v>17</v>
      </c>
      <c r="B84" s="39" t="s">
        <v>44</v>
      </c>
      <c r="C84" s="30" t="s">
        <v>10</v>
      </c>
      <c r="D84" s="28">
        <f t="shared" si="0"/>
        <v>3</v>
      </c>
      <c r="E84" s="31">
        <v>900000</v>
      </c>
      <c r="F84" s="32">
        <f t="shared" si="1"/>
        <v>3</v>
      </c>
      <c r="G84" s="33">
        <v>6</v>
      </c>
      <c r="H84" s="36">
        <f t="shared" si="2"/>
        <v>4</v>
      </c>
      <c r="I84" s="34" t="s">
        <v>11</v>
      </c>
      <c r="J84" s="36">
        <f t="shared" si="3"/>
        <v>4</v>
      </c>
      <c r="K84" s="34" t="s">
        <v>29</v>
      </c>
      <c r="L84" s="36">
        <f t="shared" si="4"/>
        <v>1</v>
      </c>
      <c r="M84" s="35" t="s">
        <v>33</v>
      </c>
      <c r="N84" s="36">
        <f t="shared" si="5"/>
        <v>2</v>
      </c>
      <c r="O84" s="33" t="s">
        <v>14</v>
      </c>
      <c r="P84" s="28">
        <f t="shared" si="6"/>
        <v>1</v>
      </c>
    </row>
    <row r="85" spans="1:16" ht="32.25" thickBot="1" x14ac:dyDescent="0.3">
      <c r="A85" s="41">
        <v>18</v>
      </c>
      <c r="B85" s="39" t="s">
        <v>46</v>
      </c>
      <c r="C85" s="30" t="s">
        <v>10</v>
      </c>
      <c r="D85" s="28">
        <f t="shared" si="0"/>
        <v>3</v>
      </c>
      <c r="E85" s="31">
        <v>1300000</v>
      </c>
      <c r="F85" s="32">
        <f t="shared" si="1"/>
        <v>3</v>
      </c>
      <c r="G85" s="33">
        <v>5</v>
      </c>
      <c r="H85" s="36">
        <f t="shared" si="2"/>
        <v>3</v>
      </c>
      <c r="I85" s="34" t="s">
        <v>20</v>
      </c>
      <c r="J85" s="36">
        <f t="shared" si="3"/>
        <v>5</v>
      </c>
      <c r="K85" s="34" t="s">
        <v>12</v>
      </c>
      <c r="L85" s="36">
        <f t="shared" si="4"/>
        <v>4</v>
      </c>
      <c r="M85" s="35" t="s">
        <v>17</v>
      </c>
      <c r="N85" s="36">
        <f t="shared" si="5"/>
        <v>5</v>
      </c>
      <c r="O85" s="33" t="s">
        <v>22</v>
      </c>
      <c r="P85" s="28">
        <f t="shared" si="6"/>
        <v>5</v>
      </c>
    </row>
    <row r="86" spans="1:16" ht="48" thickBot="1" x14ac:dyDescent="0.3">
      <c r="A86" s="41">
        <v>19</v>
      </c>
      <c r="B86" s="39" t="s">
        <v>47</v>
      </c>
      <c r="C86" s="30" t="s">
        <v>16</v>
      </c>
      <c r="D86" s="28">
        <f t="shared" si="0"/>
        <v>1</v>
      </c>
      <c r="E86" s="31">
        <v>950000</v>
      </c>
      <c r="F86" s="32">
        <f t="shared" si="1"/>
        <v>3</v>
      </c>
      <c r="G86" s="33">
        <v>8</v>
      </c>
      <c r="H86" s="36">
        <f t="shared" si="2"/>
        <v>4</v>
      </c>
      <c r="I86" s="34" t="s">
        <v>48</v>
      </c>
      <c r="J86" s="36">
        <f t="shared" si="3"/>
        <v>2</v>
      </c>
      <c r="K86" s="34" t="s">
        <v>49</v>
      </c>
      <c r="L86" s="36">
        <f t="shared" si="4"/>
        <v>2</v>
      </c>
      <c r="M86" s="35" t="s">
        <v>33</v>
      </c>
      <c r="N86" s="36">
        <f t="shared" si="5"/>
        <v>2</v>
      </c>
      <c r="O86" s="33" t="s">
        <v>14</v>
      </c>
      <c r="P86" s="28">
        <f t="shared" si="6"/>
        <v>1</v>
      </c>
    </row>
    <row r="87" spans="1:16" ht="48" thickBot="1" x14ac:dyDescent="0.3">
      <c r="A87" s="41">
        <v>20</v>
      </c>
      <c r="B87" s="39" t="s">
        <v>51</v>
      </c>
      <c r="C87" s="30" t="s">
        <v>10</v>
      </c>
      <c r="D87" s="28">
        <f t="shared" si="0"/>
        <v>3</v>
      </c>
      <c r="E87" s="31">
        <v>1000000</v>
      </c>
      <c r="F87" s="32">
        <f>IF(E87&lt;300000,1,IF(AND(E87&gt;=300000,E87&lt;=800000),2,IF(AND(E87&gt;800000,E87&lt;=1300000),3,IF(AND(E87&gt;1300000,E87&lt;=1500000),4,IF(E87&gt;1500000,5)))))</f>
        <v>3</v>
      </c>
      <c r="G87" s="33">
        <v>4</v>
      </c>
      <c r="H87" s="36">
        <f t="shared" si="2"/>
        <v>3</v>
      </c>
      <c r="I87" s="34" t="s">
        <v>11</v>
      </c>
      <c r="J87" s="36">
        <f t="shared" si="3"/>
        <v>4</v>
      </c>
      <c r="K87" s="34" t="s">
        <v>12</v>
      </c>
      <c r="L87" s="36">
        <f t="shared" si="4"/>
        <v>4</v>
      </c>
      <c r="M87" s="35" t="s">
        <v>24</v>
      </c>
      <c r="N87" s="36">
        <f t="shared" si="5"/>
        <v>3</v>
      </c>
      <c r="O87" s="33" t="s">
        <v>14</v>
      </c>
      <c r="P87" s="28">
        <f t="shared" si="6"/>
        <v>1</v>
      </c>
    </row>
    <row r="88" spans="1:16" ht="48" thickBot="1" x14ac:dyDescent="0.3">
      <c r="A88" s="41">
        <v>21</v>
      </c>
      <c r="B88" s="39" t="s">
        <v>52</v>
      </c>
      <c r="C88" s="30" t="s">
        <v>10</v>
      </c>
      <c r="D88" s="28">
        <f t="shared" si="0"/>
        <v>3</v>
      </c>
      <c r="E88" s="31">
        <v>700000</v>
      </c>
      <c r="F88" s="32">
        <f t="shared" si="1"/>
        <v>2</v>
      </c>
      <c r="G88" s="33">
        <v>3</v>
      </c>
      <c r="H88" s="36">
        <f t="shared" si="2"/>
        <v>3</v>
      </c>
      <c r="I88" s="34" t="s">
        <v>11</v>
      </c>
      <c r="J88" s="36">
        <f t="shared" si="3"/>
        <v>4</v>
      </c>
      <c r="K88" s="34" t="s">
        <v>12</v>
      </c>
      <c r="L88" s="36">
        <f t="shared" si="4"/>
        <v>4</v>
      </c>
      <c r="M88" s="35" t="s">
        <v>24</v>
      </c>
      <c r="N88" s="36">
        <f t="shared" si="5"/>
        <v>3</v>
      </c>
      <c r="O88" s="33" t="s">
        <v>14</v>
      </c>
      <c r="P88" s="28">
        <f t="shared" si="6"/>
        <v>1</v>
      </c>
    </row>
    <row r="89" spans="1:16" ht="48" thickBot="1" x14ac:dyDescent="0.3">
      <c r="A89" s="41">
        <v>22</v>
      </c>
      <c r="B89" s="39" t="s">
        <v>53</v>
      </c>
      <c r="C89" s="30" t="s">
        <v>19</v>
      </c>
      <c r="D89" s="28">
        <f t="shared" si="0"/>
        <v>5</v>
      </c>
      <c r="E89" s="31">
        <v>2500000</v>
      </c>
      <c r="F89" s="32">
        <f t="shared" si="1"/>
        <v>5</v>
      </c>
      <c r="G89" s="33">
        <v>6</v>
      </c>
      <c r="H89" s="36">
        <f t="shared" si="2"/>
        <v>4</v>
      </c>
      <c r="I89" s="34" t="s">
        <v>11</v>
      </c>
      <c r="J89" s="36">
        <f t="shared" si="3"/>
        <v>4</v>
      </c>
      <c r="K89" s="34" t="s">
        <v>12</v>
      </c>
      <c r="L89" s="36">
        <f t="shared" si="4"/>
        <v>4</v>
      </c>
      <c r="M89" s="35" t="s">
        <v>24</v>
      </c>
      <c r="N89" s="36">
        <f t="shared" si="5"/>
        <v>3</v>
      </c>
      <c r="O89" s="33" t="s">
        <v>14</v>
      </c>
      <c r="P89" s="28">
        <f t="shared" si="6"/>
        <v>1</v>
      </c>
    </row>
    <row r="90" spans="1:16" ht="48" thickBot="1" x14ac:dyDescent="0.3">
      <c r="A90" s="41">
        <v>23</v>
      </c>
      <c r="B90" s="39" t="s">
        <v>54</v>
      </c>
      <c r="C90" s="30" t="s">
        <v>16</v>
      </c>
      <c r="D90" s="28">
        <f t="shared" si="0"/>
        <v>1</v>
      </c>
      <c r="E90" s="31">
        <v>900000</v>
      </c>
      <c r="F90" s="32">
        <f t="shared" si="1"/>
        <v>3</v>
      </c>
      <c r="G90" s="33">
        <v>6</v>
      </c>
      <c r="H90" s="36">
        <f t="shared" si="2"/>
        <v>4</v>
      </c>
      <c r="I90" s="34" t="s">
        <v>28</v>
      </c>
      <c r="J90" s="36">
        <f t="shared" si="3"/>
        <v>1</v>
      </c>
      <c r="K90" s="34" t="s">
        <v>49</v>
      </c>
      <c r="L90" s="36">
        <f t="shared" si="4"/>
        <v>2</v>
      </c>
      <c r="M90" s="35" t="s">
        <v>33</v>
      </c>
      <c r="N90" s="36">
        <f t="shared" si="5"/>
        <v>2</v>
      </c>
      <c r="O90" s="33" t="s">
        <v>14</v>
      </c>
      <c r="P90" s="28">
        <f t="shared" si="6"/>
        <v>1</v>
      </c>
    </row>
    <row r="91" spans="1:16" ht="48" thickBot="1" x14ac:dyDescent="0.3">
      <c r="A91" s="41">
        <v>24</v>
      </c>
      <c r="B91" s="39" t="s">
        <v>56</v>
      </c>
      <c r="C91" s="30" t="s">
        <v>10</v>
      </c>
      <c r="D91" s="28">
        <f t="shared" si="0"/>
        <v>3</v>
      </c>
      <c r="E91" s="31">
        <v>300000</v>
      </c>
      <c r="F91" s="32">
        <f t="shared" si="1"/>
        <v>2</v>
      </c>
      <c r="G91" s="33">
        <v>0</v>
      </c>
      <c r="H91" s="36">
        <f t="shared" si="2"/>
        <v>1</v>
      </c>
      <c r="I91" s="34" t="s">
        <v>28</v>
      </c>
      <c r="J91" s="36">
        <f t="shared" si="3"/>
        <v>1</v>
      </c>
      <c r="K91" s="34" t="s">
        <v>29</v>
      </c>
      <c r="L91" s="36">
        <f t="shared" si="4"/>
        <v>1</v>
      </c>
      <c r="M91" s="35" t="s">
        <v>33</v>
      </c>
      <c r="N91" s="36">
        <f t="shared" si="5"/>
        <v>2</v>
      </c>
      <c r="O91" s="33" t="s">
        <v>14</v>
      </c>
      <c r="P91" s="28">
        <f t="shared" si="6"/>
        <v>1</v>
      </c>
    </row>
    <row r="92" spans="1:16" ht="48" thickBot="1" x14ac:dyDescent="0.3">
      <c r="A92" s="41">
        <v>25</v>
      </c>
      <c r="B92" s="39" t="s">
        <v>57</v>
      </c>
      <c r="C92" s="30" t="s">
        <v>16</v>
      </c>
      <c r="D92" s="28">
        <f t="shared" si="0"/>
        <v>1</v>
      </c>
      <c r="E92" s="31">
        <v>900000</v>
      </c>
      <c r="F92" s="32">
        <f>IF(E92&lt;300000,1,IF(AND(E92&gt;=300000,E92&lt;=800000),2,IF(AND(E92&gt;800000,E92&lt;=1300000),3,IF(AND(E92&gt;1300000,E92&lt;=1500000),4,IF(E92&gt;1500000,5)))))</f>
        <v>3</v>
      </c>
      <c r="G92" s="33">
        <v>7</v>
      </c>
      <c r="H92" s="36">
        <f t="shared" si="2"/>
        <v>4</v>
      </c>
      <c r="I92" s="34" t="s">
        <v>11</v>
      </c>
      <c r="J92" s="36">
        <f t="shared" si="3"/>
        <v>4</v>
      </c>
      <c r="K92" s="34" t="s">
        <v>49</v>
      </c>
      <c r="L92" s="36">
        <f t="shared" si="4"/>
        <v>2</v>
      </c>
      <c r="M92" s="35" t="s">
        <v>33</v>
      </c>
      <c r="N92" s="36">
        <f t="shared" si="5"/>
        <v>2</v>
      </c>
      <c r="O92" s="33" t="s">
        <v>14</v>
      </c>
      <c r="P92" s="28">
        <f t="shared" si="6"/>
        <v>1</v>
      </c>
    </row>
    <row r="93" spans="1:16" ht="48" thickBot="1" x14ac:dyDescent="0.3">
      <c r="A93" s="41">
        <v>26</v>
      </c>
      <c r="B93" s="39" t="s">
        <v>58</v>
      </c>
      <c r="C93" s="30" t="s">
        <v>10</v>
      </c>
      <c r="D93" s="28">
        <f t="shared" si="0"/>
        <v>3</v>
      </c>
      <c r="E93" s="31">
        <v>1600000</v>
      </c>
      <c r="F93" s="32">
        <f t="shared" si="1"/>
        <v>5</v>
      </c>
      <c r="G93" s="33">
        <v>3</v>
      </c>
      <c r="H93" s="36">
        <f t="shared" si="2"/>
        <v>3</v>
      </c>
      <c r="I93" s="34" t="s">
        <v>11</v>
      </c>
      <c r="J93" s="36">
        <f t="shared" si="3"/>
        <v>4</v>
      </c>
      <c r="K93" s="34" t="s">
        <v>29</v>
      </c>
      <c r="L93" s="36">
        <f t="shared" si="4"/>
        <v>1</v>
      </c>
      <c r="M93" s="35" t="s">
        <v>33</v>
      </c>
      <c r="N93" s="36">
        <f t="shared" si="5"/>
        <v>2</v>
      </c>
      <c r="O93" s="33" t="s">
        <v>14</v>
      </c>
      <c r="P93" s="28">
        <f t="shared" si="6"/>
        <v>1</v>
      </c>
    </row>
    <row r="94" spans="1:16" ht="48" thickBot="1" x14ac:dyDescent="0.3">
      <c r="A94" s="41">
        <v>27</v>
      </c>
      <c r="B94" s="39" t="s">
        <v>59</v>
      </c>
      <c r="C94" s="30" t="s">
        <v>16</v>
      </c>
      <c r="D94" s="28">
        <f t="shared" si="0"/>
        <v>1</v>
      </c>
      <c r="E94" s="31">
        <v>2000000</v>
      </c>
      <c r="F94" s="32">
        <f t="shared" si="1"/>
        <v>5</v>
      </c>
      <c r="G94" s="33">
        <v>5</v>
      </c>
      <c r="H94" s="36">
        <f t="shared" si="2"/>
        <v>3</v>
      </c>
      <c r="I94" s="34" t="s">
        <v>20</v>
      </c>
      <c r="J94" s="36">
        <f t="shared" si="3"/>
        <v>5</v>
      </c>
      <c r="K94" s="34" t="s">
        <v>12</v>
      </c>
      <c r="L94" s="36">
        <f t="shared" si="4"/>
        <v>4</v>
      </c>
      <c r="M94" s="35" t="s">
        <v>24</v>
      </c>
      <c r="N94" s="36">
        <f t="shared" si="5"/>
        <v>3</v>
      </c>
      <c r="O94" s="33" t="s">
        <v>39</v>
      </c>
      <c r="P94" s="28">
        <f t="shared" si="6"/>
        <v>3</v>
      </c>
    </row>
    <row r="95" spans="1:16" ht="48" thickBot="1" x14ac:dyDescent="0.3">
      <c r="A95" s="41">
        <v>28</v>
      </c>
      <c r="B95" s="39" t="s">
        <v>60</v>
      </c>
      <c r="C95" s="30" t="s">
        <v>10</v>
      </c>
      <c r="D95" s="28">
        <f t="shared" si="0"/>
        <v>3</v>
      </c>
      <c r="E95" s="31">
        <v>800000</v>
      </c>
      <c r="F95" s="32">
        <f t="shared" si="1"/>
        <v>2</v>
      </c>
      <c r="G95" s="33">
        <v>4</v>
      </c>
      <c r="H95" s="36">
        <f t="shared" si="2"/>
        <v>3</v>
      </c>
      <c r="I95" s="34" t="s">
        <v>11</v>
      </c>
      <c r="J95" s="36">
        <f t="shared" si="3"/>
        <v>4</v>
      </c>
      <c r="K95" s="34" t="s">
        <v>12</v>
      </c>
      <c r="L95" s="36">
        <f t="shared" si="4"/>
        <v>4</v>
      </c>
      <c r="M95" s="35" t="s">
        <v>24</v>
      </c>
      <c r="N95" s="36">
        <f t="shared" si="5"/>
        <v>3</v>
      </c>
      <c r="O95" s="33" t="s">
        <v>14</v>
      </c>
      <c r="P95" s="28">
        <f t="shared" si="6"/>
        <v>1</v>
      </c>
    </row>
    <row r="96" spans="1:16" ht="48" thickBot="1" x14ac:dyDescent="0.3">
      <c r="A96" s="41">
        <v>29</v>
      </c>
      <c r="B96" s="39" t="s">
        <v>61</v>
      </c>
      <c r="C96" s="30" t="s">
        <v>19</v>
      </c>
      <c r="D96" s="28">
        <f t="shared" si="0"/>
        <v>5</v>
      </c>
      <c r="E96" s="31">
        <v>2700000</v>
      </c>
      <c r="F96" s="32">
        <f t="shared" si="1"/>
        <v>5</v>
      </c>
      <c r="G96" s="33">
        <v>4</v>
      </c>
      <c r="H96" s="36">
        <f t="shared" si="2"/>
        <v>3</v>
      </c>
      <c r="I96" s="34" t="s">
        <v>20</v>
      </c>
      <c r="J96" s="36">
        <f t="shared" si="3"/>
        <v>5</v>
      </c>
      <c r="K96" s="34" t="s">
        <v>12</v>
      </c>
      <c r="L96" s="36">
        <f t="shared" si="4"/>
        <v>4</v>
      </c>
      <c r="M96" s="35" t="s">
        <v>24</v>
      </c>
      <c r="N96" s="36">
        <f t="shared" si="5"/>
        <v>3</v>
      </c>
      <c r="O96" s="33" t="s">
        <v>22</v>
      </c>
      <c r="P96" s="28">
        <f t="shared" si="6"/>
        <v>5</v>
      </c>
    </row>
    <row r="97" spans="1:16" ht="48" thickBot="1" x14ac:dyDescent="0.3">
      <c r="A97" s="41">
        <v>30</v>
      </c>
      <c r="B97" s="39" t="s">
        <v>62</v>
      </c>
      <c r="C97" s="30" t="s">
        <v>10</v>
      </c>
      <c r="D97" s="28">
        <f t="shared" si="0"/>
        <v>3</v>
      </c>
      <c r="E97" s="31">
        <v>800000</v>
      </c>
      <c r="F97" s="32">
        <f t="shared" si="1"/>
        <v>2</v>
      </c>
      <c r="G97" s="33">
        <v>3</v>
      </c>
      <c r="H97" s="36">
        <f t="shared" si="2"/>
        <v>3</v>
      </c>
      <c r="I97" s="34" t="s">
        <v>20</v>
      </c>
      <c r="J97" s="36">
        <f t="shared" si="3"/>
        <v>5</v>
      </c>
      <c r="K97" s="34" t="s">
        <v>12</v>
      </c>
      <c r="L97" s="36">
        <f t="shared" si="4"/>
        <v>4</v>
      </c>
      <c r="M97" s="35" t="s">
        <v>24</v>
      </c>
      <c r="N97" s="36">
        <f t="shared" si="5"/>
        <v>3</v>
      </c>
      <c r="O97" s="33" t="s">
        <v>22</v>
      </c>
      <c r="P97" s="28">
        <f t="shared" si="6"/>
        <v>5</v>
      </c>
    </row>
    <row r="98" spans="1:16" ht="48" thickBot="1" x14ac:dyDescent="0.3">
      <c r="A98" s="41">
        <v>31</v>
      </c>
      <c r="B98" s="39" t="s">
        <v>63</v>
      </c>
      <c r="C98" s="30" t="s">
        <v>10</v>
      </c>
      <c r="D98" s="28">
        <f t="shared" si="0"/>
        <v>3</v>
      </c>
      <c r="E98" s="31">
        <v>500000</v>
      </c>
      <c r="F98" s="32">
        <f>IF(E98&lt;300000,1,IF(AND(E98&gt;=300000,E98&lt;=800000),2,IF(AND(E98&gt;800000,E98&lt;=1300000),3,IF(AND(E98&gt;1300000,E98&lt;=1500000),4,IF(E98&gt;1500000,5)))))</f>
        <v>2</v>
      </c>
      <c r="G98" s="33">
        <v>4</v>
      </c>
      <c r="H98" s="36">
        <f t="shared" si="2"/>
        <v>3</v>
      </c>
      <c r="I98" s="34" t="s">
        <v>11</v>
      </c>
      <c r="J98" s="36">
        <f t="shared" si="3"/>
        <v>4</v>
      </c>
      <c r="K98" s="34" t="s">
        <v>12</v>
      </c>
      <c r="L98" s="36">
        <f t="shared" si="4"/>
        <v>4</v>
      </c>
      <c r="M98" s="35" t="s">
        <v>24</v>
      </c>
      <c r="N98" s="36">
        <f t="shared" si="5"/>
        <v>3</v>
      </c>
      <c r="O98" s="33" t="s">
        <v>14</v>
      </c>
      <c r="P98" s="28">
        <f t="shared" si="6"/>
        <v>1</v>
      </c>
    </row>
    <row r="99" spans="1:16" ht="32.25" thickBot="1" x14ac:dyDescent="0.3">
      <c r="A99" s="41">
        <v>32</v>
      </c>
      <c r="B99" s="39" t="s">
        <v>64</v>
      </c>
      <c r="C99" s="30" t="s">
        <v>16</v>
      </c>
      <c r="D99" s="28">
        <f t="shared" si="0"/>
        <v>1</v>
      </c>
      <c r="E99" s="31">
        <v>700000</v>
      </c>
      <c r="F99" s="32">
        <f t="shared" si="1"/>
        <v>2</v>
      </c>
      <c r="G99" s="33">
        <v>5</v>
      </c>
      <c r="H99" s="36">
        <f t="shared" si="2"/>
        <v>3</v>
      </c>
      <c r="I99" s="34" t="s">
        <v>28</v>
      </c>
      <c r="J99" s="36">
        <f t="shared" si="3"/>
        <v>1</v>
      </c>
      <c r="K99" s="34" t="s">
        <v>29</v>
      </c>
      <c r="L99" s="36">
        <f t="shared" si="4"/>
        <v>1</v>
      </c>
      <c r="M99" s="35" t="s">
        <v>30</v>
      </c>
      <c r="N99" s="36">
        <f t="shared" si="5"/>
        <v>4</v>
      </c>
      <c r="O99" s="33" t="s">
        <v>14</v>
      </c>
      <c r="P99" s="28">
        <f t="shared" si="6"/>
        <v>1</v>
      </c>
    </row>
    <row r="100" spans="1:16" ht="48" thickBot="1" x14ac:dyDescent="0.3">
      <c r="A100" s="41">
        <v>33</v>
      </c>
      <c r="B100" s="39" t="s">
        <v>66</v>
      </c>
      <c r="C100" s="30" t="s">
        <v>19</v>
      </c>
      <c r="D100" s="28">
        <f t="shared" si="0"/>
        <v>5</v>
      </c>
      <c r="E100" s="31">
        <v>1000000</v>
      </c>
      <c r="F100" s="32">
        <f t="shared" si="1"/>
        <v>3</v>
      </c>
      <c r="G100" s="33">
        <v>7</v>
      </c>
      <c r="H100" s="36">
        <f t="shared" si="2"/>
        <v>4</v>
      </c>
      <c r="I100" s="34" t="s">
        <v>11</v>
      </c>
      <c r="J100" s="36">
        <f t="shared" si="3"/>
        <v>4</v>
      </c>
      <c r="K100" s="34" t="s">
        <v>12</v>
      </c>
      <c r="L100" s="36">
        <f t="shared" si="4"/>
        <v>4</v>
      </c>
      <c r="M100" s="35" t="s">
        <v>24</v>
      </c>
      <c r="N100" s="36">
        <f t="shared" si="5"/>
        <v>3</v>
      </c>
      <c r="O100" s="33" t="s">
        <v>14</v>
      </c>
      <c r="P100" s="28">
        <f t="shared" si="6"/>
        <v>1</v>
      </c>
    </row>
    <row r="101" spans="1:16" ht="48" thickBot="1" x14ac:dyDescent="0.3">
      <c r="A101" s="41">
        <v>34</v>
      </c>
      <c r="B101" s="39" t="s">
        <v>67</v>
      </c>
      <c r="C101" s="30" t="s">
        <v>16</v>
      </c>
      <c r="D101" s="28">
        <f t="shared" si="0"/>
        <v>1</v>
      </c>
      <c r="E101" s="31">
        <v>1000000</v>
      </c>
      <c r="F101" s="32">
        <f t="shared" si="1"/>
        <v>3</v>
      </c>
      <c r="G101" s="33">
        <v>3</v>
      </c>
      <c r="H101" s="36">
        <f t="shared" si="2"/>
        <v>3</v>
      </c>
      <c r="I101" s="34" t="s">
        <v>20</v>
      </c>
      <c r="J101" s="36">
        <f t="shared" si="3"/>
        <v>5</v>
      </c>
      <c r="K101" s="34" t="s">
        <v>12</v>
      </c>
      <c r="L101" s="36">
        <f t="shared" si="4"/>
        <v>4</v>
      </c>
      <c r="M101" s="35" t="s">
        <v>24</v>
      </c>
      <c r="N101" s="36">
        <f t="shared" si="5"/>
        <v>3</v>
      </c>
      <c r="O101" s="33" t="s">
        <v>22</v>
      </c>
      <c r="P101" s="28">
        <f t="shared" si="6"/>
        <v>5</v>
      </c>
    </row>
    <row r="102" spans="1:16" ht="48" thickBot="1" x14ac:dyDescent="0.3">
      <c r="A102" s="41">
        <v>35</v>
      </c>
      <c r="B102" s="39" t="s">
        <v>68</v>
      </c>
      <c r="C102" s="30" t="s">
        <v>16</v>
      </c>
      <c r="D102" s="28">
        <f t="shared" si="0"/>
        <v>1</v>
      </c>
      <c r="E102" s="31">
        <v>400000</v>
      </c>
      <c r="F102" s="32">
        <f>IF(E102&lt;300000,1,IF(AND(E102&gt;=300000,E102&lt;=800000),2,IF(AND(E102&gt;800000,E102&lt;=1300000),3,IF(AND(E102&gt;1300000,E102&lt;=1500000),4,IF(E102&gt;1500000,5)))))</f>
        <v>2</v>
      </c>
      <c r="G102" s="33">
        <v>2</v>
      </c>
      <c r="H102" s="36">
        <f t="shared" si="2"/>
        <v>2</v>
      </c>
      <c r="I102" s="34" t="s">
        <v>48</v>
      </c>
      <c r="J102" s="36">
        <f t="shared" si="3"/>
        <v>2</v>
      </c>
      <c r="K102" s="34" t="s">
        <v>49</v>
      </c>
      <c r="L102" s="36">
        <f t="shared" si="4"/>
        <v>2</v>
      </c>
      <c r="M102" s="35" t="s">
        <v>33</v>
      </c>
      <c r="N102" s="36">
        <f t="shared" si="5"/>
        <v>2</v>
      </c>
      <c r="O102" s="33" t="s">
        <v>14</v>
      </c>
      <c r="P102" s="28">
        <f t="shared" si="6"/>
        <v>1</v>
      </c>
    </row>
    <row r="103" spans="1:16" ht="31.5" customHeight="1" thickBot="1" x14ac:dyDescent="0.3">
      <c r="A103" s="41">
        <v>36</v>
      </c>
      <c r="B103" s="39" t="s">
        <v>69</v>
      </c>
      <c r="C103" s="30" t="s">
        <v>16</v>
      </c>
      <c r="D103" s="28">
        <f t="shared" si="0"/>
        <v>1</v>
      </c>
      <c r="E103" s="31">
        <v>800000</v>
      </c>
      <c r="F103" s="32">
        <f t="shared" si="1"/>
        <v>2</v>
      </c>
      <c r="G103" s="33">
        <v>7</v>
      </c>
      <c r="H103" s="36">
        <f t="shared" si="2"/>
        <v>4</v>
      </c>
      <c r="I103" s="34" t="s">
        <v>11</v>
      </c>
      <c r="J103" s="36">
        <f t="shared" si="3"/>
        <v>4</v>
      </c>
      <c r="K103" s="34" t="s">
        <v>29</v>
      </c>
      <c r="L103" s="36">
        <f t="shared" si="4"/>
        <v>1</v>
      </c>
      <c r="M103" s="35" t="s">
        <v>30</v>
      </c>
      <c r="N103" s="36">
        <f t="shared" si="5"/>
        <v>4</v>
      </c>
      <c r="O103" s="33" t="s">
        <v>14</v>
      </c>
      <c r="P103" s="28">
        <f t="shared" si="6"/>
        <v>1</v>
      </c>
    </row>
    <row r="104" spans="1:16" ht="16.5" thickBot="1" x14ac:dyDescent="0.3">
      <c r="A104" s="41">
        <v>37</v>
      </c>
      <c r="B104" s="39" t="s">
        <v>70</v>
      </c>
      <c r="C104" s="30" t="s">
        <v>16</v>
      </c>
      <c r="D104" s="28">
        <f t="shared" si="0"/>
        <v>1</v>
      </c>
      <c r="E104" s="31">
        <v>200000</v>
      </c>
      <c r="F104" s="32">
        <f t="shared" si="1"/>
        <v>1</v>
      </c>
      <c r="G104" s="33">
        <v>0</v>
      </c>
      <c r="H104" s="36">
        <f t="shared" si="2"/>
        <v>1</v>
      </c>
      <c r="I104" s="34" t="s">
        <v>28</v>
      </c>
      <c r="J104" s="36">
        <f t="shared" si="3"/>
        <v>1</v>
      </c>
      <c r="K104" s="34" t="s">
        <v>29</v>
      </c>
      <c r="L104" s="36">
        <f t="shared" si="4"/>
        <v>1</v>
      </c>
      <c r="M104" s="35" t="s">
        <v>71</v>
      </c>
      <c r="N104" s="36">
        <f t="shared" si="5"/>
        <v>1</v>
      </c>
      <c r="O104" s="33" t="s">
        <v>14</v>
      </c>
      <c r="P104" s="28">
        <f t="shared" si="6"/>
        <v>1</v>
      </c>
    </row>
    <row r="105" spans="1:16" ht="32.25" thickBot="1" x14ac:dyDescent="0.3">
      <c r="A105" s="41">
        <v>38</v>
      </c>
      <c r="B105" s="39" t="s">
        <v>72</v>
      </c>
      <c r="C105" s="30" t="s">
        <v>10</v>
      </c>
      <c r="D105" s="28">
        <f t="shared" si="0"/>
        <v>3</v>
      </c>
      <c r="E105" s="31">
        <v>900000</v>
      </c>
      <c r="F105" s="32">
        <f t="shared" si="1"/>
        <v>3</v>
      </c>
      <c r="G105" s="33">
        <v>4</v>
      </c>
      <c r="H105" s="36">
        <f t="shared" si="2"/>
        <v>3</v>
      </c>
      <c r="I105" s="34" t="s">
        <v>11</v>
      </c>
      <c r="J105" s="36">
        <f t="shared" si="3"/>
        <v>4</v>
      </c>
      <c r="K105" s="34" t="s">
        <v>12</v>
      </c>
      <c r="L105" s="36">
        <f t="shared" si="4"/>
        <v>4</v>
      </c>
      <c r="M105" s="35" t="s">
        <v>17</v>
      </c>
      <c r="N105" s="36">
        <f t="shared" si="5"/>
        <v>5</v>
      </c>
      <c r="O105" s="33" t="s">
        <v>14</v>
      </c>
      <c r="P105" s="28">
        <f t="shared" si="6"/>
        <v>1</v>
      </c>
    </row>
    <row r="106" spans="1:16" ht="48" thickBot="1" x14ac:dyDescent="0.3">
      <c r="A106" s="41">
        <v>39</v>
      </c>
      <c r="B106" s="39" t="s">
        <v>73</v>
      </c>
      <c r="C106" s="30" t="s">
        <v>16</v>
      </c>
      <c r="D106" s="28">
        <f t="shared" si="0"/>
        <v>1</v>
      </c>
      <c r="E106" s="31">
        <v>500000</v>
      </c>
      <c r="F106" s="32">
        <f>IF(E106&lt;300000,1,IF(AND(E106&gt;=300000,E106&lt;=800000),2,IF(AND(E106&gt;800000,E106&lt;=1300000),3,IF(AND(E106&gt;1300000,E106&lt;=1500000),4,IF(E106&gt;1500000,5)))))</f>
        <v>2</v>
      </c>
      <c r="G106" s="33">
        <v>2</v>
      </c>
      <c r="H106" s="36">
        <f t="shared" si="2"/>
        <v>2</v>
      </c>
      <c r="I106" s="34" t="s">
        <v>48</v>
      </c>
      <c r="J106" s="36">
        <f t="shared" si="3"/>
        <v>2</v>
      </c>
      <c r="K106" s="34" t="s">
        <v>49</v>
      </c>
      <c r="L106" s="36">
        <f t="shared" si="4"/>
        <v>2</v>
      </c>
      <c r="M106" s="35" t="s">
        <v>24</v>
      </c>
      <c r="N106" s="36">
        <f t="shared" si="5"/>
        <v>3</v>
      </c>
      <c r="O106" s="33" t="s">
        <v>14</v>
      </c>
      <c r="P106" s="28">
        <f t="shared" si="6"/>
        <v>1</v>
      </c>
    </row>
    <row r="107" spans="1:16" ht="32.25" thickBot="1" x14ac:dyDescent="0.3">
      <c r="A107" s="41">
        <v>40</v>
      </c>
      <c r="B107" s="39" t="s">
        <v>74</v>
      </c>
      <c r="C107" s="30" t="s">
        <v>16</v>
      </c>
      <c r="D107" s="28">
        <f t="shared" si="0"/>
        <v>1</v>
      </c>
      <c r="E107" s="31">
        <v>500000</v>
      </c>
      <c r="F107" s="32">
        <f t="shared" si="1"/>
        <v>2</v>
      </c>
      <c r="G107" s="33">
        <v>3</v>
      </c>
      <c r="H107" s="36">
        <f t="shared" si="2"/>
        <v>3</v>
      </c>
      <c r="I107" s="34" t="s">
        <v>11</v>
      </c>
      <c r="J107" s="36">
        <f t="shared" si="3"/>
        <v>4</v>
      </c>
      <c r="K107" s="34" t="s">
        <v>12</v>
      </c>
      <c r="L107" s="36">
        <f t="shared" si="4"/>
        <v>4</v>
      </c>
      <c r="M107" s="35" t="s">
        <v>17</v>
      </c>
      <c r="N107" s="36">
        <f t="shared" si="5"/>
        <v>5</v>
      </c>
      <c r="O107" s="33" t="s">
        <v>14</v>
      </c>
      <c r="P107" s="28">
        <f t="shared" si="6"/>
        <v>1</v>
      </c>
    </row>
    <row r="108" spans="1:16" ht="48" thickBot="1" x14ac:dyDescent="0.3">
      <c r="A108" s="41">
        <v>41</v>
      </c>
      <c r="B108" s="39" t="s">
        <v>75</v>
      </c>
      <c r="C108" s="30" t="s">
        <v>16</v>
      </c>
      <c r="D108" s="28">
        <f t="shared" si="0"/>
        <v>1</v>
      </c>
      <c r="E108" s="31">
        <v>400000</v>
      </c>
      <c r="F108" s="32">
        <f t="shared" si="1"/>
        <v>2</v>
      </c>
      <c r="G108" s="33">
        <v>2</v>
      </c>
      <c r="H108" s="36">
        <f t="shared" si="2"/>
        <v>2</v>
      </c>
      <c r="I108" s="34" t="s">
        <v>11</v>
      </c>
      <c r="J108" s="36">
        <f t="shared" si="3"/>
        <v>4</v>
      </c>
      <c r="K108" s="34" t="s">
        <v>12</v>
      </c>
      <c r="L108" s="36">
        <f t="shared" si="4"/>
        <v>4</v>
      </c>
      <c r="M108" s="35" t="s">
        <v>24</v>
      </c>
      <c r="N108" s="36">
        <f t="shared" si="5"/>
        <v>3</v>
      </c>
      <c r="O108" s="33" t="s">
        <v>22</v>
      </c>
      <c r="P108" s="28">
        <f t="shared" si="6"/>
        <v>5</v>
      </c>
    </row>
    <row r="109" spans="1:16" ht="48" thickBot="1" x14ac:dyDescent="0.3">
      <c r="A109" s="41">
        <v>42</v>
      </c>
      <c r="B109" s="39" t="s">
        <v>76</v>
      </c>
      <c r="C109" s="30" t="s">
        <v>16</v>
      </c>
      <c r="D109" s="28">
        <f t="shared" si="0"/>
        <v>1</v>
      </c>
      <c r="E109" s="31">
        <v>2000000</v>
      </c>
      <c r="F109" s="32">
        <f t="shared" si="1"/>
        <v>5</v>
      </c>
      <c r="G109" s="33">
        <v>2</v>
      </c>
      <c r="H109" s="36">
        <f t="shared" si="2"/>
        <v>2</v>
      </c>
      <c r="I109" s="34" t="s">
        <v>20</v>
      </c>
      <c r="J109" s="36">
        <f t="shared" si="3"/>
        <v>5</v>
      </c>
      <c r="K109" s="34" t="s">
        <v>29</v>
      </c>
      <c r="L109" s="36">
        <f t="shared" si="4"/>
        <v>1</v>
      </c>
      <c r="M109" s="35" t="s">
        <v>33</v>
      </c>
      <c r="N109" s="36">
        <f t="shared" si="5"/>
        <v>2</v>
      </c>
      <c r="O109" s="33" t="s">
        <v>39</v>
      </c>
      <c r="P109" s="28">
        <f t="shared" si="6"/>
        <v>3</v>
      </c>
    </row>
    <row r="110" spans="1:16" ht="48" thickBot="1" x14ac:dyDescent="0.3">
      <c r="A110" s="41">
        <v>43</v>
      </c>
      <c r="B110" s="39" t="s">
        <v>77</v>
      </c>
      <c r="C110" s="30" t="s">
        <v>16</v>
      </c>
      <c r="D110" s="28">
        <f t="shared" si="0"/>
        <v>1</v>
      </c>
      <c r="E110" s="31">
        <v>700000</v>
      </c>
      <c r="F110" s="32">
        <f t="shared" si="1"/>
        <v>2</v>
      </c>
      <c r="G110" s="33">
        <v>2</v>
      </c>
      <c r="H110" s="36">
        <f t="shared" si="2"/>
        <v>2</v>
      </c>
      <c r="I110" s="34" t="s">
        <v>11</v>
      </c>
      <c r="J110" s="36">
        <f t="shared" si="3"/>
        <v>4</v>
      </c>
      <c r="K110" s="34" t="s">
        <v>29</v>
      </c>
      <c r="L110" s="36">
        <f t="shared" si="4"/>
        <v>1</v>
      </c>
      <c r="M110" s="35" t="s">
        <v>33</v>
      </c>
      <c r="N110" s="36">
        <f t="shared" si="5"/>
        <v>2</v>
      </c>
      <c r="O110" s="33" t="s">
        <v>14</v>
      </c>
      <c r="P110" s="28">
        <f t="shared" si="6"/>
        <v>1</v>
      </c>
    </row>
    <row r="111" spans="1:16" ht="48" thickBot="1" x14ac:dyDescent="0.3">
      <c r="A111" s="41">
        <v>44</v>
      </c>
      <c r="B111" s="39" t="s">
        <v>78</v>
      </c>
      <c r="C111" s="30" t="s">
        <v>16</v>
      </c>
      <c r="D111" s="28">
        <f t="shared" si="0"/>
        <v>1</v>
      </c>
      <c r="E111" s="31">
        <v>800000</v>
      </c>
      <c r="F111" s="32">
        <f t="shared" si="1"/>
        <v>2</v>
      </c>
      <c r="G111" s="33">
        <v>2</v>
      </c>
      <c r="H111" s="36">
        <f t="shared" si="2"/>
        <v>2</v>
      </c>
      <c r="I111" s="34" t="s">
        <v>11</v>
      </c>
      <c r="J111" s="36">
        <f t="shared" si="3"/>
        <v>4</v>
      </c>
      <c r="K111" s="34" t="s">
        <v>29</v>
      </c>
      <c r="L111" s="36">
        <f t="shared" si="4"/>
        <v>1</v>
      </c>
      <c r="M111" s="35" t="s">
        <v>33</v>
      </c>
      <c r="N111" s="36">
        <f t="shared" si="5"/>
        <v>2</v>
      </c>
      <c r="O111" s="33" t="s">
        <v>14</v>
      </c>
      <c r="P111" s="28">
        <f t="shared" si="6"/>
        <v>1</v>
      </c>
    </row>
    <row r="112" spans="1:16" ht="48" thickBot="1" x14ac:dyDescent="0.3">
      <c r="A112" s="41">
        <v>45</v>
      </c>
      <c r="B112" s="40" t="s">
        <v>79</v>
      </c>
      <c r="C112" s="30" t="s">
        <v>16</v>
      </c>
      <c r="D112" s="28">
        <f t="shared" si="0"/>
        <v>1</v>
      </c>
      <c r="E112" s="31">
        <v>500000</v>
      </c>
      <c r="F112" s="32">
        <f>IF(E112&lt;300000,1,IF(AND(E112&gt;=300000,E112&lt;=800000),2,IF(AND(E112&gt;800000,E112&lt;=1300000),3,IF(AND(E112&gt;1300000,E112&lt;=1500000),4,IF(E112&gt;1500000,5)))))</f>
        <v>2</v>
      </c>
      <c r="G112" s="33">
        <v>1</v>
      </c>
      <c r="H112" s="36">
        <f t="shared" si="2"/>
        <v>2</v>
      </c>
      <c r="I112" s="34" t="s">
        <v>11</v>
      </c>
      <c r="J112" s="36">
        <f t="shared" si="3"/>
        <v>4</v>
      </c>
      <c r="K112" s="34" t="s">
        <v>29</v>
      </c>
      <c r="L112" s="36">
        <f t="shared" si="4"/>
        <v>1</v>
      </c>
      <c r="M112" s="35" t="s">
        <v>33</v>
      </c>
      <c r="N112" s="36">
        <f t="shared" si="5"/>
        <v>2</v>
      </c>
      <c r="O112" s="33" t="s">
        <v>14</v>
      </c>
      <c r="P112" s="28">
        <f t="shared" si="6"/>
        <v>1</v>
      </c>
    </row>
    <row r="114" spans="1:16" ht="15.75" thickBot="1" x14ac:dyDescent="0.3">
      <c r="A114" s="47" t="s">
        <v>138</v>
      </c>
      <c r="B114" s="47"/>
      <c r="C114" s="47"/>
      <c r="D114" s="47"/>
    </row>
    <row r="115" spans="1:16" ht="16.5" thickBot="1" x14ac:dyDescent="0.3">
      <c r="A115" s="17" t="s">
        <v>0</v>
      </c>
      <c r="B115" s="37" t="s">
        <v>1</v>
      </c>
      <c r="C115" s="44" t="s">
        <v>131</v>
      </c>
      <c r="D115" s="45" t="s">
        <v>132</v>
      </c>
      <c r="E115" s="46" t="s">
        <v>133</v>
      </c>
      <c r="F115" s="46" t="s">
        <v>134</v>
      </c>
      <c r="G115" s="46" t="s">
        <v>135</v>
      </c>
      <c r="H115" s="44" t="s">
        <v>136</v>
      </c>
      <c r="I115" s="44" t="s">
        <v>137</v>
      </c>
      <c r="J115" s="44" t="s">
        <v>139</v>
      </c>
      <c r="K115" s="42"/>
      <c r="L115" s="48"/>
      <c r="M115" s="42"/>
      <c r="N115" s="48"/>
      <c r="O115" s="42"/>
      <c r="P115" s="48"/>
    </row>
    <row r="116" spans="1:16" ht="16.5" thickBot="1" x14ac:dyDescent="0.3">
      <c r="A116" s="41">
        <v>1</v>
      </c>
      <c r="B116" s="38" t="s">
        <v>9</v>
      </c>
      <c r="C116" s="44">
        <f>D55*D68</f>
        <v>0.39130434782608692</v>
      </c>
      <c r="D116" s="43">
        <f>D56*F68</f>
        <v>0.86956521739130432</v>
      </c>
      <c r="E116" s="46">
        <f>D57*H68</f>
        <v>0.65217391304347827</v>
      </c>
      <c r="F116" s="46">
        <f>D58*J68</f>
        <v>0.17391304347826086</v>
      </c>
      <c r="G116" s="46">
        <f>D59*L68</f>
        <v>0.52173913043478259</v>
      </c>
      <c r="H116" s="44">
        <f>D60*N68</f>
        <v>0.2608695652173913</v>
      </c>
      <c r="I116" s="44">
        <f>D61*P68</f>
        <v>0.17391304347826086</v>
      </c>
      <c r="J116" s="50">
        <f>SUM(C116:I116)</f>
        <v>3.043478260869565</v>
      </c>
      <c r="K116" s="49"/>
      <c r="L116" s="49"/>
      <c r="M116" s="49"/>
      <c r="N116" s="49"/>
      <c r="O116" s="49"/>
      <c r="P116" s="49"/>
    </row>
    <row r="117" spans="1:16" ht="16.5" thickBot="1" x14ac:dyDescent="0.3">
      <c r="A117" s="41">
        <v>2</v>
      </c>
      <c r="B117" s="39" t="s">
        <v>15</v>
      </c>
      <c r="C117" s="44">
        <f>D55*D69</f>
        <v>0.13043478260869565</v>
      </c>
      <c r="D117" s="43">
        <f>D56*F69</f>
        <v>0.43478260869565216</v>
      </c>
      <c r="E117" s="46">
        <f>D57*H69</f>
        <v>0.65217391304347827</v>
      </c>
      <c r="F117" s="46">
        <f>D58*J69</f>
        <v>0.17391304347826086</v>
      </c>
      <c r="G117" s="46">
        <f>D59*L69</f>
        <v>0.52173913043478259</v>
      </c>
      <c r="H117" s="44">
        <f>D60*N69</f>
        <v>0.43478260869565216</v>
      </c>
      <c r="I117" s="44">
        <f>D61*P69</f>
        <v>0.17391304347826086</v>
      </c>
      <c r="J117" s="50">
        <f>SUM(C117:I117)</f>
        <v>2.5217391304347827</v>
      </c>
      <c r="K117" s="49"/>
      <c r="L117" s="49"/>
      <c r="M117" s="49"/>
      <c r="N117" s="49"/>
      <c r="O117" s="49"/>
      <c r="P117" s="49"/>
    </row>
    <row r="118" spans="1:16" ht="16.5" thickBot="1" x14ac:dyDescent="0.3">
      <c r="A118" s="41">
        <v>3</v>
      </c>
      <c r="B118" s="39" t="s">
        <v>18</v>
      </c>
      <c r="C118" s="44">
        <f>D55*D70</f>
        <v>0.65217391304347827</v>
      </c>
      <c r="D118" s="43">
        <f>D56*F70</f>
        <v>0.65217391304347827</v>
      </c>
      <c r="E118" s="46">
        <f>D57*H70</f>
        <v>0.86956521739130432</v>
      </c>
      <c r="F118" s="46">
        <f>D58*J70</f>
        <v>0.21739130434782608</v>
      </c>
      <c r="G118" s="46">
        <f>D59*L70</f>
        <v>0.52173913043478259</v>
      </c>
      <c r="H118" s="44">
        <f>D60*N70</f>
        <v>0.2608695652173913</v>
      </c>
      <c r="I118" s="44">
        <f>D61*P70</f>
        <v>0.86956521739130432</v>
      </c>
      <c r="J118" s="50">
        <f>SUM(C118:I118)</f>
        <v>4.0434782608695654</v>
      </c>
      <c r="K118" s="49"/>
      <c r="L118" s="49"/>
      <c r="M118" s="49"/>
      <c r="N118" s="49"/>
      <c r="O118" s="49"/>
      <c r="P118" s="49"/>
    </row>
    <row r="119" spans="1:16" ht="16.5" thickBot="1" x14ac:dyDescent="0.3">
      <c r="A119" s="41">
        <v>4</v>
      </c>
      <c r="B119" s="39" t="s">
        <v>23</v>
      </c>
      <c r="C119" s="44">
        <f>D55*D71</f>
        <v>0.65217391304347827</v>
      </c>
      <c r="D119" s="43">
        <f>D56*F71</f>
        <v>0.86956521739130432</v>
      </c>
      <c r="E119" s="46">
        <f>D57*H71</f>
        <v>0.65217391304347827</v>
      </c>
      <c r="F119" s="46">
        <f>D58*J71</f>
        <v>0.17391304347826086</v>
      </c>
      <c r="G119" s="46">
        <f>D59*L71</f>
        <v>0.52173913043478259</v>
      </c>
      <c r="H119" s="44">
        <f>D60*N71</f>
        <v>0.2608695652173913</v>
      </c>
      <c r="I119" s="44">
        <f>D61*P71</f>
        <v>0.17391304347826086</v>
      </c>
      <c r="J119" s="50">
        <f t="shared" ref="J119:J160" si="7">SUM(C119:I119)</f>
        <v>3.3043478260869561</v>
      </c>
      <c r="K119" s="49"/>
      <c r="L119" s="49"/>
      <c r="M119" s="49"/>
      <c r="N119" s="49"/>
      <c r="O119" s="49"/>
      <c r="P119" s="49"/>
    </row>
    <row r="120" spans="1:16" ht="16.5" thickBot="1" x14ac:dyDescent="0.3">
      <c r="A120" s="41">
        <v>5</v>
      </c>
      <c r="B120" s="39" t="s">
        <v>25</v>
      </c>
      <c r="C120" s="44">
        <f>D55*D72</f>
        <v>0.39130434782608692</v>
      </c>
      <c r="D120" s="43">
        <f>D56*F72</f>
        <v>0.86956521739130432</v>
      </c>
      <c r="E120" s="46">
        <f>D57*H72</f>
        <v>0.65217391304347827</v>
      </c>
      <c r="F120" s="46">
        <f>D58*J72</f>
        <v>0.17391304347826086</v>
      </c>
      <c r="G120" s="46">
        <f>D59*L72</f>
        <v>0.52173913043478259</v>
      </c>
      <c r="H120" s="44">
        <f>D60*N72</f>
        <v>0.2608695652173913</v>
      </c>
      <c r="I120" s="44">
        <f>D61*P72</f>
        <v>0.17391304347826086</v>
      </c>
      <c r="J120" s="50">
        <f t="shared" si="7"/>
        <v>3.043478260869565</v>
      </c>
      <c r="K120" s="49"/>
      <c r="L120" s="49"/>
      <c r="M120" s="49"/>
      <c r="N120" s="49"/>
      <c r="O120" s="49"/>
      <c r="P120" s="49"/>
    </row>
    <row r="121" spans="1:16" ht="16.5" thickBot="1" x14ac:dyDescent="0.3">
      <c r="A121" s="41">
        <v>6</v>
      </c>
      <c r="B121" s="39" t="s">
        <v>26</v>
      </c>
      <c r="C121" s="44">
        <f>D55*D73</f>
        <v>0.39130434782608692</v>
      </c>
      <c r="D121" s="43">
        <f>D56*F73</f>
        <v>1.0869565217391304</v>
      </c>
      <c r="E121" s="46">
        <f>D57*H73</f>
        <v>0.86956521739130432</v>
      </c>
      <c r="F121" s="46">
        <f>D58*J73</f>
        <v>0.21739130434782608</v>
      </c>
      <c r="G121" s="46">
        <f>D59*L73</f>
        <v>0.52173913043478259</v>
      </c>
      <c r="H121" s="44">
        <f>D60*N73</f>
        <v>0.2608695652173913</v>
      </c>
      <c r="I121" s="44">
        <f>D61*P73</f>
        <v>0.86956521739130432</v>
      </c>
      <c r="J121" s="50">
        <f t="shared" si="7"/>
        <v>4.2173913043478262</v>
      </c>
      <c r="K121" s="49"/>
      <c r="L121" s="49"/>
      <c r="M121" s="49"/>
      <c r="N121" s="49"/>
      <c r="O121" s="49"/>
      <c r="P121" s="49"/>
    </row>
    <row r="122" spans="1:16" ht="16.5" thickBot="1" x14ac:dyDescent="0.3">
      <c r="A122" s="41">
        <v>7</v>
      </c>
      <c r="B122" s="39" t="s">
        <v>27</v>
      </c>
      <c r="C122" s="44">
        <f>D55*D74</f>
        <v>0.13043478260869565</v>
      </c>
      <c r="D122" s="43">
        <f>D56*F74</f>
        <v>0.65217391304347827</v>
      </c>
      <c r="E122" s="46">
        <f>D57*H74</f>
        <v>0.86956521739130432</v>
      </c>
      <c r="F122" s="46">
        <f>D58*J74</f>
        <v>4.3478260869565216E-2</v>
      </c>
      <c r="G122" s="46">
        <f>D59*L74</f>
        <v>0.13043478260869565</v>
      </c>
      <c r="H122" s="44">
        <f>D60*N74</f>
        <v>0.34782608695652173</v>
      </c>
      <c r="I122" s="44">
        <f>D61*P74</f>
        <v>0.17391304347826086</v>
      </c>
      <c r="J122" s="50">
        <f t="shared" si="7"/>
        <v>2.3478260869565215</v>
      </c>
      <c r="K122" s="49"/>
      <c r="L122" s="49"/>
      <c r="M122" s="49"/>
      <c r="N122" s="49"/>
      <c r="O122" s="49"/>
      <c r="P122" s="49"/>
    </row>
    <row r="123" spans="1:16" ht="16.5" thickBot="1" x14ac:dyDescent="0.3">
      <c r="A123" s="41">
        <v>8</v>
      </c>
      <c r="B123" s="39" t="s">
        <v>31</v>
      </c>
      <c r="C123" s="44">
        <f>D55*D75</f>
        <v>0.13043478260869565</v>
      </c>
      <c r="D123" s="43">
        <f>D56*F75</f>
        <v>0.65217391304347827</v>
      </c>
      <c r="E123" s="46">
        <f>D57*H75</f>
        <v>0.43478260869565216</v>
      </c>
      <c r="F123" s="46">
        <f>D58*J75</f>
        <v>0.17391304347826086</v>
      </c>
      <c r="G123" s="46">
        <f>D59*L75</f>
        <v>0.52173913043478259</v>
      </c>
      <c r="H123" s="44">
        <f>D60*N75</f>
        <v>0.2608695652173913</v>
      </c>
      <c r="I123" s="44">
        <f>D61*P75</f>
        <v>0.17391304347826086</v>
      </c>
      <c r="J123" s="50">
        <f t="shared" si="7"/>
        <v>2.3478260869565215</v>
      </c>
      <c r="K123" s="49"/>
      <c r="L123" s="49"/>
      <c r="M123" s="49"/>
      <c r="N123" s="49"/>
      <c r="O123" s="49"/>
      <c r="P123" s="49"/>
    </row>
    <row r="124" spans="1:16" ht="16.5" thickBot="1" x14ac:dyDescent="0.3">
      <c r="A124" s="41">
        <v>9</v>
      </c>
      <c r="B124" s="39" t="s">
        <v>32</v>
      </c>
      <c r="C124" s="44">
        <f>D55*D76</f>
        <v>0.39130434782608692</v>
      </c>
      <c r="D124" s="43">
        <f>D56*F76</f>
        <v>0.43478260869565216</v>
      </c>
      <c r="E124" s="46">
        <f>D57*H76</f>
        <v>0.86956521739130432</v>
      </c>
      <c r="F124" s="46">
        <f>D58*J76</f>
        <v>0.17391304347826086</v>
      </c>
      <c r="G124" s="46">
        <f>D59*L76</f>
        <v>0.13043478260869565</v>
      </c>
      <c r="H124" s="44">
        <f>D60*N76</f>
        <v>0.17391304347826086</v>
      </c>
      <c r="I124" s="44">
        <f>D61*P76</f>
        <v>0.17391304347826086</v>
      </c>
      <c r="J124" s="50">
        <f t="shared" si="7"/>
        <v>2.3478260869565215</v>
      </c>
      <c r="K124" s="49"/>
      <c r="L124" s="49"/>
      <c r="M124" s="49"/>
      <c r="N124" s="49"/>
      <c r="O124" s="49"/>
      <c r="P124" s="49"/>
    </row>
    <row r="125" spans="1:16" ht="16.5" thickBot="1" x14ac:dyDescent="0.3">
      <c r="A125" s="41">
        <v>10</v>
      </c>
      <c r="B125" s="39" t="s">
        <v>34</v>
      </c>
      <c r="C125" s="44">
        <f>D55*D77</f>
        <v>0.65217391304347827</v>
      </c>
      <c r="D125" s="43">
        <f>D56*F77</f>
        <v>1.0869565217391304</v>
      </c>
      <c r="E125" s="46">
        <f>D57*H77</f>
        <v>0.86956521739130432</v>
      </c>
      <c r="F125" s="46">
        <f>D58*J77</f>
        <v>0.21739130434782608</v>
      </c>
      <c r="G125" s="46">
        <f>D59*L77</f>
        <v>0.52173913043478259</v>
      </c>
      <c r="H125" s="44">
        <f>D60*N77</f>
        <v>0.2608695652173913</v>
      </c>
      <c r="I125" s="44">
        <f>D61*P77</f>
        <v>0.86956521739130432</v>
      </c>
      <c r="J125" s="50">
        <f t="shared" si="7"/>
        <v>4.4782608695652177</v>
      </c>
      <c r="K125" s="49"/>
      <c r="L125" s="49"/>
      <c r="M125" s="49"/>
      <c r="N125" s="49"/>
      <c r="O125" s="49"/>
      <c r="P125" s="49"/>
    </row>
    <row r="126" spans="1:16" ht="16.5" thickBot="1" x14ac:dyDescent="0.3">
      <c r="A126" s="41">
        <v>11</v>
      </c>
      <c r="B126" s="39" t="s">
        <v>35</v>
      </c>
      <c r="C126" s="44">
        <f>D55*D78</f>
        <v>0.39130434782608692</v>
      </c>
      <c r="D126" s="43">
        <f>D56*F78</f>
        <v>0.43478260869565216</v>
      </c>
      <c r="E126" s="46">
        <f>D57*H78</f>
        <v>0.65217391304347827</v>
      </c>
      <c r="F126" s="46">
        <f>D58*J78</f>
        <v>0.17391304347826086</v>
      </c>
      <c r="G126" s="46">
        <f>D59*L78</f>
        <v>0.13043478260869565</v>
      </c>
      <c r="H126" s="44">
        <f>D60*N78</f>
        <v>0.17391304347826086</v>
      </c>
      <c r="I126" s="44">
        <f>D61*P78</f>
        <v>0.17391304347826086</v>
      </c>
      <c r="J126" s="50">
        <f t="shared" si="7"/>
        <v>2.1304347826086953</v>
      </c>
      <c r="K126" s="49"/>
      <c r="L126" s="49"/>
      <c r="M126" s="49"/>
      <c r="N126" s="49"/>
      <c r="O126" s="49"/>
      <c r="P126" s="49"/>
    </row>
    <row r="127" spans="1:16" ht="16.5" thickBot="1" x14ac:dyDescent="0.3">
      <c r="A127" s="41">
        <v>12</v>
      </c>
      <c r="B127" s="39" t="s">
        <v>37</v>
      </c>
      <c r="C127" s="44">
        <f>D55*D79</f>
        <v>0.39130434782608692</v>
      </c>
      <c r="D127" s="43">
        <f>D56*F79</f>
        <v>0.43478260869565216</v>
      </c>
      <c r="E127" s="46">
        <f>D57*H79</f>
        <v>0.86956521739130432</v>
      </c>
      <c r="F127" s="46">
        <f>D58*J79</f>
        <v>0.17391304347826086</v>
      </c>
      <c r="G127" s="46">
        <f>D59*L79</f>
        <v>0.52173913043478259</v>
      </c>
      <c r="H127" s="44">
        <f>D60*N79</f>
        <v>0.2608695652173913</v>
      </c>
      <c r="I127" s="44">
        <f>D61*P79</f>
        <v>0.17391304347826086</v>
      </c>
      <c r="J127" s="50">
        <f t="shared" si="7"/>
        <v>2.8260869565217388</v>
      </c>
      <c r="K127" s="49"/>
      <c r="L127" s="49"/>
      <c r="M127" s="49"/>
      <c r="N127" s="49"/>
      <c r="O127" s="49"/>
      <c r="P127" s="49"/>
    </row>
    <row r="128" spans="1:16" ht="16.5" thickBot="1" x14ac:dyDescent="0.3">
      <c r="A128" s="41">
        <v>13</v>
      </c>
      <c r="B128" s="39" t="s">
        <v>38</v>
      </c>
      <c r="C128" s="44">
        <f>D55*D80</f>
        <v>0.13043478260869565</v>
      </c>
      <c r="D128" s="43">
        <f>D56*F80</f>
        <v>0.65217391304347827</v>
      </c>
      <c r="E128" s="46">
        <f>D57*H80</f>
        <v>0.43478260869565216</v>
      </c>
      <c r="F128" s="46">
        <f>D58*J80</f>
        <v>0.21739130434782608</v>
      </c>
      <c r="G128" s="46">
        <f>D59*L80</f>
        <v>0.13043478260869565</v>
      </c>
      <c r="H128" s="44">
        <f>D60*N80</f>
        <v>0.34782608695652173</v>
      </c>
      <c r="I128" s="44">
        <f>D61*P80</f>
        <v>0.52173913043478259</v>
      </c>
      <c r="J128" s="50">
        <f t="shared" si="7"/>
        <v>2.4347826086956523</v>
      </c>
      <c r="K128" s="49"/>
      <c r="L128" s="49"/>
      <c r="M128" s="49"/>
      <c r="N128" s="49"/>
      <c r="O128" s="49"/>
      <c r="P128" s="49"/>
    </row>
    <row r="129" spans="1:16" ht="16.5" thickBot="1" x14ac:dyDescent="0.3">
      <c r="A129" s="41">
        <v>14</v>
      </c>
      <c r="B129" s="39" t="s">
        <v>40</v>
      </c>
      <c r="C129" s="44">
        <f>D55*D81</f>
        <v>0.65217391304347827</v>
      </c>
      <c r="D129" s="43">
        <f>D56*F81</f>
        <v>1.0869565217391304</v>
      </c>
      <c r="E129" s="46">
        <f>D57*H81</f>
        <v>0.65217391304347827</v>
      </c>
      <c r="F129" s="46">
        <f>D58*J81</f>
        <v>0.21739130434782608</v>
      </c>
      <c r="G129" s="46">
        <f>D59*L81</f>
        <v>0.52173913043478259</v>
      </c>
      <c r="H129" s="44">
        <f>D60*N81</f>
        <v>0.2608695652173913</v>
      </c>
      <c r="I129" s="44">
        <f>D61*P81</f>
        <v>0.52173913043478259</v>
      </c>
      <c r="J129" s="50">
        <f t="shared" si="7"/>
        <v>3.9130434782608696</v>
      </c>
      <c r="K129" s="49"/>
      <c r="L129" s="49"/>
      <c r="M129" s="49"/>
      <c r="N129" s="49"/>
      <c r="O129" s="49"/>
      <c r="P129" s="49"/>
    </row>
    <row r="130" spans="1:16" ht="16.5" thickBot="1" x14ac:dyDescent="0.3">
      <c r="A130" s="41">
        <v>15</v>
      </c>
      <c r="B130" s="39" t="s">
        <v>42</v>
      </c>
      <c r="C130" s="44">
        <f>D55*D82</f>
        <v>0.13043478260869565</v>
      </c>
      <c r="D130" s="43">
        <f>D56*F82</f>
        <v>0.65217391304347827</v>
      </c>
      <c r="E130" s="46">
        <f>D57*H82</f>
        <v>1.0869565217391304</v>
      </c>
      <c r="F130" s="46">
        <f>D58*J82</f>
        <v>4.3478260869565216E-2</v>
      </c>
      <c r="G130" s="46">
        <f>D59*L82</f>
        <v>0.13043478260869565</v>
      </c>
      <c r="H130" s="44">
        <f>D60*N82</f>
        <v>0.17391304347826086</v>
      </c>
      <c r="I130" s="44">
        <f>D61*P82</f>
        <v>0.17391304347826086</v>
      </c>
      <c r="J130" s="50">
        <f t="shared" si="7"/>
        <v>2.3913043478260865</v>
      </c>
      <c r="K130" s="49"/>
      <c r="L130" s="49"/>
      <c r="M130" s="49"/>
      <c r="N130" s="49"/>
      <c r="O130" s="49"/>
      <c r="P130" s="49"/>
    </row>
    <row r="131" spans="1:16" ht="16.5" thickBot="1" x14ac:dyDescent="0.3">
      <c r="A131" s="41">
        <v>16</v>
      </c>
      <c r="B131" s="39" t="s">
        <v>43</v>
      </c>
      <c r="C131" s="44">
        <f>D55*D83</f>
        <v>0.13043478260869565</v>
      </c>
      <c r="D131" s="43">
        <f>D56*F83</f>
        <v>0.43478260869565216</v>
      </c>
      <c r="E131" s="46">
        <f>D57*H83</f>
        <v>0.86956521739130432</v>
      </c>
      <c r="F131" s="46">
        <f>D58*J83</f>
        <v>0.17391304347826086</v>
      </c>
      <c r="G131" s="46">
        <f>D59*L83</f>
        <v>0.52173913043478259</v>
      </c>
      <c r="H131" s="44">
        <f>D60*N83</f>
        <v>0.2608695652173913</v>
      </c>
      <c r="I131" s="44">
        <f>D61*P83</f>
        <v>0.17391304347826086</v>
      </c>
      <c r="J131" s="50">
        <f t="shared" si="7"/>
        <v>2.5652173913043477</v>
      </c>
      <c r="K131" s="49"/>
      <c r="L131" s="49"/>
      <c r="M131" s="49"/>
      <c r="N131" s="49"/>
      <c r="O131" s="49"/>
      <c r="P131" s="49"/>
    </row>
    <row r="132" spans="1:16" ht="16.5" thickBot="1" x14ac:dyDescent="0.3">
      <c r="A132" s="41">
        <v>17</v>
      </c>
      <c r="B132" s="39" t="s">
        <v>44</v>
      </c>
      <c r="C132" s="44">
        <f>D55*D84</f>
        <v>0.39130434782608692</v>
      </c>
      <c r="D132" s="43">
        <f>D56*F84</f>
        <v>0.65217391304347827</v>
      </c>
      <c r="E132" s="46">
        <f>D57*H84</f>
        <v>0.86956521739130432</v>
      </c>
      <c r="F132" s="46">
        <f>D58*J84</f>
        <v>0.17391304347826086</v>
      </c>
      <c r="G132" s="46">
        <f>D59*L84</f>
        <v>0.13043478260869565</v>
      </c>
      <c r="H132" s="44">
        <f>D60*N84</f>
        <v>0.17391304347826086</v>
      </c>
      <c r="I132" s="44">
        <f>D61*P84</f>
        <v>0.17391304347826086</v>
      </c>
      <c r="J132" s="50">
        <f t="shared" si="7"/>
        <v>2.5652173913043477</v>
      </c>
      <c r="K132" s="49"/>
      <c r="L132" s="49"/>
      <c r="M132" s="49"/>
      <c r="N132" s="49"/>
      <c r="O132" s="49"/>
      <c r="P132" s="49"/>
    </row>
    <row r="133" spans="1:16" ht="16.5" thickBot="1" x14ac:dyDescent="0.3">
      <c r="A133" s="41">
        <v>18</v>
      </c>
      <c r="B133" s="39" t="s">
        <v>46</v>
      </c>
      <c r="C133" s="44">
        <f>D55*D85</f>
        <v>0.39130434782608692</v>
      </c>
      <c r="D133" s="43">
        <f>D56*F85</f>
        <v>0.65217391304347827</v>
      </c>
      <c r="E133" s="46">
        <f>D57*H85</f>
        <v>0.65217391304347827</v>
      </c>
      <c r="F133" s="46">
        <f>D58*J85</f>
        <v>0.21739130434782608</v>
      </c>
      <c r="G133" s="46">
        <f>D59*L85</f>
        <v>0.52173913043478259</v>
      </c>
      <c r="H133" s="44">
        <f>D60*N85</f>
        <v>0.43478260869565216</v>
      </c>
      <c r="I133" s="44">
        <f>D61*P85</f>
        <v>0.86956521739130432</v>
      </c>
      <c r="J133" s="50">
        <f t="shared" si="7"/>
        <v>3.7391304347826089</v>
      </c>
      <c r="K133" s="49"/>
      <c r="L133" s="49"/>
      <c r="M133" s="49"/>
      <c r="N133" s="49"/>
      <c r="O133" s="49"/>
      <c r="P133" s="49"/>
    </row>
    <row r="134" spans="1:16" ht="16.5" thickBot="1" x14ac:dyDescent="0.3">
      <c r="A134" s="41">
        <v>19</v>
      </c>
      <c r="B134" s="39" t="s">
        <v>47</v>
      </c>
      <c r="C134" s="44">
        <f>D55*D86</f>
        <v>0.13043478260869565</v>
      </c>
      <c r="D134" s="43">
        <f>D56*F86</f>
        <v>0.65217391304347827</v>
      </c>
      <c r="E134" s="46">
        <f>D57*H86</f>
        <v>0.86956521739130432</v>
      </c>
      <c r="F134" s="46">
        <f>D58*J86</f>
        <v>8.6956521739130432E-2</v>
      </c>
      <c r="G134" s="46">
        <f>D59*L86</f>
        <v>0.2608695652173913</v>
      </c>
      <c r="H134" s="44">
        <f>D60*N86</f>
        <v>0.17391304347826086</v>
      </c>
      <c r="I134" s="44">
        <f>D61*P86</f>
        <v>0.17391304347826086</v>
      </c>
      <c r="J134" s="50">
        <f t="shared" si="7"/>
        <v>2.3478260869565215</v>
      </c>
      <c r="K134" s="49"/>
      <c r="L134" s="49"/>
      <c r="M134" s="49"/>
      <c r="N134" s="49"/>
      <c r="O134" s="49"/>
      <c r="P134" s="49"/>
    </row>
    <row r="135" spans="1:16" ht="16.5" thickBot="1" x14ac:dyDescent="0.3">
      <c r="A135" s="41">
        <v>20</v>
      </c>
      <c r="B135" s="39" t="s">
        <v>51</v>
      </c>
      <c r="C135" s="44">
        <f>D55*D87</f>
        <v>0.39130434782608692</v>
      </c>
      <c r="D135" s="43">
        <f>D56*F87</f>
        <v>0.65217391304347827</v>
      </c>
      <c r="E135" s="46">
        <f>D57*H87</f>
        <v>0.65217391304347827</v>
      </c>
      <c r="F135" s="46">
        <f>D58*J87</f>
        <v>0.17391304347826086</v>
      </c>
      <c r="G135" s="46">
        <f>D59*L87</f>
        <v>0.52173913043478259</v>
      </c>
      <c r="H135" s="44">
        <f>D60*N87</f>
        <v>0.2608695652173913</v>
      </c>
      <c r="I135" s="44">
        <f>D61*P87</f>
        <v>0.17391304347826086</v>
      </c>
      <c r="J135" s="50">
        <f t="shared" si="7"/>
        <v>2.8260869565217388</v>
      </c>
      <c r="K135" s="49"/>
      <c r="L135" s="49"/>
      <c r="M135" s="49"/>
      <c r="N135" s="49"/>
      <c r="O135" s="49"/>
      <c r="P135" s="49"/>
    </row>
    <row r="136" spans="1:16" ht="16.5" thickBot="1" x14ac:dyDescent="0.3">
      <c r="A136" s="41">
        <v>21</v>
      </c>
      <c r="B136" s="39" t="s">
        <v>52</v>
      </c>
      <c r="C136" s="44">
        <f>D55*D88</f>
        <v>0.39130434782608692</v>
      </c>
      <c r="D136" s="43">
        <f>D56*F88</f>
        <v>0.43478260869565216</v>
      </c>
      <c r="E136" s="46">
        <f>D57*H88</f>
        <v>0.65217391304347827</v>
      </c>
      <c r="F136" s="46">
        <f>D58*J88</f>
        <v>0.17391304347826086</v>
      </c>
      <c r="G136" s="46">
        <f>D59*L88</f>
        <v>0.52173913043478259</v>
      </c>
      <c r="H136" s="44">
        <f>D60*N88</f>
        <v>0.2608695652173913</v>
      </c>
      <c r="I136" s="44">
        <f>D61*P88</f>
        <v>0.17391304347826086</v>
      </c>
      <c r="J136" s="50">
        <f t="shared" si="7"/>
        <v>2.6086956521739126</v>
      </c>
      <c r="K136" s="49"/>
      <c r="L136" s="49"/>
      <c r="M136" s="49"/>
      <c r="N136" s="49"/>
      <c r="O136" s="49"/>
      <c r="P136" s="49"/>
    </row>
    <row r="137" spans="1:16" ht="16.5" thickBot="1" x14ac:dyDescent="0.3">
      <c r="A137" s="41">
        <v>22</v>
      </c>
      <c r="B137" s="39" t="s">
        <v>53</v>
      </c>
      <c r="C137" s="44">
        <f>D55*D89</f>
        <v>0.65217391304347827</v>
      </c>
      <c r="D137" s="43">
        <f>D56*F89</f>
        <v>1.0869565217391304</v>
      </c>
      <c r="E137" s="46">
        <f>D57*H89</f>
        <v>0.86956521739130432</v>
      </c>
      <c r="F137" s="46">
        <f>D58*J89</f>
        <v>0.17391304347826086</v>
      </c>
      <c r="G137" s="46">
        <f>D59*L89</f>
        <v>0.52173913043478259</v>
      </c>
      <c r="H137" s="44">
        <f>D60*N89</f>
        <v>0.2608695652173913</v>
      </c>
      <c r="I137" s="44">
        <f>D61*P89</f>
        <v>0.17391304347826086</v>
      </c>
      <c r="J137" s="50">
        <f t="shared" si="7"/>
        <v>3.7391304347826084</v>
      </c>
      <c r="K137" s="49"/>
      <c r="L137" s="49"/>
      <c r="M137" s="49"/>
      <c r="N137" s="49"/>
      <c r="O137" s="49"/>
      <c r="P137" s="49"/>
    </row>
    <row r="138" spans="1:16" ht="16.5" thickBot="1" x14ac:dyDescent="0.3">
      <c r="A138" s="41">
        <v>23</v>
      </c>
      <c r="B138" s="39" t="s">
        <v>54</v>
      </c>
      <c r="C138" s="44">
        <f>D55*D90</f>
        <v>0.13043478260869565</v>
      </c>
      <c r="D138" s="43">
        <f>D56*F90</f>
        <v>0.65217391304347827</v>
      </c>
      <c r="E138" s="46">
        <f>D57*H90</f>
        <v>0.86956521739130432</v>
      </c>
      <c r="F138" s="46">
        <f>D58*J90</f>
        <v>4.3478260869565216E-2</v>
      </c>
      <c r="G138" s="46">
        <f>D59*L90</f>
        <v>0.2608695652173913</v>
      </c>
      <c r="H138" s="44">
        <f>D60*N90</f>
        <v>0.17391304347826086</v>
      </c>
      <c r="I138" s="44">
        <f>D61*P90</f>
        <v>0.17391304347826086</v>
      </c>
      <c r="J138" s="50">
        <f t="shared" si="7"/>
        <v>2.3043478260869565</v>
      </c>
      <c r="K138" s="49"/>
      <c r="L138" s="49"/>
      <c r="M138" s="49"/>
      <c r="N138" s="49"/>
      <c r="O138" s="49"/>
      <c r="P138" s="49"/>
    </row>
    <row r="139" spans="1:16" ht="16.5" thickBot="1" x14ac:dyDescent="0.3">
      <c r="A139" s="41">
        <v>24</v>
      </c>
      <c r="B139" s="39" t="s">
        <v>56</v>
      </c>
      <c r="C139" s="44">
        <f>D55*D91</f>
        <v>0.39130434782608692</v>
      </c>
      <c r="D139" s="43">
        <f>D56*F91</f>
        <v>0.43478260869565216</v>
      </c>
      <c r="E139" s="46">
        <f>D57*H91</f>
        <v>0.21739130434782608</v>
      </c>
      <c r="F139" s="46">
        <f>D58*J91</f>
        <v>4.3478260869565216E-2</v>
      </c>
      <c r="G139" s="46">
        <f>D59*L91</f>
        <v>0.13043478260869565</v>
      </c>
      <c r="H139" s="44">
        <f>D60*N91</f>
        <v>0.17391304347826086</v>
      </c>
      <c r="I139" s="44">
        <f>D61*P91</f>
        <v>0.17391304347826086</v>
      </c>
      <c r="J139" s="50">
        <f t="shared" si="7"/>
        <v>1.5652173913043477</v>
      </c>
      <c r="K139" s="49"/>
      <c r="L139" s="49"/>
      <c r="M139" s="49"/>
      <c r="N139" s="49"/>
      <c r="O139" s="49"/>
      <c r="P139" s="49"/>
    </row>
    <row r="140" spans="1:16" ht="16.5" thickBot="1" x14ac:dyDescent="0.3">
      <c r="A140" s="41">
        <v>25</v>
      </c>
      <c r="B140" s="39" t="s">
        <v>57</v>
      </c>
      <c r="C140" s="44">
        <f>D55*D92</f>
        <v>0.13043478260869565</v>
      </c>
      <c r="D140" s="43">
        <f>D56*F92</f>
        <v>0.65217391304347827</v>
      </c>
      <c r="E140" s="46">
        <f>D57*H92</f>
        <v>0.86956521739130432</v>
      </c>
      <c r="F140" s="46">
        <f>D58*J92</f>
        <v>0.17391304347826086</v>
      </c>
      <c r="G140" s="46">
        <f>D59*L92</f>
        <v>0.2608695652173913</v>
      </c>
      <c r="H140" s="44">
        <f>D60*N92</f>
        <v>0.17391304347826086</v>
      </c>
      <c r="I140" s="44">
        <f>D61*P92</f>
        <v>0.17391304347826086</v>
      </c>
      <c r="J140" s="50">
        <f t="shared" si="7"/>
        <v>2.4347826086956519</v>
      </c>
      <c r="K140" s="49"/>
      <c r="L140" s="49"/>
      <c r="M140" s="49"/>
      <c r="N140" s="49"/>
      <c r="O140" s="49"/>
      <c r="P140" s="49"/>
    </row>
    <row r="141" spans="1:16" ht="16.5" thickBot="1" x14ac:dyDescent="0.3">
      <c r="A141" s="41">
        <v>26</v>
      </c>
      <c r="B141" s="39" t="s">
        <v>58</v>
      </c>
      <c r="C141" s="44">
        <f>D55*D93</f>
        <v>0.39130434782608692</v>
      </c>
      <c r="D141" s="43">
        <f>D56*F93</f>
        <v>1.0869565217391304</v>
      </c>
      <c r="E141" s="46">
        <f>D57*H93</f>
        <v>0.65217391304347827</v>
      </c>
      <c r="F141" s="46">
        <f>D58*J93</f>
        <v>0.17391304347826086</v>
      </c>
      <c r="G141" s="46">
        <f>D59*L93</f>
        <v>0.13043478260869565</v>
      </c>
      <c r="H141" s="44">
        <f>D60*N93</f>
        <v>0.17391304347826086</v>
      </c>
      <c r="I141" s="44">
        <f>D61*P93</f>
        <v>0.17391304347826086</v>
      </c>
      <c r="J141" s="50">
        <f t="shared" si="7"/>
        <v>2.7826086956521734</v>
      </c>
      <c r="K141" s="49"/>
      <c r="L141" s="49"/>
      <c r="M141" s="49"/>
      <c r="N141" s="49"/>
      <c r="O141" s="49"/>
      <c r="P141" s="49"/>
    </row>
    <row r="142" spans="1:16" ht="16.5" thickBot="1" x14ac:dyDescent="0.3">
      <c r="A142" s="41">
        <v>27</v>
      </c>
      <c r="B142" s="39" t="s">
        <v>59</v>
      </c>
      <c r="C142" s="44">
        <f>D55*D94</f>
        <v>0.13043478260869565</v>
      </c>
      <c r="D142" s="43">
        <f>D56*F94</f>
        <v>1.0869565217391304</v>
      </c>
      <c r="E142" s="46">
        <f>D57*H94</f>
        <v>0.65217391304347827</v>
      </c>
      <c r="F142" s="46">
        <f>D58*J94</f>
        <v>0.21739130434782608</v>
      </c>
      <c r="G142" s="46">
        <f>D59*L94</f>
        <v>0.52173913043478259</v>
      </c>
      <c r="H142" s="44">
        <f>D60*N94</f>
        <v>0.2608695652173913</v>
      </c>
      <c r="I142" s="44">
        <f>D61*P94</f>
        <v>0.52173913043478259</v>
      </c>
      <c r="J142" s="50">
        <f t="shared" si="7"/>
        <v>3.3913043478260869</v>
      </c>
      <c r="K142" s="49"/>
      <c r="L142" s="49"/>
      <c r="M142" s="49"/>
      <c r="N142" s="49"/>
      <c r="O142" s="49"/>
      <c r="P142" s="49"/>
    </row>
    <row r="143" spans="1:16" ht="16.5" thickBot="1" x14ac:dyDescent="0.3">
      <c r="A143" s="41">
        <v>28</v>
      </c>
      <c r="B143" s="39" t="s">
        <v>60</v>
      </c>
      <c r="C143" s="44">
        <f>D55*D95</f>
        <v>0.39130434782608692</v>
      </c>
      <c r="D143" s="43">
        <f>D56*F95</f>
        <v>0.43478260869565216</v>
      </c>
      <c r="E143" s="46">
        <f>D57*H95</f>
        <v>0.65217391304347827</v>
      </c>
      <c r="F143" s="46">
        <f>D58*J95</f>
        <v>0.17391304347826086</v>
      </c>
      <c r="G143" s="46">
        <f>D59*L95</f>
        <v>0.52173913043478259</v>
      </c>
      <c r="H143" s="44">
        <f>D60*N95</f>
        <v>0.2608695652173913</v>
      </c>
      <c r="I143" s="44">
        <f>D61*P95</f>
        <v>0.17391304347826086</v>
      </c>
      <c r="J143" s="50">
        <f t="shared" si="7"/>
        <v>2.6086956521739126</v>
      </c>
      <c r="K143" s="49"/>
      <c r="L143" s="49"/>
      <c r="M143" s="49"/>
      <c r="N143" s="49"/>
      <c r="O143" s="49"/>
      <c r="P143" s="49"/>
    </row>
    <row r="144" spans="1:16" ht="16.5" thickBot="1" x14ac:dyDescent="0.3">
      <c r="A144" s="41">
        <v>29</v>
      </c>
      <c r="B144" s="39" t="s">
        <v>61</v>
      </c>
      <c r="C144" s="44">
        <f>D55*D96</f>
        <v>0.65217391304347827</v>
      </c>
      <c r="D144" s="43">
        <f>D56*F96</f>
        <v>1.0869565217391304</v>
      </c>
      <c r="E144" s="46">
        <f>D57*H96</f>
        <v>0.65217391304347827</v>
      </c>
      <c r="F144" s="46">
        <f>D58*J96</f>
        <v>0.21739130434782608</v>
      </c>
      <c r="G144" s="46">
        <f>D59*L96</f>
        <v>0.52173913043478259</v>
      </c>
      <c r="H144" s="44">
        <f>D60*N96</f>
        <v>0.2608695652173913</v>
      </c>
      <c r="I144" s="44">
        <f>D61*P96</f>
        <v>0.86956521739130432</v>
      </c>
      <c r="J144" s="50">
        <f t="shared" si="7"/>
        <v>4.2608695652173916</v>
      </c>
      <c r="K144" s="49"/>
      <c r="L144" s="49"/>
      <c r="M144" s="49"/>
      <c r="N144" s="49"/>
      <c r="O144" s="49"/>
      <c r="P144" s="49"/>
    </row>
    <row r="145" spans="1:16" ht="16.5" thickBot="1" x14ac:dyDescent="0.3">
      <c r="A145" s="41">
        <v>30</v>
      </c>
      <c r="B145" s="39" t="s">
        <v>62</v>
      </c>
      <c r="C145" s="44">
        <f>D55*D97</f>
        <v>0.39130434782608692</v>
      </c>
      <c r="D145" s="43">
        <f>D56*F97</f>
        <v>0.43478260869565216</v>
      </c>
      <c r="E145" s="46">
        <f>D57*H97</f>
        <v>0.65217391304347827</v>
      </c>
      <c r="F145" s="46">
        <f>D58*J97</f>
        <v>0.21739130434782608</v>
      </c>
      <c r="G145" s="46">
        <f>D59*L97</f>
        <v>0.52173913043478259</v>
      </c>
      <c r="H145" s="44">
        <f>D60*N97</f>
        <v>0.2608695652173913</v>
      </c>
      <c r="I145" s="44">
        <f>D61*P97</f>
        <v>0.86956521739130432</v>
      </c>
      <c r="J145" s="50">
        <f t="shared" si="7"/>
        <v>3.3478260869565215</v>
      </c>
      <c r="K145" s="49"/>
      <c r="L145" s="49"/>
      <c r="M145" s="49"/>
      <c r="N145" s="49"/>
      <c r="O145" s="49"/>
      <c r="P145" s="49"/>
    </row>
    <row r="146" spans="1:16" ht="16.5" thickBot="1" x14ac:dyDescent="0.3">
      <c r="A146" s="41">
        <v>31</v>
      </c>
      <c r="B146" s="39" t="s">
        <v>63</v>
      </c>
      <c r="C146" s="44">
        <f>D55*D98</f>
        <v>0.39130434782608692</v>
      </c>
      <c r="D146" s="43">
        <f>D56*F98</f>
        <v>0.43478260869565216</v>
      </c>
      <c r="E146" s="46">
        <f>D57*H98</f>
        <v>0.65217391304347827</v>
      </c>
      <c r="F146" s="46">
        <f>D58*J98</f>
        <v>0.17391304347826086</v>
      </c>
      <c r="G146" s="46">
        <f>D59*L98</f>
        <v>0.52173913043478259</v>
      </c>
      <c r="H146" s="44">
        <f>D60*N98</f>
        <v>0.2608695652173913</v>
      </c>
      <c r="I146" s="44">
        <f>D61*P98</f>
        <v>0.17391304347826086</v>
      </c>
      <c r="J146" s="50">
        <f t="shared" si="7"/>
        <v>2.6086956521739126</v>
      </c>
      <c r="K146" s="49"/>
      <c r="L146" s="49"/>
      <c r="M146" s="49"/>
      <c r="N146" s="49"/>
      <c r="O146" s="49"/>
      <c r="P146" s="49"/>
    </row>
    <row r="147" spans="1:16" ht="16.5" thickBot="1" x14ac:dyDescent="0.3">
      <c r="A147" s="41">
        <v>32</v>
      </c>
      <c r="B147" s="39" t="s">
        <v>64</v>
      </c>
      <c r="C147" s="44">
        <f>D55*D99</f>
        <v>0.13043478260869565</v>
      </c>
      <c r="D147" s="43">
        <f>D56*F99</f>
        <v>0.43478260869565216</v>
      </c>
      <c r="E147" s="46">
        <f>D57*H99</f>
        <v>0.65217391304347827</v>
      </c>
      <c r="F147" s="46">
        <f>D58*J99</f>
        <v>4.3478260869565216E-2</v>
      </c>
      <c r="G147" s="46">
        <f>D59*L99</f>
        <v>0.13043478260869565</v>
      </c>
      <c r="H147" s="44">
        <f>D60*N99</f>
        <v>0.34782608695652173</v>
      </c>
      <c r="I147" s="44">
        <f>D61*P99</f>
        <v>0.17391304347826086</v>
      </c>
      <c r="J147" s="50">
        <f t="shared" si="7"/>
        <v>1.9130434782608696</v>
      </c>
      <c r="K147" s="49"/>
      <c r="L147" s="49"/>
      <c r="M147" s="49"/>
      <c r="N147" s="49"/>
      <c r="O147" s="49"/>
      <c r="P147" s="49"/>
    </row>
    <row r="148" spans="1:16" ht="16.5" thickBot="1" x14ac:dyDescent="0.3">
      <c r="A148" s="41">
        <v>33</v>
      </c>
      <c r="B148" s="39" t="s">
        <v>66</v>
      </c>
      <c r="C148" s="44">
        <f>D55*D100</f>
        <v>0.65217391304347827</v>
      </c>
      <c r="D148" s="43">
        <f>D56*F100</f>
        <v>0.65217391304347827</v>
      </c>
      <c r="E148" s="46">
        <f>D57*H100</f>
        <v>0.86956521739130432</v>
      </c>
      <c r="F148" s="46">
        <f>D58*J100</f>
        <v>0.17391304347826086</v>
      </c>
      <c r="G148" s="46">
        <f>D59*L100</f>
        <v>0.52173913043478259</v>
      </c>
      <c r="H148" s="44">
        <f>D60*N100</f>
        <v>0.2608695652173913</v>
      </c>
      <c r="I148" s="44">
        <f>D61*P100</f>
        <v>0.17391304347826086</v>
      </c>
      <c r="J148" s="50">
        <f t="shared" si="7"/>
        <v>3.3043478260869561</v>
      </c>
      <c r="K148" s="49"/>
      <c r="L148" s="49"/>
      <c r="M148" s="49"/>
      <c r="N148" s="49"/>
      <c r="O148" s="49"/>
      <c r="P148" s="49"/>
    </row>
    <row r="149" spans="1:16" ht="16.5" thickBot="1" x14ac:dyDescent="0.3">
      <c r="A149" s="41">
        <v>34</v>
      </c>
      <c r="B149" s="39" t="s">
        <v>67</v>
      </c>
      <c r="C149" s="44">
        <f>D55*D101</f>
        <v>0.13043478260869565</v>
      </c>
      <c r="D149" s="43">
        <f>D56*F101</f>
        <v>0.65217391304347827</v>
      </c>
      <c r="E149" s="46">
        <f>D57*H101</f>
        <v>0.65217391304347827</v>
      </c>
      <c r="F149" s="46">
        <f>D58*J101</f>
        <v>0.21739130434782608</v>
      </c>
      <c r="G149" s="46">
        <f>D59*L101</f>
        <v>0.52173913043478259</v>
      </c>
      <c r="H149" s="44">
        <f>D60*N101</f>
        <v>0.2608695652173913</v>
      </c>
      <c r="I149" s="44">
        <f>D61*P101</f>
        <v>0.86956521739130432</v>
      </c>
      <c r="J149" s="50">
        <f t="shared" si="7"/>
        <v>3.3043478260869565</v>
      </c>
      <c r="K149" s="49"/>
      <c r="L149" s="49"/>
      <c r="M149" s="49"/>
      <c r="N149" s="49"/>
      <c r="O149" s="49"/>
      <c r="P149" s="49"/>
    </row>
    <row r="150" spans="1:16" ht="16.5" thickBot="1" x14ac:dyDescent="0.3">
      <c r="A150" s="41">
        <v>35</v>
      </c>
      <c r="B150" s="39" t="s">
        <v>68</v>
      </c>
      <c r="C150" s="44">
        <f>D55*D102</f>
        <v>0.13043478260869565</v>
      </c>
      <c r="D150" s="43">
        <f>D56*F102</f>
        <v>0.43478260869565216</v>
      </c>
      <c r="E150" s="46">
        <f>D57*H102</f>
        <v>0.43478260869565216</v>
      </c>
      <c r="F150" s="46">
        <f>D58*J102</f>
        <v>8.6956521739130432E-2</v>
      </c>
      <c r="G150" s="46">
        <f>D59*L102</f>
        <v>0.2608695652173913</v>
      </c>
      <c r="H150" s="44">
        <f>D60*N102</f>
        <v>0.17391304347826086</v>
      </c>
      <c r="I150" s="44">
        <f>D61*P102</f>
        <v>0.17391304347826086</v>
      </c>
      <c r="J150" s="50">
        <f t="shared" si="7"/>
        <v>1.6956521739130435</v>
      </c>
      <c r="K150" s="49"/>
      <c r="L150" s="49"/>
      <c r="M150" s="49"/>
      <c r="N150" s="49"/>
      <c r="O150" s="49"/>
      <c r="P150" s="49"/>
    </row>
    <row r="151" spans="1:16" ht="16.5" thickBot="1" x14ac:dyDescent="0.3">
      <c r="A151" s="41">
        <v>36</v>
      </c>
      <c r="B151" s="39" t="s">
        <v>69</v>
      </c>
      <c r="C151" s="44">
        <f>D55*D103</f>
        <v>0.13043478260869565</v>
      </c>
      <c r="D151" s="43">
        <f>D56*F103</f>
        <v>0.43478260869565216</v>
      </c>
      <c r="E151" s="46">
        <f>D57*H103</f>
        <v>0.86956521739130432</v>
      </c>
      <c r="F151" s="46">
        <f>D58*J103</f>
        <v>0.17391304347826086</v>
      </c>
      <c r="G151" s="46">
        <f>D59*L103</f>
        <v>0.13043478260869565</v>
      </c>
      <c r="H151" s="44">
        <f>D60*N103</f>
        <v>0.34782608695652173</v>
      </c>
      <c r="I151" s="44">
        <f>D61*P103</f>
        <v>0.17391304347826086</v>
      </c>
      <c r="J151" s="50">
        <f t="shared" si="7"/>
        <v>2.2608695652173911</v>
      </c>
      <c r="K151" s="49"/>
      <c r="L151" s="49"/>
      <c r="M151" s="49"/>
      <c r="N151" s="49"/>
      <c r="O151" s="49"/>
      <c r="P151" s="49"/>
    </row>
    <row r="152" spans="1:16" ht="16.5" thickBot="1" x14ac:dyDescent="0.3">
      <c r="A152" s="41">
        <v>37</v>
      </c>
      <c r="B152" s="39" t="s">
        <v>70</v>
      </c>
      <c r="C152" s="44">
        <f>D55*D104</f>
        <v>0.13043478260869565</v>
      </c>
      <c r="D152" s="43">
        <f>D56*F104</f>
        <v>0.21739130434782608</v>
      </c>
      <c r="E152" s="46">
        <f>D57*H104</f>
        <v>0.21739130434782608</v>
      </c>
      <c r="F152" s="46">
        <f>D58*J104</f>
        <v>4.3478260869565216E-2</v>
      </c>
      <c r="G152" s="46">
        <f>D59*L104</f>
        <v>0.13043478260869565</v>
      </c>
      <c r="H152" s="44">
        <f>D60*N104</f>
        <v>8.6956521739130432E-2</v>
      </c>
      <c r="I152" s="44">
        <f>D61*P104</f>
        <v>0.17391304347826086</v>
      </c>
      <c r="J152" s="50">
        <f t="shared" si="7"/>
        <v>0.99999999999999989</v>
      </c>
      <c r="K152" s="49"/>
      <c r="L152" s="49"/>
      <c r="M152" s="49"/>
      <c r="N152" s="49"/>
      <c r="O152" s="49"/>
      <c r="P152" s="49"/>
    </row>
    <row r="153" spans="1:16" ht="16.5" thickBot="1" x14ac:dyDescent="0.3">
      <c r="A153" s="41">
        <v>38</v>
      </c>
      <c r="B153" s="39" t="s">
        <v>72</v>
      </c>
      <c r="C153" s="44">
        <f>D55*D105</f>
        <v>0.39130434782608692</v>
      </c>
      <c r="D153" s="43">
        <f>D56*F105</f>
        <v>0.65217391304347827</v>
      </c>
      <c r="E153" s="46">
        <f>D57*H105</f>
        <v>0.65217391304347827</v>
      </c>
      <c r="F153" s="46">
        <f>D58*J105</f>
        <v>0.17391304347826086</v>
      </c>
      <c r="G153" s="46">
        <f>D59*L105</f>
        <v>0.52173913043478259</v>
      </c>
      <c r="H153" s="44">
        <f>D60*N105</f>
        <v>0.43478260869565216</v>
      </c>
      <c r="I153" s="44">
        <f>D61*P105</f>
        <v>0.17391304347826086</v>
      </c>
      <c r="J153" s="50">
        <f t="shared" si="7"/>
        <v>3</v>
      </c>
      <c r="K153" s="49"/>
      <c r="L153" s="49"/>
      <c r="M153" s="49"/>
      <c r="N153" s="49"/>
      <c r="O153" s="49"/>
      <c r="P153" s="49"/>
    </row>
    <row r="154" spans="1:16" ht="16.5" thickBot="1" x14ac:dyDescent="0.3">
      <c r="A154" s="41">
        <v>39</v>
      </c>
      <c r="B154" s="39" t="s">
        <v>73</v>
      </c>
      <c r="C154" s="44">
        <f>D55*D106</f>
        <v>0.13043478260869565</v>
      </c>
      <c r="D154" s="43">
        <f>D56*F106</f>
        <v>0.43478260869565216</v>
      </c>
      <c r="E154" s="46">
        <f>D57*H106</f>
        <v>0.43478260869565216</v>
      </c>
      <c r="F154" s="46">
        <f>D58*J106</f>
        <v>8.6956521739130432E-2</v>
      </c>
      <c r="G154" s="46">
        <f>D59*L106</f>
        <v>0.2608695652173913</v>
      </c>
      <c r="H154" s="44">
        <f>D60*N106</f>
        <v>0.2608695652173913</v>
      </c>
      <c r="I154" s="44">
        <f>D61*P106</f>
        <v>0.17391304347826086</v>
      </c>
      <c r="J154" s="50">
        <f t="shared" si="7"/>
        <v>1.7826086956521738</v>
      </c>
      <c r="K154" s="49"/>
      <c r="L154" s="49"/>
      <c r="M154" s="49"/>
      <c r="N154" s="49"/>
      <c r="O154" s="49"/>
      <c r="P154" s="49"/>
    </row>
    <row r="155" spans="1:16" ht="16.5" thickBot="1" x14ac:dyDescent="0.3">
      <c r="A155" s="41">
        <v>40</v>
      </c>
      <c r="B155" s="39" t="s">
        <v>74</v>
      </c>
      <c r="C155" s="44">
        <f>D55*D107</f>
        <v>0.13043478260869565</v>
      </c>
      <c r="D155" s="43">
        <f>D56*F107</f>
        <v>0.43478260869565216</v>
      </c>
      <c r="E155" s="46">
        <f>D57*H107</f>
        <v>0.65217391304347827</v>
      </c>
      <c r="F155" s="46">
        <f>D58*J107</f>
        <v>0.17391304347826086</v>
      </c>
      <c r="G155" s="46">
        <f>D59*L107</f>
        <v>0.52173913043478259</v>
      </c>
      <c r="H155" s="44">
        <f>D60*N107</f>
        <v>0.43478260869565216</v>
      </c>
      <c r="I155" s="44">
        <f>D61*P107</f>
        <v>0.17391304347826086</v>
      </c>
      <c r="J155" s="50">
        <f t="shared" si="7"/>
        <v>2.5217391304347827</v>
      </c>
      <c r="K155" s="49"/>
      <c r="L155" s="49"/>
      <c r="M155" s="49"/>
      <c r="N155" s="49"/>
      <c r="O155" s="49"/>
      <c r="P155" s="49"/>
    </row>
    <row r="156" spans="1:16" ht="16.5" thickBot="1" x14ac:dyDescent="0.3">
      <c r="A156" s="41">
        <v>41</v>
      </c>
      <c r="B156" s="39" t="s">
        <v>75</v>
      </c>
      <c r="C156" s="44">
        <f>D55*D108</f>
        <v>0.13043478260869565</v>
      </c>
      <c r="D156" s="43">
        <f>D56*F108</f>
        <v>0.43478260869565216</v>
      </c>
      <c r="E156" s="46">
        <f>D57*H108</f>
        <v>0.43478260869565216</v>
      </c>
      <c r="F156" s="46">
        <f>D58*J108</f>
        <v>0.17391304347826086</v>
      </c>
      <c r="G156" s="46">
        <f>D59*L108</f>
        <v>0.52173913043478259</v>
      </c>
      <c r="H156" s="44">
        <f>D60*N108</f>
        <v>0.2608695652173913</v>
      </c>
      <c r="I156" s="44">
        <f>D61*P108</f>
        <v>0.86956521739130432</v>
      </c>
      <c r="J156" s="50">
        <f t="shared" si="7"/>
        <v>2.8260869565217392</v>
      </c>
      <c r="K156" s="49"/>
      <c r="L156" s="49"/>
      <c r="M156" s="49"/>
      <c r="N156" s="49"/>
      <c r="O156" s="49"/>
      <c r="P156" s="49"/>
    </row>
    <row r="157" spans="1:16" ht="16.5" thickBot="1" x14ac:dyDescent="0.3">
      <c r="A157" s="41">
        <v>42</v>
      </c>
      <c r="B157" s="39" t="s">
        <v>76</v>
      </c>
      <c r="C157" s="44">
        <f>D55*D109</f>
        <v>0.13043478260869565</v>
      </c>
      <c r="D157" s="43">
        <f>D56*F109</f>
        <v>1.0869565217391304</v>
      </c>
      <c r="E157" s="46">
        <f>D57*H109</f>
        <v>0.43478260869565216</v>
      </c>
      <c r="F157" s="46">
        <f>D58*J109</f>
        <v>0.21739130434782608</v>
      </c>
      <c r="G157" s="46">
        <f>D59*L109</f>
        <v>0.13043478260869565</v>
      </c>
      <c r="H157" s="44">
        <f>D60*N109</f>
        <v>0.17391304347826086</v>
      </c>
      <c r="I157" s="44">
        <f>D61*P109</f>
        <v>0.52173913043478259</v>
      </c>
      <c r="J157" s="50">
        <f t="shared" si="7"/>
        <v>2.6956521739130435</v>
      </c>
      <c r="K157" s="49"/>
      <c r="L157" s="49"/>
      <c r="M157" s="49"/>
      <c r="N157" s="49"/>
      <c r="O157" s="49"/>
      <c r="P157" s="49"/>
    </row>
    <row r="158" spans="1:16" ht="16.5" thickBot="1" x14ac:dyDescent="0.3">
      <c r="A158" s="41">
        <v>43</v>
      </c>
      <c r="B158" s="39" t="s">
        <v>77</v>
      </c>
      <c r="C158" s="44">
        <f>D55*D110</f>
        <v>0.13043478260869565</v>
      </c>
      <c r="D158" s="43">
        <f>D56*F110</f>
        <v>0.43478260869565216</v>
      </c>
      <c r="E158" s="46">
        <f>D57*H110</f>
        <v>0.43478260869565216</v>
      </c>
      <c r="F158" s="46">
        <f>D58*J110</f>
        <v>0.17391304347826086</v>
      </c>
      <c r="G158" s="46">
        <f>D59*L110</f>
        <v>0.13043478260869565</v>
      </c>
      <c r="H158" s="44">
        <f>D60*N110</f>
        <v>0.17391304347826086</v>
      </c>
      <c r="I158" s="44">
        <f>D61*P110</f>
        <v>0.17391304347826086</v>
      </c>
      <c r="J158" s="50">
        <f t="shared" si="7"/>
        <v>1.652173913043478</v>
      </c>
      <c r="K158" s="49"/>
      <c r="L158" s="49"/>
      <c r="M158" s="49"/>
      <c r="N158" s="49"/>
      <c r="O158" s="49"/>
      <c r="P158" s="49"/>
    </row>
    <row r="159" spans="1:16" ht="16.5" thickBot="1" x14ac:dyDescent="0.3">
      <c r="A159" s="41">
        <v>44</v>
      </c>
      <c r="B159" s="39" t="s">
        <v>78</v>
      </c>
      <c r="C159" s="44">
        <f>D55*D111</f>
        <v>0.13043478260869565</v>
      </c>
      <c r="D159" s="43">
        <f>D56*F111</f>
        <v>0.43478260869565216</v>
      </c>
      <c r="E159" s="46">
        <f>D57*H111</f>
        <v>0.43478260869565216</v>
      </c>
      <c r="F159" s="46">
        <f>D58*J111</f>
        <v>0.17391304347826086</v>
      </c>
      <c r="G159" s="46">
        <f>D59*L111</f>
        <v>0.13043478260869565</v>
      </c>
      <c r="H159" s="44">
        <f>D60*N111</f>
        <v>0.17391304347826086</v>
      </c>
      <c r="I159" s="44">
        <f>D61*P111</f>
        <v>0.17391304347826086</v>
      </c>
      <c r="J159" s="50">
        <f>SUM(C159:I159)</f>
        <v>1.652173913043478</v>
      </c>
      <c r="K159" s="49"/>
      <c r="L159" s="49"/>
      <c r="M159" s="49"/>
      <c r="N159" s="49"/>
      <c r="O159" s="49"/>
      <c r="P159" s="49"/>
    </row>
    <row r="160" spans="1:16" ht="16.5" thickBot="1" x14ac:dyDescent="0.3">
      <c r="A160" s="41">
        <v>45</v>
      </c>
      <c r="B160" s="40" t="s">
        <v>79</v>
      </c>
      <c r="C160" s="44">
        <f>D55*D112</f>
        <v>0.13043478260869565</v>
      </c>
      <c r="D160" s="43">
        <f>D56*F112</f>
        <v>0.43478260869565216</v>
      </c>
      <c r="E160" s="46">
        <f>D57*H112</f>
        <v>0.43478260869565216</v>
      </c>
      <c r="F160" s="46">
        <f>D58*J112</f>
        <v>0.17391304347826086</v>
      </c>
      <c r="G160" s="46">
        <f>D59*L112</f>
        <v>0.13043478260869565</v>
      </c>
      <c r="H160" s="44">
        <f>D60*N112</f>
        <v>0.17391304347826086</v>
      </c>
      <c r="I160" s="44">
        <f>D61*P112</f>
        <v>0.17391304347826086</v>
      </c>
      <c r="J160" s="50">
        <f t="shared" si="7"/>
        <v>1.652173913043478</v>
      </c>
      <c r="K160" s="49"/>
      <c r="L160" s="49"/>
      <c r="M160" s="49"/>
      <c r="N160" s="49"/>
      <c r="O160" s="49"/>
      <c r="P160" s="49"/>
    </row>
    <row r="161" spans="1:5" ht="15.75" x14ac:dyDescent="0.25">
      <c r="C161" s="42"/>
    </row>
    <row r="162" spans="1:5" ht="16.5" thickBot="1" x14ac:dyDescent="0.3">
      <c r="A162" s="90" t="s">
        <v>168</v>
      </c>
      <c r="B162" s="90"/>
      <c r="C162" s="90"/>
      <c r="D162" s="90"/>
      <c r="E162" s="90"/>
    </row>
    <row r="163" spans="1:5" ht="16.5" thickBot="1" x14ac:dyDescent="0.3">
      <c r="A163" s="17" t="s">
        <v>0</v>
      </c>
      <c r="B163" s="37" t="s">
        <v>1</v>
      </c>
      <c r="C163" s="69" t="s">
        <v>156</v>
      </c>
      <c r="D163" s="77" t="s">
        <v>157</v>
      </c>
    </row>
    <row r="164" spans="1:5" ht="16.5" thickBot="1" x14ac:dyDescent="0.3">
      <c r="A164" s="41">
        <v>1</v>
      </c>
      <c r="B164" s="51" t="s">
        <v>9</v>
      </c>
      <c r="C164" s="70">
        <f t="shared" ref="C164:C208" si="8">J116</f>
        <v>3.043478260869565</v>
      </c>
      <c r="D164" s="76"/>
    </row>
    <row r="165" spans="1:5" ht="16.5" thickBot="1" x14ac:dyDescent="0.3">
      <c r="A165" s="41">
        <v>2</v>
      </c>
      <c r="B165" s="52" t="s">
        <v>15</v>
      </c>
      <c r="C165" s="70">
        <f t="shared" si="8"/>
        <v>2.5217391304347827</v>
      </c>
      <c r="D165" s="76"/>
    </row>
    <row r="166" spans="1:5" ht="16.5" thickBot="1" x14ac:dyDescent="0.3">
      <c r="A166" s="41">
        <v>3</v>
      </c>
      <c r="B166" s="52" t="s">
        <v>18</v>
      </c>
      <c r="C166" s="70">
        <f t="shared" si="8"/>
        <v>4.0434782608695654</v>
      </c>
      <c r="D166" s="76"/>
    </row>
    <row r="167" spans="1:5" ht="16.5" thickBot="1" x14ac:dyDescent="0.3">
      <c r="A167" s="41">
        <v>4</v>
      </c>
      <c r="B167" s="52" t="s">
        <v>23</v>
      </c>
      <c r="C167" s="70">
        <f t="shared" si="8"/>
        <v>3.3043478260869561</v>
      </c>
      <c r="D167" s="76"/>
    </row>
    <row r="168" spans="1:5" ht="16.5" thickBot="1" x14ac:dyDescent="0.3">
      <c r="A168" s="41">
        <v>5</v>
      </c>
      <c r="B168" s="52" t="s">
        <v>25</v>
      </c>
      <c r="C168" s="70">
        <f t="shared" si="8"/>
        <v>3.043478260869565</v>
      </c>
      <c r="D168" s="76"/>
    </row>
    <row r="169" spans="1:5" ht="16.5" thickBot="1" x14ac:dyDescent="0.3">
      <c r="A169" s="41">
        <v>6</v>
      </c>
      <c r="B169" s="52" t="s">
        <v>26</v>
      </c>
      <c r="C169" s="70">
        <f t="shared" si="8"/>
        <v>4.2173913043478262</v>
      </c>
      <c r="D169" s="76"/>
    </row>
    <row r="170" spans="1:5" ht="16.5" thickBot="1" x14ac:dyDescent="0.3">
      <c r="A170" s="41">
        <v>7</v>
      </c>
      <c r="B170" s="52" t="s">
        <v>27</v>
      </c>
      <c r="C170" s="70">
        <f t="shared" si="8"/>
        <v>2.3478260869565215</v>
      </c>
      <c r="D170" s="76"/>
    </row>
    <row r="171" spans="1:5" ht="16.5" thickBot="1" x14ac:dyDescent="0.3">
      <c r="A171" s="41">
        <v>8</v>
      </c>
      <c r="B171" s="52" t="s">
        <v>31</v>
      </c>
      <c r="C171" s="70">
        <f t="shared" si="8"/>
        <v>2.3478260869565215</v>
      </c>
      <c r="D171" s="76"/>
    </row>
    <row r="172" spans="1:5" ht="16.5" thickBot="1" x14ac:dyDescent="0.3">
      <c r="A172" s="41">
        <v>9</v>
      </c>
      <c r="B172" s="52" t="s">
        <v>32</v>
      </c>
      <c r="C172" s="70">
        <f t="shared" si="8"/>
        <v>2.3478260869565215</v>
      </c>
      <c r="D172" s="76"/>
    </row>
    <row r="173" spans="1:5" ht="16.5" thickBot="1" x14ac:dyDescent="0.3">
      <c r="A173" s="41">
        <v>10</v>
      </c>
      <c r="B173" s="52" t="s">
        <v>34</v>
      </c>
      <c r="C173" s="70">
        <f t="shared" si="8"/>
        <v>4.4782608695652177</v>
      </c>
      <c r="D173" s="76"/>
    </row>
    <row r="174" spans="1:5" ht="16.5" thickBot="1" x14ac:dyDescent="0.3">
      <c r="A174" s="41">
        <v>11</v>
      </c>
      <c r="B174" s="52" t="s">
        <v>35</v>
      </c>
      <c r="C174" s="70">
        <f t="shared" si="8"/>
        <v>2.1304347826086953</v>
      </c>
      <c r="D174" s="76"/>
    </row>
    <row r="175" spans="1:5" ht="16.5" thickBot="1" x14ac:dyDescent="0.3">
      <c r="A175" s="41">
        <v>12</v>
      </c>
      <c r="B175" s="52" t="s">
        <v>37</v>
      </c>
      <c r="C175" s="70">
        <f t="shared" si="8"/>
        <v>2.8260869565217388</v>
      </c>
      <c r="D175" s="76"/>
    </row>
    <row r="176" spans="1:5" ht="16.5" thickBot="1" x14ac:dyDescent="0.3">
      <c r="A176" s="41">
        <v>13</v>
      </c>
      <c r="B176" s="52" t="s">
        <v>38</v>
      </c>
      <c r="C176" s="70">
        <f t="shared" si="8"/>
        <v>2.4347826086956523</v>
      </c>
      <c r="D176" s="76"/>
    </row>
    <row r="177" spans="1:4" ht="16.5" thickBot="1" x14ac:dyDescent="0.3">
      <c r="A177" s="41">
        <v>14</v>
      </c>
      <c r="B177" s="52" t="s">
        <v>40</v>
      </c>
      <c r="C177" s="70">
        <f t="shared" si="8"/>
        <v>3.9130434782608696</v>
      </c>
      <c r="D177" s="76"/>
    </row>
    <row r="178" spans="1:4" ht="16.5" thickBot="1" x14ac:dyDescent="0.3">
      <c r="A178" s="41">
        <v>15</v>
      </c>
      <c r="B178" s="52" t="s">
        <v>42</v>
      </c>
      <c r="C178" s="70">
        <f t="shared" si="8"/>
        <v>2.3913043478260865</v>
      </c>
      <c r="D178" s="76"/>
    </row>
    <row r="179" spans="1:4" ht="16.5" thickBot="1" x14ac:dyDescent="0.3">
      <c r="A179" s="41">
        <v>16</v>
      </c>
      <c r="B179" s="52" t="s">
        <v>43</v>
      </c>
      <c r="C179" s="70">
        <f t="shared" si="8"/>
        <v>2.5652173913043477</v>
      </c>
      <c r="D179" s="76"/>
    </row>
    <row r="180" spans="1:4" ht="16.5" thickBot="1" x14ac:dyDescent="0.3">
      <c r="A180" s="41">
        <v>17</v>
      </c>
      <c r="B180" s="52" t="s">
        <v>44</v>
      </c>
      <c r="C180" s="70">
        <f t="shared" si="8"/>
        <v>2.5652173913043477</v>
      </c>
      <c r="D180" s="76"/>
    </row>
    <row r="181" spans="1:4" ht="16.5" thickBot="1" x14ac:dyDescent="0.3">
      <c r="A181" s="41">
        <v>18</v>
      </c>
      <c r="B181" s="52" t="s">
        <v>46</v>
      </c>
      <c r="C181" s="70">
        <f t="shared" si="8"/>
        <v>3.7391304347826089</v>
      </c>
      <c r="D181" s="76"/>
    </row>
    <row r="182" spans="1:4" ht="16.5" thickBot="1" x14ac:dyDescent="0.3">
      <c r="A182" s="41">
        <v>19</v>
      </c>
      <c r="B182" s="52" t="s">
        <v>47</v>
      </c>
      <c r="C182" s="70">
        <f t="shared" si="8"/>
        <v>2.3478260869565215</v>
      </c>
      <c r="D182" s="76"/>
    </row>
    <row r="183" spans="1:4" ht="16.5" thickBot="1" x14ac:dyDescent="0.3">
      <c r="A183" s="41">
        <v>20</v>
      </c>
      <c r="B183" s="52" t="s">
        <v>51</v>
      </c>
      <c r="C183" s="70">
        <f t="shared" si="8"/>
        <v>2.8260869565217388</v>
      </c>
      <c r="D183" s="76"/>
    </row>
    <row r="184" spans="1:4" ht="16.5" thickBot="1" x14ac:dyDescent="0.3">
      <c r="A184" s="41">
        <v>21</v>
      </c>
      <c r="B184" s="52" t="s">
        <v>52</v>
      </c>
      <c r="C184" s="70">
        <f t="shared" si="8"/>
        <v>2.6086956521739126</v>
      </c>
      <c r="D184" s="76"/>
    </row>
    <row r="185" spans="1:4" ht="16.5" thickBot="1" x14ac:dyDescent="0.3">
      <c r="A185" s="41">
        <v>22</v>
      </c>
      <c r="B185" s="52" t="s">
        <v>53</v>
      </c>
      <c r="C185" s="70">
        <f t="shared" si="8"/>
        <v>3.7391304347826084</v>
      </c>
      <c r="D185" s="76"/>
    </row>
    <row r="186" spans="1:4" ht="16.5" thickBot="1" x14ac:dyDescent="0.3">
      <c r="A186" s="41">
        <v>23</v>
      </c>
      <c r="B186" s="52" t="s">
        <v>54</v>
      </c>
      <c r="C186" s="70">
        <f t="shared" si="8"/>
        <v>2.3043478260869565</v>
      </c>
      <c r="D186" s="76"/>
    </row>
    <row r="187" spans="1:4" ht="16.5" thickBot="1" x14ac:dyDescent="0.3">
      <c r="A187" s="41">
        <v>24</v>
      </c>
      <c r="B187" s="52" t="s">
        <v>56</v>
      </c>
      <c r="C187" s="70">
        <f t="shared" si="8"/>
        <v>1.5652173913043477</v>
      </c>
      <c r="D187" s="76"/>
    </row>
    <row r="188" spans="1:4" ht="16.5" thickBot="1" x14ac:dyDescent="0.3">
      <c r="A188" s="41">
        <v>25</v>
      </c>
      <c r="B188" s="52" t="s">
        <v>57</v>
      </c>
      <c r="C188" s="70">
        <f t="shared" si="8"/>
        <v>2.4347826086956519</v>
      </c>
      <c r="D188" s="76"/>
    </row>
    <row r="189" spans="1:4" ht="16.5" thickBot="1" x14ac:dyDescent="0.3">
      <c r="A189" s="41">
        <v>26</v>
      </c>
      <c r="B189" s="52" t="s">
        <v>58</v>
      </c>
      <c r="C189" s="70">
        <f t="shared" si="8"/>
        <v>2.7826086956521734</v>
      </c>
      <c r="D189" s="76"/>
    </row>
    <row r="190" spans="1:4" ht="16.5" thickBot="1" x14ac:dyDescent="0.3">
      <c r="A190" s="41">
        <v>27</v>
      </c>
      <c r="B190" s="52" t="s">
        <v>59</v>
      </c>
      <c r="C190" s="70">
        <f t="shared" si="8"/>
        <v>3.3913043478260869</v>
      </c>
      <c r="D190" s="76"/>
    </row>
    <row r="191" spans="1:4" ht="16.5" thickBot="1" x14ac:dyDescent="0.3">
      <c r="A191" s="41">
        <v>28</v>
      </c>
      <c r="B191" s="52" t="s">
        <v>60</v>
      </c>
      <c r="C191" s="70">
        <f t="shared" si="8"/>
        <v>2.6086956521739126</v>
      </c>
      <c r="D191" s="76"/>
    </row>
    <row r="192" spans="1:4" ht="16.5" thickBot="1" x14ac:dyDescent="0.3">
      <c r="A192" s="41">
        <v>29</v>
      </c>
      <c r="B192" s="52" t="s">
        <v>61</v>
      </c>
      <c r="C192" s="70">
        <f t="shared" si="8"/>
        <v>4.2608695652173916</v>
      </c>
      <c r="D192" s="76"/>
    </row>
    <row r="193" spans="1:4" ht="16.5" thickBot="1" x14ac:dyDescent="0.3">
      <c r="A193" s="41">
        <v>30</v>
      </c>
      <c r="B193" s="52" t="s">
        <v>62</v>
      </c>
      <c r="C193" s="70">
        <f t="shared" si="8"/>
        <v>3.3478260869565215</v>
      </c>
      <c r="D193" s="76"/>
    </row>
    <row r="194" spans="1:4" ht="16.5" thickBot="1" x14ac:dyDescent="0.3">
      <c r="A194" s="41">
        <v>31</v>
      </c>
      <c r="B194" s="52" t="s">
        <v>63</v>
      </c>
      <c r="C194" s="70">
        <f t="shared" si="8"/>
        <v>2.6086956521739126</v>
      </c>
      <c r="D194" s="76"/>
    </row>
    <row r="195" spans="1:4" ht="16.5" thickBot="1" x14ac:dyDescent="0.3">
      <c r="A195" s="41">
        <v>32</v>
      </c>
      <c r="B195" s="52" t="s">
        <v>64</v>
      </c>
      <c r="C195" s="70">
        <f t="shared" si="8"/>
        <v>1.9130434782608696</v>
      </c>
      <c r="D195" s="76"/>
    </row>
    <row r="196" spans="1:4" ht="16.5" thickBot="1" x14ac:dyDescent="0.3">
      <c r="A196" s="41">
        <v>33</v>
      </c>
      <c r="B196" s="52" t="s">
        <v>66</v>
      </c>
      <c r="C196" s="70">
        <f t="shared" si="8"/>
        <v>3.3043478260869561</v>
      </c>
      <c r="D196" s="76"/>
    </row>
    <row r="197" spans="1:4" ht="16.5" thickBot="1" x14ac:dyDescent="0.3">
      <c r="A197" s="41">
        <v>34</v>
      </c>
      <c r="B197" s="52" t="s">
        <v>67</v>
      </c>
      <c r="C197" s="70">
        <f t="shared" si="8"/>
        <v>3.3043478260869565</v>
      </c>
      <c r="D197" s="76"/>
    </row>
    <row r="198" spans="1:4" ht="16.5" thickBot="1" x14ac:dyDescent="0.3">
      <c r="A198" s="41">
        <v>35</v>
      </c>
      <c r="B198" s="52" t="s">
        <v>68</v>
      </c>
      <c r="C198" s="70">
        <f t="shared" si="8"/>
        <v>1.6956521739130435</v>
      </c>
      <c r="D198" s="76"/>
    </row>
    <row r="199" spans="1:4" ht="16.5" thickBot="1" x14ac:dyDescent="0.3">
      <c r="A199" s="41">
        <v>36</v>
      </c>
      <c r="B199" s="52" t="s">
        <v>69</v>
      </c>
      <c r="C199" s="70">
        <f t="shared" si="8"/>
        <v>2.2608695652173911</v>
      </c>
      <c r="D199" s="76"/>
    </row>
    <row r="200" spans="1:4" ht="16.5" thickBot="1" x14ac:dyDescent="0.3">
      <c r="A200" s="41">
        <v>37</v>
      </c>
      <c r="B200" s="52" t="s">
        <v>70</v>
      </c>
      <c r="C200" s="70">
        <f t="shared" si="8"/>
        <v>0.99999999999999989</v>
      </c>
      <c r="D200" s="76"/>
    </row>
    <row r="201" spans="1:4" ht="16.5" thickBot="1" x14ac:dyDescent="0.3">
      <c r="A201" s="41">
        <v>38</v>
      </c>
      <c r="B201" s="52" t="s">
        <v>72</v>
      </c>
      <c r="C201" s="70">
        <f t="shared" si="8"/>
        <v>3</v>
      </c>
      <c r="D201" s="76"/>
    </row>
    <row r="202" spans="1:4" ht="16.5" thickBot="1" x14ac:dyDescent="0.3">
      <c r="A202" s="41">
        <v>39</v>
      </c>
      <c r="B202" s="52" t="s">
        <v>73</v>
      </c>
      <c r="C202" s="70">
        <f t="shared" si="8"/>
        <v>1.7826086956521738</v>
      </c>
      <c r="D202" s="76"/>
    </row>
    <row r="203" spans="1:4" ht="16.5" thickBot="1" x14ac:dyDescent="0.3">
      <c r="A203" s="41">
        <v>40</v>
      </c>
      <c r="B203" s="52" t="s">
        <v>74</v>
      </c>
      <c r="C203" s="70">
        <f t="shared" si="8"/>
        <v>2.5217391304347827</v>
      </c>
      <c r="D203" s="76"/>
    </row>
    <row r="204" spans="1:4" ht="16.5" thickBot="1" x14ac:dyDescent="0.3">
      <c r="A204" s="41">
        <v>41</v>
      </c>
      <c r="B204" s="52" t="s">
        <v>75</v>
      </c>
      <c r="C204" s="70">
        <f t="shared" si="8"/>
        <v>2.8260869565217392</v>
      </c>
      <c r="D204" s="76"/>
    </row>
    <row r="205" spans="1:4" ht="16.5" thickBot="1" x14ac:dyDescent="0.3">
      <c r="A205" s="41">
        <v>42</v>
      </c>
      <c r="B205" s="52" t="s">
        <v>76</v>
      </c>
      <c r="C205" s="70">
        <f t="shared" si="8"/>
        <v>2.6956521739130435</v>
      </c>
      <c r="D205" s="76"/>
    </row>
    <row r="206" spans="1:4" ht="16.5" thickBot="1" x14ac:dyDescent="0.3">
      <c r="A206" s="41">
        <v>43</v>
      </c>
      <c r="B206" s="52" t="s">
        <v>77</v>
      </c>
      <c r="C206" s="70">
        <f t="shared" si="8"/>
        <v>1.652173913043478</v>
      </c>
      <c r="D206" s="76"/>
    </row>
    <row r="207" spans="1:4" ht="16.5" thickBot="1" x14ac:dyDescent="0.3">
      <c r="A207" s="41">
        <v>44</v>
      </c>
      <c r="B207" s="52" t="s">
        <v>78</v>
      </c>
      <c r="C207" s="70">
        <f t="shared" si="8"/>
        <v>1.652173913043478</v>
      </c>
      <c r="D207" s="76"/>
    </row>
    <row r="208" spans="1:4" ht="16.5" thickBot="1" x14ac:dyDescent="0.3">
      <c r="A208" s="41">
        <v>45</v>
      </c>
      <c r="B208" s="53" t="s">
        <v>79</v>
      </c>
      <c r="C208" s="70">
        <f t="shared" si="8"/>
        <v>1.652173913043478</v>
      </c>
      <c r="D208" s="76"/>
    </row>
  </sheetData>
  <mergeCells count="6">
    <mergeCell ref="A162:E162"/>
    <mergeCell ref="A1:I1"/>
    <mergeCell ref="A2:I2"/>
    <mergeCell ref="A51:I51"/>
    <mergeCell ref="A52:C52"/>
    <mergeCell ref="A66:D66"/>
  </mergeCells>
  <pageMargins left="0.5" right="0.5" top="0.5" bottom="0.75" header="0.3" footer="0.3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0"/>
  <sheetViews>
    <sheetView topLeftCell="A154" zoomScale="68" zoomScaleNormal="68" workbookViewId="0">
      <selection activeCell="B165" sqref="B165:C210"/>
    </sheetView>
  </sheetViews>
  <sheetFormatPr defaultRowHeight="15" x14ac:dyDescent="0.25"/>
  <cols>
    <col min="1" max="1" width="5" customWidth="1"/>
    <col min="2" max="2" width="17.28515625" customWidth="1"/>
    <col min="3" max="3" width="17.42578125" customWidth="1"/>
    <col min="4" max="4" width="19.5703125" customWidth="1"/>
    <col min="5" max="5" width="14.5703125" customWidth="1"/>
    <col min="6" max="6" width="18.28515625" customWidth="1"/>
    <col min="7" max="7" width="13.28515625" customWidth="1"/>
    <col min="8" max="8" width="18" customWidth="1"/>
    <col min="9" max="9" width="13.140625" customWidth="1"/>
    <col min="10" max="10" width="18.5703125" customWidth="1"/>
    <col min="11" max="11" width="15.5703125" customWidth="1"/>
    <col min="12" max="12" width="20.5703125" customWidth="1"/>
    <col min="13" max="13" width="17.140625" customWidth="1"/>
    <col min="14" max="14" width="18.7109375" customWidth="1"/>
    <col min="15" max="15" width="12.85546875" customWidth="1"/>
    <col min="16" max="16" width="17.85546875" customWidth="1"/>
  </cols>
  <sheetData>
    <row r="1" spans="1:9" ht="18.75" x14ac:dyDescent="0.3">
      <c r="A1" s="91" t="s">
        <v>140</v>
      </c>
      <c r="B1" s="91"/>
      <c r="C1" s="91"/>
      <c r="D1" s="91"/>
      <c r="E1" s="91"/>
      <c r="F1" s="91"/>
      <c r="G1" s="91"/>
      <c r="H1" s="91"/>
      <c r="I1" s="91"/>
    </row>
    <row r="2" spans="1:9" ht="19.5" thickBot="1" x14ac:dyDescent="0.35">
      <c r="A2" s="92" t="s">
        <v>81</v>
      </c>
      <c r="B2" s="92"/>
      <c r="C2" s="92"/>
      <c r="D2" s="92"/>
      <c r="E2" s="92"/>
      <c r="F2" s="92"/>
      <c r="G2" s="92"/>
      <c r="H2" s="92"/>
      <c r="I2" s="92"/>
    </row>
    <row r="3" spans="1:9" ht="32.25" thickBot="1" x14ac:dyDescent="0.3">
      <c r="A3" s="17" t="s">
        <v>0</v>
      </c>
      <c r="B3" s="18" t="s">
        <v>1</v>
      </c>
      <c r="C3" s="19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</row>
    <row r="4" spans="1:9" ht="32.25" thickBot="1" x14ac:dyDescent="0.3">
      <c r="A4" s="7">
        <v>1</v>
      </c>
      <c r="B4" s="3" t="s">
        <v>9</v>
      </c>
      <c r="C4" s="3" t="s">
        <v>10</v>
      </c>
      <c r="D4" s="4">
        <v>1500000</v>
      </c>
      <c r="E4" s="6">
        <v>4</v>
      </c>
      <c r="F4" s="6" t="s">
        <v>11</v>
      </c>
      <c r="G4" s="6" t="s">
        <v>12</v>
      </c>
      <c r="H4" s="3" t="s">
        <v>13</v>
      </c>
      <c r="I4" s="6" t="s">
        <v>14</v>
      </c>
    </row>
    <row r="5" spans="1:9" ht="15.75" customHeight="1" thickBot="1" x14ac:dyDescent="0.3">
      <c r="A5" s="7">
        <v>2</v>
      </c>
      <c r="B5" s="3" t="s">
        <v>15</v>
      </c>
      <c r="C5" s="3" t="s">
        <v>16</v>
      </c>
      <c r="D5" s="4">
        <v>800000</v>
      </c>
      <c r="E5" s="6">
        <v>3</v>
      </c>
      <c r="F5" s="6" t="s">
        <v>11</v>
      </c>
      <c r="G5" s="6" t="s">
        <v>12</v>
      </c>
      <c r="H5" s="3" t="s">
        <v>17</v>
      </c>
      <c r="I5" s="6" t="s">
        <v>14</v>
      </c>
    </row>
    <row r="6" spans="1:9" ht="32.25" thickBot="1" x14ac:dyDescent="0.3">
      <c r="A6" s="7">
        <v>3</v>
      </c>
      <c r="B6" s="3" t="s">
        <v>18</v>
      </c>
      <c r="C6" s="3" t="s">
        <v>19</v>
      </c>
      <c r="D6" s="4">
        <v>1300000</v>
      </c>
      <c r="E6" s="6">
        <v>8</v>
      </c>
      <c r="F6" s="6" t="s">
        <v>20</v>
      </c>
      <c r="G6" s="6" t="s">
        <v>12</v>
      </c>
      <c r="H6" s="3" t="s">
        <v>21</v>
      </c>
      <c r="I6" s="6" t="s">
        <v>22</v>
      </c>
    </row>
    <row r="7" spans="1:9" ht="18" customHeight="1" thickBot="1" x14ac:dyDescent="0.3">
      <c r="A7" s="7">
        <v>4</v>
      </c>
      <c r="B7" s="3" t="s">
        <v>23</v>
      </c>
      <c r="C7" s="3" t="s">
        <v>19</v>
      </c>
      <c r="D7" s="4">
        <v>1400000</v>
      </c>
      <c r="E7" s="6">
        <v>3</v>
      </c>
      <c r="F7" s="6" t="s">
        <v>11</v>
      </c>
      <c r="G7" s="6" t="s">
        <v>12</v>
      </c>
      <c r="H7" s="3" t="s">
        <v>24</v>
      </c>
      <c r="I7" s="6" t="s">
        <v>14</v>
      </c>
    </row>
    <row r="8" spans="1:9" ht="18.75" customHeight="1" thickBot="1" x14ac:dyDescent="0.3">
      <c r="A8" s="7">
        <v>5</v>
      </c>
      <c r="B8" s="3" t="s">
        <v>25</v>
      </c>
      <c r="C8" s="3" t="s">
        <v>10</v>
      </c>
      <c r="D8" s="4">
        <v>1500000</v>
      </c>
      <c r="E8" s="6">
        <v>3</v>
      </c>
      <c r="F8" s="6" t="s">
        <v>11</v>
      </c>
      <c r="G8" s="6" t="s">
        <v>12</v>
      </c>
      <c r="H8" s="3" t="s">
        <v>24</v>
      </c>
      <c r="I8" s="6" t="s">
        <v>14</v>
      </c>
    </row>
    <row r="9" spans="1:9" ht="16.5" customHeight="1" thickBot="1" x14ac:dyDescent="0.3">
      <c r="A9" s="7">
        <v>6</v>
      </c>
      <c r="B9" s="3" t="s">
        <v>26</v>
      </c>
      <c r="C9" s="3" t="s">
        <v>10</v>
      </c>
      <c r="D9" s="4">
        <v>1700000</v>
      </c>
      <c r="E9" s="6">
        <v>6</v>
      </c>
      <c r="F9" s="6" t="s">
        <v>20</v>
      </c>
      <c r="G9" s="6" t="s">
        <v>12</v>
      </c>
      <c r="H9" s="3" t="s">
        <v>24</v>
      </c>
      <c r="I9" s="6" t="s">
        <v>22</v>
      </c>
    </row>
    <row r="10" spans="1:9" ht="16.5" customHeight="1" thickBot="1" x14ac:dyDescent="0.3">
      <c r="A10" s="7">
        <v>7</v>
      </c>
      <c r="B10" s="3" t="s">
        <v>27</v>
      </c>
      <c r="C10" s="3" t="s">
        <v>16</v>
      </c>
      <c r="D10" s="4">
        <v>900000</v>
      </c>
      <c r="E10" s="6">
        <v>6</v>
      </c>
      <c r="F10" s="6" t="s">
        <v>28</v>
      </c>
      <c r="G10" s="6" t="s">
        <v>29</v>
      </c>
      <c r="H10" s="3" t="s">
        <v>30</v>
      </c>
      <c r="I10" s="6" t="s">
        <v>14</v>
      </c>
    </row>
    <row r="11" spans="1:9" ht="32.25" customHeight="1" thickBot="1" x14ac:dyDescent="0.3">
      <c r="A11" s="7">
        <v>8</v>
      </c>
      <c r="B11" s="3" t="s">
        <v>31</v>
      </c>
      <c r="C11" s="3" t="s">
        <v>16</v>
      </c>
      <c r="D11" s="4">
        <v>1200000</v>
      </c>
      <c r="E11" s="6">
        <v>2</v>
      </c>
      <c r="F11" s="6" t="s">
        <v>11</v>
      </c>
      <c r="G11" s="6" t="s">
        <v>12</v>
      </c>
      <c r="H11" s="3" t="s">
        <v>24</v>
      </c>
      <c r="I11" s="6" t="s">
        <v>14</v>
      </c>
    </row>
    <row r="12" spans="1:9" ht="36" customHeight="1" thickBot="1" x14ac:dyDescent="0.3">
      <c r="A12" s="7">
        <v>9</v>
      </c>
      <c r="B12" s="3" t="s">
        <v>32</v>
      </c>
      <c r="C12" s="3" t="s">
        <v>10</v>
      </c>
      <c r="D12" s="4">
        <v>750000</v>
      </c>
      <c r="E12" s="6">
        <v>6</v>
      </c>
      <c r="F12" s="6" t="s">
        <v>11</v>
      </c>
      <c r="G12" s="6" t="s">
        <v>29</v>
      </c>
      <c r="H12" s="3" t="s">
        <v>33</v>
      </c>
      <c r="I12" s="6" t="s">
        <v>14</v>
      </c>
    </row>
    <row r="13" spans="1:9" ht="18.75" customHeight="1" thickBot="1" x14ac:dyDescent="0.3">
      <c r="A13" s="7">
        <v>10</v>
      </c>
      <c r="B13" s="3" t="s">
        <v>34</v>
      </c>
      <c r="C13" s="3" t="s">
        <v>19</v>
      </c>
      <c r="D13" s="4">
        <v>3000000</v>
      </c>
      <c r="E13" s="6">
        <v>6</v>
      </c>
      <c r="F13" s="6" t="s">
        <v>20</v>
      </c>
      <c r="G13" s="6" t="s">
        <v>12</v>
      </c>
      <c r="H13" s="3" t="s">
        <v>24</v>
      </c>
      <c r="I13" s="6" t="s">
        <v>22</v>
      </c>
    </row>
    <row r="14" spans="1:9" ht="32.25" thickBot="1" x14ac:dyDescent="0.3">
      <c r="A14" s="7">
        <v>11</v>
      </c>
      <c r="B14" s="3" t="s">
        <v>35</v>
      </c>
      <c r="C14" s="3" t="s">
        <v>10</v>
      </c>
      <c r="D14" s="4">
        <v>800000</v>
      </c>
      <c r="E14" s="6">
        <v>5</v>
      </c>
      <c r="F14" s="6" t="s">
        <v>11</v>
      </c>
      <c r="G14" s="6" t="s">
        <v>29</v>
      </c>
      <c r="H14" s="3" t="s">
        <v>36</v>
      </c>
      <c r="I14" s="6" t="s">
        <v>14</v>
      </c>
    </row>
    <row r="15" spans="1:9" ht="32.25" thickBot="1" x14ac:dyDescent="0.3">
      <c r="A15" s="7">
        <v>12</v>
      </c>
      <c r="B15" s="3" t="s">
        <v>37</v>
      </c>
      <c r="C15" s="3" t="s">
        <v>10</v>
      </c>
      <c r="D15" s="4">
        <v>600000</v>
      </c>
      <c r="E15" s="6">
        <v>6</v>
      </c>
      <c r="F15" s="6" t="s">
        <v>11</v>
      </c>
      <c r="G15" s="6" t="s">
        <v>12</v>
      </c>
      <c r="H15" s="3" t="s">
        <v>24</v>
      </c>
      <c r="I15" s="6" t="s">
        <v>14</v>
      </c>
    </row>
    <row r="16" spans="1:9" ht="32.25" thickBot="1" x14ac:dyDescent="0.3">
      <c r="A16" s="7">
        <v>13</v>
      </c>
      <c r="B16" s="3" t="s">
        <v>38</v>
      </c>
      <c r="C16" s="3" t="s">
        <v>16</v>
      </c>
      <c r="D16" s="4">
        <v>950000</v>
      </c>
      <c r="E16" s="6">
        <v>2</v>
      </c>
      <c r="F16" s="6" t="s">
        <v>20</v>
      </c>
      <c r="G16" s="6" t="s">
        <v>29</v>
      </c>
      <c r="H16" s="3" t="s">
        <v>30</v>
      </c>
      <c r="I16" s="6" t="s">
        <v>39</v>
      </c>
    </row>
    <row r="17" spans="1:9" ht="32.25" thickBot="1" x14ac:dyDescent="0.3">
      <c r="A17" s="7">
        <v>14</v>
      </c>
      <c r="B17" s="3" t="s">
        <v>40</v>
      </c>
      <c r="C17" s="3" t="s">
        <v>19</v>
      </c>
      <c r="D17" s="4">
        <v>2000000</v>
      </c>
      <c r="E17" s="6">
        <v>4</v>
      </c>
      <c r="F17" s="6" t="s">
        <v>20</v>
      </c>
      <c r="G17" s="6" t="s">
        <v>12</v>
      </c>
      <c r="H17" s="3" t="s">
        <v>41</v>
      </c>
      <c r="I17" s="6" t="s">
        <v>39</v>
      </c>
    </row>
    <row r="18" spans="1:9" ht="32.25" thickBot="1" x14ac:dyDescent="0.3">
      <c r="A18" s="7">
        <v>15</v>
      </c>
      <c r="B18" s="3" t="s">
        <v>42</v>
      </c>
      <c r="C18" s="3" t="s">
        <v>16</v>
      </c>
      <c r="D18" s="4">
        <v>900000</v>
      </c>
      <c r="E18" s="6">
        <v>9</v>
      </c>
      <c r="F18" s="6" t="s">
        <v>28</v>
      </c>
      <c r="G18" s="6" t="s">
        <v>29</v>
      </c>
      <c r="H18" s="3" t="s">
        <v>33</v>
      </c>
      <c r="I18" s="6" t="s">
        <v>14</v>
      </c>
    </row>
    <row r="19" spans="1:9" ht="32.25" thickBot="1" x14ac:dyDescent="0.3">
      <c r="A19" s="7">
        <v>16</v>
      </c>
      <c r="B19" s="3" t="s">
        <v>43</v>
      </c>
      <c r="C19" s="3" t="s">
        <v>16</v>
      </c>
      <c r="D19" s="4">
        <v>800000</v>
      </c>
      <c r="E19" s="6">
        <v>8</v>
      </c>
      <c r="F19" s="6" t="s">
        <v>11</v>
      </c>
      <c r="G19" s="6" t="s">
        <v>12</v>
      </c>
      <c r="H19" s="3" t="s">
        <v>24</v>
      </c>
      <c r="I19" s="6" t="s">
        <v>14</v>
      </c>
    </row>
    <row r="20" spans="1:9" ht="32.25" thickBot="1" x14ac:dyDescent="0.3">
      <c r="A20" s="7">
        <v>17</v>
      </c>
      <c r="B20" s="3" t="s">
        <v>44</v>
      </c>
      <c r="C20" s="3" t="s">
        <v>10</v>
      </c>
      <c r="D20" s="4">
        <v>900000</v>
      </c>
      <c r="E20" s="6">
        <v>6</v>
      </c>
      <c r="F20" s="6" t="s">
        <v>11</v>
      </c>
      <c r="G20" s="6" t="s">
        <v>29</v>
      </c>
      <c r="H20" s="3" t="s">
        <v>33</v>
      </c>
      <c r="I20" s="6" t="s">
        <v>45</v>
      </c>
    </row>
    <row r="21" spans="1:9" ht="32.25" thickBot="1" x14ac:dyDescent="0.3">
      <c r="A21" s="7">
        <v>18</v>
      </c>
      <c r="B21" s="3" t="s">
        <v>46</v>
      </c>
      <c r="C21" s="3" t="s">
        <v>10</v>
      </c>
      <c r="D21" s="4">
        <v>1300000</v>
      </c>
      <c r="E21" s="6">
        <v>5</v>
      </c>
      <c r="F21" s="6" t="s">
        <v>20</v>
      </c>
      <c r="G21" s="6" t="s">
        <v>12</v>
      </c>
      <c r="H21" s="3" t="s">
        <v>17</v>
      </c>
      <c r="I21" s="6" t="s">
        <v>22</v>
      </c>
    </row>
    <row r="22" spans="1:9" ht="32.25" thickBot="1" x14ac:dyDescent="0.3">
      <c r="A22" s="7">
        <v>19</v>
      </c>
      <c r="B22" s="3" t="s">
        <v>47</v>
      </c>
      <c r="C22" s="3" t="s">
        <v>16</v>
      </c>
      <c r="D22" s="4">
        <v>950000</v>
      </c>
      <c r="E22" s="6">
        <v>8</v>
      </c>
      <c r="F22" s="6" t="s">
        <v>48</v>
      </c>
      <c r="G22" s="6" t="s">
        <v>49</v>
      </c>
      <c r="H22" s="3" t="s">
        <v>50</v>
      </c>
      <c r="I22" s="6" t="s">
        <v>14</v>
      </c>
    </row>
    <row r="23" spans="1:9" ht="32.25" thickBot="1" x14ac:dyDescent="0.3">
      <c r="A23" s="7">
        <v>20</v>
      </c>
      <c r="B23" s="3" t="s">
        <v>51</v>
      </c>
      <c r="C23" s="3" t="s">
        <v>10</v>
      </c>
      <c r="D23" s="4">
        <v>1000000</v>
      </c>
      <c r="E23" s="6">
        <v>4</v>
      </c>
      <c r="F23" s="6" t="s">
        <v>11</v>
      </c>
      <c r="G23" s="6" t="s">
        <v>12</v>
      </c>
      <c r="H23" s="3" t="s">
        <v>24</v>
      </c>
      <c r="I23" s="6" t="s">
        <v>14</v>
      </c>
    </row>
    <row r="24" spans="1:9" ht="32.25" thickBot="1" x14ac:dyDescent="0.3">
      <c r="A24" s="7">
        <v>21</v>
      </c>
      <c r="B24" s="3" t="s">
        <v>52</v>
      </c>
      <c r="C24" s="3" t="s">
        <v>10</v>
      </c>
      <c r="D24" s="4">
        <v>700000</v>
      </c>
      <c r="E24" s="6">
        <v>3</v>
      </c>
      <c r="F24" s="6" t="s">
        <v>11</v>
      </c>
      <c r="G24" s="6" t="s">
        <v>12</v>
      </c>
      <c r="H24" s="3" t="s">
        <v>24</v>
      </c>
      <c r="I24" s="6" t="s">
        <v>14</v>
      </c>
    </row>
    <row r="25" spans="1:9" ht="32.25" thickBot="1" x14ac:dyDescent="0.3">
      <c r="A25" s="7">
        <v>22</v>
      </c>
      <c r="B25" s="3" t="s">
        <v>53</v>
      </c>
      <c r="C25" s="3" t="s">
        <v>19</v>
      </c>
      <c r="D25" s="4">
        <v>2500000</v>
      </c>
      <c r="E25" s="6">
        <v>6</v>
      </c>
      <c r="F25" s="6" t="s">
        <v>11</v>
      </c>
      <c r="G25" s="6" t="s">
        <v>12</v>
      </c>
      <c r="H25" s="3" t="s">
        <v>24</v>
      </c>
      <c r="I25" s="6" t="s">
        <v>14</v>
      </c>
    </row>
    <row r="26" spans="1:9" ht="32.25" thickBot="1" x14ac:dyDescent="0.3">
      <c r="A26" s="7">
        <v>23</v>
      </c>
      <c r="B26" s="3" t="s">
        <v>54</v>
      </c>
      <c r="C26" s="3" t="s">
        <v>16</v>
      </c>
      <c r="D26" s="4">
        <v>900000</v>
      </c>
      <c r="E26" s="6">
        <v>6</v>
      </c>
      <c r="F26" s="6" t="s">
        <v>28</v>
      </c>
      <c r="G26" s="6" t="s">
        <v>49</v>
      </c>
      <c r="H26" s="3" t="s">
        <v>55</v>
      </c>
      <c r="I26" s="6" t="s">
        <v>14</v>
      </c>
    </row>
    <row r="27" spans="1:9" ht="32.25" thickBot="1" x14ac:dyDescent="0.3">
      <c r="A27" s="7">
        <v>24</v>
      </c>
      <c r="B27" s="3" t="s">
        <v>56</v>
      </c>
      <c r="C27" s="3" t="s">
        <v>10</v>
      </c>
      <c r="D27" s="4">
        <v>300000</v>
      </c>
      <c r="E27" s="6">
        <v>0</v>
      </c>
      <c r="F27" s="6" t="s">
        <v>28</v>
      </c>
      <c r="G27" s="6" t="s">
        <v>29</v>
      </c>
      <c r="H27" s="3" t="s">
        <v>33</v>
      </c>
      <c r="I27" s="6" t="s">
        <v>14</v>
      </c>
    </row>
    <row r="28" spans="1:9" ht="32.25" thickBot="1" x14ac:dyDescent="0.3">
      <c r="A28" s="7">
        <v>25</v>
      </c>
      <c r="B28" s="3" t="s">
        <v>57</v>
      </c>
      <c r="C28" s="3" t="s">
        <v>16</v>
      </c>
      <c r="D28" s="4">
        <v>900000</v>
      </c>
      <c r="E28" s="6">
        <v>7</v>
      </c>
      <c r="F28" s="6" t="s">
        <v>11</v>
      </c>
      <c r="G28" s="6" t="s">
        <v>49</v>
      </c>
      <c r="H28" s="3" t="s">
        <v>33</v>
      </c>
      <c r="I28" s="6" t="s">
        <v>14</v>
      </c>
    </row>
    <row r="29" spans="1:9" ht="32.25" thickBot="1" x14ac:dyDescent="0.3">
      <c r="A29" s="7">
        <v>26</v>
      </c>
      <c r="B29" s="3" t="s">
        <v>58</v>
      </c>
      <c r="C29" s="3" t="s">
        <v>10</v>
      </c>
      <c r="D29" s="4">
        <v>1600000</v>
      </c>
      <c r="E29" s="6">
        <v>3</v>
      </c>
      <c r="F29" s="6" t="s">
        <v>11</v>
      </c>
      <c r="G29" s="6" t="s">
        <v>29</v>
      </c>
      <c r="H29" s="3" t="s">
        <v>33</v>
      </c>
      <c r="I29" s="6" t="s">
        <v>14</v>
      </c>
    </row>
    <row r="30" spans="1:9" ht="32.25" thickBot="1" x14ac:dyDescent="0.3">
      <c r="A30" s="7">
        <v>27</v>
      </c>
      <c r="B30" s="3" t="s">
        <v>59</v>
      </c>
      <c r="C30" s="3" t="s">
        <v>16</v>
      </c>
      <c r="D30" s="4">
        <v>2000000</v>
      </c>
      <c r="E30" s="6">
        <v>5</v>
      </c>
      <c r="F30" s="6" t="s">
        <v>20</v>
      </c>
      <c r="G30" s="6" t="s">
        <v>12</v>
      </c>
      <c r="H30" s="3" t="s">
        <v>24</v>
      </c>
      <c r="I30" s="6" t="s">
        <v>39</v>
      </c>
    </row>
    <row r="31" spans="1:9" ht="32.25" thickBot="1" x14ac:dyDescent="0.3">
      <c r="A31" s="7">
        <v>28</v>
      </c>
      <c r="B31" s="3" t="s">
        <v>60</v>
      </c>
      <c r="C31" s="3" t="s">
        <v>10</v>
      </c>
      <c r="D31" s="4">
        <v>800000</v>
      </c>
      <c r="E31" s="6">
        <v>4</v>
      </c>
      <c r="F31" s="6" t="s">
        <v>11</v>
      </c>
      <c r="G31" s="6" t="s">
        <v>12</v>
      </c>
      <c r="H31" s="3" t="s">
        <v>24</v>
      </c>
      <c r="I31" s="6" t="s">
        <v>14</v>
      </c>
    </row>
    <row r="32" spans="1:9" ht="32.25" thickBot="1" x14ac:dyDescent="0.3">
      <c r="A32" s="7">
        <v>29</v>
      </c>
      <c r="B32" s="3" t="s">
        <v>61</v>
      </c>
      <c r="C32" s="3" t="s">
        <v>19</v>
      </c>
      <c r="D32" s="4">
        <v>2700000</v>
      </c>
      <c r="E32" s="6">
        <v>4</v>
      </c>
      <c r="F32" s="6" t="s">
        <v>20</v>
      </c>
      <c r="G32" s="6" t="s">
        <v>12</v>
      </c>
      <c r="H32" s="3" t="s">
        <v>24</v>
      </c>
      <c r="I32" s="6" t="s">
        <v>22</v>
      </c>
    </row>
    <row r="33" spans="1:9" ht="32.25" thickBot="1" x14ac:dyDescent="0.3">
      <c r="A33" s="7">
        <v>30</v>
      </c>
      <c r="B33" s="3" t="s">
        <v>62</v>
      </c>
      <c r="C33" s="3" t="s">
        <v>10</v>
      </c>
      <c r="D33" s="4">
        <v>800000</v>
      </c>
      <c r="E33" s="6">
        <v>3</v>
      </c>
      <c r="F33" s="6" t="s">
        <v>20</v>
      </c>
      <c r="G33" s="6" t="s">
        <v>12</v>
      </c>
      <c r="H33" s="3" t="s">
        <v>24</v>
      </c>
      <c r="I33" s="6" t="s">
        <v>22</v>
      </c>
    </row>
    <row r="34" spans="1:9" ht="32.25" thickBot="1" x14ac:dyDescent="0.3">
      <c r="A34" s="7">
        <v>31</v>
      </c>
      <c r="B34" s="3" t="s">
        <v>63</v>
      </c>
      <c r="C34" s="3" t="s">
        <v>10</v>
      </c>
      <c r="D34" s="4">
        <v>500000</v>
      </c>
      <c r="E34" s="6">
        <v>4</v>
      </c>
      <c r="F34" s="6" t="s">
        <v>11</v>
      </c>
      <c r="G34" s="6" t="s">
        <v>12</v>
      </c>
      <c r="H34" s="3" t="s">
        <v>24</v>
      </c>
      <c r="I34" s="6" t="s">
        <v>14</v>
      </c>
    </row>
    <row r="35" spans="1:9" ht="32.25" thickBot="1" x14ac:dyDescent="0.3">
      <c r="A35" s="7">
        <v>32</v>
      </c>
      <c r="B35" s="3" t="s">
        <v>64</v>
      </c>
      <c r="C35" s="3" t="s">
        <v>16</v>
      </c>
      <c r="D35" s="4">
        <v>700000</v>
      </c>
      <c r="E35" s="6">
        <v>5</v>
      </c>
      <c r="F35" s="6" t="s">
        <v>28</v>
      </c>
      <c r="G35" s="6" t="s">
        <v>29</v>
      </c>
      <c r="H35" s="3" t="s">
        <v>65</v>
      </c>
      <c r="I35" s="6" t="s">
        <v>14</v>
      </c>
    </row>
    <row r="36" spans="1:9" ht="32.25" thickBot="1" x14ac:dyDescent="0.3">
      <c r="A36" s="7">
        <v>33</v>
      </c>
      <c r="B36" s="3" t="s">
        <v>66</v>
      </c>
      <c r="C36" s="3" t="s">
        <v>19</v>
      </c>
      <c r="D36" s="4">
        <v>1000000</v>
      </c>
      <c r="E36" s="6">
        <v>7</v>
      </c>
      <c r="F36" s="6" t="s">
        <v>11</v>
      </c>
      <c r="G36" s="6" t="s">
        <v>12</v>
      </c>
      <c r="H36" s="3" t="s">
        <v>24</v>
      </c>
      <c r="I36" s="6" t="s">
        <v>14</v>
      </c>
    </row>
    <row r="37" spans="1:9" ht="32.25" thickBot="1" x14ac:dyDescent="0.3">
      <c r="A37" s="7">
        <v>34</v>
      </c>
      <c r="B37" s="3" t="s">
        <v>67</v>
      </c>
      <c r="C37" s="3" t="s">
        <v>16</v>
      </c>
      <c r="D37" s="4">
        <v>1000000</v>
      </c>
      <c r="E37" s="6">
        <v>3</v>
      </c>
      <c r="F37" s="6" t="s">
        <v>20</v>
      </c>
      <c r="G37" s="6" t="s">
        <v>12</v>
      </c>
      <c r="H37" s="3" t="s">
        <v>24</v>
      </c>
      <c r="I37" s="6" t="s">
        <v>22</v>
      </c>
    </row>
    <row r="38" spans="1:9" ht="32.25" thickBot="1" x14ac:dyDescent="0.3">
      <c r="A38" s="7">
        <v>35</v>
      </c>
      <c r="B38" s="3" t="s">
        <v>68</v>
      </c>
      <c r="C38" s="3" t="s">
        <v>16</v>
      </c>
      <c r="D38" s="4">
        <v>400000</v>
      </c>
      <c r="E38" s="6">
        <v>2</v>
      </c>
      <c r="F38" s="6" t="s">
        <v>48</v>
      </c>
      <c r="G38" s="6" t="s">
        <v>49</v>
      </c>
      <c r="H38" s="3" t="s">
        <v>33</v>
      </c>
      <c r="I38" s="6" t="s">
        <v>14</v>
      </c>
    </row>
    <row r="39" spans="1:9" ht="32.25" thickBot="1" x14ac:dyDescent="0.3">
      <c r="A39" s="7">
        <v>36</v>
      </c>
      <c r="B39" s="3" t="s">
        <v>69</v>
      </c>
      <c r="C39" s="3" t="s">
        <v>16</v>
      </c>
      <c r="D39" s="4">
        <v>800000</v>
      </c>
      <c r="E39" s="6">
        <v>7</v>
      </c>
      <c r="F39" s="6" t="s">
        <v>11</v>
      </c>
      <c r="G39" s="6" t="s">
        <v>29</v>
      </c>
      <c r="H39" s="3" t="s">
        <v>30</v>
      </c>
      <c r="I39" s="6" t="s">
        <v>14</v>
      </c>
    </row>
    <row r="40" spans="1:9" ht="16.5" thickBot="1" x14ac:dyDescent="0.3">
      <c r="A40" s="7">
        <v>37</v>
      </c>
      <c r="B40" s="3" t="s">
        <v>70</v>
      </c>
      <c r="C40" s="3" t="s">
        <v>16</v>
      </c>
      <c r="D40" s="4">
        <v>200000</v>
      </c>
      <c r="E40" s="6">
        <v>0</v>
      </c>
      <c r="F40" s="6" t="s">
        <v>28</v>
      </c>
      <c r="G40" s="6" t="s">
        <v>29</v>
      </c>
      <c r="H40" s="3" t="s">
        <v>71</v>
      </c>
      <c r="I40" s="6" t="s">
        <v>14</v>
      </c>
    </row>
    <row r="41" spans="1:9" ht="32.25" thickBot="1" x14ac:dyDescent="0.3">
      <c r="A41" s="7">
        <v>38</v>
      </c>
      <c r="B41" s="3" t="s">
        <v>72</v>
      </c>
      <c r="C41" s="3" t="s">
        <v>10</v>
      </c>
      <c r="D41" s="4">
        <v>900000</v>
      </c>
      <c r="E41" s="6">
        <v>4</v>
      </c>
      <c r="F41" s="6" t="s">
        <v>11</v>
      </c>
      <c r="G41" s="6" t="s">
        <v>12</v>
      </c>
      <c r="H41" s="3" t="s">
        <v>17</v>
      </c>
      <c r="I41" s="6" t="s">
        <v>14</v>
      </c>
    </row>
    <row r="42" spans="1:9" ht="32.25" thickBot="1" x14ac:dyDescent="0.3">
      <c r="A42" s="7">
        <v>39</v>
      </c>
      <c r="B42" s="3" t="s">
        <v>73</v>
      </c>
      <c r="C42" s="3" t="s">
        <v>16</v>
      </c>
      <c r="D42" s="4">
        <v>500000</v>
      </c>
      <c r="E42" s="6">
        <v>2</v>
      </c>
      <c r="F42" s="6" t="s">
        <v>48</v>
      </c>
      <c r="G42" s="6" t="s">
        <v>49</v>
      </c>
      <c r="H42" s="3" t="s">
        <v>24</v>
      </c>
      <c r="I42" s="6" t="s">
        <v>14</v>
      </c>
    </row>
    <row r="43" spans="1:9" ht="32.25" thickBot="1" x14ac:dyDescent="0.3">
      <c r="A43" s="7">
        <v>40</v>
      </c>
      <c r="B43" s="3" t="s">
        <v>74</v>
      </c>
      <c r="C43" s="3" t="s">
        <v>16</v>
      </c>
      <c r="D43" s="4">
        <v>500000</v>
      </c>
      <c r="E43" s="6">
        <v>3</v>
      </c>
      <c r="F43" s="6" t="s">
        <v>11</v>
      </c>
      <c r="G43" s="6" t="s">
        <v>12</v>
      </c>
      <c r="H43" s="3" t="s">
        <v>17</v>
      </c>
      <c r="I43" s="6" t="s">
        <v>14</v>
      </c>
    </row>
    <row r="44" spans="1:9" ht="32.25" thickBot="1" x14ac:dyDescent="0.3">
      <c r="A44" s="7">
        <v>41</v>
      </c>
      <c r="B44" s="3" t="s">
        <v>75</v>
      </c>
      <c r="C44" s="3" t="s">
        <v>16</v>
      </c>
      <c r="D44" s="4">
        <v>400000</v>
      </c>
      <c r="E44" s="6">
        <v>2</v>
      </c>
      <c r="F44" s="6" t="s">
        <v>11</v>
      </c>
      <c r="G44" s="6" t="s">
        <v>12</v>
      </c>
      <c r="H44" s="3" t="s">
        <v>24</v>
      </c>
      <c r="I44" s="6" t="s">
        <v>22</v>
      </c>
    </row>
    <row r="45" spans="1:9" ht="32.25" thickBot="1" x14ac:dyDescent="0.3">
      <c r="A45" s="7">
        <v>42</v>
      </c>
      <c r="B45" s="3" t="s">
        <v>76</v>
      </c>
      <c r="C45" s="3" t="s">
        <v>16</v>
      </c>
      <c r="D45" s="4">
        <v>2000000</v>
      </c>
      <c r="E45" s="6">
        <v>2</v>
      </c>
      <c r="F45" s="6" t="s">
        <v>20</v>
      </c>
      <c r="G45" s="6" t="s">
        <v>29</v>
      </c>
      <c r="H45" s="3" t="s">
        <v>33</v>
      </c>
      <c r="I45" s="6" t="s">
        <v>39</v>
      </c>
    </row>
    <row r="46" spans="1:9" ht="32.25" thickBot="1" x14ac:dyDescent="0.3">
      <c r="A46" s="7">
        <v>43</v>
      </c>
      <c r="B46" s="3" t="s">
        <v>77</v>
      </c>
      <c r="C46" s="3" t="s">
        <v>16</v>
      </c>
      <c r="D46" s="4">
        <v>700000</v>
      </c>
      <c r="E46" s="6">
        <v>2</v>
      </c>
      <c r="F46" s="6" t="s">
        <v>11</v>
      </c>
      <c r="G46" s="6" t="s">
        <v>29</v>
      </c>
      <c r="H46" s="3" t="s">
        <v>33</v>
      </c>
      <c r="I46" s="6" t="s">
        <v>14</v>
      </c>
    </row>
    <row r="47" spans="1:9" ht="32.25" thickBot="1" x14ac:dyDescent="0.3">
      <c r="A47" s="7">
        <v>44</v>
      </c>
      <c r="B47" s="3" t="s">
        <v>78</v>
      </c>
      <c r="C47" s="3" t="s">
        <v>16</v>
      </c>
      <c r="D47" s="4">
        <v>800000</v>
      </c>
      <c r="E47" s="6">
        <v>2</v>
      </c>
      <c r="F47" s="6" t="s">
        <v>11</v>
      </c>
      <c r="G47" s="6" t="s">
        <v>29</v>
      </c>
      <c r="H47" s="3" t="s">
        <v>33</v>
      </c>
      <c r="I47" s="6" t="s">
        <v>14</v>
      </c>
    </row>
    <row r="48" spans="1:9" ht="32.25" thickBot="1" x14ac:dyDescent="0.3">
      <c r="A48" s="7">
        <v>45</v>
      </c>
      <c r="B48" s="3" t="s">
        <v>79</v>
      </c>
      <c r="C48" s="3" t="s">
        <v>16</v>
      </c>
      <c r="D48" s="4">
        <v>500000</v>
      </c>
      <c r="E48" s="6">
        <v>1</v>
      </c>
      <c r="F48" s="6" t="s">
        <v>11</v>
      </c>
      <c r="G48" s="6" t="s">
        <v>29</v>
      </c>
      <c r="H48" s="3" t="s">
        <v>33</v>
      </c>
      <c r="I48" s="6" t="s">
        <v>14</v>
      </c>
    </row>
    <row r="49" spans="1:9" x14ac:dyDescent="0.25">
      <c r="A49" s="5"/>
      <c r="E49" s="5"/>
      <c r="F49" s="5"/>
      <c r="G49" s="5"/>
      <c r="I49" s="5"/>
    </row>
    <row r="50" spans="1:9" ht="18.75" x14ac:dyDescent="0.3">
      <c r="A50" s="93" t="s">
        <v>82</v>
      </c>
      <c r="B50" s="93"/>
      <c r="C50" s="93"/>
      <c r="D50" s="93"/>
      <c r="E50" s="93"/>
      <c r="F50" s="93"/>
      <c r="G50" s="93"/>
      <c r="H50" s="93"/>
      <c r="I50" s="93"/>
    </row>
    <row r="51" spans="1:9" ht="15.75" x14ac:dyDescent="0.25">
      <c r="A51" s="96" t="s">
        <v>141</v>
      </c>
      <c r="B51" s="96"/>
      <c r="C51" s="96"/>
      <c r="E51" s="5"/>
      <c r="F51" s="5"/>
      <c r="G51" s="5"/>
      <c r="I51" s="5"/>
    </row>
    <row r="52" spans="1:9" ht="15.75" thickBot="1" x14ac:dyDescent="0.3">
      <c r="A52" s="5"/>
      <c r="E52" s="5"/>
      <c r="F52" s="5"/>
      <c r="G52" s="5"/>
      <c r="I52" s="5"/>
    </row>
    <row r="53" spans="1:9" ht="32.25" thickBot="1" x14ac:dyDescent="0.3">
      <c r="A53" s="15" t="s">
        <v>83</v>
      </c>
      <c r="B53" s="16" t="s">
        <v>84</v>
      </c>
      <c r="C53" s="20" t="s">
        <v>85</v>
      </c>
      <c r="D53" s="60" t="s">
        <v>142</v>
      </c>
      <c r="E53" s="5"/>
      <c r="F53" s="5"/>
      <c r="G53" s="5"/>
      <c r="I53" s="5"/>
    </row>
    <row r="54" spans="1:9" ht="16.5" thickBot="1" x14ac:dyDescent="0.3">
      <c r="A54" s="7" t="s">
        <v>86</v>
      </c>
      <c r="B54" s="8" t="s">
        <v>87</v>
      </c>
      <c r="C54" s="21">
        <v>3</v>
      </c>
      <c r="D54" s="54">
        <f>C54/C61</f>
        <v>0.13043478260869565</v>
      </c>
      <c r="E54" s="5"/>
      <c r="F54" s="5"/>
      <c r="G54" s="5"/>
      <c r="I54" s="5"/>
    </row>
    <row r="55" spans="1:9" ht="32.25" thickBot="1" x14ac:dyDescent="0.3">
      <c r="A55" s="7" t="s">
        <v>88</v>
      </c>
      <c r="B55" s="8" t="s">
        <v>89</v>
      </c>
      <c r="C55" s="21">
        <v>5</v>
      </c>
      <c r="D55" s="56">
        <f>C55/C61</f>
        <v>0.21739130434782608</v>
      </c>
      <c r="E55" s="5"/>
      <c r="F55" s="5"/>
      <c r="G55" s="5"/>
      <c r="I55" s="5"/>
    </row>
    <row r="56" spans="1:9" ht="32.25" thickBot="1" x14ac:dyDescent="0.3">
      <c r="A56" s="7" t="s">
        <v>90</v>
      </c>
      <c r="B56" s="8" t="s">
        <v>91</v>
      </c>
      <c r="C56" s="21">
        <v>5</v>
      </c>
      <c r="D56" s="57">
        <f>C56/C61</f>
        <v>0.21739130434782608</v>
      </c>
      <c r="E56" s="5"/>
      <c r="F56" s="5"/>
      <c r="G56" s="5"/>
      <c r="I56" s="5"/>
    </row>
    <row r="57" spans="1:9" ht="16.5" thickBot="1" x14ac:dyDescent="0.3">
      <c r="A57" s="7" t="s">
        <v>92</v>
      </c>
      <c r="B57" s="8" t="s">
        <v>93</v>
      </c>
      <c r="C57" s="21">
        <v>1</v>
      </c>
      <c r="D57" s="58">
        <f>C57/C61</f>
        <v>4.3478260869565216E-2</v>
      </c>
      <c r="E57" s="5"/>
      <c r="F57" s="5"/>
      <c r="G57" s="5"/>
      <c r="I57" s="5"/>
    </row>
    <row r="58" spans="1:9" ht="32.25" thickBot="1" x14ac:dyDescent="0.3">
      <c r="A58" s="7" t="s">
        <v>94</v>
      </c>
      <c r="B58" s="8" t="s">
        <v>95</v>
      </c>
      <c r="C58" s="21">
        <v>3</v>
      </c>
      <c r="D58" s="59">
        <f>C58/C61</f>
        <v>0.13043478260869565</v>
      </c>
      <c r="E58" s="5"/>
      <c r="F58" s="5"/>
      <c r="G58" s="5"/>
      <c r="I58" s="5"/>
    </row>
    <row r="59" spans="1:9" ht="16.5" thickBot="1" x14ac:dyDescent="0.3">
      <c r="A59" s="7" t="s">
        <v>96</v>
      </c>
      <c r="B59" s="8" t="s">
        <v>97</v>
      </c>
      <c r="C59" s="21">
        <v>2</v>
      </c>
      <c r="D59" s="54">
        <f>C59/C61</f>
        <v>8.6956521739130432E-2</v>
      </c>
      <c r="E59" s="5"/>
      <c r="F59" s="5"/>
      <c r="G59" s="5"/>
      <c r="I59" s="5"/>
    </row>
    <row r="60" spans="1:9" ht="16.5" thickBot="1" x14ac:dyDescent="0.3">
      <c r="A60" s="7" t="s">
        <v>98</v>
      </c>
      <c r="B60" s="22" t="s">
        <v>99</v>
      </c>
      <c r="C60" s="23">
        <v>4</v>
      </c>
      <c r="D60" s="56">
        <f>C60/C61</f>
        <v>0.17391304347826086</v>
      </c>
      <c r="E60" s="5"/>
      <c r="F60" s="5"/>
      <c r="G60" s="5"/>
      <c r="I60" s="5"/>
    </row>
    <row r="61" spans="1:9" ht="16.5" thickBot="1" x14ac:dyDescent="0.3">
      <c r="A61" s="5"/>
      <c r="B61" s="24" t="s">
        <v>114</v>
      </c>
      <c r="C61" s="61">
        <f>SUM(C54:C60)</f>
        <v>23</v>
      </c>
      <c r="D61" s="55">
        <f>SUM(D54:D60)</f>
        <v>0.99999999999999989</v>
      </c>
      <c r="E61" s="5"/>
      <c r="F61" s="5"/>
      <c r="G61" s="5"/>
      <c r="I61" s="5"/>
    </row>
    <row r="62" spans="1:9" ht="15.75" x14ac:dyDescent="0.25">
      <c r="A62" s="5"/>
      <c r="B62" s="80"/>
      <c r="C62" s="81"/>
      <c r="D62" s="81"/>
      <c r="E62" s="5"/>
      <c r="F62" s="5"/>
      <c r="G62" s="5"/>
      <c r="I62" s="5"/>
    </row>
    <row r="63" spans="1:9" ht="15.75" x14ac:dyDescent="0.25">
      <c r="A63" s="5"/>
      <c r="B63" s="80"/>
      <c r="C63" s="81"/>
      <c r="D63" s="81"/>
      <c r="E63" s="5"/>
      <c r="F63" s="5"/>
      <c r="G63" s="5"/>
      <c r="I63" s="5"/>
    </row>
    <row r="64" spans="1:9" ht="15.75" x14ac:dyDescent="0.25">
      <c r="A64" s="5"/>
      <c r="B64" s="80"/>
      <c r="C64" s="81"/>
      <c r="D64" s="81"/>
      <c r="E64" s="5"/>
      <c r="F64" s="5"/>
      <c r="G64" s="5"/>
      <c r="I64" s="5"/>
    </row>
    <row r="65" spans="1:16" ht="15.75" x14ac:dyDescent="0.25">
      <c r="A65" s="5"/>
      <c r="B65" s="80"/>
      <c r="C65" s="81"/>
      <c r="D65" s="81"/>
      <c r="E65" s="5"/>
      <c r="F65" s="5"/>
      <c r="G65" s="5"/>
      <c r="I65" s="5"/>
    </row>
    <row r="66" spans="1:16" ht="15.75" x14ac:dyDescent="0.25">
      <c r="A66" s="5"/>
      <c r="B66" s="80"/>
      <c r="C66" s="81"/>
      <c r="D66" s="81"/>
      <c r="E66" s="5"/>
      <c r="F66" s="5"/>
      <c r="G66" s="5"/>
      <c r="I66" s="5"/>
    </row>
    <row r="69" spans="1:16" ht="16.5" thickBot="1" x14ac:dyDescent="0.3">
      <c r="A69" s="63" t="s">
        <v>150</v>
      </c>
      <c r="B69" s="63"/>
      <c r="C69" s="63"/>
    </row>
    <row r="70" spans="1:16" ht="48" thickBot="1" x14ac:dyDescent="0.3">
      <c r="A70" s="17" t="s">
        <v>0</v>
      </c>
      <c r="B70" s="37" t="s">
        <v>1</v>
      </c>
      <c r="C70" s="26" t="s">
        <v>116</v>
      </c>
      <c r="D70" s="44" t="s">
        <v>143</v>
      </c>
      <c r="E70" s="25" t="s">
        <v>117</v>
      </c>
      <c r="F70" s="44" t="s">
        <v>144</v>
      </c>
      <c r="G70" s="25" t="s">
        <v>118</v>
      </c>
      <c r="H70" s="62" t="s">
        <v>145</v>
      </c>
      <c r="I70" s="29" t="s">
        <v>119</v>
      </c>
      <c r="J70" s="62" t="s">
        <v>146</v>
      </c>
      <c r="K70" s="29" t="s">
        <v>120</v>
      </c>
      <c r="L70" s="62" t="s">
        <v>147</v>
      </c>
      <c r="M70" s="29" t="s">
        <v>121</v>
      </c>
      <c r="N70" s="62" t="s">
        <v>148</v>
      </c>
      <c r="O70" s="26" t="s">
        <v>122</v>
      </c>
      <c r="P70" s="44" t="s">
        <v>149</v>
      </c>
    </row>
    <row r="71" spans="1:16" ht="32.25" thickBot="1" x14ac:dyDescent="0.3">
      <c r="A71" s="41">
        <v>1</v>
      </c>
      <c r="B71" s="38" t="s">
        <v>9</v>
      </c>
      <c r="C71" s="30" t="s">
        <v>10</v>
      </c>
      <c r="D71" s="28">
        <f>IF(C71="Wirausaha",5, IF(C71="Petani",3, IF(C71="Buruh",1,0)))</f>
        <v>3</v>
      </c>
      <c r="E71" s="31">
        <v>1500000</v>
      </c>
      <c r="F71" s="32">
        <f>IF(E71&lt;300000,1,IF(AND(E71&gt;=300000,E71&lt;=800000),2,IF(AND(E71&gt;800000,E71&lt;=1300000),3,IF(AND(E71&gt;1300000,E71&lt;=1500000),4,IF(E71&gt;1500000,5)))))</f>
        <v>4</v>
      </c>
      <c r="G71" s="33">
        <v>4</v>
      </c>
      <c r="H71" s="36">
        <f>IF(G71&gt;8,5,IF(AND(G71&gt;5, G71&lt;=8),4,IF(AND(G71&gt;2,G71&lt;=5),3,IF(AND(G71&gt;0,G71&lt;=2),2,IF(AND(G71=0),1,0)))))</f>
        <v>3</v>
      </c>
      <c r="I71" s="34" t="s">
        <v>11</v>
      </c>
      <c r="J71" s="36">
        <f>IF(I71="Beton",5,IF(I71="Papan",4,IF(I71="Triplek",2,IF(I71="Bambu",1,0))))</f>
        <v>4</v>
      </c>
      <c r="K71" s="34" t="s">
        <v>12</v>
      </c>
      <c r="L71" s="36">
        <f>IF(K71="Menumpang",1,IF(K71="Mengontrak",2,IF(K71="Milik Sendiri",4,"Tidak Diketahui")))</f>
        <v>4</v>
      </c>
      <c r="M71" s="35" t="s">
        <v>24</v>
      </c>
      <c r="N71" s="36">
        <f>IF(M71="Tidak Ada",1,IF(M71="Menumpang (tanpa subsidi)",2,IF(M71="Milik sendiri (tanpa subsidi)", 3, IF(M71="Menumpang (subsidi)",4,IF(M71="Milik sendiri (subsidi)",5,"Tidak Diketahui")))))</f>
        <v>3</v>
      </c>
      <c r="O71" s="33" t="s">
        <v>14</v>
      </c>
      <c r="P71" s="28">
        <f>IF(O71="Panggung",1,IF(O71="Semi Permanen",3,IF(O71="Permanen",5,"Tidak Diketahui")))</f>
        <v>1</v>
      </c>
    </row>
    <row r="72" spans="1:16" ht="32.25" thickBot="1" x14ac:dyDescent="0.3">
      <c r="A72" s="41">
        <v>2</v>
      </c>
      <c r="B72" s="39" t="s">
        <v>15</v>
      </c>
      <c r="C72" s="30" t="s">
        <v>16</v>
      </c>
      <c r="D72" s="28">
        <f t="shared" ref="D72:D115" si="0">IF(C72="Wirausaha",5, IF(C72="Petani",3, IF(C72="Buruh",1,0)))</f>
        <v>1</v>
      </c>
      <c r="E72" s="31">
        <v>800000</v>
      </c>
      <c r="F72" s="32">
        <f t="shared" ref="F72:F114" si="1">IF(E72&lt;300000,1,IF(AND(E72&gt;=300000,E72&lt;=800000),2,IF(AND(E72&gt;800000,E72&lt;=1300000),3,IF(AND(E72&gt;1300000,E72&lt;=1500000),4,IF(E72&gt;1500000,5)))))</f>
        <v>2</v>
      </c>
      <c r="G72" s="33">
        <v>3</v>
      </c>
      <c r="H72" s="36">
        <f t="shared" ref="H72:H115" si="2">IF(G72&gt;8,5,IF(AND(G72&gt;5, G72&lt;=8),4,IF(AND(G72&gt;2,G72&lt;=5),3,IF(AND(G72&gt;0,G72&lt;=2),2,IF(AND(G72=0),1,0)))))</f>
        <v>3</v>
      </c>
      <c r="I72" s="34" t="s">
        <v>11</v>
      </c>
      <c r="J72" s="36">
        <f t="shared" ref="J72:J115" si="3">IF(I72="Beton",5,IF(I72="Papan",4,IF(I72="Triplek",2,IF(I72="Bambu",1,0))))</f>
        <v>4</v>
      </c>
      <c r="K72" s="34" t="s">
        <v>12</v>
      </c>
      <c r="L72" s="36">
        <f t="shared" ref="L72:L115" si="4">IF(K72="Menumpang",1,IF(K72="Mengontrak",2,IF(K72="Milik Sendiri",4,"Tidak Diketahui")))</f>
        <v>4</v>
      </c>
      <c r="M72" s="35" t="s">
        <v>17</v>
      </c>
      <c r="N72" s="36">
        <f t="shared" ref="N72:N115" si="5">IF(M72="Tidak Ada",1,IF(M72="Menumpang (tanpa subsidi)",2,IF(M72="Milik sendiri (tanpa subsidi)", 3, IF(M72="Menumpang (subsidi)",4,IF(M72="Milik sendiri (subsidi)",5,"Tidak Diketahui")))))</f>
        <v>5</v>
      </c>
      <c r="O72" s="33" t="s">
        <v>14</v>
      </c>
      <c r="P72" s="28">
        <f t="shared" ref="P72:P115" si="6">IF(O72="Panggung",1,IF(O72="Semi Permanen",3,IF(O72="Permanen",5,"Tidak Diketahui")))</f>
        <v>1</v>
      </c>
    </row>
    <row r="73" spans="1:16" ht="32.25" thickBot="1" x14ac:dyDescent="0.3">
      <c r="A73" s="41">
        <v>3</v>
      </c>
      <c r="B73" s="39" t="s">
        <v>18</v>
      </c>
      <c r="C73" s="30" t="s">
        <v>19</v>
      </c>
      <c r="D73" s="28">
        <f t="shared" si="0"/>
        <v>5</v>
      </c>
      <c r="E73" s="31">
        <v>1300000</v>
      </c>
      <c r="F73" s="32">
        <f t="shared" si="1"/>
        <v>3</v>
      </c>
      <c r="G73" s="33">
        <v>8</v>
      </c>
      <c r="H73" s="36">
        <f t="shared" si="2"/>
        <v>4</v>
      </c>
      <c r="I73" s="34" t="s">
        <v>20</v>
      </c>
      <c r="J73" s="36">
        <f t="shared" si="3"/>
        <v>5</v>
      </c>
      <c r="K73" s="34" t="s">
        <v>12</v>
      </c>
      <c r="L73" s="36">
        <f t="shared" si="4"/>
        <v>4</v>
      </c>
      <c r="M73" s="35" t="s">
        <v>24</v>
      </c>
      <c r="N73" s="36">
        <f t="shared" si="5"/>
        <v>3</v>
      </c>
      <c r="O73" s="33" t="s">
        <v>22</v>
      </c>
      <c r="P73" s="28">
        <f t="shared" si="6"/>
        <v>5</v>
      </c>
    </row>
    <row r="74" spans="1:16" ht="32.25" thickBot="1" x14ac:dyDescent="0.3">
      <c r="A74" s="41">
        <v>4</v>
      </c>
      <c r="B74" s="39" t="s">
        <v>23</v>
      </c>
      <c r="C74" s="30" t="s">
        <v>19</v>
      </c>
      <c r="D74" s="28">
        <f t="shared" si="0"/>
        <v>5</v>
      </c>
      <c r="E74" s="31">
        <v>1400000</v>
      </c>
      <c r="F74" s="32">
        <f t="shared" si="1"/>
        <v>4</v>
      </c>
      <c r="G74" s="33">
        <v>3</v>
      </c>
      <c r="H74" s="36">
        <f t="shared" si="2"/>
        <v>3</v>
      </c>
      <c r="I74" s="34" t="s">
        <v>11</v>
      </c>
      <c r="J74" s="36">
        <f t="shared" si="3"/>
        <v>4</v>
      </c>
      <c r="K74" s="34" t="s">
        <v>12</v>
      </c>
      <c r="L74" s="36">
        <f t="shared" si="4"/>
        <v>4</v>
      </c>
      <c r="M74" s="35" t="s">
        <v>24</v>
      </c>
      <c r="N74" s="36">
        <f t="shared" si="5"/>
        <v>3</v>
      </c>
      <c r="O74" s="33" t="s">
        <v>14</v>
      </c>
      <c r="P74" s="28">
        <f t="shared" si="6"/>
        <v>1</v>
      </c>
    </row>
    <row r="75" spans="1:16" ht="32.25" thickBot="1" x14ac:dyDescent="0.3">
      <c r="A75" s="41">
        <v>5</v>
      </c>
      <c r="B75" s="39" t="s">
        <v>25</v>
      </c>
      <c r="C75" s="30" t="s">
        <v>10</v>
      </c>
      <c r="D75" s="28">
        <f t="shared" si="0"/>
        <v>3</v>
      </c>
      <c r="E75" s="31">
        <v>1500000</v>
      </c>
      <c r="F75" s="32">
        <f t="shared" si="1"/>
        <v>4</v>
      </c>
      <c r="G75" s="33">
        <v>3</v>
      </c>
      <c r="H75" s="36">
        <f t="shared" si="2"/>
        <v>3</v>
      </c>
      <c r="I75" s="34" t="s">
        <v>11</v>
      </c>
      <c r="J75" s="36">
        <f t="shared" si="3"/>
        <v>4</v>
      </c>
      <c r="K75" s="34" t="s">
        <v>12</v>
      </c>
      <c r="L75" s="36">
        <f t="shared" si="4"/>
        <v>4</v>
      </c>
      <c r="M75" s="35" t="s">
        <v>24</v>
      </c>
      <c r="N75" s="36">
        <f t="shared" si="5"/>
        <v>3</v>
      </c>
      <c r="O75" s="33" t="s">
        <v>14</v>
      </c>
      <c r="P75" s="28">
        <f t="shared" si="6"/>
        <v>1</v>
      </c>
    </row>
    <row r="76" spans="1:16" ht="32.25" thickBot="1" x14ac:dyDescent="0.3">
      <c r="A76" s="41">
        <v>6</v>
      </c>
      <c r="B76" s="39" t="s">
        <v>26</v>
      </c>
      <c r="C76" s="30" t="s">
        <v>10</v>
      </c>
      <c r="D76" s="28">
        <f t="shared" si="0"/>
        <v>3</v>
      </c>
      <c r="E76" s="31">
        <v>1700000</v>
      </c>
      <c r="F76" s="32">
        <f t="shared" si="1"/>
        <v>5</v>
      </c>
      <c r="G76" s="33">
        <v>6</v>
      </c>
      <c r="H76" s="36">
        <f t="shared" si="2"/>
        <v>4</v>
      </c>
      <c r="I76" s="34" t="s">
        <v>20</v>
      </c>
      <c r="J76" s="36">
        <f t="shared" si="3"/>
        <v>5</v>
      </c>
      <c r="K76" s="34" t="s">
        <v>12</v>
      </c>
      <c r="L76" s="36">
        <f t="shared" si="4"/>
        <v>4</v>
      </c>
      <c r="M76" s="35" t="s">
        <v>24</v>
      </c>
      <c r="N76" s="36">
        <f t="shared" si="5"/>
        <v>3</v>
      </c>
      <c r="O76" s="33" t="s">
        <v>22</v>
      </c>
      <c r="P76" s="28">
        <f t="shared" si="6"/>
        <v>5</v>
      </c>
    </row>
    <row r="77" spans="1:16" ht="32.25" thickBot="1" x14ac:dyDescent="0.3">
      <c r="A77" s="41">
        <v>7</v>
      </c>
      <c r="B77" s="39" t="s">
        <v>27</v>
      </c>
      <c r="C77" s="30" t="s">
        <v>16</v>
      </c>
      <c r="D77" s="28">
        <f t="shared" si="0"/>
        <v>1</v>
      </c>
      <c r="E77" s="31">
        <v>900000</v>
      </c>
      <c r="F77" s="32">
        <f t="shared" si="1"/>
        <v>3</v>
      </c>
      <c r="G77" s="33">
        <v>6</v>
      </c>
      <c r="H77" s="36">
        <f t="shared" si="2"/>
        <v>4</v>
      </c>
      <c r="I77" s="34" t="s">
        <v>28</v>
      </c>
      <c r="J77" s="36">
        <f t="shared" si="3"/>
        <v>1</v>
      </c>
      <c r="K77" s="34" t="s">
        <v>29</v>
      </c>
      <c r="L77" s="36">
        <f t="shared" si="4"/>
        <v>1</v>
      </c>
      <c r="M77" s="35" t="s">
        <v>30</v>
      </c>
      <c r="N77" s="36">
        <f t="shared" si="5"/>
        <v>4</v>
      </c>
      <c r="O77" s="33" t="s">
        <v>14</v>
      </c>
      <c r="P77" s="28">
        <f t="shared" si="6"/>
        <v>1</v>
      </c>
    </row>
    <row r="78" spans="1:16" ht="32.25" thickBot="1" x14ac:dyDescent="0.3">
      <c r="A78" s="41">
        <v>8</v>
      </c>
      <c r="B78" s="39" t="s">
        <v>31</v>
      </c>
      <c r="C78" s="30" t="s">
        <v>16</v>
      </c>
      <c r="D78" s="28">
        <f t="shared" si="0"/>
        <v>1</v>
      </c>
      <c r="E78" s="31">
        <v>1200000</v>
      </c>
      <c r="F78" s="32">
        <f t="shared" si="1"/>
        <v>3</v>
      </c>
      <c r="G78" s="33">
        <v>2</v>
      </c>
      <c r="H78" s="36">
        <f t="shared" si="2"/>
        <v>2</v>
      </c>
      <c r="I78" s="34" t="s">
        <v>11</v>
      </c>
      <c r="J78" s="36">
        <f t="shared" si="3"/>
        <v>4</v>
      </c>
      <c r="K78" s="34" t="s">
        <v>12</v>
      </c>
      <c r="L78" s="36">
        <f t="shared" si="4"/>
        <v>4</v>
      </c>
      <c r="M78" s="35" t="s">
        <v>24</v>
      </c>
      <c r="N78" s="36">
        <f t="shared" si="5"/>
        <v>3</v>
      </c>
      <c r="O78" s="33" t="s">
        <v>14</v>
      </c>
      <c r="P78" s="28">
        <f t="shared" si="6"/>
        <v>1</v>
      </c>
    </row>
    <row r="79" spans="1:16" ht="32.25" thickBot="1" x14ac:dyDescent="0.3">
      <c r="A79" s="41">
        <v>9</v>
      </c>
      <c r="B79" s="39" t="s">
        <v>32</v>
      </c>
      <c r="C79" s="30" t="s">
        <v>10</v>
      </c>
      <c r="D79" s="28">
        <f t="shared" si="0"/>
        <v>3</v>
      </c>
      <c r="E79" s="31">
        <v>750000</v>
      </c>
      <c r="F79" s="32">
        <f t="shared" si="1"/>
        <v>2</v>
      </c>
      <c r="G79" s="33">
        <v>6</v>
      </c>
      <c r="H79" s="36">
        <f t="shared" si="2"/>
        <v>4</v>
      </c>
      <c r="I79" s="34" t="s">
        <v>11</v>
      </c>
      <c r="J79" s="36">
        <f t="shared" si="3"/>
        <v>4</v>
      </c>
      <c r="K79" s="34" t="s">
        <v>29</v>
      </c>
      <c r="L79" s="36">
        <f t="shared" si="4"/>
        <v>1</v>
      </c>
      <c r="M79" s="35" t="s">
        <v>33</v>
      </c>
      <c r="N79" s="36">
        <f t="shared" si="5"/>
        <v>2</v>
      </c>
      <c r="O79" s="33" t="s">
        <v>14</v>
      </c>
      <c r="P79" s="28">
        <f t="shared" si="6"/>
        <v>1</v>
      </c>
    </row>
    <row r="80" spans="1:16" ht="32.25" thickBot="1" x14ac:dyDescent="0.3">
      <c r="A80" s="41">
        <v>10</v>
      </c>
      <c r="B80" s="39" t="s">
        <v>34</v>
      </c>
      <c r="C80" s="30" t="s">
        <v>19</v>
      </c>
      <c r="D80" s="28">
        <f t="shared" si="0"/>
        <v>5</v>
      </c>
      <c r="E80" s="31">
        <v>3000000</v>
      </c>
      <c r="F80" s="32">
        <f t="shared" si="1"/>
        <v>5</v>
      </c>
      <c r="G80" s="33">
        <v>6</v>
      </c>
      <c r="H80" s="36">
        <f t="shared" si="2"/>
        <v>4</v>
      </c>
      <c r="I80" s="34" t="s">
        <v>20</v>
      </c>
      <c r="J80" s="36">
        <f t="shared" si="3"/>
        <v>5</v>
      </c>
      <c r="K80" s="34" t="s">
        <v>12</v>
      </c>
      <c r="L80" s="36">
        <f t="shared" si="4"/>
        <v>4</v>
      </c>
      <c r="M80" s="35" t="s">
        <v>24</v>
      </c>
      <c r="N80" s="36">
        <f t="shared" si="5"/>
        <v>3</v>
      </c>
      <c r="O80" s="33" t="s">
        <v>22</v>
      </c>
      <c r="P80" s="28">
        <f t="shared" si="6"/>
        <v>5</v>
      </c>
    </row>
    <row r="81" spans="1:16" ht="32.25" thickBot="1" x14ac:dyDescent="0.3">
      <c r="A81" s="41">
        <v>11</v>
      </c>
      <c r="B81" s="39" t="s">
        <v>35</v>
      </c>
      <c r="C81" s="30" t="s">
        <v>10</v>
      </c>
      <c r="D81" s="28">
        <f t="shared" si="0"/>
        <v>3</v>
      </c>
      <c r="E81" s="31">
        <v>800000</v>
      </c>
      <c r="F81" s="32">
        <f t="shared" si="1"/>
        <v>2</v>
      </c>
      <c r="G81" s="33">
        <v>5</v>
      </c>
      <c r="H81" s="36">
        <f t="shared" si="2"/>
        <v>3</v>
      </c>
      <c r="I81" s="34" t="s">
        <v>11</v>
      </c>
      <c r="J81" s="36">
        <f t="shared" si="3"/>
        <v>4</v>
      </c>
      <c r="K81" s="34" t="s">
        <v>29</v>
      </c>
      <c r="L81" s="36">
        <f t="shared" si="4"/>
        <v>1</v>
      </c>
      <c r="M81" s="35" t="s">
        <v>33</v>
      </c>
      <c r="N81" s="36">
        <f t="shared" si="5"/>
        <v>2</v>
      </c>
      <c r="O81" s="33" t="s">
        <v>14</v>
      </c>
      <c r="P81" s="28">
        <f t="shared" si="6"/>
        <v>1</v>
      </c>
    </row>
    <row r="82" spans="1:16" ht="32.25" thickBot="1" x14ac:dyDescent="0.3">
      <c r="A82" s="41">
        <v>12</v>
      </c>
      <c r="B82" s="39" t="s">
        <v>37</v>
      </c>
      <c r="C82" s="30" t="s">
        <v>10</v>
      </c>
      <c r="D82" s="28">
        <f t="shared" si="0"/>
        <v>3</v>
      </c>
      <c r="E82" s="31">
        <v>600000</v>
      </c>
      <c r="F82" s="32">
        <f t="shared" si="1"/>
        <v>2</v>
      </c>
      <c r="G82" s="33">
        <v>6</v>
      </c>
      <c r="H82" s="36">
        <f t="shared" si="2"/>
        <v>4</v>
      </c>
      <c r="I82" s="34" t="s">
        <v>11</v>
      </c>
      <c r="J82" s="36">
        <f t="shared" si="3"/>
        <v>4</v>
      </c>
      <c r="K82" s="34" t="s">
        <v>12</v>
      </c>
      <c r="L82" s="36">
        <f t="shared" si="4"/>
        <v>4</v>
      </c>
      <c r="M82" s="35" t="s">
        <v>24</v>
      </c>
      <c r="N82" s="36">
        <f t="shared" si="5"/>
        <v>3</v>
      </c>
      <c r="O82" s="33" t="s">
        <v>14</v>
      </c>
      <c r="P82" s="28">
        <f t="shared" si="6"/>
        <v>1</v>
      </c>
    </row>
    <row r="83" spans="1:16" ht="32.25" thickBot="1" x14ac:dyDescent="0.3">
      <c r="A83" s="41">
        <v>13</v>
      </c>
      <c r="B83" s="39" t="s">
        <v>38</v>
      </c>
      <c r="C83" s="30" t="s">
        <v>16</v>
      </c>
      <c r="D83" s="28">
        <f t="shared" si="0"/>
        <v>1</v>
      </c>
      <c r="E83" s="31">
        <v>950000</v>
      </c>
      <c r="F83" s="32">
        <f t="shared" si="1"/>
        <v>3</v>
      </c>
      <c r="G83" s="33">
        <v>2</v>
      </c>
      <c r="H83" s="36">
        <f t="shared" si="2"/>
        <v>2</v>
      </c>
      <c r="I83" s="34" t="s">
        <v>20</v>
      </c>
      <c r="J83" s="36">
        <f t="shared" si="3"/>
        <v>5</v>
      </c>
      <c r="K83" s="34" t="s">
        <v>29</v>
      </c>
      <c r="L83" s="36">
        <f t="shared" si="4"/>
        <v>1</v>
      </c>
      <c r="M83" s="35" t="s">
        <v>30</v>
      </c>
      <c r="N83" s="36">
        <f t="shared" si="5"/>
        <v>4</v>
      </c>
      <c r="O83" s="33" t="s">
        <v>39</v>
      </c>
      <c r="P83" s="28">
        <f t="shared" si="6"/>
        <v>3</v>
      </c>
    </row>
    <row r="84" spans="1:16" ht="32.25" thickBot="1" x14ac:dyDescent="0.3">
      <c r="A84" s="41">
        <v>14</v>
      </c>
      <c r="B84" s="39" t="s">
        <v>40</v>
      </c>
      <c r="C84" s="30" t="s">
        <v>19</v>
      </c>
      <c r="D84" s="28">
        <f t="shared" si="0"/>
        <v>5</v>
      </c>
      <c r="E84" s="31">
        <v>2000000</v>
      </c>
      <c r="F84" s="32">
        <f t="shared" si="1"/>
        <v>5</v>
      </c>
      <c r="G84" s="33">
        <v>4</v>
      </c>
      <c r="H84" s="36">
        <f t="shared" si="2"/>
        <v>3</v>
      </c>
      <c r="I84" s="34" t="s">
        <v>20</v>
      </c>
      <c r="J84" s="36">
        <f t="shared" si="3"/>
        <v>5</v>
      </c>
      <c r="K84" s="34" t="s">
        <v>12</v>
      </c>
      <c r="L84" s="36">
        <f t="shared" si="4"/>
        <v>4</v>
      </c>
      <c r="M84" s="35" t="s">
        <v>24</v>
      </c>
      <c r="N84" s="36">
        <f t="shared" si="5"/>
        <v>3</v>
      </c>
      <c r="O84" s="33" t="s">
        <v>39</v>
      </c>
      <c r="P84" s="28">
        <f t="shared" si="6"/>
        <v>3</v>
      </c>
    </row>
    <row r="85" spans="1:16" ht="32.25" thickBot="1" x14ac:dyDescent="0.3">
      <c r="A85" s="41">
        <v>15</v>
      </c>
      <c r="B85" s="39" t="s">
        <v>42</v>
      </c>
      <c r="C85" s="30" t="s">
        <v>16</v>
      </c>
      <c r="D85" s="28">
        <f t="shared" si="0"/>
        <v>1</v>
      </c>
      <c r="E85" s="31">
        <v>900000</v>
      </c>
      <c r="F85" s="32">
        <f t="shared" si="1"/>
        <v>3</v>
      </c>
      <c r="G85" s="33">
        <v>9</v>
      </c>
      <c r="H85" s="36">
        <f t="shared" si="2"/>
        <v>5</v>
      </c>
      <c r="I85" s="34" t="s">
        <v>28</v>
      </c>
      <c r="J85" s="36">
        <f t="shared" si="3"/>
        <v>1</v>
      </c>
      <c r="K85" s="34" t="s">
        <v>29</v>
      </c>
      <c r="L85" s="36">
        <f t="shared" si="4"/>
        <v>1</v>
      </c>
      <c r="M85" s="35" t="s">
        <v>33</v>
      </c>
      <c r="N85" s="36">
        <f t="shared" si="5"/>
        <v>2</v>
      </c>
      <c r="O85" s="33" t="s">
        <v>14</v>
      </c>
      <c r="P85" s="28">
        <f t="shared" si="6"/>
        <v>1</v>
      </c>
    </row>
    <row r="86" spans="1:16" ht="32.25" thickBot="1" x14ac:dyDescent="0.3">
      <c r="A86" s="41">
        <v>16</v>
      </c>
      <c r="B86" s="39" t="s">
        <v>43</v>
      </c>
      <c r="C86" s="30" t="s">
        <v>16</v>
      </c>
      <c r="D86" s="28">
        <f t="shared" si="0"/>
        <v>1</v>
      </c>
      <c r="E86" s="31">
        <v>800000</v>
      </c>
      <c r="F86" s="32">
        <f t="shared" si="1"/>
        <v>2</v>
      </c>
      <c r="G86" s="33">
        <v>8</v>
      </c>
      <c r="H86" s="36">
        <f t="shared" si="2"/>
        <v>4</v>
      </c>
      <c r="I86" s="34" t="s">
        <v>11</v>
      </c>
      <c r="J86" s="36">
        <f t="shared" si="3"/>
        <v>4</v>
      </c>
      <c r="K86" s="34" t="s">
        <v>12</v>
      </c>
      <c r="L86" s="36">
        <f t="shared" si="4"/>
        <v>4</v>
      </c>
      <c r="M86" s="35" t="s">
        <v>24</v>
      </c>
      <c r="N86" s="36">
        <f t="shared" si="5"/>
        <v>3</v>
      </c>
      <c r="O86" s="33" t="s">
        <v>14</v>
      </c>
      <c r="P86" s="28">
        <f t="shared" si="6"/>
        <v>1</v>
      </c>
    </row>
    <row r="87" spans="1:16" ht="32.25" thickBot="1" x14ac:dyDescent="0.3">
      <c r="A87" s="41">
        <v>17</v>
      </c>
      <c r="B87" s="39" t="s">
        <v>44</v>
      </c>
      <c r="C87" s="30" t="s">
        <v>10</v>
      </c>
      <c r="D87" s="28">
        <f t="shared" si="0"/>
        <v>3</v>
      </c>
      <c r="E87" s="31">
        <v>900000</v>
      </c>
      <c r="F87" s="32">
        <f t="shared" si="1"/>
        <v>3</v>
      </c>
      <c r="G87" s="33">
        <v>6</v>
      </c>
      <c r="H87" s="36">
        <f t="shared" si="2"/>
        <v>4</v>
      </c>
      <c r="I87" s="34" t="s">
        <v>11</v>
      </c>
      <c r="J87" s="36">
        <f t="shared" si="3"/>
        <v>4</v>
      </c>
      <c r="K87" s="34" t="s">
        <v>29</v>
      </c>
      <c r="L87" s="36">
        <f t="shared" si="4"/>
        <v>1</v>
      </c>
      <c r="M87" s="35" t="s">
        <v>33</v>
      </c>
      <c r="N87" s="36">
        <f t="shared" si="5"/>
        <v>2</v>
      </c>
      <c r="O87" s="33" t="s">
        <v>14</v>
      </c>
      <c r="P87" s="28">
        <f t="shared" si="6"/>
        <v>1</v>
      </c>
    </row>
    <row r="88" spans="1:16" ht="32.25" thickBot="1" x14ac:dyDescent="0.3">
      <c r="A88" s="41">
        <v>18</v>
      </c>
      <c r="B88" s="39" t="s">
        <v>46</v>
      </c>
      <c r="C88" s="30" t="s">
        <v>10</v>
      </c>
      <c r="D88" s="28">
        <f t="shared" si="0"/>
        <v>3</v>
      </c>
      <c r="E88" s="31">
        <v>1300000</v>
      </c>
      <c r="F88" s="32">
        <f t="shared" si="1"/>
        <v>3</v>
      </c>
      <c r="G88" s="33">
        <v>5</v>
      </c>
      <c r="H88" s="36">
        <f t="shared" si="2"/>
        <v>3</v>
      </c>
      <c r="I88" s="34" t="s">
        <v>20</v>
      </c>
      <c r="J88" s="36">
        <f t="shared" si="3"/>
        <v>5</v>
      </c>
      <c r="K88" s="34" t="s">
        <v>12</v>
      </c>
      <c r="L88" s="36">
        <f t="shared" si="4"/>
        <v>4</v>
      </c>
      <c r="M88" s="35" t="s">
        <v>17</v>
      </c>
      <c r="N88" s="36">
        <f t="shared" si="5"/>
        <v>5</v>
      </c>
      <c r="O88" s="33" t="s">
        <v>22</v>
      </c>
      <c r="P88" s="28">
        <f t="shared" si="6"/>
        <v>5</v>
      </c>
    </row>
    <row r="89" spans="1:16" ht="32.25" thickBot="1" x14ac:dyDescent="0.3">
      <c r="A89" s="41">
        <v>19</v>
      </c>
      <c r="B89" s="39" t="s">
        <v>47</v>
      </c>
      <c r="C89" s="30" t="s">
        <v>16</v>
      </c>
      <c r="D89" s="28">
        <f t="shared" si="0"/>
        <v>1</v>
      </c>
      <c r="E89" s="31">
        <v>950000</v>
      </c>
      <c r="F89" s="32">
        <f t="shared" si="1"/>
        <v>3</v>
      </c>
      <c r="G89" s="33">
        <v>8</v>
      </c>
      <c r="H89" s="36">
        <f t="shared" si="2"/>
        <v>4</v>
      </c>
      <c r="I89" s="34" t="s">
        <v>48</v>
      </c>
      <c r="J89" s="36">
        <f t="shared" si="3"/>
        <v>2</v>
      </c>
      <c r="K89" s="34" t="s">
        <v>49</v>
      </c>
      <c r="L89" s="36">
        <f t="shared" si="4"/>
        <v>2</v>
      </c>
      <c r="M89" s="35" t="s">
        <v>33</v>
      </c>
      <c r="N89" s="36">
        <f t="shared" si="5"/>
        <v>2</v>
      </c>
      <c r="O89" s="33" t="s">
        <v>14</v>
      </c>
      <c r="P89" s="28">
        <f t="shared" si="6"/>
        <v>1</v>
      </c>
    </row>
    <row r="90" spans="1:16" ht="32.25" thickBot="1" x14ac:dyDescent="0.3">
      <c r="A90" s="41">
        <v>20</v>
      </c>
      <c r="B90" s="39" t="s">
        <v>51</v>
      </c>
      <c r="C90" s="30" t="s">
        <v>10</v>
      </c>
      <c r="D90" s="28">
        <f t="shared" si="0"/>
        <v>3</v>
      </c>
      <c r="E90" s="31">
        <v>1000000</v>
      </c>
      <c r="F90" s="32">
        <f t="shared" si="1"/>
        <v>3</v>
      </c>
      <c r="G90" s="33">
        <v>4</v>
      </c>
      <c r="H90" s="36">
        <f t="shared" si="2"/>
        <v>3</v>
      </c>
      <c r="I90" s="34" t="s">
        <v>11</v>
      </c>
      <c r="J90" s="36">
        <f t="shared" si="3"/>
        <v>4</v>
      </c>
      <c r="K90" s="34" t="s">
        <v>12</v>
      </c>
      <c r="L90" s="36">
        <f t="shared" si="4"/>
        <v>4</v>
      </c>
      <c r="M90" s="35" t="s">
        <v>24</v>
      </c>
      <c r="N90" s="36">
        <f t="shared" si="5"/>
        <v>3</v>
      </c>
      <c r="O90" s="33" t="s">
        <v>14</v>
      </c>
      <c r="P90" s="28">
        <f t="shared" si="6"/>
        <v>1</v>
      </c>
    </row>
    <row r="91" spans="1:16" ht="32.25" thickBot="1" x14ac:dyDescent="0.3">
      <c r="A91" s="41">
        <v>21</v>
      </c>
      <c r="B91" s="39" t="s">
        <v>52</v>
      </c>
      <c r="C91" s="30" t="s">
        <v>10</v>
      </c>
      <c r="D91" s="28">
        <f t="shared" si="0"/>
        <v>3</v>
      </c>
      <c r="E91" s="31">
        <v>700000</v>
      </c>
      <c r="F91" s="32">
        <f t="shared" si="1"/>
        <v>2</v>
      </c>
      <c r="G91" s="33">
        <v>3</v>
      </c>
      <c r="H91" s="36">
        <f t="shared" si="2"/>
        <v>3</v>
      </c>
      <c r="I91" s="34" t="s">
        <v>11</v>
      </c>
      <c r="J91" s="36">
        <f t="shared" si="3"/>
        <v>4</v>
      </c>
      <c r="K91" s="34" t="s">
        <v>12</v>
      </c>
      <c r="L91" s="36">
        <f t="shared" si="4"/>
        <v>4</v>
      </c>
      <c r="M91" s="35" t="s">
        <v>24</v>
      </c>
      <c r="N91" s="36">
        <f t="shared" si="5"/>
        <v>3</v>
      </c>
      <c r="O91" s="33" t="s">
        <v>14</v>
      </c>
      <c r="P91" s="28">
        <f t="shared" si="6"/>
        <v>1</v>
      </c>
    </row>
    <row r="92" spans="1:16" ht="32.25" thickBot="1" x14ac:dyDescent="0.3">
      <c r="A92" s="41">
        <v>22</v>
      </c>
      <c r="B92" s="39" t="s">
        <v>53</v>
      </c>
      <c r="C92" s="30" t="s">
        <v>19</v>
      </c>
      <c r="D92" s="28">
        <f t="shared" si="0"/>
        <v>5</v>
      </c>
      <c r="E92" s="31">
        <v>2500000</v>
      </c>
      <c r="F92" s="32">
        <f t="shared" si="1"/>
        <v>5</v>
      </c>
      <c r="G92" s="33">
        <v>6</v>
      </c>
      <c r="H92" s="36">
        <f t="shared" si="2"/>
        <v>4</v>
      </c>
      <c r="I92" s="34" t="s">
        <v>11</v>
      </c>
      <c r="J92" s="36">
        <f t="shared" si="3"/>
        <v>4</v>
      </c>
      <c r="K92" s="34" t="s">
        <v>12</v>
      </c>
      <c r="L92" s="36">
        <f t="shared" si="4"/>
        <v>4</v>
      </c>
      <c r="M92" s="35" t="s">
        <v>24</v>
      </c>
      <c r="N92" s="36">
        <f t="shared" si="5"/>
        <v>3</v>
      </c>
      <c r="O92" s="33" t="s">
        <v>14</v>
      </c>
      <c r="P92" s="28">
        <f t="shared" si="6"/>
        <v>1</v>
      </c>
    </row>
    <row r="93" spans="1:16" ht="32.25" thickBot="1" x14ac:dyDescent="0.3">
      <c r="A93" s="41">
        <v>23</v>
      </c>
      <c r="B93" s="39" t="s">
        <v>54</v>
      </c>
      <c r="C93" s="30" t="s">
        <v>16</v>
      </c>
      <c r="D93" s="28">
        <f t="shared" si="0"/>
        <v>1</v>
      </c>
      <c r="E93" s="31">
        <v>900000</v>
      </c>
      <c r="F93" s="32">
        <f t="shared" si="1"/>
        <v>3</v>
      </c>
      <c r="G93" s="33">
        <v>6</v>
      </c>
      <c r="H93" s="36">
        <f t="shared" si="2"/>
        <v>4</v>
      </c>
      <c r="I93" s="34" t="s">
        <v>28</v>
      </c>
      <c r="J93" s="36">
        <f t="shared" si="3"/>
        <v>1</v>
      </c>
      <c r="K93" s="34" t="s">
        <v>49</v>
      </c>
      <c r="L93" s="36">
        <f t="shared" si="4"/>
        <v>2</v>
      </c>
      <c r="M93" s="35" t="s">
        <v>33</v>
      </c>
      <c r="N93" s="36">
        <f t="shared" si="5"/>
        <v>2</v>
      </c>
      <c r="O93" s="33" t="s">
        <v>14</v>
      </c>
      <c r="P93" s="28">
        <f t="shared" si="6"/>
        <v>1</v>
      </c>
    </row>
    <row r="94" spans="1:16" ht="32.25" thickBot="1" x14ac:dyDescent="0.3">
      <c r="A94" s="41">
        <v>24</v>
      </c>
      <c r="B94" s="39" t="s">
        <v>56</v>
      </c>
      <c r="C94" s="30" t="s">
        <v>10</v>
      </c>
      <c r="D94" s="28">
        <f t="shared" si="0"/>
        <v>3</v>
      </c>
      <c r="E94" s="31">
        <v>300000</v>
      </c>
      <c r="F94" s="32">
        <f t="shared" si="1"/>
        <v>2</v>
      </c>
      <c r="G94" s="33">
        <v>0</v>
      </c>
      <c r="H94" s="36">
        <f t="shared" si="2"/>
        <v>1</v>
      </c>
      <c r="I94" s="34" t="s">
        <v>28</v>
      </c>
      <c r="J94" s="36">
        <f t="shared" si="3"/>
        <v>1</v>
      </c>
      <c r="K94" s="34" t="s">
        <v>29</v>
      </c>
      <c r="L94" s="36">
        <f t="shared" si="4"/>
        <v>1</v>
      </c>
      <c r="M94" s="35" t="s">
        <v>33</v>
      </c>
      <c r="N94" s="36">
        <f t="shared" si="5"/>
        <v>2</v>
      </c>
      <c r="O94" s="33" t="s">
        <v>14</v>
      </c>
      <c r="P94" s="28">
        <f t="shared" si="6"/>
        <v>1</v>
      </c>
    </row>
    <row r="95" spans="1:16" ht="32.25" thickBot="1" x14ac:dyDescent="0.3">
      <c r="A95" s="41">
        <v>25</v>
      </c>
      <c r="B95" s="39" t="s">
        <v>57</v>
      </c>
      <c r="C95" s="30" t="s">
        <v>16</v>
      </c>
      <c r="D95" s="28">
        <f t="shared" si="0"/>
        <v>1</v>
      </c>
      <c r="E95" s="31">
        <v>900000</v>
      </c>
      <c r="F95" s="32">
        <f t="shared" si="1"/>
        <v>3</v>
      </c>
      <c r="G95" s="33">
        <v>7</v>
      </c>
      <c r="H95" s="36">
        <f t="shared" si="2"/>
        <v>4</v>
      </c>
      <c r="I95" s="34" t="s">
        <v>11</v>
      </c>
      <c r="J95" s="36">
        <f t="shared" si="3"/>
        <v>4</v>
      </c>
      <c r="K95" s="34" t="s">
        <v>49</v>
      </c>
      <c r="L95" s="36">
        <f t="shared" si="4"/>
        <v>2</v>
      </c>
      <c r="M95" s="35" t="s">
        <v>33</v>
      </c>
      <c r="N95" s="36">
        <f t="shared" si="5"/>
        <v>2</v>
      </c>
      <c r="O95" s="33" t="s">
        <v>14</v>
      </c>
      <c r="P95" s="28">
        <f t="shared" si="6"/>
        <v>1</v>
      </c>
    </row>
    <row r="96" spans="1:16" ht="32.25" thickBot="1" x14ac:dyDescent="0.3">
      <c r="A96" s="41">
        <v>26</v>
      </c>
      <c r="B96" s="39" t="s">
        <v>58</v>
      </c>
      <c r="C96" s="30" t="s">
        <v>10</v>
      </c>
      <c r="D96" s="28">
        <f t="shared" si="0"/>
        <v>3</v>
      </c>
      <c r="E96" s="31">
        <v>1600000</v>
      </c>
      <c r="F96" s="32">
        <f t="shared" si="1"/>
        <v>5</v>
      </c>
      <c r="G96" s="33">
        <v>3</v>
      </c>
      <c r="H96" s="36">
        <f t="shared" si="2"/>
        <v>3</v>
      </c>
      <c r="I96" s="34" t="s">
        <v>11</v>
      </c>
      <c r="J96" s="36">
        <f t="shared" si="3"/>
        <v>4</v>
      </c>
      <c r="K96" s="34" t="s">
        <v>29</v>
      </c>
      <c r="L96" s="36">
        <f t="shared" si="4"/>
        <v>1</v>
      </c>
      <c r="M96" s="35" t="s">
        <v>33</v>
      </c>
      <c r="N96" s="36">
        <f t="shared" si="5"/>
        <v>2</v>
      </c>
      <c r="O96" s="33" t="s">
        <v>14</v>
      </c>
      <c r="P96" s="28">
        <f t="shared" si="6"/>
        <v>1</v>
      </c>
    </row>
    <row r="97" spans="1:16" ht="32.25" thickBot="1" x14ac:dyDescent="0.3">
      <c r="A97" s="41">
        <v>27</v>
      </c>
      <c r="B97" s="39" t="s">
        <v>59</v>
      </c>
      <c r="C97" s="30" t="s">
        <v>16</v>
      </c>
      <c r="D97" s="28">
        <f t="shared" si="0"/>
        <v>1</v>
      </c>
      <c r="E97" s="31">
        <v>2000000</v>
      </c>
      <c r="F97" s="32">
        <f t="shared" si="1"/>
        <v>5</v>
      </c>
      <c r="G97" s="33">
        <v>5</v>
      </c>
      <c r="H97" s="36">
        <f t="shared" si="2"/>
        <v>3</v>
      </c>
      <c r="I97" s="34" t="s">
        <v>20</v>
      </c>
      <c r="J97" s="36">
        <f t="shared" si="3"/>
        <v>5</v>
      </c>
      <c r="K97" s="34" t="s">
        <v>12</v>
      </c>
      <c r="L97" s="36">
        <f t="shared" si="4"/>
        <v>4</v>
      </c>
      <c r="M97" s="35" t="s">
        <v>24</v>
      </c>
      <c r="N97" s="36">
        <f t="shared" si="5"/>
        <v>3</v>
      </c>
      <c r="O97" s="33" t="s">
        <v>39</v>
      </c>
      <c r="P97" s="28">
        <f t="shared" si="6"/>
        <v>3</v>
      </c>
    </row>
    <row r="98" spans="1:16" ht="32.25" thickBot="1" x14ac:dyDescent="0.3">
      <c r="A98" s="41">
        <v>28</v>
      </c>
      <c r="B98" s="39" t="s">
        <v>60</v>
      </c>
      <c r="C98" s="30" t="s">
        <v>10</v>
      </c>
      <c r="D98" s="28">
        <f t="shared" si="0"/>
        <v>3</v>
      </c>
      <c r="E98" s="31">
        <v>800000</v>
      </c>
      <c r="F98" s="32">
        <f t="shared" si="1"/>
        <v>2</v>
      </c>
      <c r="G98" s="33">
        <v>4</v>
      </c>
      <c r="H98" s="36">
        <f t="shared" si="2"/>
        <v>3</v>
      </c>
      <c r="I98" s="34" t="s">
        <v>11</v>
      </c>
      <c r="J98" s="36">
        <f t="shared" si="3"/>
        <v>4</v>
      </c>
      <c r="K98" s="34" t="s">
        <v>12</v>
      </c>
      <c r="L98" s="36">
        <f t="shared" si="4"/>
        <v>4</v>
      </c>
      <c r="M98" s="35" t="s">
        <v>24</v>
      </c>
      <c r="N98" s="36">
        <f t="shared" si="5"/>
        <v>3</v>
      </c>
      <c r="O98" s="33" t="s">
        <v>14</v>
      </c>
      <c r="P98" s="28">
        <f t="shared" si="6"/>
        <v>1</v>
      </c>
    </row>
    <row r="99" spans="1:16" ht="32.25" thickBot="1" x14ac:dyDescent="0.3">
      <c r="A99" s="41">
        <v>29</v>
      </c>
      <c r="B99" s="39" t="s">
        <v>61</v>
      </c>
      <c r="C99" s="30" t="s">
        <v>19</v>
      </c>
      <c r="D99" s="28">
        <f t="shared" si="0"/>
        <v>5</v>
      </c>
      <c r="E99" s="31">
        <v>2700000</v>
      </c>
      <c r="F99" s="32">
        <f t="shared" si="1"/>
        <v>5</v>
      </c>
      <c r="G99" s="33">
        <v>4</v>
      </c>
      <c r="H99" s="36">
        <f t="shared" si="2"/>
        <v>3</v>
      </c>
      <c r="I99" s="34" t="s">
        <v>20</v>
      </c>
      <c r="J99" s="36">
        <f t="shared" si="3"/>
        <v>5</v>
      </c>
      <c r="K99" s="34" t="s">
        <v>12</v>
      </c>
      <c r="L99" s="36">
        <f t="shared" si="4"/>
        <v>4</v>
      </c>
      <c r="M99" s="35" t="s">
        <v>24</v>
      </c>
      <c r="N99" s="36">
        <f t="shared" si="5"/>
        <v>3</v>
      </c>
      <c r="O99" s="33" t="s">
        <v>22</v>
      </c>
      <c r="P99" s="28">
        <f t="shared" si="6"/>
        <v>5</v>
      </c>
    </row>
    <row r="100" spans="1:16" ht="32.25" thickBot="1" x14ac:dyDescent="0.3">
      <c r="A100" s="41">
        <v>30</v>
      </c>
      <c r="B100" s="39" t="s">
        <v>62</v>
      </c>
      <c r="C100" s="30" t="s">
        <v>10</v>
      </c>
      <c r="D100" s="28">
        <f t="shared" si="0"/>
        <v>3</v>
      </c>
      <c r="E100" s="31">
        <v>800000</v>
      </c>
      <c r="F100" s="32">
        <f t="shared" si="1"/>
        <v>2</v>
      </c>
      <c r="G100" s="33">
        <v>3</v>
      </c>
      <c r="H100" s="36">
        <f t="shared" si="2"/>
        <v>3</v>
      </c>
      <c r="I100" s="34" t="s">
        <v>20</v>
      </c>
      <c r="J100" s="36">
        <f t="shared" si="3"/>
        <v>5</v>
      </c>
      <c r="K100" s="34" t="s">
        <v>12</v>
      </c>
      <c r="L100" s="36">
        <f t="shared" si="4"/>
        <v>4</v>
      </c>
      <c r="M100" s="35" t="s">
        <v>24</v>
      </c>
      <c r="N100" s="36">
        <f t="shared" si="5"/>
        <v>3</v>
      </c>
      <c r="O100" s="33" t="s">
        <v>22</v>
      </c>
      <c r="P100" s="28">
        <f t="shared" si="6"/>
        <v>5</v>
      </c>
    </row>
    <row r="101" spans="1:16" ht="32.25" thickBot="1" x14ac:dyDescent="0.3">
      <c r="A101" s="41">
        <v>31</v>
      </c>
      <c r="B101" s="39" t="s">
        <v>63</v>
      </c>
      <c r="C101" s="30" t="s">
        <v>10</v>
      </c>
      <c r="D101" s="28">
        <f t="shared" si="0"/>
        <v>3</v>
      </c>
      <c r="E101" s="31">
        <v>500000</v>
      </c>
      <c r="F101" s="32">
        <f t="shared" si="1"/>
        <v>2</v>
      </c>
      <c r="G101" s="33">
        <v>4</v>
      </c>
      <c r="H101" s="36">
        <f t="shared" si="2"/>
        <v>3</v>
      </c>
      <c r="I101" s="34" t="s">
        <v>11</v>
      </c>
      <c r="J101" s="36">
        <f t="shared" si="3"/>
        <v>4</v>
      </c>
      <c r="K101" s="34" t="s">
        <v>12</v>
      </c>
      <c r="L101" s="36">
        <f t="shared" si="4"/>
        <v>4</v>
      </c>
      <c r="M101" s="35" t="s">
        <v>24</v>
      </c>
      <c r="N101" s="36">
        <f t="shared" si="5"/>
        <v>3</v>
      </c>
      <c r="O101" s="33" t="s">
        <v>14</v>
      </c>
      <c r="P101" s="28">
        <f t="shared" si="6"/>
        <v>1</v>
      </c>
    </row>
    <row r="102" spans="1:16" ht="32.25" thickBot="1" x14ac:dyDescent="0.3">
      <c r="A102" s="41">
        <v>32</v>
      </c>
      <c r="B102" s="39" t="s">
        <v>64</v>
      </c>
      <c r="C102" s="30" t="s">
        <v>16</v>
      </c>
      <c r="D102" s="28">
        <f t="shared" si="0"/>
        <v>1</v>
      </c>
      <c r="E102" s="31">
        <v>700000</v>
      </c>
      <c r="F102" s="32">
        <f t="shared" si="1"/>
        <v>2</v>
      </c>
      <c r="G102" s="33">
        <v>5</v>
      </c>
      <c r="H102" s="36">
        <f t="shared" si="2"/>
        <v>3</v>
      </c>
      <c r="I102" s="34" t="s">
        <v>28</v>
      </c>
      <c r="J102" s="36">
        <f t="shared" si="3"/>
        <v>1</v>
      </c>
      <c r="K102" s="34" t="s">
        <v>29</v>
      </c>
      <c r="L102" s="36">
        <f t="shared" si="4"/>
        <v>1</v>
      </c>
      <c r="M102" s="35" t="s">
        <v>30</v>
      </c>
      <c r="N102" s="36">
        <f t="shared" si="5"/>
        <v>4</v>
      </c>
      <c r="O102" s="33" t="s">
        <v>14</v>
      </c>
      <c r="P102" s="28">
        <f t="shared" si="6"/>
        <v>1</v>
      </c>
    </row>
    <row r="103" spans="1:16" ht="23.25" customHeight="1" thickBot="1" x14ac:dyDescent="0.3">
      <c r="A103" s="41">
        <v>33</v>
      </c>
      <c r="B103" s="39" t="s">
        <v>66</v>
      </c>
      <c r="C103" s="30" t="s">
        <v>19</v>
      </c>
      <c r="D103" s="28">
        <f t="shared" si="0"/>
        <v>5</v>
      </c>
      <c r="E103" s="31">
        <v>1000000</v>
      </c>
      <c r="F103" s="32">
        <f t="shared" si="1"/>
        <v>3</v>
      </c>
      <c r="G103" s="33">
        <v>7</v>
      </c>
      <c r="H103" s="36">
        <f t="shared" si="2"/>
        <v>4</v>
      </c>
      <c r="I103" s="34" t="s">
        <v>11</v>
      </c>
      <c r="J103" s="36">
        <f t="shared" si="3"/>
        <v>4</v>
      </c>
      <c r="K103" s="34" t="s">
        <v>12</v>
      </c>
      <c r="L103" s="36">
        <f t="shared" si="4"/>
        <v>4</v>
      </c>
      <c r="M103" s="35" t="s">
        <v>24</v>
      </c>
      <c r="N103" s="36">
        <f t="shared" si="5"/>
        <v>3</v>
      </c>
      <c r="O103" s="33" t="s">
        <v>14</v>
      </c>
      <c r="P103" s="28">
        <f t="shared" si="6"/>
        <v>1</v>
      </c>
    </row>
    <row r="104" spans="1:16" ht="32.25" thickBot="1" x14ac:dyDescent="0.3">
      <c r="A104" s="41">
        <v>34</v>
      </c>
      <c r="B104" s="39" t="s">
        <v>67</v>
      </c>
      <c r="C104" s="30" t="s">
        <v>16</v>
      </c>
      <c r="D104" s="28">
        <f t="shared" si="0"/>
        <v>1</v>
      </c>
      <c r="E104" s="31">
        <v>1000000</v>
      </c>
      <c r="F104" s="32">
        <f t="shared" si="1"/>
        <v>3</v>
      </c>
      <c r="G104" s="33">
        <v>3</v>
      </c>
      <c r="H104" s="36">
        <f t="shared" si="2"/>
        <v>3</v>
      </c>
      <c r="I104" s="34" t="s">
        <v>20</v>
      </c>
      <c r="J104" s="36">
        <f t="shared" si="3"/>
        <v>5</v>
      </c>
      <c r="K104" s="34" t="s">
        <v>12</v>
      </c>
      <c r="L104" s="36">
        <f t="shared" si="4"/>
        <v>4</v>
      </c>
      <c r="M104" s="35" t="s">
        <v>24</v>
      </c>
      <c r="N104" s="36">
        <f t="shared" si="5"/>
        <v>3</v>
      </c>
      <c r="O104" s="33" t="s">
        <v>22</v>
      </c>
      <c r="P104" s="28">
        <f t="shared" si="6"/>
        <v>5</v>
      </c>
    </row>
    <row r="105" spans="1:16" ht="32.25" thickBot="1" x14ac:dyDescent="0.3">
      <c r="A105" s="41">
        <v>35</v>
      </c>
      <c r="B105" s="39" t="s">
        <v>68</v>
      </c>
      <c r="C105" s="30" t="s">
        <v>16</v>
      </c>
      <c r="D105" s="28">
        <f t="shared" si="0"/>
        <v>1</v>
      </c>
      <c r="E105" s="31">
        <v>400000</v>
      </c>
      <c r="F105" s="32">
        <f t="shared" si="1"/>
        <v>2</v>
      </c>
      <c r="G105" s="33">
        <v>2</v>
      </c>
      <c r="H105" s="36">
        <f t="shared" si="2"/>
        <v>2</v>
      </c>
      <c r="I105" s="34" t="s">
        <v>48</v>
      </c>
      <c r="J105" s="36">
        <f t="shared" si="3"/>
        <v>2</v>
      </c>
      <c r="K105" s="34" t="s">
        <v>49</v>
      </c>
      <c r="L105" s="36">
        <f t="shared" si="4"/>
        <v>2</v>
      </c>
      <c r="M105" s="35" t="s">
        <v>33</v>
      </c>
      <c r="N105" s="36">
        <f t="shared" si="5"/>
        <v>2</v>
      </c>
      <c r="O105" s="33" t="s">
        <v>14</v>
      </c>
      <c r="P105" s="28">
        <f t="shared" si="6"/>
        <v>1</v>
      </c>
    </row>
    <row r="106" spans="1:16" ht="32.25" thickBot="1" x14ac:dyDescent="0.3">
      <c r="A106" s="41">
        <v>36</v>
      </c>
      <c r="B106" s="39" t="s">
        <v>69</v>
      </c>
      <c r="C106" s="30" t="s">
        <v>16</v>
      </c>
      <c r="D106" s="28">
        <f t="shared" si="0"/>
        <v>1</v>
      </c>
      <c r="E106" s="31">
        <v>800000</v>
      </c>
      <c r="F106" s="32">
        <f t="shared" si="1"/>
        <v>2</v>
      </c>
      <c r="G106" s="33">
        <v>7</v>
      </c>
      <c r="H106" s="36">
        <f t="shared" si="2"/>
        <v>4</v>
      </c>
      <c r="I106" s="34" t="s">
        <v>11</v>
      </c>
      <c r="J106" s="36">
        <f t="shared" si="3"/>
        <v>4</v>
      </c>
      <c r="K106" s="34" t="s">
        <v>29</v>
      </c>
      <c r="L106" s="36">
        <f t="shared" si="4"/>
        <v>1</v>
      </c>
      <c r="M106" s="35" t="s">
        <v>30</v>
      </c>
      <c r="N106" s="36">
        <f t="shared" si="5"/>
        <v>4</v>
      </c>
      <c r="O106" s="33" t="s">
        <v>14</v>
      </c>
      <c r="P106" s="28">
        <f t="shared" si="6"/>
        <v>1</v>
      </c>
    </row>
    <row r="107" spans="1:16" ht="16.5" thickBot="1" x14ac:dyDescent="0.3">
      <c r="A107" s="41">
        <v>37</v>
      </c>
      <c r="B107" s="39" t="s">
        <v>70</v>
      </c>
      <c r="C107" s="30" t="s">
        <v>16</v>
      </c>
      <c r="D107" s="28">
        <f t="shared" si="0"/>
        <v>1</v>
      </c>
      <c r="E107" s="31">
        <v>200000</v>
      </c>
      <c r="F107" s="32">
        <f t="shared" si="1"/>
        <v>1</v>
      </c>
      <c r="G107" s="33">
        <v>0</v>
      </c>
      <c r="H107" s="36">
        <f t="shared" si="2"/>
        <v>1</v>
      </c>
      <c r="I107" s="34" t="s">
        <v>28</v>
      </c>
      <c r="J107" s="36">
        <f t="shared" si="3"/>
        <v>1</v>
      </c>
      <c r="K107" s="34" t="s">
        <v>29</v>
      </c>
      <c r="L107" s="36">
        <f t="shared" si="4"/>
        <v>1</v>
      </c>
      <c r="M107" s="35" t="s">
        <v>71</v>
      </c>
      <c r="N107" s="36">
        <f t="shared" si="5"/>
        <v>1</v>
      </c>
      <c r="O107" s="33" t="s">
        <v>14</v>
      </c>
      <c r="P107" s="28">
        <f t="shared" si="6"/>
        <v>1</v>
      </c>
    </row>
    <row r="108" spans="1:16" ht="32.25" thickBot="1" x14ac:dyDescent="0.3">
      <c r="A108" s="41">
        <v>38</v>
      </c>
      <c r="B108" s="39" t="s">
        <v>72</v>
      </c>
      <c r="C108" s="30" t="s">
        <v>10</v>
      </c>
      <c r="D108" s="28">
        <f t="shared" si="0"/>
        <v>3</v>
      </c>
      <c r="E108" s="31">
        <v>900000</v>
      </c>
      <c r="F108" s="32">
        <f t="shared" si="1"/>
        <v>3</v>
      </c>
      <c r="G108" s="33">
        <v>4</v>
      </c>
      <c r="H108" s="36">
        <f t="shared" si="2"/>
        <v>3</v>
      </c>
      <c r="I108" s="34" t="s">
        <v>11</v>
      </c>
      <c r="J108" s="36">
        <f t="shared" si="3"/>
        <v>4</v>
      </c>
      <c r="K108" s="34" t="s">
        <v>12</v>
      </c>
      <c r="L108" s="36">
        <f t="shared" si="4"/>
        <v>4</v>
      </c>
      <c r="M108" s="35" t="s">
        <v>17</v>
      </c>
      <c r="N108" s="36">
        <f t="shared" si="5"/>
        <v>5</v>
      </c>
      <c r="O108" s="33" t="s">
        <v>14</v>
      </c>
      <c r="P108" s="28">
        <f t="shared" si="6"/>
        <v>1</v>
      </c>
    </row>
    <row r="109" spans="1:16" ht="32.25" thickBot="1" x14ac:dyDescent="0.3">
      <c r="A109" s="41">
        <v>39</v>
      </c>
      <c r="B109" s="39" t="s">
        <v>73</v>
      </c>
      <c r="C109" s="30" t="s">
        <v>16</v>
      </c>
      <c r="D109" s="28">
        <f t="shared" si="0"/>
        <v>1</v>
      </c>
      <c r="E109" s="31">
        <v>500000</v>
      </c>
      <c r="F109" s="32">
        <f t="shared" si="1"/>
        <v>2</v>
      </c>
      <c r="G109" s="33">
        <v>2</v>
      </c>
      <c r="H109" s="36">
        <f t="shared" si="2"/>
        <v>2</v>
      </c>
      <c r="I109" s="34" t="s">
        <v>48</v>
      </c>
      <c r="J109" s="36">
        <f t="shared" si="3"/>
        <v>2</v>
      </c>
      <c r="K109" s="34" t="s">
        <v>49</v>
      </c>
      <c r="L109" s="36">
        <f t="shared" si="4"/>
        <v>2</v>
      </c>
      <c r="M109" s="35" t="s">
        <v>24</v>
      </c>
      <c r="N109" s="36">
        <f t="shared" si="5"/>
        <v>3</v>
      </c>
      <c r="O109" s="33" t="s">
        <v>14</v>
      </c>
      <c r="P109" s="28">
        <f t="shared" si="6"/>
        <v>1</v>
      </c>
    </row>
    <row r="110" spans="1:16" ht="32.25" thickBot="1" x14ac:dyDescent="0.3">
      <c r="A110" s="41">
        <v>40</v>
      </c>
      <c r="B110" s="39" t="s">
        <v>74</v>
      </c>
      <c r="C110" s="30" t="s">
        <v>16</v>
      </c>
      <c r="D110" s="28">
        <f t="shared" si="0"/>
        <v>1</v>
      </c>
      <c r="E110" s="31">
        <v>500000</v>
      </c>
      <c r="F110" s="32">
        <f t="shared" si="1"/>
        <v>2</v>
      </c>
      <c r="G110" s="33">
        <v>3</v>
      </c>
      <c r="H110" s="36">
        <f t="shared" si="2"/>
        <v>3</v>
      </c>
      <c r="I110" s="34" t="s">
        <v>11</v>
      </c>
      <c r="J110" s="36">
        <f t="shared" si="3"/>
        <v>4</v>
      </c>
      <c r="K110" s="34" t="s">
        <v>12</v>
      </c>
      <c r="L110" s="36">
        <f t="shared" si="4"/>
        <v>4</v>
      </c>
      <c r="M110" s="35" t="s">
        <v>17</v>
      </c>
      <c r="N110" s="36">
        <f t="shared" si="5"/>
        <v>5</v>
      </c>
      <c r="O110" s="33" t="s">
        <v>14</v>
      </c>
      <c r="P110" s="28">
        <f t="shared" si="6"/>
        <v>1</v>
      </c>
    </row>
    <row r="111" spans="1:16" ht="32.25" thickBot="1" x14ac:dyDescent="0.3">
      <c r="A111" s="41">
        <v>41</v>
      </c>
      <c r="B111" s="39" t="s">
        <v>75</v>
      </c>
      <c r="C111" s="30" t="s">
        <v>16</v>
      </c>
      <c r="D111" s="28">
        <f t="shared" si="0"/>
        <v>1</v>
      </c>
      <c r="E111" s="31">
        <v>400000</v>
      </c>
      <c r="F111" s="32">
        <f t="shared" si="1"/>
        <v>2</v>
      </c>
      <c r="G111" s="33">
        <v>2</v>
      </c>
      <c r="H111" s="36">
        <f t="shared" si="2"/>
        <v>2</v>
      </c>
      <c r="I111" s="34" t="s">
        <v>11</v>
      </c>
      <c r="J111" s="36">
        <f t="shared" si="3"/>
        <v>4</v>
      </c>
      <c r="K111" s="34" t="s">
        <v>12</v>
      </c>
      <c r="L111" s="36">
        <f t="shared" si="4"/>
        <v>4</v>
      </c>
      <c r="M111" s="35" t="s">
        <v>24</v>
      </c>
      <c r="N111" s="36">
        <f t="shared" si="5"/>
        <v>3</v>
      </c>
      <c r="O111" s="33" t="s">
        <v>22</v>
      </c>
      <c r="P111" s="28">
        <f t="shared" si="6"/>
        <v>5</v>
      </c>
    </row>
    <row r="112" spans="1:16" ht="32.25" thickBot="1" x14ac:dyDescent="0.3">
      <c r="A112" s="41">
        <v>42</v>
      </c>
      <c r="B112" s="39" t="s">
        <v>76</v>
      </c>
      <c r="C112" s="30" t="s">
        <v>16</v>
      </c>
      <c r="D112" s="28">
        <f t="shared" si="0"/>
        <v>1</v>
      </c>
      <c r="E112" s="31">
        <v>2000000</v>
      </c>
      <c r="F112" s="32">
        <f t="shared" si="1"/>
        <v>5</v>
      </c>
      <c r="G112" s="33">
        <v>2</v>
      </c>
      <c r="H112" s="36">
        <f t="shared" si="2"/>
        <v>2</v>
      </c>
      <c r="I112" s="34" t="s">
        <v>20</v>
      </c>
      <c r="J112" s="36">
        <f t="shared" si="3"/>
        <v>5</v>
      </c>
      <c r="K112" s="34" t="s">
        <v>29</v>
      </c>
      <c r="L112" s="36">
        <f t="shared" si="4"/>
        <v>1</v>
      </c>
      <c r="M112" s="35" t="s">
        <v>33</v>
      </c>
      <c r="N112" s="36">
        <f t="shared" si="5"/>
        <v>2</v>
      </c>
      <c r="O112" s="33" t="s">
        <v>39</v>
      </c>
      <c r="P112" s="28">
        <f t="shared" si="6"/>
        <v>3</v>
      </c>
    </row>
    <row r="113" spans="1:16" ht="32.25" thickBot="1" x14ac:dyDescent="0.3">
      <c r="A113" s="41">
        <v>43</v>
      </c>
      <c r="B113" s="39" t="s">
        <v>77</v>
      </c>
      <c r="C113" s="30" t="s">
        <v>16</v>
      </c>
      <c r="D113" s="28">
        <f t="shared" si="0"/>
        <v>1</v>
      </c>
      <c r="E113" s="31">
        <v>700000</v>
      </c>
      <c r="F113" s="32">
        <f t="shared" si="1"/>
        <v>2</v>
      </c>
      <c r="G113" s="33">
        <v>2</v>
      </c>
      <c r="H113" s="36">
        <f t="shared" si="2"/>
        <v>2</v>
      </c>
      <c r="I113" s="34" t="s">
        <v>11</v>
      </c>
      <c r="J113" s="36">
        <f t="shared" si="3"/>
        <v>4</v>
      </c>
      <c r="K113" s="34" t="s">
        <v>29</v>
      </c>
      <c r="L113" s="36">
        <f t="shared" si="4"/>
        <v>1</v>
      </c>
      <c r="M113" s="35" t="s">
        <v>33</v>
      </c>
      <c r="N113" s="36">
        <f t="shared" si="5"/>
        <v>2</v>
      </c>
      <c r="O113" s="33" t="s">
        <v>14</v>
      </c>
      <c r="P113" s="28">
        <f t="shared" si="6"/>
        <v>1</v>
      </c>
    </row>
    <row r="114" spans="1:16" ht="32.25" thickBot="1" x14ac:dyDescent="0.3">
      <c r="A114" s="41">
        <v>44</v>
      </c>
      <c r="B114" s="39" t="s">
        <v>78</v>
      </c>
      <c r="C114" s="30" t="s">
        <v>16</v>
      </c>
      <c r="D114" s="28">
        <f t="shared" si="0"/>
        <v>1</v>
      </c>
      <c r="E114" s="31">
        <v>800000</v>
      </c>
      <c r="F114" s="32">
        <f t="shared" si="1"/>
        <v>2</v>
      </c>
      <c r="G114" s="33">
        <v>2</v>
      </c>
      <c r="H114" s="36">
        <f t="shared" si="2"/>
        <v>2</v>
      </c>
      <c r="I114" s="34" t="s">
        <v>11</v>
      </c>
      <c r="J114" s="36">
        <f t="shared" si="3"/>
        <v>4</v>
      </c>
      <c r="K114" s="34" t="s">
        <v>29</v>
      </c>
      <c r="L114" s="36">
        <f t="shared" si="4"/>
        <v>1</v>
      </c>
      <c r="M114" s="35" t="s">
        <v>33</v>
      </c>
      <c r="N114" s="36">
        <f t="shared" si="5"/>
        <v>2</v>
      </c>
      <c r="O114" s="33" t="s">
        <v>14</v>
      </c>
      <c r="P114" s="28">
        <f t="shared" si="6"/>
        <v>1</v>
      </c>
    </row>
    <row r="115" spans="1:16" ht="32.25" thickBot="1" x14ac:dyDescent="0.3">
      <c r="A115" s="41">
        <v>45</v>
      </c>
      <c r="B115" s="40" t="s">
        <v>79</v>
      </c>
      <c r="C115" s="30" t="s">
        <v>16</v>
      </c>
      <c r="D115" s="28">
        <f t="shared" si="0"/>
        <v>1</v>
      </c>
      <c r="E115" s="31">
        <v>500000</v>
      </c>
      <c r="F115" s="32">
        <f>IF(E115&lt;300000,1,IF(AND(E115&gt;=300000,E115&lt;=800000),2,IF(AND(E115&gt;800000,E115&lt;=1300000),3,IF(AND(E115&gt;1300000,E115&lt;=1500000),4,IF(E115&gt;1500000,5)))))</f>
        <v>2</v>
      </c>
      <c r="G115" s="33">
        <v>1</v>
      </c>
      <c r="H115" s="36">
        <f t="shared" si="2"/>
        <v>2</v>
      </c>
      <c r="I115" s="34" t="s">
        <v>11</v>
      </c>
      <c r="J115" s="36">
        <f t="shared" si="3"/>
        <v>4</v>
      </c>
      <c r="K115" s="34" t="s">
        <v>29</v>
      </c>
      <c r="L115" s="36">
        <f t="shared" si="4"/>
        <v>1</v>
      </c>
      <c r="M115" s="35" t="s">
        <v>33</v>
      </c>
      <c r="N115" s="36">
        <f t="shared" si="5"/>
        <v>2</v>
      </c>
      <c r="O115" s="33" t="s">
        <v>14</v>
      </c>
      <c r="P115" s="28">
        <f t="shared" si="6"/>
        <v>1</v>
      </c>
    </row>
    <row r="116" spans="1:16" ht="15.75" thickBot="1" x14ac:dyDescent="0.3"/>
    <row r="117" spans="1:16" ht="16.5" thickBot="1" x14ac:dyDescent="0.3">
      <c r="A117" s="17" t="s">
        <v>0</v>
      </c>
      <c r="B117" s="37" t="s">
        <v>1</v>
      </c>
      <c r="C117" s="26" t="s">
        <v>116</v>
      </c>
      <c r="D117" s="67" t="s">
        <v>154</v>
      </c>
    </row>
    <row r="118" spans="1:16" ht="16.5" thickBot="1" x14ac:dyDescent="0.3">
      <c r="A118" s="41">
        <v>1</v>
      </c>
      <c r="B118" s="38" t="s">
        <v>9</v>
      </c>
      <c r="C118" s="30" t="s">
        <v>10</v>
      </c>
      <c r="D118" s="68">
        <f>(D71^(-D54))*(F71^(-D55))*(H71^D56)*(J71^(-D57))*(L71^(-D58))*(N71^(-D59))*(P71^(-D60))</f>
        <v>0.58131470324043155</v>
      </c>
    </row>
    <row r="119" spans="1:16" ht="16.5" thickBot="1" x14ac:dyDescent="0.3">
      <c r="A119" s="41">
        <v>2</v>
      </c>
      <c r="B119" s="39" t="s">
        <v>15</v>
      </c>
      <c r="C119" s="30" t="s">
        <v>16</v>
      </c>
      <c r="D119" s="68">
        <f>(D72^(-D54))*(F72^(-D55))*(H72^D56)*(J72^(-D57))*(L72^(-D58))*(N72^(-D59))*(P72^(-D60))</f>
        <v>0.74609584714760557</v>
      </c>
    </row>
    <row r="120" spans="1:16" ht="16.5" thickBot="1" x14ac:dyDescent="0.3">
      <c r="A120" s="41">
        <v>3</v>
      </c>
      <c r="B120" s="39" t="s">
        <v>18</v>
      </c>
      <c r="C120" s="30" t="s">
        <v>19</v>
      </c>
      <c r="D120" s="68">
        <f>(D73^(-D54))*(F73^(-D55))*(H73^D56)*(J73^(-D57))*(L73^(-D58))*(N73^(-D59))*(P73^(-D60))</f>
        <v>0.46134118260488538</v>
      </c>
    </row>
    <row r="121" spans="1:16" ht="16.5" thickBot="1" x14ac:dyDescent="0.3">
      <c r="A121" s="41">
        <v>4</v>
      </c>
      <c r="B121" s="39" t="s">
        <v>23</v>
      </c>
      <c r="C121" s="30" t="s">
        <v>19</v>
      </c>
      <c r="D121" s="68">
        <f>(D74^(-D54))*(F74^(-D55))*(H74^D56)*(J74^(-D57))*(L74^(-D58))*(N74^(-D59))*(P74^(-D60))</f>
        <v>0.5438442163939764</v>
      </c>
    </row>
    <row r="122" spans="1:16" ht="16.5" thickBot="1" x14ac:dyDescent="0.3">
      <c r="A122" s="41">
        <v>5</v>
      </c>
      <c r="B122" s="39" t="s">
        <v>25</v>
      </c>
      <c r="C122" s="30" t="s">
        <v>10</v>
      </c>
      <c r="D122" s="68">
        <f>(D75^(-D54))*(F75^(-D55))*(H75^D56)*(J75^(-D57))*(L75^(-D58))*(N75^(-D59))*(P75^(-D60))</f>
        <v>0.58131470324043155</v>
      </c>
    </row>
    <row r="123" spans="1:16" ht="16.5" thickBot="1" x14ac:dyDescent="0.3">
      <c r="A123" s="41">
        <v>6</v>
      </c>
      <c r="B123" s="39" t="s">
        <v>26</v>
      </c>
      <c r="C123" s="30" t="s">
        <v>10</v>
      </c>
      <c r="D123" s="68">
        <f>(D76^(-D54))*(F76^(-D55))*(H76^D56)*(J76^(-D57))*(L76^(-D58))*(N76^(-D59))*(P76^(-D60))</f>
        <v>0.44129705475081216</v>
      </c>
    </row>
    <row r="124" spans="1:16" ht="16.5" thickBot="1" x14ac:dyDescent="0.3">
      <c r="A124" s="41">
        <v>7</v>
      </c>
      <c r="B124" s="39" t="s">
        <v>27</v>
      </c>
      <c r="C124" s="30" t="s">
        <v>16</v>
      </c>
      <c r="D124" s="68">
        <f>(D77^(-D54))*(F77^(-D55))*(H77^D56)*(J77^(-D57))*(L77^(-D58))*(N77^(-D59))*(P77^(-D60))</f>
        <v>0.94364262966575596</v>
      </c>
    </row>
    <row r="125" spans="1:16" ht="16.5" thickBot="1" x14ac:dyDescent="0.3">
      <c r="A125" s="41">
        <v>8</v>
      </c>
      <c r="B125" s="39" t="s">
        <v>31</v>
      </c>
      <c r="C125" s="30" t="s">
        <v>16</v>
      </c>
      <c r="D125" s="68">
        <f>(D78^(-D54))*(F78^(-D55))*(H78^D56)*(J78^(-D57))*(L78^(-D58))*(N78^(-D59))*(P78^(-D60))</f>
        <v>0.6539196701533192</v>
      </c>
    </row>
    <row r="126" spans="1:16" ht="16.5" thickBot="1" x14ac:dyDescent="0.3">
      <c r="A126" s="41">
        <v>9</v>
      </c>
      <c r="B126" s="39" t="s">
        <v>32</v>
      </c>
      <c r="C126" s="30" t="s">
        <v>10</v>
      </c>
      <c r="D126" s="68">
        <f>(D79^(-D54))*(F79^(-D55))*(H79^D56)*(J79^(-D57))*(L79^(-D58))*(N79^(-D59))*(P79^(-D60))</f>
        <v>0.89300739139101826</v>
      </c>
    </row>
    <row r="127" spans="1:16" ht="16.5" thickBot="1" x14ac:dyDescent="0.3">
      <c r="A127" s="41">
        <v>10</v>
      </c>
      <c r="B127" s="39" t="s">
        <v>34</v>
      </c>
      <c r="C127" s="30" t="s">
        <v>19</v>
      </c>
      <c r="D127" s="68">
        <f>(D80^(-D54))*(F80^(-D55))*(H80^D56)*(J80^(-D57))*(L80^(-D58))*(N80^(-D59))*(P80^(-D60))</f>
        <v>0.41285185046947387</v>
      </c>
    </row>
    <row r="128" spans="1:16" ht="16.5" thickBot="1" x14ac:dyDescent="0.3">
      <c r="A128" s="41">
        <v>11</v>
      </c>
      <c r="B128" s="39" t="s">
        <v>35</v>
      </c>
      <c r="C128" s="30" t="s">
        <v>10</v>
      </c>
      <c r="D128" s="68">
        <f>(D81^(-D54))*(F81^(-D55))*(H81^D56)*(J81^(-D57))*(L81^(-D58))*(N81^(-D59))*(P81^(-D60))</f>
        <v>0.83886960473379601</v>
      </c>
    </row>
    <row r="129" spans="1:4" ht="32.25" thickBot="1" x14ac:dyDescent="0.3">
      <c r="A129" s="41">
        <v>12</v>
      </c>
      <c r="B129" s="39" t="s">
        <v>37</v>
      </c>
      <c r="C129" s="30" t="s">
        <v>10</v>
      </c>
      <c r="D129" s="74">
        <f>(D82^(-D54))*(F82^(-D55))*(H82^D56)*(J82^(-D57))*(L82^(-D58))*(N82^(-D59))*(P82^(-D60))</f>
        <v>0.71947085539830891</v>
      </c>
    </row>
    <row r="130" spans="1:4" ht="16.5" thickBot="1" x14ac:dyDescent="0.3">
      <c r="A130" s="41">
        <v>13</v>
      </c>
      <c r="B130" s="39" t="s">
        <v>38</v>
      </c>
      <c r="C130" s="30" t="s">
        <v>16</v>
      </c>
      <c r="D130" s="68">
        <f>(D83^(-D54))*(F83^(-D55))*(H83^D56)*(J83^(-D57))*(L83^(-D58))*(N83^(-D59))*(P83^(-D60))</f>
        <v>0.62517073371697229</v>
      </c>
    </row>
    <row r="131" spans="1:4" ht="16.5" thickBot="1" x14ac:dyDescent="0.3">
      <c r="A131" s="41">
        <v>14</v>
      </c>
      <c r="B131" s="39" t="s">
        <v>40</v>
      </c>
      <c r="C131" s="30" t="s">
        <v>19</v>
      </c>
      <c r="D131" s="68">
        <f>(D84^(-D54))*(F84^(-D55))*(H84^D56)*(J84^(-D57))*(L84^(-D58))*(N84^(-D59))*(P84^(-D60))</f>
        <v>0.42385375190737468</v>
      </c>
    </row>
    <row r="132" spans="1:4" ht="16.5" thickBot="1" x14ac:dyDescent="0.3">
      <c r="A132" s="41">
        <v>15</v>
      </c>
      <c r="B132" s="39" t="s">
        <v>42</v>
      </c>
      <c r="C132" s="30" t="s">
        <v>16</v>
      </c>
      <c r="D132" s="68">
        <f>(D85^(-D54))*(F85^(-D55))*(H85^D56)*(J85^(-D57))*(L85^(-D58))*(N85^(-D59))*(P85^(-D60))</f>
        <v>1.0520865478700623</v>
      </c>
    </row>
    <row r="133" spans="1:4" ht="16.5" thickBot="1" x14ac:dyDescent="0.3">
      <c r="A133" s="41">
        <v>16</v>
      </c>
      <c r="B133" s="39" t="s">
        <v>43</v>
      </c>
      <c r="C133" s="30" t="s">
        <v>16</v>
      </c>
      <c r="D133" s="68">
        <f>(D86^(-D54))*(F86^(-D55))*(H86^D56)*(J86^(-D57))*(L86^(-D58))*(N86^(-D59))*(P86^(-D60))</f>
        <v>0.8303217479503967</v>
      </c>
    </row>
    <row r="134" spans="1:4" ht="16.5" thickBot="1" x14ac:dyDescent="0.3">
      <c r="A134" s="41">
        <v>17</v>
      </c>
      <c r="B134" s="39" t="s">
        <v>44</v>
      </c>
      <c r="C134" s="30" t="s">
        <v>10</v>
      </c>
      <c r="D134" s="68">
        <f>(D87^(-D54))*(F87^(-D55))*(H87^D56)*(J87^(-D57))*(L87^(-D58))*(N87^(-D59))*(P87^(-D60))</f>
        <v>0.81766299826761812</v>
      </c>
    </row>
    <row r="135" spans="1:4" ht="16.5" thickBot="1" x14ac:dyDescent="0.3">
      <c r="A135" s="41">
        <v>18</v>
      </c>
      <c r="B135" s="39" t="s">
        <v>46</v>
      </c>
      <c r="C135" s="30" t="s">
        <v>10</v>
      </c>
      <c r="D135" s="68">
        <f>(D88^(-D54))*(F88^(-D55))*(H88^D56)*(J88^(-D57))*(L88^(-D58))*(N88^(-D59))*(P88^(-D60))</f>
        <v>0.44310558851765403</v>
      </c>
    </row>
    <row r="136" spans="1:4" ht="16.5" thickBot="1" x14ac:dyDescent="0.3">
      <c r="A136" s="41">
        <v>19</v>
      </c>
      <c r="B136" s="39" t="s">
        <v>47</v>
      </c>
      <c r="C136" s="30" t="s">
        <v>16</v>
      </c>
      <c r="D136" s="68">
        <f>(D89^(-D54))*(F89^(-D55))*(H89^D56)*(J89^(-D57))*(L89^(-D58))*(N89^(-D59))*(P89^(-D60))</f>
        <v>0.8884459885991105</v>
      </c>
    </row>
    <row r="137" spans="1:4" ht="16.5" thickBot="1" x14ac:dyDescent="0.3">
      <c r="A137" s="41">
        <v>20</v>
      </c>
      <c r="B137" s="39" t="s">
        <v>51</v>
      </c>
      <c r="C137" s="30" t="s">
        <v>10</v>
      </c>
      <c r="D137" s="68">
        <f>(D90^(-D54))*(F90^(-D55))*(H90^D56)*(J90^(-D57))*(L90^(-D58))*(N90^(-D59))*(P90^(-D60))</f>
        <v>0.61883077392310193</v>
      </c>
    </row>
    <row r="138" spans="1:4" ht="16.5" thickBot="1" x14ac:dyDescent="0.3">
      <c r="A138" s="41">
        <v>21</v>
      </c>
      <c r="B138" s="39" t="s">
        <v>52</v>
      </c>
      <c r="C138" s="30" t="s">
        <v>10</v>
      </c>
      <c r="D138" s="68">
        <f>(D91^(-D54))*(F91^(-D55))*(H91^D56)*(J91^(-D57))*(L91^(-D58))*(N91^(-D59))*(P91^(-D60))</f>
        <v>0.67585356840702171</v>
      </c>
    </row>
    <row r="139" spans="1:4" ht="16.5" thickBot="1" x14ac:dyDescent="0.3">
      <c r="A139" s="41">
        <v>22</v>
      </c>
      <c r="B139" s="39" t="s">
        <v>53</v>
      </c>
      <c r="C139" s="30" t="s">
        <v>19</v>
      </c>
      <c r="D139" s="68">
        <f>(D92^(-D54))*(F92^(-D55))*(H92^D56)*(J92^(-D57))*(L92^(-D58))*(N92^(-D59))*(P92^(-D60))</f>
        <v>0.5515281898264317</v>
      </c>
    </row>
    <row r="140" spans="1:4" ht="16.5" thickBot="1" x14ac:dyDescent="0.3">
      <c r="A140" s="41">
        <v>23</v>
      </c>
      <c r="B140" s="39" t="s">
        <v>54</v>
      </c>
      <c r="C140" s="30" t="s">
        <v>16</v>
      </c>
      <c r="D140" s="68">
        <f>(D93^(-D54))*(F93^(-D55))*(H93^D56)*(J93^(-D57))*(L93^(-D58))*(N93^(-D59))*(P93^(-D865))</f>
        <v>0.91562847760303789</v>
      </c>
    </row>
    <row r="141" spans="1:4" ht="16.5" thickBot="1" x14ac:dyDescent="0.3">
      <c r="A141" s="41">
        <v>24</v>
      </c>
      <c r="B141" s="39" t="s">
        <v>56</v>
      </c>
      <c r="C141" s="30" t="s">
        <v>10</v>
      </c>
      <c r="D141" s="68">
        <f>(D94^(-D54))*(F94^(-D55))*(H94^D56)*(J94^(-D57))*(L94^(-D58))*(N94^(-D59))*(P94^(-D60))</f>
        <v>0.70169594707565974</v>
      </c>
    </row>
    <row r="142" spans="1:4" ht="16.5" thickBot="1" x14ac:dyDescent="0.3">
      <c r="A142" s="41">
        <v>25</v>
      </c>
      <c r="B142" s="39" t="s">
        <v>57</v>
      </c>
      <c r="C142" s="30" t="s">
        <v>16</v>
      </c>
      <c r="D142" s="68">
        <f>(D95^(-D54))*(F95^(-D55))*(H95^D56)*(J95^(-D57))*(L95^(-D58))*(N95^(-D59))*(P95^(-D60))</f>
        <v>0.8620704728671188</v>
      </c>
    </row>
    <row r="143" spans="1:4" ht="16.5" thickBot="1" x14ac:dyDescent="0.3">
      <c r="A143" s="41">
        <v>26</v>
      </c>
      <c r="B143" s="39" t="s">
        <v>58</v>
      </c>
      <c r="C143" s="30" t="s">
        <v>10</v>
      </c>
      <c r="D143" s="68">
        <f>(D96^(-D54))*(F96^(-D55))*(H96^D56)*(J96^(-D57))*(L96^(-D58))*(N96^(-D59))*(P96^(-D60))</f>
        <v>0.68736238315256071</v>
      </c>
    </row>
    <row r="144" spans="1:4" ht="16.5" thickBot="1" x14ac:dyDescent="0.3">
      <c r="A144" s="41">
        <v>27</v>
      </c>
      <c r="B144" s="39" t="s">
        <v>59</v>
      </c>
      <c r="C144" s="30" t="s">
        <v>16</v>
      </c>
      <c r="D144" s="68">
        <f>(D97^(-D54))*(F97^(-D55))*(H97^D56)*(J97^(-D57))*(L97^(-D58))*(N97^(-D59))*(P97^(-D60))</f>
        <v>0.52286073901579722</v>
      </c>
    </row>
    <row r="145" spans="1:4" ht="16.5" thickBot="1" x14ac:dyDescent="0.3">
      <c r="A145" s="41">
        <v>28</v>
      </c>
      <c r="B145" s="39" t="s">
        <v>60</v>
      </c>
      <c r="C145" s="30" t="s">
        <v>10</v>
      </c>
      <c r="D145" s="68">
        <f>(D98^(-D54))*(F98^(-D55))*(H98^D56)*(J98^(-D57))*(L98^(-D58))*(N98^(-D59))*(P98^(-D60))</f>
        <v>0.67585356840702171</v>
      </c>
    </row>
    <row r="146" spans="1:4" ht="16.5" thickBot="1" x14ac:dyDescent="0.3">
      <c r="A146" s="41">
        <v>29</v>
      </c>
      <c r="B146" s="39" t="s">
        <v>61</v>
      </c>
      <c r="C146" s="30" t="s">
        <v>19</v>
      </c>
      <c r="D146" s="68">
        <f>(D99^(-D54))*(F99^(-D55))*(H99^D56)*(J99^(-D57))*(L99^(-D58))*(N99^(-D59))*(P99^(-D60))</f>
        <v>0.38782307062148147</v>
      </c>
    </row>
    <row r="147" spans="1:4" ht="16.5" thickBot="1" x14ac:dyDescent="0.3">
      <c r="A147" s="41">
        <v>30</v>
      </c>
      <c r="B147" s="39" t="s">
        <v>62</v>
      </c>
      <c r="C147" s="30" t="s">
        <v>10</v>
      </c>
      <c r="D147" s="68">
        <f>(D100^(-D54))*(F100^(-D55))*(H100^D56)*(J100^(-D57))*(L100^(-D58))*(N100^(-D59))*(P100^(-D60))</f>
        <v>0.50591683527735387</v>
      </c>
    </row>
    <row r="148" spans="1:4" ht="16.5" thickBot="1" x14ac:dyDescent="0.3">
      <c r="A148" s="41">
        <v>31</v>
      </c>
      <c r="B148" s="39" t="s">
        <v>63</v>
      </c>
      <c r="C148" s="30" t="s">
        <v>10</v>
      </c>
      <c r="D148" s="68">
        <f>(D101^(-D54))*(F101^(-D55))*(H101^D56)*(J101^(-D57))*(L101^(-D58))*(N101^(-D59))*(P101^(-D60))</f>
        <v>0.67585356840702171</v>
      </c>
    </row>
    <row r="149" spans="1:4" ht="16.5" thickBot="1" x14ac:dyDescent="0.3">
      <c r="A149" s="41">
        <v>32</v>
      </c>
      <c r="B149" s="39" t="s">
        <v>64</v>
      </c>
      <c r="C149" s="30" t="s">
        <v>16</v>
      </c>
      <c r="D149" s="68">
        <f>(D102^(-D54))*(F102^(-D55))*(H102^D56)*(J102^(-D57))*(L102^(-D58))*(N102^(-D59))*(P102^(-D60))</f>
        <v>0.96811659746719625</v>
      </c>
    </row>
    <row r="150" spans="1:4" ht="16.5" thickBot="1" x14ac:dyDescent="0.3">
      <c r="A150" s="41">
        <v>33</v>
      </c>
      <c r="B150" s="39" t="s">
        <v>66</v>
      </c>
      <c r="C150" s="30" t="s">
        <v>19</v>
      </c>
      <c r="D150" s="68">
        <f>(D103^(-D54))*(F103^(-D55))*(H103^D56)*(J103^(-D57))*(L103^(-D58))*(N103^(-D59))*(P103^(-D60))</f>
        <v>0.61630501848330987</v>
      </c>
    </row>
    <row r="151" spans="1:4" ht="16.5" thickBot="1" x14ac:dyDescent="0.3">
      <c r="A151" s="41">
        <v>34</v>
      </c>
      <c r="B151" s="39" t="s">
        <v>67</v>
      </c>
      <c r="C151" s="30" t="s">
        <v>16</v>
      </c>
      <c r="D151" s="68">
        <f>(D104^(-D54))*(F104^(-D55))*(H104^D56)*(J104^(-D57))*(L104^(-D58))*(N104^(-D59))*(P104^(-D60))</f>
        <v>0.5346032938088634</v>
      </c>
    </row>
    <row r="152" spans="1:4" ht="16.5" thickBot="1" x14ac:dyDescent="0.3">
      <c r="A152" s="41">
        <v>35</v>
      </c>
      <c r="B152" s="39" t="s">
        <v>68</v>
      </c>
      <c r="C152" s="30" t="s">
        <v>16</v>
      </c>
      <c r="D152" s="68">
        <f>(D105^(-D54))*(F105^(-D55))*(H105^D56)*(J105^(-D57))*(L105^(-D58))*(N105^(-D59))*(P105^(-D60))</f>
        <v>0.83458473296905189</v>
      </c>
    </row>
    <row r="153" spans="1:4" ht="16.5" thickBot="1" x14ac:dyDescent="0.3">
      <c r="A153" s="41">
        <v>36</v>
      </c>
      <c r="B153" s="39" t="s">
        <v>69</v>
      </c>
      <c r="C153" s="30" t="s">
        <v>16</v>
      </c>
      <c r="D153" s="68">
        <f>(D106^(-D54))*(F106^(-D55))*(H106^D56)*(J106^(-D57))*(L106^(-D58))*(N106^(-D59))*(P106^(-D60))</f>
        <v>0.97031275274979822</v>
      </c>
    </row>
    <row r="154" spans="1:4" ht="16.5" thickBot="1" x14ac:dyDescent="0.3">
      <c r="A154" s="41">
        <v>37</v>
      </c>
      <c r="B154" s="39" t="s">
        <v>70</v>
      </c>
      <c r="C154" s="30" t="s">
        <v>16</v>
      </c>
      <c r="D154" s="68">
        <f>(D107^(-D54))*(F107^(-D55))*(H107^D56)*(J107^(-D57))*(L107^(-D58))*(N107^(-D59))*(P107^(-D60))</f>
        <v>1</v>
      </c>
    </row>
    <row r="155" spans="1:4" ht="16.5" thickBot="1" x14ac:dyDescent="0.3">
      <c r="A155" s="41">
        <v>38</v>
      </c>
      <c r="B155" s="39" t="s">
        <v>72</v>
      </c>
      <c r="C155" s="30" t="s">
        <v>10</v>
      </c>
      <c r="D155" s="68">
        <f>(D108^(-D54))*(F108^(-D55))*(H108^D56)*(J108^(-D57))*(L108^(-D58))*(N108^(-D59))*(P108^(-D60))</f>
        <v>0.5919441147210921</v>
      </c>
    </row>
    <row r="156" spans="1:4" ht="16.5" thickBot="1" x14ac:dyDescent="0.3">
      <c r="A156" s="41">
        <v>39</v>
      </c>
      <c r="B156" s="39" t="s">
        <v>73</v>
      </c>
      <c r="C156" s="30" t="s">
        <v>16</v>
      </c>
      <c r="D156" s="68">
        <f>(D109^(-D54))*(F109^(-D55))*(H109^D56)*(J109^(-D57))*(L109^(-D58))*(N109^(-D59))*(P109^(-D60))</f>
        <v>0.80567178092177338</v>
      </c>
    </row>
    <row r="157" spans="1:4" ht="16.5" thickBot="1" x14ac:dyDescent="0.3">
      <c r="A157" s="41">
        <v>40</v>
      </c>
      <c r="B157" s="39" t="s">
        <v>74</v>
      </c>
      <c r="C157" s="30" t="s">
        <v>16</v>
      </c>
      <c r="D157" s="68">
        <f>(D110^(-D54))*(F110^(-D55))*(H110^D56)*(J110^(-D57))*(L110^(-D58))*(N110^(-D59))*(P110^(-D60))</f>
        <v>0.74609584714760557</v>
      </c>
    </row>
    <row r="158" spans="1:4" ht="16.5" thickBot="1" x14ac:dyDescent="0.3">
      <c r="A158" s="41">
        <v>41</v>
      </c>
      <c r="B158" s="39" t="s">
        <v>75</v>
      </c>
      <c r="C158" s="30" t="s">
        <v>16</v>
      </c>
      <c r="D158" s="68">
        <f>(D111^(-D54))*(F111^(-D55))*(H111^D56)*(J111^(-D57))*(L111^(-D58))*(N111^(-D59))*(P111^(-D60))</f>
        <v>0.53981519984623827</v>
      </c>
    </row>
    <row r="159" spans="1:4" ht="16.5" thickBot="1" x14ac:dyDescent="0.3">
      <c r="A159" s="41">
        <v>42</v>
      </c>
      <c r="B159" s="39" t="s">
        <v>76</v>
      </c>
      <c r="C159" s="30" t="s">
        <v>16</v>
      </c>
      <c r="D159" s="68">
        <f>(D112^(-D54))*(F112^(-D55))*(H112^D56)*(J112^(-D57))*(L112^(-D58))*(N112^(-D59))*(P112^(-D60))</f>
        <v>0.5942198719132219</v>
      </c>
    </row>
    <row r="160" spans="1:4" ht="16.5" thickBot="1" x14ac:dyDescent="0.3">
      <c r="A160" s="41">
        <v>43</v>
      </c>
      <c r="B160" s="39" t="s">
        <v>77</v>
      </c>
      <c r="C160" s="30" t="s">
        <v>16</v>
      </c>
      <c r="D160" s="68">
        <f>(D113^(-D54))*(F113^(-D55))*(H113^D56)*(J113^(-D57))*(L113^(-D58))*(N113^(-D59))*(P113^(-D60))</f>
        <v>0.88643512628112187</v>
      </c>
    </row>
    <row r="161" spans="1:5" ht="16.5" thickBot="1" x14ac:dyDescent="0.3">
      <c r="A161" s="41">
        <v>44</v>
      </c>
      <c r="B161" s="39" t="s">
        <v>78</v>
      </c>
      <c r="C161" s="30" t="s">
        <v>16</v>
      </c>
      <c r="D161" s="68">
        <f>(D114^(-D54))*(F114^(-D55))*(H114^D56)*(J114^(-D57))*(L114^(-D58))*(N114^(-D59))*(P114^(-D60))</f>
        <v>0.88643512628112187</v>
      </c>
    </row>
    <row r="162" spans="1:5" ht="16.5" thickBot="1" x14ac:dyDescent="0.3">
      <c r="A162" s="41">
        <v>45</v>
      </c>
      <c r="B162" s="40" t="s">
        <v>79</v>
      </c>
      <c r="C162" s="30" t="s">
        <v>16</v>
      </c>
      <c r="D162" s="68">
        <f>(D115^(-D54))*(F115^(-D55))*(H115^D56)*(J115^(-D57))*(L115^(-D58))*(N115^(-D59))*(P115^(-D60))</f>
        <v>0.88643512628112187</v>
      </c>
    </row>
    <row r="164" spans="1:5" ht="16.5" thickBot="1" x14ac:dyDescent="0.3">
      <c r="A164" s="95" t="s">
        <v>169</v>
      </c>
      <c r="B164" s="95"/>
      <c r="C164" s="95"/>
      <c r="D164" s="95"/>
      <c r="E164" s="95"/>
    </row>
    <row r="165" spans="1:5" ht="16.5" thickBot="1" x14ac:dyDescent="0.3">
      <c r="A165" s="17" t="s">
        <v>0</v>
      </c>
      <c r="B165" s="37" t="s">
        <v>1</v>
      </c>
      <c r="C165" s="71" t="s">
        <v>155</v>
      </c>
      <c r="D165" s="75" t="s">
        <v>157</v>
      </c>
    </row>
    <row r="166" spans="1:5" ht="16.5" thickBot="1" x14ac:dyDescent="0.3">
      <c r="A166" s="41">
        <v>1</v>
      </c>
      <c r="B166" s="51" t="s">
        <v>9</v>
      </c>
      <c r="C166" s="72">
        <f>D118/SUM(D118:D162)</f>
        <v>1.8431106947284635E-2</v>
      </c>
      <c r="D166" s="76"/>
    </row>
    <row r="167" spans="1:5" ht="16.5" thickBot="1" x14ac:dyDescent="0.3">
      <c r="A167" s="41">
        <v>2</v>
      </c>
      <c r="B167" s="52" t="s">
        <v>15</v>
      </c>
      <c r="C167" s="72">
        <f>D119/SUM(D118:D162)</f>
        <v>2.3655641729080582E-2</v>
      </c>
      <c r="D167" s="76"/>
    </row>
    <row r="168" spans="1:5" ht="16.5" thickBot="1" x14ac:dyDescent="0.3">
      <c r="A168" s="41">
        <v>3</v>
      </c>
      <c r="B168" s="52" t="s">
        <v>18</v>
      </c>
      <c r="C168" s="72">
        <f>D120/SUM(D118:D162)</f>
        <v>1.4627238272795866E-2</v>
      </c>
      <c r="D168" s="76"/>
    </row>
    <row r="169" spans="1:5" ht="16.5" thickBot="1" x14ac:dyDescent="0.3">
      <c r="A169" s="41">
        <v>4</v>
      </c>
      <c r="B169" s="52" t="s">
        <v>23</v>
      </c>
      <c r="C169" s="72">
        <f>D121/SUM(D118:D162)</f>
        <v>1.724307136761653E-2</v>
      </c>
      <c r="D169" s="76"/>
    </row>
    <row r="170" spans="1:5" ht="16.5" thickBot="1" x14ac:dyDescent="0.3">
      <c r="A170" s="41">
        <v>5</v>
      </c>
      <c r="B170" s="52" t="s">
        <v>25</v>
      </c>
      <c r="C170" s="72">
        <f>D122/SUM(D118:D162)</f>
        <v>1.8431106947284635E-2</v>
      </c>
      <c r="D170" s="76"/>
    </row>
    <row r="171" spans="1:5" ht="16.5" thickBot="1" x14ac:dyDescent="0.3">
      <c r="A171" s="41">
        <v>6</v>
      </c>
      <c r="B171" s="52" t="s">
        <v>26</v>
      </c>
      <c r="C171" s="72">
        <f>D123/SUM(D118:D162)</f>
        <v>1.3991721121614035E-2</v>
      </c>
      <c r="D171" s="76"/>
    </row>
    <row r="172" spans="1:5" ht="16.5" thickBot="1" x14ac:dyDescent="0.3">
      <c r="A172" s="41">
        <v>7</v>
      </c>
      <c r="B172" s="52" t="s">
        <v>27</v>
      </c>
      <c r="C172" s="72">
        <f>D124/SUM(D118:D162)</f>
        <v>2.991904063399025E-2</v>
      </c>
      <c r="D172" s="76"/>
    </row>
    <row r="173" spans="1:5" ht="16.5" thickBot="1" x14ac:dyDescent="0.3">
      <c r="A173" s="41">
        <v>8</v>
      </c>
      <c r="B173" s="52" t="s">
        <v>31</v>
      </c>
      <c r="C173" s="72">
        <f>D125/SUM(D118:D162)</f>
        <v>2.0733112904842567E-2</v>
      </c>
      <c r="D173" s="76"/>
    </row>
    <row r="174" spans="1:5" ht="16.5" thickBot="1" x14ac:dyDescent="0.3">
      <c r="A174" s="41">
        <v>9</v>
      </c>
      <c r="B174" s="52" t="s">
        <v>32</v>
      </c>
      <c r="C174" s="72">
        <f>D126/SUM(D118:D162)</f>
        <v>2.8313604737150506E-2</v>
      </c>
      <c r="D174" s="76"/>
    </row>
    <row r="175" spans="1:5" ht="16.5" thickBot="1" x14ac:dyDescent="0.3">
      <c r="A175" s="41">
        <v>10</v>
      </c>
      <c r="B175" s="52" t="s">
        <v>34</v>
      </c>
      <c r="C175" s="72">
        <f>D127/SUM(D118:D162)</f>
        <v>1.3089840265471534E-2</v>
      </c>
      <c r="D175" s="76"/>
    </row>
    <row r="176" spans="1:5" ht="16.5" thickBot="1" x14ac:dyDescent="0.3">
      <c r="A176" s="41">
        <v>11</v>
      </c>
      <c r="B176" s="52" t="s">
        <v>35</v>
      </c>
      <c r="C176" s="72">
        <f>D128/SUM(D118:D162)</f>
        <v>2.6597117384935979E-2</v>
      </c>
      <c r="D176" s="76"/>
    </row>
    <row r="177" spans="1:4" ht="32.25" thickBot="1" x14ac:dyDescent="0.3">
      <c r="A177" s="41">
        <v>12</v>
      </c>
      <c r="B177" s="52" t="s">
        <v>37</v>
      </c>
      <c r="C177" s="73">
        <f>D129/SUM(D118:D162)</f>
        <v>2.2811472352895212E-2</v>
      </c>
      <c r="D177" s="76"/>
    </row>
    <row r="178" spans="1:4" ht="16.5" thickBot="1" x14ac:dyDescent="0.3">
      <c r="A178" s="41">
        <v>13</v>
      </c>
      <c r="B178" s="52" t="s">
        <v>38</v>
      </c>
      <c r="C178" s="72">
        <f>D130/SUM(D118:D162)</f>
        <v>1.9821601946792979E-2</v>
      </c>
      <c r="D178" s="76"/>
    </row>
    <row r="179" spans="1:4" ht="16.5" thickBot="1" x14ac:dyDescent="0.3">
      <c r="A179" s="41">
        <v>14</v>
      </c>
      <c r="B179" s="52" t="s">
        <v>40</v>
      </c>
      <c r="C179" s="72">
        <f>D131/SUM(D118:D162)</f>
        <v>1.3438665473048584E-2</v>
      </c>
      <c r="D179" s="76"/>
    </row>
    <row r="180" spans="1:4" ht="16.5" thickBot="1" x14ac:dyDescent="0.3">
      <c r="A180" s="41">
        <v>15</v>
      </c>
      <c r="B180" s="52" t="s">
        <v>42</v>
      </c>
      <c r="C180" s="72">
        <f>D132/SUM(D118:D162)</f>
        <v>3.3357352864980698E-2</v>
      </c>
      <c r="D180" s="76"/>
    </row>
    <row r="181" spans="1:4" ht="16.5" thickBot="1" x14ac:dyDescent="0.3">
      <c r="A181" s="41">
        <v>16</v>
      </c>
      <c r="B181" s="52" t="s">
        <v>43</v>
      </c>
      <c r="C181" s="72">
        <f>D133/SUM(D118:D162)</f>
        <v>2.6326099876404559E-2</v>
      </c>
      <c r="D181" s="76"/>
    </row>
    <row r="182" spans="1:4" ht="16.5" thickBot="1" x14ac:dyDescent="0.3">
      <c r="A182" s="41">
        <v>17</v>
      </c>
      <c r="B182" s="52" t="s">
        <v>44</v>
      </c>
      <c r="C182" s="72">
        <f>D134/SUM(D118:D162)</f>
        <v>2.5924742800931277E-2</v>
      </c>
      <c r="D182" s="76"/>
    </row>
    <row r="183" spans="1:4" ht="16.5" thickBot="1" x14ac:dyDescent="0.3">
      <c r="A183" s="41">
        <v>18</v>
      </c>
      <c r="B183" s="52" t="s">
        <v>46</v>
      </c>
      <c r="C183" s="72">
        <f>D135/SUM(D118:D162)</f>
        <v>1.4049062315787567E-2</v>
      </c>
      <c r="D183" s="76"/>
    </row>
    <row r="184" spans="1:4" ht="16.5" thickBot="1" x14ac:dyDescent="0.3">
      <c r="A184" s="41">
        <v>19</v>
      </c>
      <c r="B184" s="52" t="s">
        <v>47</v>
      </c>
      <c r="C184" s="72">
        <f>D136/SUM(D118:D162)</f>
        <v>2.8168981347756344E-2</v>
      </c>
      <c r="D184" s="76"/>
    </row>
    <row r="185" spans="1:4" ht="16.5" thickBot="1" x14ac:dyDescent="0.3">
      <c r="A185" s="41">
        <v>20</v>
      </c>
      <c r="B185" s="52" t="s">
        <v>51</v>
      </c>
      <c r="C185" s="72">
        <f>D137/SUM(D118:D162)</f>
        <v>1.9620587803591476E-2</v>
      </c>
      <c r="D185" s="76"/>
    </row>
    <row r="186" spans="1:4" ht="16.5" thickBot="1" x14ac:dyDescent="0.3">
      <c r="A186" s="41">
        <v>21</v>
      </c>
      <c r="B186" s="52" t="s">
        <v>52</v>
      </c>
      <c r="C186" s="72">
        <f>D138/SUM(D118:D162)</f>
        <v>2.1428546930906837E-2</v>
      </c>
      <c r="D186" s="76"/>
    </row>
    <row r="187" spans="1:4" ht="16.5" thickBot="1" x14ac:dyDescent="0.3">
      <c r="A187" s="41">
        <v>22</v>
      </c>
      <c r="B187" s="52" t="s">
        <v>53</v>
      </c>
      <c r="C187" s="72">
        <f>D139/SUM(D118:D162)</f>
        <v>1.7486698675379813E-2</v>
      </c>
      <c r="D187" s="76"/>
    </row>
    <row r="188" spans="1:4" ht="16.5" thickBot="1" x14ac:dyDescent="0.3">
      <c r="A188" s="41">
        <v>23</v>
      </c>
      <c r="B188" s="52" t="s">
        <v>54</v>
      </c>
      <c r="C188" s="72">
        <f>D140/SUM(D118:D162)</f>
        <v>2.9030826677200142E-2</v>
      </c>
      <c r="D188" s="76"/>
    </row>
    <row r="189" spans="1:4" ht="16.5" thickBot="1" x14ac:dyDescent="0.3">
      <c r="A189" s="41">
        <v>24</v>
      </c>
      <c r="B189" s="52" t="s">
        <v>56</v>
      </c>
      <c r="C189" s="72">
        <f>D141/SUM(D118:D162)</f>
        <v>2.2247902853540186E-2</v>
      </c>
      <c r="D189" s="76"/>
    </row>
    <row r="190" spans="1:4" ht="16.5" thickBot="1" x14ac:dyDescent="0.3">
      <c r="A190" s="41">
        <v>25</v>
      </c>
      <c r="B190" s="52" t="s">
        <v>57</v>
      </c>
      <c r="C190" s="72">
        <f>D142/SUM(D118:D162)</f>
        <v>2.733272183369918E-2</v>
      </c>
      <c r="D190" s="76"/>
    </row>
    <row r="191" spans="1:4" ht="16.5" thickBot="1" x14ac:dyDescent="0.3">
      <c r="A191" s="41">
        <v>26</v>
      </c>
      <c r="B191" s="52" t="s">
        <v>58</v>
      </c>
      <c r="C191" s="72">
        <f>D143/SUM(D118:D162)</f>
        <v>2.1793444282081839E-2</v>
      </c>
      <c r="D191" s="76"/>
    </row>
    <row r="192" spans="1:4" ht="16.5" thickBot="1" x14ac:dyDescent="0.3">
      <c r="A192" s="41">
        <v>27</v>
      </c>
      <c r="B192" s="52" t="s">
        <v>59</v>
      </c>
      <c r="C192" s="72">
        <f>D144/SUM(D118:D162)</f>
        <v>1.6577771292584385E-2</v>
      </c>
      <c r="D192" s="76"/>
    </row>
    <row r="193" spans="1:4" ht="16.5" thickBot="1" x14ac:dyDescent="0.3">
      <c r="A193" s="41">
        <v>28</v>
      </c>
      <c r="B193" s="52" t="s">
        <v>60</v>
      </c>
      <c r="C193" s="72">
        <f>D145/SUM(D118:D162)</f>
        <v>2.1428546930906837E-2</v>
      </c>
      <c r="D193" s="76"/>
    </row>
    <row r="194" spans="1:4" ht="16.5" thickBot="1" x14ac:dyDescent="0.3">
      <c r="A194" s="41">
        <v>29</v>
      </c>
      <c r="B194" s="52" t="s">
        <v>61</v>
      </c>
      <c r="C194" s="72">
        <f>D146/SUM(D118:D162)</f>
        <v>1.2296280227222177E-2</v>
      </c>
      <c r="D194" s="76"/>
    </row>
    <row r="195" spans="1:4" ht="16.5" thickBot="1" x14ac:dyDescent="0.3">
      <c r="A195" s="41">
        <v>30</v>
      </c>
      <c r="B195" s="52" t="s">
        <v>62</v>
      </c>
      <c r="C195" s="72">
        <f>D147/SUM(D118:D162)</f>
        <v>1.6040549543045082E-2</v>
      </c>
      <c r="D195" s="76"/>
    </row>
    <row r="196" spans="1:4" ht="16.5" thickBot="1" x14ac:dyDescent="0.3">
      <c r="A196" s="41">
        <v>31</v>
      </c>
      <c r="B196" s="52" t="s">
        <v>63</v>
      </c>
      <c r="C196" s="72">
        <f>D148/SUM(D118:D162)</f>
        <v>2.1428546930906837E-2</v>
      </c>
      <c r="D196" s="76"/>
    </row>
    <row r="197" spans="1:4" ht="16.5" thickBot="1" x14ac:dyDescent="0.3">
      <c r="A197" s="41">
        <v>32</v>
      </c>
      <c r="B197" s="52" t="s">
        <v>64</v>
      </c>
      <c r="C197" s="72">
        <f>D149/SUM(D118:D162)</f>
        <v>3.0695009855925066E-2</v>
      </c>
      <c r="D197" s="76"/>
    </row>
    <row r="198" spans="1:4" ht="16.5" thickBot="1" x14ac:dyDescent="0.3">
      <c r="A198" s="41">
        <v>33</v>
      </c>
      <c r="B198" s="52" t="s">
        <v>66</v>
      </c>
      <c r="C198" s="72">
        <f>D150/SUM(D118:D162)</f>
        <v>1.9540506449423081E-2</v>
      </c>
      <c r="D198" s="76"/>
    </row>
    <row r="199" spans="1:4" ht="16.5" thickBot="1" x14ac:dyDescent="0.3">
      <c r="A199" s="41">
        <v>34</v>
      </c>
      <c r="B199" s="52" t="s">
        <v>67</v>
      </c>
      <c r="C199" s="72">
        <f>D151/SUM(D118:D162)</f>
        <v>1.6950079582773697E-2</v>
      </c>
      <c r="D199" s="76"/>
    </row>
    <row r="200" spans="1:4" ht="16.5" thickBot="1" x14ac:dyDescent="0.3">
      <c r="A200" s="41">
        <v>35</v>
      </c>
      <c r="B200" s="52" t="s">
        <v>68</v>
      </c>
      <c r="C200" s="72">
        <f>D152/SUM(D118:D162)</f>
        <v>2.6461261661158191E-2</v>
      </c>
      <c r="D200" s="76"/>
    </row>
    <row r="201" spans="1:4" ht="16.5" thickBot="1" x14ac:dyDescent="0.3">
      <c r="A201" s="41">
        <v>36</v>
      </c>
      <c r="B201" s="52" t="s">
        <v>69</v>
      </c>
      <c r="C201" s="72">
        <f>D153/SUM(D118:D162)</f>
        <v>3.0764640939847161E-2</v>
      </c>
      <c r="D201" s="76"/>
    </row>
    <row r="202" spans="1:4" ht="16.5" thickBot="1" x14ac:dyDescent="0.3">
      <c r="A202" s="41">
        <v>37</v>
      </c>
      <c r="B202" s="52" t="s">
        <v>70</v>
      </c>
      <c r="C202" s="72">
        <f>D154/SUM(D118:D162)</f>
        <v>3.1705901888501753E-2</v>
      </c>
      <c r="D202" s="76"/>
    </row>
    <row r="203" spans="1:4" ht="16.5" thickBot="1" x14ac:dyDescent="0.3">
      <c r="A203" s="41">
        <v>38</v>
      </c>
      <c r="B203" s="52" t="s">
        <v>72</v>
      </c>
      <c r="C203" s="72">
        <f>D155/SUM(D118:D162)</f>
        <v>1.8768122024822972E-2</v>
      </c>
      <c r="D203" s="76"/>
    </row>
    <row r="204" spans="1:4" ht="16.5" thickBot="1" x14ac:dyDescent="0.3">
      <c r="A204" s="41">
        <v>39</v>
      </c>
      <c r="B204" s="52" t="s">
        <v>73</v>
      </c>
      <c r="C204" s="72">
        <f>D156/SUM(D118:D162)</f>
        <v>2.5544550440240225E-2</v>
      </c>
      <c r="D204" s="76"/>
    </row>
    <row r="205" spans="1:4" ht="16.5" thickBot="1" x14ac:dyDescent="0.3">
      <c r="A205" s="41">
        <v>40</v>
      </c>
      <c r="B205" s="52" t="s">
        <v>74</v>
      </c>
      <c r="C205" s="72">
        <f>D157/SUM(D118:D162)</f>
        <v>2.3655641729080582E-2</v>
      </c>
      <c r="D205" s="76"/>
    </row>
    <row r="206" spans="1:4" ht="16.5" thickBot="1" x14ac:dyDescent="0.3">
      <c r="A206" s="41">
        <v>41</v>
      </c>
      <c r="B206" s="52" t="s">
        <v>75</v>
      </c>
      <c r="C206" s="72">
        <f>D158/SUM(D118:D162)</f>
        <v>1.7115327764246797E-2</v>
      </c>
      <c r="D206" s="76"/>
    </row>
    <row r="207" spans="1:4" ht="16.5" thickBot="1" x14ac:dyDescent="0.3">
      <c r="A207" s="41">
        <v>42</v>
      </c>
      <c r="B207" s="52" t="s">
        <v>76</v>
      </c>
      <c r="C207" s="72">
        <f>D159/SUM(D118:D162)</f>
        <v>1.8840276959078691E-2</v>
      </c>
      <c r="D207" s="76"/>
    </row>
    <row r="208" spans="1:4" ht="16.5" thickBot="1" x14ac:dyDescent="0.3">
      <c r="A208" s="41">
        <v>43</v>
      </c>
      <c r="B208" s="52" t="s">
        <v>77</v>
      </c>
      <c r="C208" s="72">
        <f>D160/SUM(D118:D162)</f>
        <v>2.810522514439091E-2</v>
      </c>
      <c r="D208" s="76"/>
    </row>
    <row r="209" spans="1:4" ht="16.5" thickBot="1" x14ac:dyDescent="0.3">
      <c r="A209" s="41">
        <v>44</v>
      </c>
      <c r="B209" s="52" t="s">
        <v>78</v>
      </c>
      <c r="C209" s="72">
        <f>D161/SUM(D118:D162)</f>
        <v>2.810522514439091E-2</v>
      </c>
      <c r="D209" s="76"/>
    </row>
    <row r="210" spans="1:4" ht="16.5" thickBot="1" x14ac:dyDescent="0.3">
      <c r="A210" s="41">
        <v>45</v>
      </c>
      <c r="B210" s="53" t="s">
        <v>79</v>
      </c>
      <c r="C210" s="72">
        <f>D162/SUM(D118:D162)</f>
        <v>2.810522514439091E-2</v>
      </c>
      <c r="D210" s="76"/>
    </row>
  </sheetData>
  <mergeCells count="5">
    <mergeCell ref="A50:I50"/>
    <mergeCell ref="A51:C51"/>
    <mergeCell ref="A2:I2"/>
    <mergeCell ref="A1:I1"/>
    <mergeCell ref="A164:E164"/>
  </mergeCells>
  <pageMargins left="0.3" right="0.3" top="0.5" bottom="0.75" header="0.3" footer="0.3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8"/>
  <sheetViews>
    <sheetView tabSelected="1" workbookViewId="0">
      <selection activeCell="F4" sqref="F4"/>
    </sheetView>
  </sheetViews>
  <sheetFormatPr defaultRowHeight="15" x14ac:dyDescent="0.25"/>
  <cols>
    <col min="1" max="1" width="5.7109375" customWidth="1"/>
    <col min="2" max="2" width="25.7109375" customWidth="1"/>
    <col min="3" max="3" width="24.140625" customWidth="1"/>
    <col min="4" max="4" width="29.28515625" customWidth="1"/>
    <col min="5" max="5" width="13.7109375" customWidth="1"/>
  </cols>
  <sheetData>
    <row r="1" spans="1:4" x14ac:dyDescent="0.25">
      <c r="A1" s="89" t="s">
        <v>158</v>
      </c>
      <c r="B1" s="89"/>
      <c r="C1" s="89"/>
      <c r="D1" s="89"/>
    </row>
    <row r="3" spans="1:4" x14ac:dyDescent="0.25">
      <c r="A3" s="83" t="s">
        <v>0</v>
      </c>
      <c r="B3" s="84" t="s">
        <v>159</v>
      </c>
      <c r="C3" s="85" t="s">
        <v>160</v>
      </c>
      <c r="D3" s="86" t="s">
        <v>162</v>
      </c>
    </row>
    <row r="4" spans="1:4" ht="15.75" x14ac:dyDescent="0.25">
      <c r="A4" s="83">
        <v>1</v>
      </c>
      <c r="B4" s="87" t="s">
        <v>34</v>
      </c>
      <c r="C4" s="87" t="s">
        <v>42</v>
      </c>
      <c r="D4" s="88" t="s">
        <v>170</v>
      </c>
    </row>
    <row r="5" spans="1:4" ht="15.75" x14ac:dyDescent="0.25">
      <c r="A5" s="83">
        <f>A4+1</f>
        <v>2</v>
      </c>
      <c r="B5" s="87" t="s">
        <v>61</v>
      </c>
      <c r="C5" s="87" t="s">
        <v>70</v>
      </c>
      <c r="D5" s="88" t="s">
        <v>68</v>
      </c>
    </row>
    <row r="6" spans="1:4" ht="15.75" x14ac:dyDescent="0.25">
      <c r="A6" s="83">
        <f t="shared" ref="A6:A47" si="0">A5+1</f>
        <v>3</v>
      </c>
      <c r="B6" s="87" t="s">
        <v>26</v>
      </c>
      <c r="C6" s="87" t="s">
        <v>69</v>
      </c>
      <c r="D6" s="88" t="s">
        <v>56</v>
      </c>
    </row>
    <row r="7" spans="1:4" ht="15.75" x14ac:dyDescent="0.25">
      <c r="A7" s="83">
        <f t="shared" si="0"/>
        <v>4</v>
      </c>
      <c r="B7" s="87" t="s">
        <v>18</v>
      </c>
      <c r="C7" s="87" t="s">
        <v>64</v>
      </c>
      <c r="D7" s="88" t="s">
        <v>42</v>
      </c>
    </row>
    <row r="8" spans="1:4" ht="15.75" x14ac:dyDescent="0.25">
      <c r="A8" s="83">
        <f t="shared" si="0"/>
        <v>5</v>
      </c>
      <c r="B8" s="87" t="s">
        <v>40</v>
      </c>
      <c r="C8" s="87" t="s">
        <v>27</v>
      </c>
      <c r="D8" s="88" t="s">
        <v>47</v>
      </c>
    </row>
    <row r="9" spans="1:4" ht="15.75" x14ac:dyDescent="0.25">
      <c r="A9" s="83">
        <f t="shared" si="0"/>
        <v>6</v>
      </c>
      <c r="B9" s="87" t="s">
        <v>46</v>
      </c>
      <c r="C9" s="87" t="s">
        <v>54</v>
      </c>
      <c r="D9" s="88" t="s">
        <v>54</v>
      </c>
    </row>
    <row r="10" spans="1:4" ht="15.75" x14ac:dyDescent="0.25">
      <c r="A10" s="83">
        <f t="shared" si="0"/>
        <v>7</v>
      </c>
      <c r="B10" s="87" t="s">
        <v>53</v>
      </c>
      <c r="C10" s="87" t="s">
        <v>32</v>
      </c>
      <c r="D10" s="88" t="s">
        <v>73</v>
      </c>
    </row>
    <row r="11" spans="1:4" ht="15.75" x14ac:dyDescent="0.25">
      <c r="A11" s="83">
        <f t="shared" si="0"/>
        <v>8</v>
      </c>
      <c r="B11" s="87" t="s">
        <v>59</v>
      </c>
      <c r="C11" s="87" t="s">
        <v>47</v>
      </c>
      <c r="D11" s="88" t="s">
        <v>79</v>
      </c>
    </row>
    <row r="12" spans="1:4" ht="15.75" x14ac:dyDescent="0.25">
      <c r="A12" s="83">
        <f t="shared" si="0"/>
        <v>9</v>
      </c>
      <c r="B12" s="87" t="s">
        <v>62</v>
      </c>
      <c r="C12" s="87" t="s">
        <v>77</v>
      </c>
      <c r="D12" s="88" t="s">
        <v>37</v>
      </c>
    </row>
    <row r="13" spans="1:4" ht="15.75" x14ac:dyDescent="0.25">
      <c r="A13" s="83">
        <f t="shared" si="0"/>
        <v>10</v>
      </c>
      <c r="B13" s="87" t="s">
        <v>67</v>
      </c>
      <c r="C13" s="87" t="s">
        <v>78</v>
      </c>
      <c r="D13" s="88" t="s">
        <v>171</v>
      </c>
    </row>
    <row r="14" spans="1:4" ht="15.75" x14ac:dyDescent="0.25">
      <c r="A14" s="83">
        <f t="shared" si="0"/>
        <v>11</v>
      </c>
      <c r="B14" s="87" t="s">
        <v>23</v>
      </c>
      <c r="C14" s="87" t="s">
        <v>79</v>
      </c>
      <c r="D14" s="88" t="s">
        <v>32</v>
      </c>
    </row>
    <row r="15" spans="1:4" ht="15.75" x14ac:dyDescent="0.25">
      <c r="A15" s="83">
        <f t="shared" si="0"/>
        <v>12</v>
      </c>
      <c r="B15" s="87" t="s">
        <v>66</v>
      </c>
      <c r="C15" s="87" t="s">
        <v>57</v>
      </c>
      <c r="D15" s="88" t="s">
        <v>172</v>
      </c>
    </row>
    <row r="16" spans="1:4" ht="15.75" x14ac:dyDescent="0.25">
      <c r="A16" s="83">
        <f t="shared" si="0"/>
        <v>13</v>
      </c>
      <c r="B16" s="87" t="s">
        <v>9</v>
      </c>
      <c r="C16" s="87" t="s">
        <v>35</v>
      </c>
      <c r="D16" s="88" t="s">
        <v>78</v>
      </c>
    </row>
    <row r="17" spans="1:4" ht="15.75" x14ac:dyDescent="0.25">
      <c r="A17" s="83">
        <f t="shared" si="0"/>
        <v>14</v>
      </c>
      <c r="B17" s="87" t="s">
        <v>25</v>
      </c>
      <c r="C17" s="87" t="s">
        <v>68</v>
      </c>
      <c r="D17" s="88" t="s">
        <v>69</v>
      </c>
    </row>
    <row r="18" spans="1:4" ht="15.75" x14ac:dyDescent="0.25">
      <c r="A18" s="83">
        <f t="shared" si="0"/>
        <v>15</v>
      </c>
      <c r="B18" s="87" t="s">
        <v>72</v>
      </c>
      <c r="C18" s="87" t="s">
        <v>43</v>
      </c>
      <c r="D18" s="88" t="s">
        <v>64</v>
      </c>
    </row>
    <row r="19" spans="1:4" ht="15.75" x14ac:dyDescent="0.25">
      <c r="A19" s="83">
        <f t="shared" si="0"/>
        <v>16</v>
      </c>
      <c r="B19" s="87" t="s">
        <v>75</v>
      </c>
      <c r="C19" s="87" t="s">
        <v>44</v>
      </c>
      <c r="D19" s="88" t="s">
        <v>173</v>
      </c>
    </row>
    <row r="20" spans="1:4" ht="15.75" x14ac:dyDescent="0.25">
      <c r="A20" s="83">
        <f t="shared" si="0"/>
        <v>17</v>
      </c>
      <c r="B20" s="87" t="s">
        <v>37</v>
      </c>
      <c r="C20" s="87" t="s">
        <v>73</v>
      </c>
      <c r="D20" s="88" t="s">
        <v>43</v>
      </c>
    </row>
    <row r="21" spans="1:4" ht="15.75" x14ac:dyDescent="0.25">
      <c r="A21" s="83">
        <f t="shared" si="0"/>
        <v>18</v>
      </c>
      <c r="B21" s="87" t="s">
        <v>51</v>
      </c>
      <c r="C21" s="87" t="s">
        <v>15</v>
      </c>
      <c r="D21" s="88" t="s">
        <v>174</v>
      </c>
    </row>
    <row r="22" spans="1:4" ht="15.75" x14ac:dyDescent="0.25">
      <c r="A22" s="83">
        <f t="shared" si="0"/>
        <v>19</v>
      </c>
      <c r="B22" s="87" t="s">
        <v>58</v>
      </c>
      <c r="C22" s="87" t="s">
        <v>74</v>
      </c>
      <c r="D22" s="88" t="s">
        <v>44</v>
      </c>
    </row>
    <row r="23" spans="1:4" ht="15.75" x14ac:dyDescent="0.25">
      <c r="A23" s="83">
        <f t="shared" si="0"/>
        <v>20</v>
      </c>
      <c r="B23" s="87" t="s">
        <v>76</v>
      </c>
      <c r="C23" s="87" t="s">
        <v>37</v>
      </c>
      <c r="D23" s="88" t="s">
        <v>66</v>
      </c>
    </row>
    <row r="24" spans="1:4" ht="15.75" x14ac:dyDescent="0.25">
      <c r="A24" s="83">
        <f>A23+1</f>
        <v>21</v>
      </c>
      <c r="B24" s="87" t="s">
        <v>52</v>
      </c>
      <c r="C24" s="87" t="s">
        <v>56</v>
      </c>
      <c r="D24" s="88" t="s">
        <v>74</v>
      </c>
    </row>
    <row r="25" spans="1:4" ht="15.75" x14ac:dyDescent="0.25">
      <c r="A25" s="83">
        <f t="shared" si="0"/>
        <v>22</v>
      </c>
      <c r="B25" s="87" t="s">
        <v>60</v>
      </c>
      <c r="C25" s="87" t="s">
        <v>58</v>
      </c>
      <c r="D25" s="88" t="s">
        <v>75</v>
      </c>
    </row>
    <row r="26" spans="1:4" ht="15.75" thickBot="1" x14ac:dyDescent="0.3">
      <c r="A26" s="82">
        <f t="shared" si="0"/>
        <v>23</v>
      </c>
    </row>
    <row r="27" spans="1:4" ht="15.75" thickBot="1" x14ac:dyDescent="0.3">
      <c r="A27" s="78">
        <f t="shared" si="0"/>
        <v>24</v>
      </c>
    </row>
    <row r="28" spans="1:4" ht="15.75" thickBot="1" x14ac:dyDescent="0.3">
      <c r="A28" s="78">
        <f t="shared" si="0"/>
        <v>25</v>
      </c>
    </row>
    <row r="29" spans="1:4" ht="15.75" thickBot="1" x14ac:dyDescent="0.3">
      <c r="A29" s="78">
        <f t="shared" si="0"/>
        <v>26</v>
      </c>
    </row>
    <row r="30" spans="1:4" ht="15.75" thickBot="1" x14ac:dyDescent="0.3">
      <c r="A30" s="78">
        <f t="shared" si="0"/>
        <v>27</v>
      </c>
    </row>
    <row r="31" spans="1:4" ht="15.75" thickBot="1" x14ac:dyDescent="0.3">
      <c r="A31" s="78">
        <f t="shared" si="0"/>
        <v>28</v>
      </c>
    </row>
    <row r="32" spans="1:4" ht="15.75" thickBot="1" x14ac:dyDescent="0.3">
      <c r="A32" s="78">
        <f>A31+1</f>
        <v>29</v>
      </c>
    </row>
    <row r="33" spans="1:1" ht="15.75" thickBot="1" x14ac:dyDescent="0.3">
      <c r="A33" s="78">
        <f t="shared" si="0"/>
        <v>30</v>
      </c>
    </row>
    <row r="34" spans="1:1" ht="15.75" thickBot="1" x14ac:dyDescent="0.3">
      <c r="A34" s="78">
        <f t="shared" si="0"/>
        <v>31</v>
      </c>
    </row>
    <row r="35" spans="1:1" ht="15.75" thickBot="1" x14ac:dyDescent="0.3">
      <c r="A35" s="78">
        <f t="shared" si="0"/>
        <v>32</v>
      </c>
    </row>
    <row r="36" spans="1:1" ht="15.75" thickBot="1" x14ac:dyDescent="0.3">
      <c r="A36" s="78">
        <f t="shared" si="0"/>
        <v>33</v>
      </c>
    </row>
    <row r="37" spans="1:1" ht="15.75" thickBot="1" x14ac:dyDescent="0.3">
      <c r="A37" s="78">
        <f t="shared" si="0"/>
        <v>34</v>
      </c>
    </row>
    <row r="38" spans="1:1" ht="15.75" thickBot="1" x14ac:dyDescent="0.3">
      <c r="A38" s="78">
        <f t="shared" si="0"/>
        <v>35</v>
      </c>
    </row>
    <row r="39" spans="1:1" ht="15.75" thickBot="1" x14ac:dyDescent="0.3">
      <c r="A39" s="78">
        <f t="shared" si="0"/>
        <v>36</v>
      </c>
    </row>
    <row r="40" spans="1:1" ht="15.75" thickBot="1" x14ac:dyDescent="0.3">
      <c r="A40" s="78">
        <f t="shared" si="0"/>
        <v>37</v>
      </c>
    </row>
    <row r="41" spans="1:1" ht="15.75" thickBot="1" x14ac:dyDescent="0.3">
      <c r="A41" s="78">
        <f t="shared" si="0"/>
        <v>38</v>
      </c>
    </row>
    <row r="42" spans="1:1" ht="15.75" thickBot="1" x14ac:dyDescent="0.3">
      <c r="A42" s="78">
        <f t="shared" si="0"/>
        <v>39</v>
      </c>
    </row>
    <row r="43" spans="1:1" ht="15.75" thickBot="1" x14ac:dyDescent="0.3">
      <c r="A43" s="78">
        <f t="shared" si="0"/>
        <v>40</v>
      </c>
    </row>
    <row r="44" spans="1:1" ht="15.75" thickBot="1" x14ac:dyDescent="0.3">
      <c r="A44" s="78">
        <f t="shared" si="0"/>
        <v>41</v>
      </c>
    </row>
    <row r="45" spans="1:1" ht="15.75" thickBot="1" x14ac:dyDescent="0.3">
      <c r="A45" s="78">
        <f t="shared" si="0"/>
        <v>42</v>
      </c>
    </row>
    <row r="46" spans="1:1" ht="15.75" thickBot="1" x14ac:dyDescent="0.3">
      <c r="A46" s="78">
        <f t="shared" si="0"/>
        <v>43</v>
      </c>
    </row>
    <row r="47" spans="1:1" ht="15.75" thickBot="1" x14ac:dyDescent="0.3">
      <c r="A47" s="78">
        <f t="shared" si="0"/>
        <v>44</v>
      </c>
    </row>
    <row r="48" spans="1:1" ht="15.75" thickBot="1" x14ac:dyDescent="0.3">
      <c r="A48" s="78">
        <f>A47+1</f>
        <v>45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6"/>
  <sheetViews>
    <sheetView topLeftCell="A14" workbookViewId="0">
      <selection activeCell="H24" sqref="H24"/>
    </sheetView>
  </sheetViews>
  <sheetFormatPr defaultRowHeight="15" x14ac:dyDescent="0.25"/>
  <cols>
    <col min="1" max="1" width="19.140625" customWidth="1"/>
    <col min="2" max="2" width="16.42578125" customWidth="1"/>
  </cols>
  <sheetData>
    <row r="1" spans="1:2" x14ac:dyDescent="0.25">
      <c r="A1" t="s">
        <v>1</v>
      </c>
      <c r="B1" t="s">
        <v>156</v>
      </c>
    </row>
    <row r="2" spans="1:2" x14ac:dyDescent="0.25">
      <c r="A2" t="s">
        <v>34</v>
      </c>
      <c r="B2">
        <v>4.4782608695652177</v>
      </c>
    </row>
    <row r="3" spans="1:2" x14ac:dyDescent="0.25">
      <c r="A3" t="s">
        <v>61</v>
      </c>
      <c r="B3">
        <v>4.2608695652173916</v>
      </c>
    </row>
    <row r="4" spans="1:2" x14ac:dyDescent="0.25">
      <c r="A4" t="s">
        <v>26</v>
      </c>
      <c r="B4">
        <v>4.2173913043478262</v>
      </c>
    </row>
    <row r="5" spans="1:2" x14ac:dyDescent="0.25">
      <c r="A5" t="s">
        <v>18</v>
      </c>
      <c r="B5">
        <v>4.0434782608695654</v>
      </c>
    </row>
    <row r="6" spans="1:2" x14ac:dyDescent="0.25">
      <c r="A6" t="s">
        <v>40</v>
      </c>
      <c r="B6">
        <v>3.9130434782608696</v>
      </c>
    </row>
    <row r="7" spans="1:2" x14ac:dyDescent="0.25">
      <c r="A7" t="s">
        <v>46</v>
      </c>
      <c r="B7">
        <v>3.7391304347826089</v>
      </c>
    </row>
    <row r="8" spans="1:2" x14ac:dyDescent="0.25">
      <c r="A8" t="s">
        <v>53</v>
      </c>
      <c r="B8">
        <v>3.7391304347826084</v>
      </c>
    </row>
    <row r="9" spans="1:2" x14ac:dyDescent="0.25">
      <c r="A9" t="s">
        <v>59</v>
      </c>
      <c r="B9">
        <v>3.3913043478260869</v>
      </c>
    </row>
    <row r="10" spans="1:2" x14ac:dyDescent="0.25">
      <c r="A10" t="s">
        <v>62</v>
      </c>
      <c r="B10">
        <v>3.3478260869565215</v>
      </c>
    </row>
    <row r="11" spans="1:2" x14ac:dyDescent="0.25">
      <c r="A11" t="s">
        <v>67</v>
      </c>
      <c r="B11">
        <v>3.3043478260869565</v>
      </c>
    </row>
    <row r="12" spans="1:2" x14ac:dyDescent="0.25">
      <c r="A12" t="s">
        <v>23</v>
      </c>
      <c r="B12">
        <v>3.3043478260869561</v>
      </c>
    </row>
    <row r="13" spans="1:2" x14ac:dyDescent="0.25">
      <c r="A13" t="s">
        <v>66</v>
      </c>
      <c r="B13">
        <v>3.3043478260869561</v>
      </c>
    </row>
    <row r="14" spans="1:2" x14ac:dyDescent="0.25">
      <c r="A14" t="s">
        <v>9</v>
      </c>
      <c r="B14">
        <v>3.043478260869565</v>
      </c>
    </row>
    <row r="15" spans="1:2" x14ac:dyDescent="0.25">
      <c r="A15" t="s">
        <v>25</v>
      </c>
      <c r="B15">
        <v>3.043478260869565</v>
      </c>
    </row>
    <row r="16" spans="1:2" x14ac:dyDescent="0.25">
      <c r="A16" t="s">
        <v>72</v>
      </c>
      <c r="B16">
        <v>3</v>
      </c>
    </row>
    <row r="17" spans="1:2" x14ac:dyDescent="0.25">
      <c r="A17" t="s">
        <v>75</v>
      </c>
      <c r="B17">
        <v>2.8260869565217392</v>
      </c>
    </row>
    <row r="18" spans="1:2" x14ac:dyDescent="0.25">
      <c r="A18" t="s">
        <v>37</v>
      </c>
      <c r="B18">
        <v>2.8260869565217388</v>
      </c>
    </row>
    <row r="19" spans="1:2" x14ac:dyDescent="0.25">
      <c r="A19" t="s">
        <v>51</v>
      </c>
      <c r="B19">
        <v>2.8260869565217388</v>
      </c>
    </row>
    <row r="20" spans="1:2" x14ac:dyDescent="0.25">
      <c r="A20" t="s">
        <v>58</v>
      </c>
      <c r="B20">
        <v>2.7826086956521734</v>
      </c>
    </row>
    <row r="21" spans="1:2" x14ac:dyDescent="0.25">
      <c r="A21" t="s">
        <v>76</v>
      </c>
      <c r="B21">
        <v>2.6956521739130435</v>
      </c>
    </row>
    <row r="22" spans="1:2" x14ac:dyDescent="0.25">
      <c r="A22" t="s">
        <v>52</v>
      </c>
      <c r="B22">
        <v>2.6086956521739126</v>
      </c>
    </row>
    <row r="23" spans="1:2" x14ac:dyDescent="0.25">
      <c r="A23" t="s">
        <v>60</v>
      </c>
      <c r="B23">
        <v>2.6086956521739126</v>
      </c>
    </row>
    <row r="24" spans="1:2" x14ac:dyDescent="0.25">
      <c r="A24" t="s">
        <v>63</v>
      </c>
      <c r="B24">
        <v>2.6086956521739126</v>
      </c>
    </row>
    <row r="25" spans="1:2" x14ac:dyDescent="0.25">
      <c r="A25" t="s">
        <v>43</v>
      </c>
      <c r="B25">
        <v>2.5652173913043477</v>
      </c>
    </row>
    <row r="26" spans="1:2" x14ac:dyDescent="0.25">
      <c r="A26" t="s">
        <v>44</v>
      </c>
      <c r="B26">
        <v>2.5652173913043477</v>
      </c>
    </row>
    <row r="27" spans="1:2" x14ac:dyDescent="0.25">
      <c r="A27" t="s">
        <v>15</v>
      </c>
      <c r="B27">
        <v>2.5217391304347827</v>
      </c>
    </row>
    <row r="28" spans="1:2" x14ac:dyDescent="0.25">
      <c r="A28" t="s">
        <v>74</v>
      </c>
      <c r="B28">
        <v>2.5217391304347827</v>
      </c>
    </row>
    <row r="29" spans="1:2" x14ac:dyDescent="0.25">
      <c r="A29" t="s">
        <v>38</v>
      </c>
      <c r="B29">
        <v>2.4347826086956523</v>
      </c>
    </row>
    <row r="30" spans="1:2" x14ac:dyDescent="0.25">
      <c r="A30" t="s">
        <v>57</v>
      </c>
      <c r="B30">
        <v>2.4347826086956519</v>
      </c>
    </row>
    <row r="31" spans="1:2" x14ac:dyDescent="0.25">
      <c r="A31" t="s">
        <v>42</v>
      </c>
      <c r="B31">
        <v>2.3913043478260865</v>
      </c>
    </row>
    <row r="32" spans="1:2" x14ac:dyDescent="0.25">
      <c r="A32" t="s">
        <v>27</v>
      </c>
      <c r="B32">
        <v>2.3478260869565215</v>
      </c>
    </row>
    <row r="33" spans="1:2" x14ac:dyDescent="0.25">
      <c r="A33" t="s">
        <v>31</v>
      </c>
      <c r="B33">
        <v>2.3478260869565215</v>
      </c>
    </row>
    <row r="34" spans="1:2" x14ac:dyDescent="0.25">
      <c r="A34" t="s">
        <v>32</v>
      </c>
      <c r="B34">
        <v>2.3478260869565215</v>
      </c>
    </row>
    <row r="35" spans="1:2" x14ac:dyDescent="0.25">
      <c r="A35" t="s">
        <v>47</v>
      </c>
      <c r="B35">
        <v>2.3478260869565215</v>
      </c>
    </row>
    <row r="36" spans="1:2" x14ac:dyDescent="0.25">
      <c r="A36" t="s">
        <v>54</v>
      </c>
      <c r="B36">
        <v>2.3043478260869565</v>
      </c>
    </row>
    <row r="37" spans="1:2" x14ac:dyDescent="0.25">
      <c r="A37" t="s">
        <v>69</v>
      </c>
      <c r="B37">
        <v>2.2608695652173911</v>
      </c>
    </row>
    <row r="38" spans="1:2" x14ac:dyDescent="0.25">
      <c r="A38" t="s">
        <v>35</v>
      </c>
      <c r="B38">
        <v>2.1304347826086953</v>
      </c>
    </row>
    <row r="39" spans="1:2" x14ac:dyDescent="0.25">
      <c r="A39" t="s">
        <v>64</v>
      </c>
      <c r="B39">
        <v>1.9130434782608696</v>
      </c>
    </row>
    <row r="40" spans="1:2" x14ac:dyDescent="0.25">
      <c r="A40" t="s">
        <v>73</v>
      </c>
      <c r="B40">
        <v>1.7826086956521738</v>
      </c>
    </row>
    <row r="41" spans="1:2" x14ac:dyDescent="0.25">
      <c r="A41" t="s">
        <v>68</v>
      </c>
      <c r="B41">
        <v>1.6956521739130435</v>
      </c>
    </row>
    <row r="42" spans="1:2" x14ac:dyDescent="0.25">
      <c r="A42" t="s">
        <v>77</v>
      </c>
      <c r="B42">
        <v>1.652173913043478</v>
      </c>
    </row>
    <row r="43" spans="1:2" x14ac:dyDescent="0.25">
      <c r="A43" t="s">
        <v>78</v>
      </c>
      <c r="B43">
        <v>1.652173913043478</v>
      </c>
    </row>
    <row r="44" spans="1:2" x14ac:dyDescent="0.25">
      <c r="A44" t="s">
        <v>79</v>
      </c>
      <c r="B44">
        <v>1.652173913043478</v>
      </c>
    </row>
    <row r="45" spans="1:2" x14ac:dyDescent="0.25">
      <c r="A45" t="s">
        <v>56</v>
      </c>
      <c r="B45">
        <v>1.5652173913043477</v>
      </c>
    </row>
    <row r="46" spans="1:2" x14ac:dyDescent="0.25">
      <c r="A46" t="s">
        <v>70</v>
      </c>
      <c r="B46">
        <v>0.99999999999999989</v>
      </c>
    </row>
  </sheetData>
  <sortState xmlns:xlrd2="http://schemas.microsoft.com/office/spreadsheetml/2017/richdata2" ref="A2:B46">
    <sortCondition descending="1" ref="B2:B4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6"/>
  <sheetViews>
    <sheetView topLeftCell="A8" workbookViewId="0">
      <selection activeCell="A2" sqref="A2:A23"/>
    </sheetView>
  </sheetViews>
  <sheetFormatPr defaultRowHeight="15" x14ac:dyDescent="0.25"/>
  <cols>
    <col min="1" max="1" width="16" customWidth="1"/>
    <col min="2" max="2" width="18.5703125" customWidth="1"/>
  </cols>
  <sheetData>
    <row r="1" spans="1:2" x14ac:dyDescent="0.25">
      <c r="A1" t="s">
        <v>1</v>
      </c>
      <c r="B1" t="s">
        <v>155</v>
      </c>
    </row>
    <row r="2" spans="1:2" x14ac:dyDescent="0.25">
      <c r="A2" t="s">
        <v>42</v>
      </c>
      <c r="B2">
        <v>3.3357352864980698E-2</v>
      </c>
    </row>
    <row r="3" spans="1:2" x14ac:dyDescent="0.25">
      <c r="A3" t="s">
        <v>70</v>
      </c>
      <c r="B3">
        <v>3.1705901888501753E-2</v>
      </c>
    </row>
    <row r="4" spans="1:2" x14ac:dyDescent="0.25">
      <c r="A4" t="s">
        <v>69</v>
      </c>
      <c r="B4">
        <v>3.0764640939847161E-2</v>
      </c>
    </row>
    <row r="5" spans="1:2" x14ac:dyDescent="0.25">
      <c r="A5" t="s">
        <v>64</v>
      </c>
      <c r="B5">
        <v>3.0695009855925066E-2</v>
      </c>
    </row>
    <row r="6" spans="1:2" x14ac:dyDescent="0.25">
      <c r="A6" t="s">
        <v>27</v>
      </c>
      <c r="B6">
        <v>2.991904063399025E-2</v>
      </c>
    </row>
    <row r="7" spans="1:2" x14ac:dyDescent="0.25">
      <c r="A7" t="s">
        <v>54</v>
      </c>
      <c r="B7">
        <v>2.9030826677200142E-2</v>
      </c>
    </row>
    <row r="8" spans="1:2" x14ac:dyDescent="0.25">
      <c r="A8" t="s">
        <v>32</v>
      </c>
      <c r="B8">
        <v>2.8313604737150506E-2</v>
      </c>
    </row>
    <row r="9" spans="1:2" x14ac:dyDescent="0.25">
      <c r="A9" t="s">
        <v>47</v>
      </c>
      <c r="B9">
        <v>2.8168981347756344E-2</v>
      </c>
    </row>
    <row r="10" spans="1:2" x14ac:dyDescent="0.25">
      <c r="A10" t="s">
        <v>77</v>
      </c>
      <c r="B10">
        <v>2.810522514439091E-2</v>
      </c>
    </row>
    <row r="11" spans="1:2" x14ac:dyDescent="0.25">
      <c r="A11" t="s">
        <v>78</v>
      </c>
      <c r="B11">
        <v>2.810522514439091E-2</v>
      </c>
    </row>
    <row r="12" spans="1:2" x14ac:dyDescent="0.25">
      <c r="A12" t="s">
        <v>79</v>
      </c>
      <c r="B12">
        <v>2.810522514439091E-2</v>
      </c>
    </row>
    <row r="13" spans="1:2" x14ac:dyDescent="0.25">
      <c r="A13" t="s">
        <v>57</v>
      </c>
      <c r="B13">
        <v>2.733272183369918E-2</v>
      </c>
    </row>
    <row r="14" spans="1:2" x14ac:dyDescent="0.25">
      <c r="A14" t="s">
        <v>35</v>
      </c>
      <c r="B14">
        <v>2.6597117384935979E-2</v>
      </c>
    </row>
    <row r="15" spans="1:2" x14ac:dyDescent="0.25">
      <c r="A15" t="s">
        <v>68</v>
      </c>
      <c r="B15">
        <v>2.6461261661158191E-2</v>
      </c>
    </row>
    <row r="16" spans="1:2" x14ac:dyDescent="0.25">
      <c r="A16" t="s">
        <v>43</v>
      </c>
      <c r="B16">
        <v>2.6326099876404559E-2</v>
      </c>
    </row>
    <row r="17" spans="1:2" x14ac:dyDescent="0.25">
      <c r="A17" t="s">
        <v>44</v>
      </c>
      <c r="B17">
        <v>2.5924742800931277E-2</v>
      </c>
    </row>
    <row r="18" spans="1:2" x14ac:dyDescent="0.25">
      <c r="A18" t="s">
        <v>73</v>
      </c>
      <c r="B18">
        <v>2.5544550440240225E-2</v>
      </c>
    </row>
    <row r="19" spans="1:2" x14ac:dyDescent="0.25">
      <c r="A19" t="s">
        <v>15</v>
      </c>
      <c r="B19">
        <v>2.3655641729080582E-2</v>
      </c>
    </row>
    <row r="20" spans="1:2" x14ac:dyDescent="0.25">
      <c r="A20" t="s">
        <v>74</v>
      </c>
      <c r="B20">
        <v>2.3655641729080582E-2</v>
      </c>
    </row>
    <row r="21" spans="1:2" x14ac:dyDescent="0.25">
      <c r="A21" t="s">
        <v>37</v>
      </c>
      <c r="B21">
        <v>2.2811472352895212E-2</v>
      </c>
    </row>
    <row r="22" spans="1:2" x14ac:dyDescent="0.25">
      <c r="A22" t="s">
        <v>56</v>
      </c>
      <c r="B22">
        <v>2.2247902853540186E-2</v>
      </c>
    </row>
    <row r="23" spans="1:2" x14ac:dyDescent="0.25">
      <c r="A23" t="s">
        <v>58</v>
      </c>
      <c r="B23">
        <v>2.1793444282081839E-2</v>
      </c>
    </row>
    <row r="24" spans="1:2" x14ac:dyDescent="0.25">
      <c r="A24" t="s">
        <v>52</v>
      </c>
      <c r="B24">
        <v>2.1428546930906837E-2</v>
      </c>
    </row>
    <row r="25" spans="1:2" x14ac:dyDescent="0.25">
      <c r="A25" t="s">
        <v>60</v>
      </c>
      <c r="B25">
        <v>2.1428546930906837E-2</v>
      </c>
    </row>
    <row r="26" spans="1:2" x14ac:dyDescent="0.25">
      <c r="A26" t="s">
        <v>63</v>
      </c>
      <c r="B26">
        <v>2.1428546930906837E-2</v>
      </c>
    </row>
    <row r="27" spans="1:2" x14ac:dyDescent="0.25">
      <c r="A27" t="s">
        <v>31</v>
      </c>
      <c r="B27">
        <v>2.0733112904842567E-2</v>
      </c>
    </row>
    <row r="28" spans="1:2" x14ac:dyDescent="0.25">
      <c r="A28" t="s">
        <v>38</v>
      </c>
      <c r="B28">
        <v>1.9821601946792979E-2</v>
      </c>
    </row>
    <row r="29" spans="1:2" x14ac:dyDescent="0.25">
      <c r="A29" t="s">
        <v>51</v>
      </c>
      <c r="B29">
        <v>1.9620587803591476E-2</v>
      </c>
    </row>
    <row r="30" spans="1:2" x14ac:dyDescent="0.25">
      <c r="A30" t="s">
        <v>66</v>
      </c>
      <c r="B30">
        <v>1.9540506449423081E-2</v>
      </c>
    </row>
    <row r="31" spans="1:2" x14ac:dyDescent="0.25">
      <c r="A31" t="s">
        <v>76</v>
      </c>
      <c r="B31">
        <v>1.8840276959078691E-2</v>
      </c>
    </row>
    <row r="32" spans="1:2" x14ac:dyDescent="0.25">
      <c r="A32" t="s">
        <v>72</v>
      </c>
      <c r="B32">
        <v>1.8768122024822972E-2</v>
      </c>
    </row>
    <row r="33" spans="1:2" x14ac:dyDescent="0.25">
      <c r="A33" t="s">
        <v>9</v>
      </c>
      <c r="B33">
        <v>1.8431106947284635E-2</v>
      </c>
    </row>
    <row r="34" spans="1:2" x14ac:dyDescent="0.25">
      <c r="A34" t="s">
        <v>25</v>
      </c>
      <c r="B34">
        <v>1.8431106947284635E-2</v>
      </c>
    </row>
    <row r="35" spans="1:2" x14ac:dyDescent="0.25">
      <c r="A35" t="s">
        <v>53</v>
      </c>
      <c r="B35">
        <v>1.7486698675379813E-2</v>
      </c>
    </row>
    <row r="36" spans="1:2" x14ac:dyDescent="0.25">
      <c r="A36" t="s">
        <v>23</v>
      </c>
      <c r="B36">
        <v>1.724307136761653E-2</v>
      </c>
    </row>
    <row r="37" spans="1:2" x14ac:dyDescent="0.25">
      <c r="A37" t="s">
        <v>75</v>
      </c>
      <c r="B37">
        <v>1.7115327764246797E-2</v>
      </c>
    </row>
    <row r="38" spans="1:2" x14ac:dyDescent="0.25">
      <c r="A38" t="s">
        <v>67</v>
      </c>
      <c r="B38">
        <v>1.6950079582773697E-2</v>
      </c>
    </row>
    <row r="39" spans="1:2" x14ac:dyDescent="0.25">
      <c r="A39" t="s">
        <v>59</v>
      </c>
      <c r="B39">
        <v>1.6577771292584385E-2</v>
      </c>
    </row>
    <row r="40" spans="1:2" x14ac:dyDescent="0.25">
      <c r="A40" t="s">
        <v>62</v>
      </c>
      <c r="B40">
        <v>1.6040549543045082E-2</v>
      </c>
    </row>
    <row r="41" spans="1:2" x14ac:dyDescent="0.25">
      <c r="A41" t="s">
        <v>18</v>
      </c>
      <c r="B41">
        <v>1.4627238272795866E-2</v>
      </c>
    </row>
    <row r="42" spans="1:2" x14ac:dyDescent="0.25">
      <c r="A42" t="s">
        <v>46</v>
      </c>
      <c r="B42">
        <v>1.4049062315787567E-2</v>
      </c>
    </row>
    <row r="43" spans="1:2" x14ac:dyDescent="0.25">
      <c r="A43" t="s">
        <v>26</v>
      </c>
      <c r="B43">
        <v>1.3991721121614035E-2</v>
      </c>
    </row>
    <row r="44" spans="1:2" x14ac:dyDescent="0.25">
      <c r="A44" t="s">
        <v>40</v>
      </c>
      <c r="B44">
        <v>1.3438665473048584E-2</v>
      </c>
    </row>
    <row r="45" spans="1:2" x14ac:dyDescent="0.25">
      <c r="A45" t="s">
        <v>34</v>
      </c>
      <c r="B45">
        <v>1.3089840265471534E-2</v>
      </c>
    </row>
    <row r="46" spans="1:2" x14ac:dyDescent="0.25">
      <c r="A46" t="s">
        <v>61</v>
      </c>
      <c r="B46">
        <v>1.2296280227222177E-2</v>
      </c>
    </row>
  </sheetData>
  <sortState xmlns:xlrd2="http://schemas.microsoft.com/office/spreadsheetml/2017/richdata2" ref="A2:B46">
    <sortCondition descending="1" ref="B2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Data</vt:lpstr>
      <vt:lpstr>MFEP</vt:lpstr>
      <vt:lpstr>WP</vt:lpstr>
      <vt:lpstr>Perbandingan MFEP dan WP</vt:lpstr>
      <vt:lpstr>Hasil perengkingan Mfep</vt:lpstr>
      <vt:lpstr>Hasil perengkingan WP</vt:lpstr>
      <vt:lpstr>MFEP!Print_Area</vt:lpstr>
      <vt:lpstr>'Perbandingan MFEP dan WP'!Print_Area</vt:lpstr>
      <vt:lpstr>Sheet1!Print_Area</vt:lpstr>
      <vt:lpstr>WP!Print_Area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Azhary Arliansyah</cp:lastModifiedBy>
  <cp:lastPrinted>2018-10-21T06:51:43Z</cp:lastPrinted>
  <dcterms:created xsi:type="dcterms:W3CDTF">2018-09-26T06:08:14Z</dcterms:created>
  <dcterms:modified xsi:type="dcterms:W3CDTF">2019-01-17T12:11:13Z</dcterms:modified>
</cp:coreProperties>
</file>