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tabRatio="876" firstSheet="8" activeTab="17"/>
  </bookViews>
  <sheets>
    <sheet name="ΒΗΜΑ 1ο" sheetId="1" r:id="rId1"/>
    <sheet name="ΒΗΜΑ 2ο-ΚΛΑΔΟΙ" sheetId="2" r:id="rId2"/>
    <sheet name="ΒΗΜΑ 2ο-ΤΙΜΕΣ" sheetId="3" r:id="rId3"/>
    <sheet name="ΒΗΜΑ 2ο-ΑΠΟΔΟΣΕΙΣ" sheetId="4" r:id="rId4"/>
    <sheet name="ΒΗΜΑ 2ο-ΣΥΣΧΕΤΙΣΗ" sheetId="5" r:id="rId5"/>
    <sheet name="ΒΗΜΑ 3ο-ΕΙΣΑΓΩΓΗ" sheetId="6" r:id="rId6"/>
    <sheet name="ΚΕΦΑΛΑΙΟΠΟΙΗΣΗ" sheetId="7" r:id="rId7"/>
    <sheet name="ΒΗΤΑ" sheetId="8" r:id="rId8"/>
    <sheet name="ΡΕΥΣΤΟΤΗΤΑ" sheetId="9" r:id="rId9"/>
    <sheet name="ΤΥΠΙΚΗ ΑΠΟΚΛΙΣΗ" sheetId="10" r:id="rId10"/>
    <sheet name="ΚΕΦΑΛΑΙΑΚΗ ΔΟΜΗ" sheetId="11" r:id="rId11"/>
    <sheet name="CURRENT RATIO" sheetId="12" r:id="rId12"/>
    <sheet name="SCORING" sheetId="13" r:id="rId13"/>
    <sheet name="ΧΑΡΤΟΦΥΛΑΚΙΟ" sheetId="14" r:id="rId14"/>
    <sheet name="ΤΙΜΕΣ" sheetId="15" r:id="rId15"/>
    <sheet name="ΠΑΡΑΚΟΛΟΥΘΗΣΗ" sheetId="16" r:id="rId16"/>
    <sheet name="ΑΛΛΑΓΕΣ" sheetId="17" r:id="rId17"/>
    <sheet name="ΑΠΟΤΕΛΕΣΜΑ" sheetId="18" r:id="rId18"/>
  </sheets>
  <calcPr calcId="124519"/>
</workbook>
</file>

<file path=xl/calcChain.xml><?xml version="1.0" encoding="utf-8"?>
<calcChain xmlns="http://schemas.openxmlformats.org/spreadsheetml/2006/main">
  <c r="J3" i="18"/>
  <c r="J2"/>
  <c r="F4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"/>
  <c r="E6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5"/>
  <c r="E4"/>
  <c r="E3"/>
  <c r="Y97" i="16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96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73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50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27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4"/>
  <c r="Q93" i="15"/>
  <c r="Q94"/>
  <c r="Q95"/>
  <c r="Q96"/>
  <c r="Q97"/>
  <c r="Q98"/>
  <c r="Q99"/>
  <c r="Q100"/>
  <c r="Q101"/>
  <c r="Q102"/>
  <c r="Q103"/>
  <c r="Q104"/>
  <c r="Q105"/>
  <c r="Q106"/>
  <c r="Q107"/>
  <c r="Q108"/>
  <c r="Q109"/>
  <c r="Q110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O92"/>
  <c r="N92"/>
  <c r="M92"/>
  <c r="L92"/>
  <c r="K92"/>
  <c r="J92"/>
  <c r="I92"/>
  <c r="H92"/>
  <c r="G92"/>
  <c r="P92"/>
  <c r="Q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92"/>
  <c r="C48"/>
  <c r="D48"/>
  <c r="E48"/>
  <c r="F48"/>
  <c r="G48"/>
  <c r="H48"/>
  <c r="I48"/>
  <c r="J48"/>
  <c r="K48"/>
  <c r="L48"/>
  <c r="M48"/>
  <c r="N48"/>
  <c r="O48"/>
  <c r="P48"/>
  <c r="Q48"/>
  <c r="C49"/>
  <c r="D49"/>
  <c r="E49"/>
  <c r="F49"/>
  <c r="G49"/>
  <c r="H49"/>
  <c r="I49"/>
  <c r="J49"/>
  <c r="K49"/>
  <c r="L49"/>
  <c r="M49"/>
  <c r="N49"/>
  <c r="O49"/>
  <c r="P49"/>
  <c r="Q49"/>
  <c r="C50"/>
  <c r="D50"/>
  <c r="E50"/>
  <c r="F50"/>
  <c r="G50"/>
  <c r="H50"/>
  <c r="I50"/>
  <c r="J50"/>
  <c r="K50"/>
  <c r="L50"/>
  <c r="M50"/>
  <c r="N50"/>
  <c r="O50"/>
  <c r="P50"/>
  <c r="Q50"/>
  <c r="C51"/>
  <c r="D51"/>
  <c r="E51"/>
  <c r="F51"/>
  <c r="G51"/>
  <c r="H51"/>
  <c r="I51"/>
  <c r="J51"/>
  <c r="K51"/>
  <c r="L51"/>
  <c r="M51"/>
  <c r="N51"/>
  <c r="O51"/>
  <c r="P51"/>
  <c r="Q51"/>
  <c r="C52"/>
  <c r="D52"/>
  <c r="E52"/>
  <c r="F52"/>
  <c r="G52"/>
  <c r="H52"/>
  <c r="I52"/>
  <c r="J52"/>
  <c r="K52"/>
  <c r="L52"/>
  <c r="M52"/>
  <c r="N52"/>
  <c r="O52"/>
  <c r="P52"/>
  <c r="Q52"/>
  <c r="C53"/>
  <c r="D53"/>
  <c r="E53"/>
  <c r="F53"/>
  <c r="G53"/>
  <c r="H53"/>
  <c r="I53"/>
  <c r="J53"/>
  <c r="K53"/>
  <c r="L53"/>
  <c r="M53"/>
  <c r="N53"/>
  <c r="O53"/>
  <c r="P53"/>
  <c r="Q53"/>
  <c r="C54"/>
  <c r="D54"/>
  <c r="E54"/>
  <c r="F54"/>
  <c r="G54"/>
  <c r="H54"/>
  <c r="I54"/>
  <c r="J54"/>
  <c r="K54"/>
  <c r="L54"/>
  <c r="M54"/>
  <c r="N54"/>
  <c r="O54"/>
  <c r="P54"/>
  <c r="Q54"/>
  <c r="C55"/>
  <c r="D55"/>
  <c r="E55"/>
  <c r="F55"/>
  <c r="G55"/>
  <c r="H55"/>
  <c r="I55"/>
  <c r="J55"/>
  <c r="K55"/>
  <c r="L55"/>
  <c r="M55"/>
  <c r="N55"/>
  <c r="O55"/>
  <c r="P55"/>
  <c r="Q55"/>
  <c r="C56"/>
  <c r="D56"/>
  <c r="E56"/>
  <c r="F56"/>
  <c r="G56"/>
  <c r="H56"/>
  <c r="I56"/>
  <c r="J56"/>
  <c r="K56"/>
  <c r="L56"/>
  <c r="M56"/>
  <c r="N56"/>
  <c r="O56"/>
  <c r="P56"/>
  <c r="Q56"/>
  <c r="C57"/>
  <c r="D57"/>
  <c r="E57"/>
  <c r="F57"/>
  <c r="G57"/>
  <c r="H57"/>
  <c r="I57"/>
  <c r="J57"/>
  <c r="K57"/>
  <c r="L57"/>
  <c r="M57"/>
  <c r="N57"/>
  <c r="O57"/>
  <c r="P57"/>
  <c r="Q57"/>
  <c r="C58"/>
  <c r="D58"/>
  <c r="E58"/>
  <c r="F58"/>
  <c r="G58"/>
  <c r="H58"/>
  <c r="I58"/>
  <c r="J58"/>
  <c r="K58"/>
  <c r="L58"/>
  <c r="M58"/>
  <c r="N58"/>
  <c r="O58"/>
  <c r="P58"/>
  <c r="Q58"/>
  <c r="C59"/>
  <c r="D59"/>
  <c r="E59"/>
  <c r="F59"/>
  <c r="G59"/>
  <c r="H59"/>
  <c r="I59"/>
  <c r="J59"/>
  <c r="K59"/>
  <c r="L59"/>
  <c r="M59"/>
  <c r="N59"/>
  <c r="O59"/>
  <c r="P59"/>
  <c r="Q59"/>
  <c r="C60"/>
  <c r="D60"/>
  <c r="E60"/>
  <c r="F60"/>
  <c r="G60"/>
  <c r="H60"/>
  <c r="I60"/>
  <c r="J60"/>
  <c r="K60"/>
  <c r="L60"/>
  <c r="M60"/>
  <c r="N60"/>
  <c r="O60"/>
  <c r="P60"/>
  <c r="Q60"/>
  <c r="C61"/>
  <c r="D61"/>
  <c r="E61"/>
  <c r="F61"/>
  <c r="G61"/>
  <c r="H61"/>
  <c r="I61"/>
  <c r="J61"/>
  <c r="K61"/>
  <c r="L61"/>
  <c r="M61"/>
  <c r="N61"/>
  <c r="O61"/>
  <c r="P61"/>
  <c r="Q61"/>
  <c r="C62"/>
  <c r="D62"/>
  <c r="E62"/>
  <c r="F62"/>
  <c r="G62"/>
  <c r="H62"/>
  <c r="I62"/>
  <c r="J62"/>
  <c r="K62"/>
  <c r="L62"/>
  <c r="M62"/>
  <c r="N62"/>
  <c r="O62"/>
  <c r="P62"/>
  <c r="Q62"/>
  <c r="C63"/>
  <c r="D63"/>
  <c r="E63"/>
  <c r="F63"/>
  <c r="G63"/>
  <c r="H63"/>
  <c r="I63"/>
  <c r="J63"/>
  <c r="K63"/>
  <c r="L63"/>
  <c r="M63"/>
  <c r="N63"/>
  <c r="O63"/>
  <c r="P63"/>
  <c r="Q63"/>
  <c r="C64"/>
  <c r="D64"/>
  <c r="E64"/>
  <c r="F64"/>
  <c r="G64"/>
  <c r="H64"/>
  <c r="I64"/>
  <c r="J64"/>
  <c r="K64"/>
  <c r="L64"/>
  <c r="M64"/>
  <c r="N64"/>
  <c r="O64"/>
  <c r="P64"/>
  <c r="Q64"/>
  <c r="C65"/>
  <c r="D65"/>
  <c r="E65"/>
  <c r="F65"/>
  <c r="G65"/>
  <c r="H65"/>
  <c r="I65"/>
  <c r="J65"/>
  <c r="K65"/>
  <c r="L65"/>
  <c r="M65"/>
  <c r="N65"/>
  <c r="O65"/>
  <c r="P65"/>
  <c r="Q65"/>
  <c r="C66"/>
  <c r="D66"/>
  <c r="E66"/>
  <c r="F66"/>
  <c r="G66"/>
  <c r="H66"/>
  <c r="I66"/>
  <c r="J66"/>
  <c r="K66"/>
  <c r="L66"/>
  <c r="M66"/>
  <c r="N66"/>
  <c r="O66"/>
  <c r="P66"/>
  <c r="Q66"/>
  <c r="C67"/>
  <c r="D67"/>
  <c r="E67"/>
  <c r="F67"/>
  <c r="G67"/>
  <c r="H67"/>
  <c r="I67"/>
  <c r="J67"/>
  <c r="K67"/>
  <c r="L67"/>
  <c r="M67"/>
  <c r="N67"/>
  <c r="O67"/>
  <c r="P67"/>
  <c r="Q67"/>
  <c r="C68"/>
  <c r="D68"/>
  <c r="E68"/>
  <c r="F68"/>
  <c r="G68"/>
  <c r="H68"/>
  <c r="I68"/>
  <c r="J68"/>
  <c r="K68"/>
  <c r="L68"/>
  <c r="M68"/>
  <c r="N68"/>
  <c r="O68"/>
  <c r="P68"/>
  <c r="Q68"/>
  <c r="C69"/>
  <c r="D69"/>
  <c r="E69"/>
  <c r="F69"/>
  <c r="G69"/>
  <c r="H69"/>
  <c r="I69"/>
  <c r="J69"/>
  <c r="K69"/>
  <c r="L69"/>
  <c r="M69"/>
  <c r="N69"/>
  <c r="O69"/>
  <c r="P69"/>
  <c r="Q69"/>
  <c r="C70"/>
  <c r="D70"/>
  <c r="E70"/>
  <c r="F70"/>
  <c r="G70"/>
  <c r="H70"/>
  <c r="I70"/>
  <c r="J70"/>
  <c r="K70"/>
  <c r="L70"/>
  <c r="M70"/>
  <c r="N70"/>
  <c r="O70"/>
  <c r="P70"/>
  <c r="Q70"/>
  <c r="C71"/>
  <c r="D71"/>
  <c r="E71"/>
  <c r="F71"/>
  <c r="G71"/>
  <c r="H71"/>
  <c r="I71"/>
  <c r="J71"/>
  <c r="K71"/>
  <c r="L71"/>
  <c r="M71"/>
  <c r="N71"/>
  <c r="O71"/>
  <c r="P71"/>
  <c r="Q71"/>
  <c r="C72"/>
  <c r="D72"/>
  <c r="E72"/>
  <c r="F72"/>
  <c r="G72"/>
  <c r="H72"/>
  <c r="I72"/>
  <c r="J72"/>
  <c r="K72"/>
  <c r="L72"/>
  <c r="M72"/>
  <c r="N72"/>
  <c r="O72"/>
  <c r="P72"/>
  <c r="Q72"/>
  <c r="C73"/>
  <c r="D73"/>
  <c r="E73"/>
  <c r="F73"/>
  <c r="G73"/>
  <c r="H73"/>
  <c r="I73"/>
  <c r="J73"/>
  <c r="K73"/>
  <c r="L73"/>
  <c r="M73"/>
  <c r="N73"/>
  <c r="O73"/>
  <c r="P73"/>
  <c r="Q73"/>
  <c r="C74"/>
  <c r="D74"/>
  <c r="E74"/>
  <c r="F74"/>
  <c r="G74"/>
  <c r="H74"/>
  <c r="I74"/>
  <c r="J74"/>
  <c r="K74"/>
  <c r="L74"/>
  <c r="M74"/>
  <c r="N74"/>
  <c r="O74"/>
  <c r="P74"/>
  <c r="Q74"/>
  <c r="C75"/>
  <c r="D75"/>
  <c r="E75"/>
  <c r="F75"/>
  <c r="G75"/>
  <c r="H75"/>
  <c r="I75"/>
  <c r="J75"/>
  <c r="K75"/>
  <c r="L75"/>
  <c r="M75"/>
  <c r="N75"/>
  <c r="O75"/>
  <c r="P75"/>
  <c r="Q75"/>
  <c r="C76"/>
  <c r="D76"/>
  <c r="E76"/>
  <c r="F76"/>
  <c r="G76"/>
  <c r="H76"/>
  <c r="I76"/>
  <c r="J76"/>
  <c r="K76"/>
  <c r="L76"/>
  <c r="M76"/>
  <c r="N76"/>
  <c r="O76"/>
  <c r="P76"/>
  <c r="Q76"/>
  <c r="C77"/>
  <c r="D77"/>
  <c r="E77"/>
  <c r="F77"/>
  <c r="G77"/>
  <c r="H77"/>
  <c r="I77"/>
  <c r="J77"/>
  <c r="K77"/>
  <c r="L77"/>
  <c r="M77"/>
  <c r="N77"/>
  <c r="O77"/>
  <c r="P77"/>
  <c r="Q77"/>
  <c r="C78"/>
  <c r="D78"/>
  <c r="E78"/>
  <c r="F78"/>
  <c r="G78"/>
  <c r="H78"/>
  <c r="I78"/>
  <c r="J78"/>
  <c r="K78"/>
  <c r="L78"/>
  <c r="M78"/>
  <c r="N78"/>
  <c r="O78"/>
  <c r="P78"/>
  <c r="Q78"/>
  <c r="C79"/>
  <c r="D79"/>
  <c r="E79"/>
  <c r="F79"/>
  <c r="G79"/>
  <c r="H79"/>
  <c r="I79"/>
  <c r="J79"/>
  <c r="K79"/>
  <c r="L79"/>
  <c r="M79"/>
  <c r="N79"/>
  <c r="O79"/>
  <c r="P79"/>
  <c r="Q79"/>
  <c r="C80"/>
  <c r="D80"/>
  <c r="E80"/>
  <c r="F80"/>
  <c r="G80"/>
  <c r="H80"/>
  <c r="I80"/>
  <c r="J80"/>
  <c r="K80"/>
  <c r="L80"/>
  <c r="M80"/>
  <c r="N80"/>
  <c r="O80"/>
  <c r="P80"/>
  <c r="Q80"/>
  <c r="C81"/>
  <c r="D81"/>
  <c r="E81"/>
  <c r="F81"/>
  <c r="G81"/>
  <c r="H81"/>
  <c r="I81"/>
  <c r="J81"/>
  <c r="K81"/>
  <c r="L81"/>
  <c r="M81"/>
  <c r="N81"/>
  <c r="O81"/>
  <c r="P81"/>
  <c r="Q81"/>
  <c r="C82"/>
  <c r="D82"/>
  <c r="E82"/>
  <c r="F82"/>
  <c r="G82"/>
  <c r="H82"/>
  <c r="I82"/>
  <c r="J82"/>
  <c r="K82"/>
  <c r="L82"/>
  <c r="M82"/>
  <c r="N82"/>
  <c r="O82"/>
  <c r="P82"/>
  <c r="Q82"/>
  <c r="C83"/>
  <c r="D83"/>
  <c r="E83"/>
  <c r="F83"/>
  <c r="G83"/>
  <c r="H83"/>
  <c r="I83"/>
  <c r="J83"/>
  <c r="K83"/>
  <c r="L83"/>
  <c r="M83"/>
  <c r="N83"/>
  <c r="O83"/>
  <c r="P83"/>
  <c r="Q83"/>
  <c r="C84"/>
  <c r="D84"/>
  <c r="E84"/>
  <c r="F84"/>
  <c r="G84"/>
  <c r="H84"/>
  <c r="I84"/>
  <c r="J84"/>
  <c r="K84"/>
  <c r="L84"/>
  <c r="M84"/>
  <c r="N84"/>
  <c r="O84"/>
  <c r="P84"/>
  <c r="Q84"/>
  <c r="C85"/>
  <c r="D85"/>
  <c r="E85"/>
  <c r="F85"/>
  <c r="G85"/>
  <c r="H85"/>
  <c r="I85"/>
  <c r="J85"/>
  <c r="K85"/>
  <c r="L85"/>
  <c r="M85"/>
  <c r="N85"/>
  <c r="O85"/>
  <c r="P85"/>
  <c r="Q85"/>
  <c r="C86"/>
  <c r="D86"/>
  <c r="E86"/>
  <c r="F86"/>
  <c r="G86"/>
  <c r="H86"/>
  <c r="I86"/>
  <c r="J86"/>
  <c r="K86"/>
  <c r="L86"/>
  <c r="M86"/>
  <c r="N86"/>
  <c r="O86"/>
  <c r="P86"/>
  <c r="Q86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48"/>
  <c r="BL35" i="17" l="1"/>
  <c r="BL34"/>
  <c r="BL18"/>
  <c r="BL22"/>
  <c r="BL16"/>
  <c r="BL15"/>
  <c r="BL14"/>
  <c r="BD35"/>
  <c r="BD34"/>
  <c r="BD15"/>
  <c r="BD18"/>
  <c r="BD22"/>
  <c r="BD16"/>
  <c r="BD14"/>
  <c r="AW35"/>
  <c r="AW34"/>
  <c r="AW18"/>
  <c r="AW22"/>
  <c r="AW16"/>
  <c r="AW14"/>
  <c r="AW17" s="1"/>
  <c r="AP18"/>
  <c r="AP22"/>
  <c r="AP16"/>
  <c r="AP14"/>
  <c r="AH35"/>
  <c r="AH34"/>
  <c r="AH18"/>
  <c r="Z19"/>
  <c r="Z18"/>
  <c r="S18"/>
  <c r="BL17" l="1"/>
  <c r="BL19" s="1"/>
  <c r="BD17"/>
  <c r="BD19" s="1"/>
  <c r="AW19"/>
  <c r="AP17"/>
  <c r="AH22"/>
  <c r="AH16"/>
  <c r="AH15"/>
  <c r="AH14"/>
  <c r="Z34"/>
  <c r="Z22"/>
  <c r="Z16"/>
  <c r="Z15"/>
  <c r="Y15"/>
  <c r="Z14"/>
  <c r="S19"/>
  <c r="AP19" l="1"/>
  <c r="AP34" s="1"/>
  <c r="AP35" s="1"/>
  <c r="AH17"/>
  <c r="AH19" s="1"/>
  <c r="Z17"/>
  <c r="S23"/>
  <c r="S22"/>
  <c r="S16"/>
  <c r="S15"/>
  <c r="R15"/>
  <c r="S14"/>
  <c r="L35"/>
  <c r="L34"/>
  <c r="S17" l="1"/>
  <c r="L22"/>
  <c r="L23" s="1"/>
  <c r="L16"/>
  <c r="K15"/>
  <c r="L15" s="1"/>
  <c r="L14"/>
  <c r="E28"/>
  <c r="I6" i="10"/>
  <c r="H3"/>
  <c r="L17" i="17" l="1"/>
  <c r="H36" i="14"/>
  <c r="E13"/>
  <c r="E12"/>
  <c r="E11" a="1"/>
  <c r="E11" s="1"/>
  <c r="D19" a="1"/>
  <c r="E19" s="1"/>
  <c r="B42" a="1"/>
  <c r="C42" s="1"/>
  <c r="E10"/>
  <c r="G8"/>
  <c r="G7"/>
  <c r="G6"/>
  <c r="G5"/>
  <c r="G4"/>
  <c r="G3"/>
  <c r="E9"/>
  <c r="H24" l="1"/>
  <c r="D24"/>
  <c r="F23"/>
  <c r="H22"/>
  <c r="D22"/>
  <c r="F21"/>
  <c r="H20"/>
  <c r="D20"/>
  <c r="F19"/>
  <c r="I24"/>
  <c r="E24"/>
  <c r="G23"/>
  <c r="I22"/>
  <c r="E22"/>
  <c r="G21"/>
  <c r="I20"/>
  <c r="E20"/>
  <c r="G19"/>
  <c r="F24"/>
  <c r="H23"/>
  <c r="D23"/>
  <c r="F22"/>
  <c r="H21"/>
  <c r="D21"/>
  <c r="F20"/>
  <c r="H19"/>
  <c r="D19"/>
  <c r="G24"/>
  <c r="I23"/>
  <c r="E23"/>
  <c r="G22"/>
  <c r="I21"/>
  <c r="E21"/>
  <c r="G20"/>
  <c r="I19"/>
  <c r="B47"/>
  <c r="F45"/>
  <c r="D44"/>
  <c r="B43"/>
  <c r="C47"/>
  <c r="G45"/>
  <c r="E44"/>
  <c r="C43"/>
  <c r="D47"/>
  <c r="F46"/>
  <c r="B46"/>
  <c r="D45"/>
  <c r="F44"/>
  <c r="B44"/>
  <c r="D43"/>
  <c r="F42"/>
  <c r="B42"/>
  <c r="F47"/>
  <c r="D46"/>
  <c r="B45"/>
  <c r="F43"/>
  <c r="D42"/>
  <c r="G47"/>
  <c r="E46"/>
  <c r="C45"/>
  <c r="G43"/>
  <c r="E42"/>
  <c r="E47"/>
  <c r="G46"/>
  <c r="C46"/>
  <c r="E45"/>
  <c r="G44"/>
  <c r="C44"/>
  <c r="E43"/>
  <c r="G42"/>
  <c r="F8"/>
  <c r="F7"/>
  <c r="F6"/>
  <c r="F5"/>
  <c r="F4"/>
  <c r="F3"/>
  <c r="K8" i="13" l="1"/>
  <c r="K9"/>
  <c r="K10"/>
  <c r="K11"/>
  <c r="K12"/>
  <c r="K13"/>
  <c r="K14"/>
  <c r="K15"/>
  <c r="K16"/>
  <c r="K17"/>
  <c r="K18"/>
  <c r="K19"/>
  <c r="K20"/>
  <c r="K21"/>
  <c r="K7"/>
  <c r="H9" i="12"/>
  <c r="G9"/>
  <c r="F9"/>
  <c r="E9"/>
  <c r="H17"/>
  <c r="G17"/>
  <c r="F17"/>
  <c r="E17"/>
  <c r="H11"/>
  <c r="G11"/>
  <c r="F11"/>
  <c r="E11"/>
  <c r="H16"/>
  <c r="H8"/>
  <c r="G8"/>
  <c r="F8"/>
  <c r="E8"/>
  <c r="H12"/>
  <c r="G12"/>
  <c r="F12"/>
  <c r="E12"/>
  <c r="H6"/>
  <c r="G6"/>
  <c r="F6"/>
  <c r="E6"/>
  <c r="G13"/>
  <c r="F13"/>
  <c r="E13"/>
  <c r="H13" s="1"/>
  <c r="G18"/>
  <c r="F18"/>
  <c r="E18"/>
  <c r="H18" s="1"/>
  <c r="F16"/>
  <c r="E16"/>
  <c r="G15"/>
  <c r="F15"/>
  <c r="H15" s="1"/>
  <c r="E15"/>
  <c r="G14"/>
  <c r="F14"/>
  <c r="H14" s="1"/>
  <c r="E14"/>
  <c r="H5"/>
  <c r="G5"/>
  <c r="F5"/>
  <c r="E5"/>
  <c r="G10"/>
  <c r="F10"/>
  <c r="E10"/>
  <c r="G7"/>
  <c r="F7"/>
  <c r="E7"/>
  <c r="H7" s="1"/>
  <c r="G4"/>
  <c r="F4"/>
  <c r="H4" s="1"/>
  <c r="E4"/>
  <c r="H10" l="1"/>
  <c r="F16" i="11"/>
  <c r="E16"/>
  <c r="D16"/>
  <c r="C16"/>
  <c r="F11"/>
  <c r="E11"/>
  <c r="F9"/>
  <c r="D11"/>
  <c r="C11"/>
  <c r="F10"/>
  <c r="E10"/>
  <c r="D10"/>
  <c r="C10"/>
  <c r="F8"/>
  <c r="E8"/>
  <c r="D8"/>
  <c r="C8"/>
  <c r="F7"/>
  <c r="E7"/>
  <c r="D7"/>
  <c r="C7"/>
  <c r="F5"/>
  <c r="E5"/>
  <c r="D5"/>
  <c r="C5"/>
  <c r="D9"/>
  <c r="E6" l="1"/>
  <c r="D6"/>
  <c r="C6"/>
  <c r="F6" s="1"/>
  <c r="E17"/>
  <c r="D17"/>
  <c r="C17"/>
  <c r="F17" s="1"/>
  <c r="E14"/>
  <c r="D14"/>
  <c r="C14"/>
  <c r="F14" s="1"/>
  <c r="E13"/>
  <c r="D13"/>
  <c r="C13"/>
  <c r="F13" s="1"/>
  <c r="E12"/>
  <c r="D12"/>
  <c r="C12"/>
  <c r="F12" s="1"/>
  <c r="E4"/>
  <c r="D4"/>
  <c r="C4"/>
  <c r="F4" s="1"/>
  <c r="F3"/>
  <c r="E3"/>
  <c r="D3"/>
  <c r="C3"/>
  <c r="L26" i="10" l="1"/>
  <c r="N25"/>
  <c r="C13"/>
  <c r="M12"/>
  <c r="E8"/>
  <c r="D6"/>
  <c r="G6"/>
  <c r="K7"/>
  <c r="J4"/>
  <c r="W10"/>
  <c r="F3"/>
  <c r="W8" s="1"/>
  <c r="O9"/>
  <c r="P10"/>
  <c r="C3"/>
  <c r="W5" s="1"/>
  <c r="D3"/>
  <c r="W6" s="1"/>
  <c r="E3"/>
  <c r="W7" s="1"/>
  <c r="G3"/>
  <c r="W9" s="1"/>
  <c r="I3"/>
  <c r="W11" s="1"/>
  <c r="J3"/>
  <c r="W12" s="1"/>
  <c r="K3"/>
  <c r="W13" s="1"/>
  <c r="L3"/>
  <c r="W14" s="1"/>
  <c r="M3"/>
  <c r="W15" s="1"/>
  <c r="N3"/>
  <c r="W16" s="1"/>
  <c r="O3"/>
  <c r="W17" s="1"/>
  <c r="P3"/>
  <c r="W18" s="1"/>
  <c r="C4"/>
  <c r="D4"/>
  <c r="E4"/>
  <c r="F4"/>
  <c r="G4"/>
  <c r="H4"/>
  <c r="I4"/>
  <c r="K4"/>
  <c r="L4"/>
  <c r="M4"/>
  <c r="N4"/>
  <c r="O4"/>
  <c r="P4"/>
  <c r="C5"/>
  <c r="D5"/>
  <c r="E5"/>
  <c r="F5"/>
  <c r="G5"/>
  <c r="H5"/>
  <c r="I5"/>
  <c r="J5"/>
  <c r="K5"/>
  <c r="L5"/>
  <c r="M5"/>
  <c r="N5"/>
  <c r="O5"/>
  <c r="P5"/>
  <c r="C6"/>
  <c r="E6"/>
  <c r="F6"/>
  <c r="H6"/>
  <c r="J6"/>
  <c r="K6"/>
  <c r="L6"/>
  <c r="M6"/>
  <c r="N6"/>
  <c r="O6"/>
  <c r="P6"/>
  <c r="C7"/>
  <c r="D7"/>
  <c r="E7"/>
  <c r="F7"/>
  <c r="G7"/>
  <c r="H7"/>
  <c r="I7"/>
  <c r="J7"/>
  <c r="L7"/>
  <c r="M7"/>
  <c r="N7"/>
  <c r="O7"/>
  <c r="P7"/>
  <c r="C8"/>
  <c r="D8"/>
  <c r="F8"/>
  <c r="G8"/>
  <c r="H8"/>
  <c r="I8"/>
  <c r="J8"/>
  <c r="K8"/>
  <c r="L8"/>
  <c r="M8"/>
  <c r="N8"/>
  <c r="O8"/>
  <c r="P8"/>
  <c r="C9"/>
  <c r="D9"/>
  <c r="E9"/>
  <c r="F9"/>
  <c r="G9"/>
  <c r="H9"/>
  <c r="I9"/>
  <c r="J9"/>
  <c r="K9"/>
  <c r="L9"/>
  <c r="M9"/>
  <c r="N9"/>
  <c r="P9"/>
  <c r="C10"/>
  <c r="D10"/>
  <c r="E10"/>
  <c r="F10"/>
  <c r="G10"/>
  <c r="H10"/>
  <c r="I10"/>
  <c r="J10"/>
  <c r="K10"/>
  <c r="L10"/>
  <c r="M10"/>
  <c r="N10"/>
  <c r="O10"/>
  <c r="C11"/>
  <c r="D11"/>
  <c r="E11"/>
  <c r="F11"/>
  <c r="G11"/>
  <c r="H11"/>
  <c r="I11"/>
  <c r="J11"/>
  <c r="K11"/>
  <c r="L11"/>
  <c r="M11"/>
  <c r="N11"/>
  <c r="O11"/>
  <c r="P11"/>
  <c r="C12"/>
  <c r="D12"/>
  <c r="E12"/>
  <c r="F12"/>
  <c r="G12"/>
  <c r="H12"/>
  <c r="I12"/>
  <c r="J12"/>
  <c r="K12"/>
  <c r="L12"/>
  <c r="N12"/>
  <c r="O12"/>
  <c r="P12"/>
  <c r="D13"/>
  <c r="E13"/>
  <c r="F13"/>
  <c r="G13"/>
  <c r="H13"/>
  <c r="I13"/>
  <c r="J13"/>
  <c r="K13"/>
  <c r="L13"/>
  <c r="M13"/>
  <c r="N13"/>
  <c r="O13"/>
  <c r="P13"/>
  <c r="C14"/>
  <c r="D14"/>
  <c r="E14"/>
  <c r="F14"/>
  <c r="G14"/>
  <c r="H14"/>
  <c r="I14"/>
  <c r="J14"/>
  <c r="K14"/>
  <c r="L14"/>
  <c r="M14"/>
  <c r="N14"/>
  <c r="O14"/>
  <c r="P14"/>
  <c r="C15"/>
  <c r="D15"/>
  <c r="E15"/>
  <c r="F15"/>
  <c r="G15"/>
  <c r="H15"/>
  <c r="I15"/>
  <c r="J15"/>
  <c r="K15"/>
  <c r="L15"/>
  <c r="M15"/>
  <c r="N15"/>
  <c r="O15"/>
  <c r="P15"/>
  <c r="C16"/>
  <c r="D16"/>
  <c r="E16"/>
  <c r="F16"/>
  <c r="G16"/>
  <c r="H16"/>
  <c r="I16"/>
  <c r="J16"/>
  <c r="K16"/>
  <c r="L16"/>
  <c r="M16"/>
  <c r="N16"/>
  <c r="O16"/>
  <c r="P16"/>
  <c r="C17"/>
  <c r="D17"/>
  <c r="E17"/>
  <c r="F17"/>
  <c r="G17"/>
  <c r="H17"/>
  <c r="I17"/>
  <c r="J17"/>
  <c r="K17"/>
  <c r="L17"/>
  <c r="M17"/>
  <c r="N17"/>
  <c r="O17"/>
  <c r="P17"/>
  <c r="C18"/>
  <c r="D18"/>
  <c r="E18"/>
  <c r="F18"/>
  <c r="G18"/>
  <c r="H18"/>
  <c r="I18"/>
  <c r="J18"/>
  <c r="K18"/>
  <c r="L18"/>
  <c r="M18"/>
  <c r="N18"/>
  <c r="O18"/>
  <c r="P18"/>
  <c r="C19"/>
  <c r="D19"/>
  <c r="E19"/>
  <c r="F19"/>
  <c r="G19"/>
  <c r="H19"/>
  <c r="I19"/>
  <c r="J19"/>
  <c r="K19"/>
  <c r="L19"/>
  <c r="M19"/>
  <c r="N19"/>
  <c r="O19"/>
  <c r="P19"/>
  <c r="C20"/>
  <c r="D20"/>
  <c r="E20"/>
  <c r="F20"/>
  <c r="G20"/>
  <c r="H20"/>
  <c r="I20"/>
  <c r="J20"/>
  <c r="K20"/>
  <c r="L20"/>
  <c r="M20"/>
  <c r="N20"/>
  <c r="O20"/>
  <c r="P20"/>
  <c r="C21"/>
  <c r="D21"/>
  <c r="E21"/>
  <c r="F21"/>
  <c r="G21"/>
  <c r="H21"/>
  <c r="I21"/>
  <c r="J21"/>
  <c r="K21"/>
  <c r="L21"/>
  <c r="M21"/>
  <c r="N21"/>
  <c r="O21"/>
  <c r="P21"/>
  <c r="C22"/>
  <c r="D22"/>
  <c r="E22"/>
  <c r="F22"/>
  <c r="G22"/>
  <c r="H22"/>
  <c r="I22"/>
  <c r="J22"/>
  <c r="K22"/>
  <c r="L22"/>
  <c r="M22"/>
  <c r="N22"/>
  <c r="O22"/>
  <c r="P22"/>
  <c r="C23"/>
  <c r="D23"/>
  <c r="E23"/>
  <c r="F23"/>
  <c r="G23"/>
  <c r="H23"/>
  <c r="I23"/>
  <c r="J23"/>
  <c r="K23"/>
  <c r="L23"/>
  <c r="M23"/>
  <c r="N23"/>
  <c r="O23"/>
  <c r="P23"/>
  <c r="C24"/>
  <c r="E24"/>
  <c r="F24"/>
  <c r="G24"/>
  <c r="H24"/>
  <c r="I24"/>
  <c r="J24"/>
  <c r="K24"/>
  <c r="L24"/>
  <c r="M24"/>
  <c r="N24"/>
  <c r="O24"/>
  <c r="P24"/>
  <c r="C25"/>
  <c r="E25"/>
  <c r="F25"/>
  <c r="G25"/>
  <c r="H25"/>
  <c r="I25"/>
  <c r="J25"/>
  <c r="K25"/>
  <c r="L25"/>
  <c r="M25"/>
  <c r="O25"/>
  <c r="P25"/>
  <c r="C26"/>
  <c r="D26"/>
  <c r="E26"/>
  <c r="F26"/>
  <c r="G26"/>
  <c r="H26"/>
  <c r="I26"/>
  <c r="J26"/>
  <c r="K26"/>
  <c r="M26"/>
  <c r="N26"/>
  <c r="O26"/>
  <c r="P26"/>
  <c r="C27"/>
  <c r="D27"/>
  <c r="E27"/>
  <c r="F27"/>
  <c r="G27"/>
  <c r="H27"/>
  <c r="I27"/>
  <c r="J27"/>
  <c r="K27"/>
  <c r="L27"/>
  <c r="M27"/>
  <c r="N27"/>
  <c r="O27"/>
  <c r="P27"/>
  <c r="C28"/>
  <c r="D28"/>
  <c r="E28"/>
  <c r="F28"/>
  <c r="G28"/>
  <c r="H28"/>
  <c r="I28"/>
  <c r="J28"/>
  <c r="K28"/>
  <c r="L28"/>
  <c r="M28"/>
  <c r="N28"/>
  <c r="O28"/>
  <c r="P28"/>
  <c r="C29"/>
  <c r="D29"/>
  <c r="E29"/>
  <c r="F29"/>
  <c r="G29"/>
  <c r="H29"/>
  <c r="I29"/>
  <c r="J29"/>
  <c r="K29"/>
  <c r="L29"/>
  <c r="M29"/>
  <c r="N29"/>
  <c r="O29"/>
  <c r="P29"/>
  <c r="C30"/>
  <c r="D30"/>
  <c r="E30"/>
  <c r="F30"/>
  <c r="G30"/>
  <c r="H30"/>
  <c r="I30"/>
  <c r="J30"/>
  <c r="K30"/>
  <c r="L30"/>
  <c r="M30"/>
  <c r="N30"/>
  <c r="O30"/>
  <c r="P30"/>
  <c r="C31"/>
  <c r="D31"/>
  <c r="E31"/>
  <c r="F31"/>
  <c r="G31"/>
  <c r="H31"/>
  <c r="I31"/>
  <c r="J31"/>
  <c r="K31"/>
  <c r="L31"/>
  <c r="M31"/>
  <c r="N31"/>
  <c r="O31"/>
  <c r="P31"/>
  <c r="C32"/>
  <c r="D32"/>
  <c r="E32"/>
  <c r="F32"/>
  <c r="G32"/>
  <c r="H32"/>
  <c r="I32"/>
  <c r="J32"/>
  <c r="K32"/>
  <c r="L32"/>
  <c r="M32"/>
  <c r="N32"/>
  <c r="O32"/>
  <c r="P32"/>
  <c r="C33"/>
  <c r="D33"/>
  <c r="E33"/>
  <c r="F33"/>
  <c r="G33"/>
  <c r="H33"/>
  <c r="I33"/>
  <c r="J33"/>
  <c r="K33"/>
  <c r="L33"/>
  <c r="M33"/>
  <c r="N33"/>
  <c r="O33"/>
  <c r="P33"/>
  <c r="C34"/>
  <c r="D34"/>
  <c r="E34"/>
  <c r="F34"/>
  <c r="G34"/>
  <c r="H34"/>
  <c r="I34"/>
  <c r="J34"/>
  <c r="K34"/>
  <c r="L34"/>
  <c r="M34"/>
  <c r="N34"/>
  <c r="O34"/>
  <c r="P34"/>
  <c r="C35"/>
  <c r="D35"/>
  <c r="E35"/>
  <c r="F35"/>
  <c r="G35"/>
  <c r="H35"/>
  <c r="I35"/>
  <c r="J35"/>
  <c r="K35"/>
  <c r="L35"/>
  <c r="M35"/>
  <c r="N35"/>
  <c r="O35"/>
  <c r="P35"/>
  <c r="C36"/>
  <c r="E36"/>
  <c r="F36"/>
  <c r="G36"/>
  <c r="H36"/>
  <c r="I36"/>
  <c r="J36"/>
  <c r="K36"/>
  <c r="L36"/>
  <c r="M36"/>
  <c r="N36"/>
  <c r="O36"/>
  <c r="P36"/>
  <c r="C37"/>
  <c r="E37"/>
  <c r="F37"/>
  <c r="G37"/>
  <c r="H37"/>
  <c r="I37"/>
  <c r="J37"/>
  <c r="K37"/>
  <c r="L37"/>
  <c r="M37"/>
  <c r="N37"/>
  <c r="O37"/>
  <c r="P37"/>
  <c r="C38"/>
  <c r="D38"/>
  <c r="E38"/>
  <c r="F38"/>
  <c r="G38"/>
  <c r="H38"/>
  <c r="I38"/>
  <c r="J38"/>
  <c r="K38"/>
  <c r="L38"/>
  <c r="M38"/>
  <c r="N38"/>
  <c r="O38"/>
  <c r="P38"/>
  <c r="C39"/>
  <c r="D39"/>
  <c r="E39"/>
  <c r="F39"/>
  <c r="G39"/>
  <c r="H39"/>
  <c r="I39"/>
  <c r="J39"/>
  <c r="K39"/>
  <c r="L39"/>
  <c r="M39"/>
  <c r="N39"/>
  <c r="O39"/>
  <c r="P39"/>
  <c r="C40"/>
  <c r="D40"/>
  <c r="E40"/>
  <c r="F40"/>
  <c r="G40"/>
  <c r="H40"/>
  <c r="I40"/>
  <c r="J40"/>
  <c r="K40"/>
  <c r="L40"/>
  <c r="M40"/>
  <c r="N40"/>
  <c r="O40"/>
  <c r="P40"/>
  <c r="C41"/>
  <c r="D41"/>
  <c r="E41"/>
  <c r="F41"/>
  <c r="G41"/>
  <c r="H41"/>
  <c r="I41"/>
  <c r="J41"/>
  <c r="K41"/>
  <c r="L41"/>
  <c r="M41"/>
  <c r="N41"/>
  <c r="O41"/>
  <c r="P41"/>
  <c r="C42"/>
  <c r="D42"/>
  <c r="E42"/>
  <c r="F42"/>
  <c r="G42"/>
  <c r="H42"/>
  <c r="I42"/>
  <c r="J42"/>
  <c r="K42"/>
  <c r="L42"/>
  <c r="M42"/>
  <c r="N42"/>
  <c r="O42"/>
  <c r="P42"/>
  <c r="C43"/>
  <c r="D43"/>
  <c r="E43"/>
  <c r="F43"/>
  <c r="G43"/>
  <c r="H43"/>
  <c r="I43"/>
  <c r="J43"/>
  <c r="K43"/>
  <c r="L43"/>
  <c r="M43"/>
  <c r="N43"/>
  <c r="O43"/>
  <c r="P43"/>
  <c r="C44"/>
  <c r="D44"/>
  <c r="E44"/>
  <c r="F44"/>
  <c r="G44"/>
  <c r="H44"/>
  <c r="I44"/>
  <c r="J44"/>
  <c r="K44"/>
  <c r="L44"/>
  <c r="M44"/>
  <c r="N44"/>
  <c r="O44"/>
  <c r="P44"/>
  <c r="C45"/>
  <c r="D45"/>
  <c r="E45"/>
  <c r="F45"/>
  <c r="G45"/>
  <c r="H45"/>
  <c r="I45"/>
  <c r="J45"/>
  <c r="K45"/>
  <c r="L45"/>
  <c r="M45"/>
  <c r="N45"/>
  <c r="O45"/>
  <c r="P45"/>
  <c r="C46"/>
  <c r="D46"/>
  <c r="E46"/>
  <c r="F46"/>
  <c r="G46"/>
  <c r="H46"/>
  <c r="I46"/>
  <c r="J46"/>
  <c r="K46"/>
  <c r="L46"/>
  <c r="M46"/>
  <c r="N46"/>
  <c r="O46"/>
  <c r="P46"/>
  <c r="C47"/>
  <c r="D47"/>
  <c r="E47"/>
  <c r="F47"/>
  <c r="G47"/>
  <c r="H47"/>
  <c r="I47"/>
  <c r="J47"/>
  <c r="K47"/>
  <c r="L47"/>
  <c r="M47"/>
  <c r="N47"/>
  <c r="O47"/>
  <c r="P47"/>
  <c r="C48"/>
  <c r="D48"/>
  <c r="E48"/>
  <c r="F48"/>
  <c r="G48"/>
  <c r="H48"/>
  <c r="I48"/>
  <c r="J48"/>
  <c r="K48"/>
  <c r="L48"/>
  <c r="M48"/>
  <c r="N48"/>
  <c r="O48"/>
  <c r="P48"/>
  <c r="C49"/>
  <c r="D49"/>
  <c r="E49"/>
  <c r="F49"/>
  <c r="G49"/>
  <c r="H49"/>
  <c r="I49"/>
  <c r="J49"/>
  <c r="K49"/>
  <c r="L49"/>
  <c r="M49"/>
  <c r="N49"/>
  <c r="O49"/>
  <c r="P49"/>
  <c r="C50"/>
  <c r="D50"/>
  <c r="E50"/>
  <c r="F50"/>
  <c r="G50"/>
  <c r="H50"/>
  <c r="I50"/>
  <c r="J50"/>
  <c r="K50"/>
  <c r="L50"/>
  <c r="M50"/>
  <c r="N50"/>
  <c r="O50"/>
  <c r="P50"/>
  <c r="C51"/>
  <c r="D51"/>
  <c r="E51"/>
  <c r="F51"/>
  <c r="G51"/>
  <c r="H51"/>
  <c r="I51"/>
  <c r="J51"/>
  <c r="K51"/>
  <c r="L51"/>
  <c r="M51"/>
  <c r="N51"/>
  <c r="O51"/>
  <c r="P51"/>
  <c r="C52"/>
  <c r="D52"/>
  <c r="E52"/>
  <c r="F52"/>
  <c r="G52"/>
  <c r="H52"/>
  <c r="I52"/>
  <c r="J52"/>
  <c r="K52"/>
  <c r="L52"/>
  <c r="M52"/>
  <c r="N52"/>
  <c r="O52"/>
  <c r="P52"/>
  <c r="C53"/>
  <c r="D53"/>
  <c r="E53"/>
  <c r="F53"/>
  <c r="G53"/>
  <c r="H53"/>
  <c r="I53"/>
  <c r="J53"/>
  <c r="K53"/>
  <c r="L53"/>
  <c r="M53"/>
  <c r="N53"/>
  <c r="O53"/>
  <c r="P53"/>
  <c r="C54"/>
  <c r="D54"/>
  <c r="E54"/>
  <c r="F54"/>
  <c r="G54"/>
  <c r="H54"/>
  <c r="I54"/>
  <c r="J54"/>
  <c r="K54"/>
  <c r="L54"/>
  <c r="M54"/>
  <c r="N54"/>
  <c r="O54"/>
  <c r="P54"/>
  <c r="C55"/>
  <c r="D55"/>
  <c r="E55"/>
  <c r="F55"/>
  <c r="G55"/>
  <c r="H55"/>
  <c r="I55"/>
  <c r="J55"/>
  <c r="K55"/>
  <c r="L55"/>
  <c r="M55"/>
  <c r="N55"/>
  <c r="O55"/>
  <c r="P55"/>
  <c r="C56"/>
  <c r="D56"/>
  <c r="E56"/>
  <c r="F56"/>
  <c r="G56"/>
  <c r="H56"/>
  <c r="I56"/>
  <c r="J56"/>
  <c r="K56"/>
  <c r="L56"/>
  <c r="M56"/>
  <c r="N56"/>
  <c r="O56"/>
  <c r="P56"/>
  <c r="C57"/>
  <c r="D57"/>
  <c r="E57"/>
  <c r="F57"/>
  <c r="G57"/>
  <c r="H57"/>
  <c r="I57"/>
  <c r="J57"/>
  <c r="K57"/>
  <c r="L57"/>
  <c r="M57"/>
  <c r="N57"/>
  <c r="O57"/>
  <c r="P57"/>
  <c r="C58"/>
  <c r="D58"/>
  <c r="E58"/>
  <c r="F58"/>
  <c r="G58"/>
  <c r="H58"/>
  <c r="I58"/>
  <c r="J58"/>
  <c r="K58"/>
  <c r="L58"/>
  <c r="M58"/>
  <c r="N58"/>
  <c r="O58"/>
  <c r="P58"/>
  <c r="C59"/>
  <c r="D59"/>
  <c r="E59"/>
  <c r="F59"/>
  <c r="G59"/>
  <c r="H59"/>
  <c r="I59"/>
  <c r="J59"/>
  <c r="K59"/>
  <c r="L59"/>
  <c r="M59"/>
  <c r="N59"/>
  <c r="O59"/>
  <c r="P59"/>
  <c r="C60"/>
  <c r="D60"/>
  <c r="E60"/>
  <c r="F60"/>
  <c r="G60"/>
  <c r="H60"/>
  <c r="I60"/>
  <c r="J60"/>
  <c r="K60"/>
  <c r="L60"/>
  <c r="M60"/>
  <c r="N60"/>
  <c r="O60"/>
  <c r="P60"/>
  <c r="C61"/>
  <c r="D61"/>
  <c r="E61"/>
  <c r="F61"/>
  <c r="G61"/>
  <c r="H61"/>
  <c r="I61"/>
  <c r="J61"/>
  <c r="K61"/>
  <c r="L61"/>
  <c r="M61"/>
  <c r="N61"/>
  <c r="O61"/>
  <c r="P61"/>
  <c r="C62"/>
  <c r="D62"/>
  <c r="E62"/>
  <c r="F62"/>
  <c r="G62"/>
  <c r="H62"/>
  <c r="I62"/>
  <c r="J62"/>
  <c r="K62"/>
  <c r="L62"/>
  <c r="M62"/>
  <c r="N62"/>
  <c r="O62"/>
  <c r="P62"/>
  <c r="C63"/>
  <c r="D63"/>
  <c r="E63"/>
  <c r="F63"/>
  <c r="G63"/>
  <c r="H63"/>
  <c r="I63"/>
  <c r="J63"/>
  <c r="K63"/>
  <c r="L63"/>
  <c r="M63"/>
  <c r="N63"/>
  <c r="O63"/>
  <c r="P63"/>
  <c r="C64"/>
  <c r="D64"/>
  <c r="E64"/>
  <c r="F64"/>
  <c r="G64"/>
  <c r="H64"/>
  <c r="I64"/>
  <c r="J64"/>
  <c r="K64"/>
  <c r="L64"/>
  <c r="M64"/>
  <c r="N64"/>
  <c r="O64"/>
  <c r="P64"/>
  <c r="C65"/>
  <c r="D65"/>
  <c r="E65"/>
  <c r="F65"/>
  <c r="G65"/>
  <c r="H65"/>
  <c r="I65"/>
  <c r="J65"/>
  <c r="K65"/>
  <c r="L65"/>
  <c r="M65"/>
  <c r="N65"/>
  <c r="O65"/>
  <c r="P65"/>
  <c r="C66"/>
  <c r="D66"/>
  <c r="E66"/>
  <c r="F66"/>
  <c r="G66"/>
  <c r="H66"/>
  <c r="I66"/>
  <c r="J66"/>
  <c r="K66"/>
  <c r="L66"/>
  <c r="M66"/>
  <c r="N66"/>
  <c r="O66"/>
  <c r="P66"/>
  <c r="C67"/>
  <c r="D67"/>
  <c r="E67"/>
  <c r="F67"/>
  <c r="G67"/>
  <c r="H67"/>
  <c r="I67"/>
  <c r="J67"/>
  <c r="K67"/>
  <c r="L67"/>
  <c r="M67"/>
  <c r="N67"/>
  <c r="O67"/>
  <c r="P67"/>
  <c r="C68"/>
  <c r="D68"/>
  <c r="E68"/>
  <c r="F68"/>
  <c r="G68"/>
  <c r="H68"/>
  <c r="I68"/>
  <c r="J68"/>
  <c r="K68"/>
  <c r="L68"/>
  <c r="M68"/>
  <c r="N68"/>
  <c r="O68"/>
  <c r="P68"/>
  <c r="C69"/>
  <c r="D69"/>
  <c r="E69"/>
  <c r="F69"/>
  <c r="G69"/>
  <c r="H69"/>
  <c r="I69"/>
  <c r="J69"/>
  <c r="K69"/>
  <c r="L69"/>
  <c r="M69"/>
  <c r="N69"/>
  <c r="O69"/>
  <c r="P69"/>
  <c r="C70"/>
  <c r="D70"/>
  <c r="E70"/>
  <c r="F70"/>
  <c r="G70"/>
  <c r="H70"/>
  <c r="I70"/>
  <c r="J70"/>
  <c r="K70"/>
  <c r="L70"/>
  <c r="M70"/>
  <c r="N70"/>
  <c r="O70"/>
  <c r="P70"/>
  <c r="C71"/>
  <c r="D71"/>
  <c r="E71"/>
  <c r="F71"/>
  <c r="G71"/>
  <c r="H71"/>
  <c r="I71"/>
  <c r="J71"/>
  <c r="K71"/>
  <c r="L71"/>
  <c r="M71"/>
  <c r="N71"/>
  <c r="O71"/>
  <c r="P71"/>
  <c r="C72"/>
  <c r="D72"/>
  <c r="E72"/>
  <c r="F72"/>
  <c r="G72"/>
  <c r="H72"/>
  <c r="I72"/>
  <c r="J72"/>
  <c r="K72"/>
  <c r="L72"/>
  <c r="M72"/>
  <c r="N72"/>
  <c r="O72"/>
  <c r="P72"/>
  <c r="C73"/>
  <c r="D73"/>
  <c r="E73"/>
  <c r="F73"/>
  <c r="G73"/>
  <c r="H73"/>
  <c r="I73"/>
  <c r="J73"/>
  <c r="K73"/>
  <c r="L73"/>
  <c r="M73"/>
  <c r="N73"/>
  <c r="O73"/>
  <c r="P73"/>
  <c r="C74"/>
  <c r="D74"/>
  <c r="E74"/>
  <c r="F74"/>
  <c r="G74"/>
  <c r="H74"/>
  <c r="I74"/>
  <c r="J74"/>
  <c r="K74"/>
  <c r="L74"/>
  <c r="M74"/>
  <c r="N74"/>
  <c r="O74"/>
  <c r="P74"/>
  <c r="C75"/>
  <c r="D75"/>
  <c r="E75"/>
  <c r="F75"/>
  <c r="G75"/>
  <c r="H75"/>
  <c r="I75"/>
  <c r="J75"/>
  <c r="K75"/>
  <c r="L75"/>
  <c r="M75"/>
  <c r="N75"/>
  <c r="O75"/>
  <c r="P75"/>
  <c r="C76"/>
  <c r="D76"/>
  <c r="E76"/>
  <c r="F76"/>
  <c r="G76"/>
  <c r="H76"/>
  <c r="I76"/>
  <c r="J76"/>
  <c r="K76"/>
  <c r="L76"/>
  <c r="M76"/>
  <c r="N76"/>
  <c r="O76"/>
  <c r="P76"/>
  <c r="C77"/>
  <c r="D77"/>
  <c r="E77"/>
  <c r="F77"/>
  <c r="G77"/>
  <c r="H77"/>
  <c r="I77"/>
  <c r="J77"/>
  <c r="K77"/>
  <c r="L77"/>
  <c r="M77"/>
  <c r="N77"/>
  <c r="O77"/>
  <c r="P77"/>
  <c r="C78"/>
  <c r="E78"/>
  <c r="F78"/>
  <c r="G78"/>
  <c r="H78"/>
  <c r="I78"/>
  <c r="J78"/>
  <c r="K78"/>
  <c r="L78"/>
  <c r="M78"/>
  <c r="N78"/>
  <c r="O78"/>
  <c r="P78"/>
  <c r="C79"/>
  <c r="E79"/>
  <c r="F79"/>
  <c r="G79"/>
  <c r="H79"/>
  <c r="I79"/>
  <c r="J79"/>
  <c r="K79"/>
  <c r="L79"/>
  <c r="M79"/>
  <c r="N79"/>
  <c r="O79"/>
  <c r="P79"/>
  <c r="C80"/>
  <c r="D80"/>
  <c r="E80"/>
  <c r="F80"/>
  <c r="G80"/>
  <c r="H80"/>
  <c r="I80"/>
  <c r="J80"/>
  <c r="K80"/>
  <c r="L80"/>
  <c r="M80"/>
  <c r="N80"/>
  <c r="O80"/>
  <c r="P80"/>
  <c r="C81"/>
  <c r="D81"/>
  <c r="E81"/>
  <c r="F81"/>
  <c r="G81"/>
  <c r="H81"/>
  <c r="I81"/>
  <c r="J81"/>
  <c r="K81"/>
  <c r="L81"/>
  <c r="M81"/>
  <c r="N81"/>
  <c r="O81"/>
  <c r="P81"/>
  <c r="C82"/>
  <c r="D82"/>
  <c r="E82"/>
  <c r="F82"/>
  <c r="G82"/>
  <c r="H82"/>
  <c r="I82"/>
  <c r="J82"/>
  <c r="K82"/>
  <c r="L82"/>
  <c r="M82"/>
  <c r="N82"/>
  <c r="O82"/>
  <c r="P82"/>
  <c r="C83"/>
  <c r="D83"/>
  <c r="E83"/>
  <c r="F83"/>
  <c r="G83"/>
  <c r="H83"/>
  <c r="I83"/>
  <c r="J83"/>
  <c r="K83"/>
  <c r="L83"/>
  <c r="M83"/>
  <c r="N83"/>
  <c r="O83"/>
  <c r="P83"/>
  <c r="C84"/>
  <c r="D84"/>
  <c r="E84"/>
  <c r="F84"/>
  <c r="G84"/>
  <c r="H84"/>
  <c r="I84"/>
  <c r="J84"/>
  <c r="K84"/>
  <c r="L84"/>
  <c r="M84"/>
  <c r="N84"/>
  <c r="O84"/>
  <c r="P84"/>
  <c r="C85"/>
  <c r="D85"/>
  <c r="E85"/>
  <c r="F85"/>
  <c r="G85"/>
  <c r="H85"/>
  <c r="I85"/>
  <c r="J85"/>
  <c r="K85"/>
  <c r="L85"/>
  <c r="M85"/>
  <c r="N85"/>
  <c r="O85"/>
  <c r="P85"/>
  <c r="C86"/>
  <c r="D86"/>
  <c r="E86"/>
  <c r="F86"/>
  <c r="G86"/>
  <c r="H86"/>
  <c r="I86"/>
  <c r="J86"/>
  <c r="K86"/>
  <c r="L86"/>
  <c r="M86"/>
  <c r="N86"/>
  <c r="O86"/>
  <c r="P86"/>
  <c r="C87"/>
  <c r="D87"/>
  <c r="E87"/>
  <c r="F87"/>
  <c r="G87"/>
  <c r="H87"/>
  <c r="I87"/>
  <c r="J87"/>
  <c r="K87"/>
  <c r="L87"/>
  <c r="M87"/>
  <c r="N87"/>
  <c r="O87"/>
  <c r="P87"/>
  <c r="C88"/>
  <c r="D88"/>
  <c r="E88"/>
  <c r="F88"/>
  <c r="G88"/>
  <c r="H88"/>
  <c r="I88"/>
  <c r="J88"/>
  <c r="K88"/>
  <c r="L88"/>
  <c r="M88"/>
  <c r="N88"/>
  <c r="O88"/>
  <c r="P88"/>
  <c r="C89"/>
  <c r="D89"/>
  <c r="E89"/>
  <c r="F89"/>
  <c r="G89"/>
  <c r="H89"/>
  <c r="I89"/>
  <c r="J89"/>
  <c r="K89"/>
  <c r="L89"/>
  <c r="M89"/>
  <c r="N89"/>
  <c r="O89"/>
  <c r="P89"/>
  <c r="C90"/>
  <c r="D90"/>
  <c r="E90"/>
  <c r="F90"/>
  <c r="G90"/>
  <c r="H90"/>
  <c r="I90"/>
  <c r="J90"/>
  <c r="K90"/>
  <c r="L90"/>
  <c r="M90"/>
  <c r="N90"/>
  <c r="O90"/>
  <c r="P90"/>
  <c r="C91"/>
  <c r="D91"/>
  <c r="E91"/>
  <c r="F91"/>
  <c r="G91"/>
  <c r="H91"/>
  <c r="I91"/>
  <c r="J91"/>
  <c r="K91"/>
  <c r="L91"/>
  <c r="M91"/>
  <c r="N91"/>
  <c r="O91"/>
  <c r="P91"/>
  <c r="C92"/>
  <c r="D92"/>
  <c r="E92"/>
  <c r="F92"/>
  <c r="G92"/>
  <c r="H92"/>
  <c r="I92"/>
  <c r="J92"/>
  <c r="K92"/>
  <c r="L92"/>
  <c r="M92"/>
  <c r="N92"/>
  <c r="O92"/>
  <c r="P92"/>
  <c r="C93"/>
  <c r="D93"/>
  <c r="E93"/>
  <c r="F93"/>
  <c r="G93"/>
  <c r="H93"/>
  <c r="I93"/>
  <c r="J93"/>
  <c r="K93"/>
  <c r="L93"/>
  <c r="M93"/>
  <c r="N93"/>
  <c r="O93"/>
  <c r="P93"/>
  <c r="C94"/>
  <c r="D94"/>
  <c r="E94"/>
  <c r="F94"/>
  <c r="G94"/>
  <c r="H94"/>
  <c r="I94"/>
  <c r="J94"/>
  <c r="K94"/>
  <c r="L94"/>
  <c r="M94"/>
  <c r="N94"/>
  <c r="O94"/>
  <c r="P94"/>
  <c r="C95"/>
  <c r="D95"/>
  <c r="E95"/>
  <c r="F95"/>
  <c r="G95"/>
  <c r="H95"/>
  <c r="I95"/>
  <c r="J95"/>
  <c r="K95"/>
  <c r="L95"/>
  <c r="M95"/>
  <c r="N95"/>
  <c r="O95"/>
  <c r="P95"/>
  <c r="C96"/>
  <c r="D96"/>
  <c r="E96"/>
  <c r="F96"/>
  <c r="G96"/>
  <c r="H96"/>
  <c r="I96"/>
  <c r="J96"/>
  <c r="K96"/>
  <c r="L96"/>
  <c r="M96"/>
  <c r="N96"/>
  <c r="O96"/>
  <c r="P96"/>
  <c r="C97"/>
  <c r="D97"/>
  <c r="E97"/>
  <c r="F97"/>
  <c r="G97"/>
  <c r="H97"/>
  <c r="I97"/>
  <c r="J97"/>
  <c r="K97"/>
  <c r="L97"/>
  <c r="M97"/>
  <c r="N97"/>
  <c r="O97"/>
  <c r="P97"/>
  <c r="C98"/>
  <c r="D98"/>
  <c r="E98"/>
  <c r="F98"/>
  <c r="G98"/>
  <c r="H98"/>
  <c r="I98"/>
  <c r="J98"/>
  <c r="K98"/>
  <c r="L98"/>
  <c r="M98"/>
  <c r="N98"/>
  <c r="O98"/>
  <c r="P98"/>
  <c r="C99"/>
  <c r="D99"/>
  <c r="E99"/>
  <c r="F99"/>
  <c r="G99"/>
  <c r="H99"/>
  <c r="I99"/>
  <c r="J99"/>
  <c r="K99"/>
  <c r="L99"/>
  <c r="M99"/>
  <c r="N99"/>
  <c r="O99"/>
  <c r="P99"/>
  <c r="C100"/>
  <c r="D100"/>
  <c r="E100"/>
  <c r="F100"/>
  <c r="G100"/>
  <c r="H100"/>
  <c r="I100"/>
  <c r="J100"/>
  <c r="K100"/>
  <c r="L100"/>
  <c r="M100"/>
  <c r="N100"/>
  <c r="O100"/>
  <c r="P100"/>
  <c r="C101"/>
  <c r="D101"/>
  <c r="E101"/>
  <c r="F101"/>
  <c r="G101"/>
  <c r="H101"/>
  <c r="I101"/>
  <c r="J101"/>
  <c r="K101"/>
  <c r="L101"/>
  <c r="M101"/>
  <c r="N101"/>
  <c r="O101"/>
  <c r="P101"/>
  <c r="C102"/>
  <c r="E102"/>
  <c r="F102"/>
  <c r="G102"/>
  <c r="H102"/>
  <c r="I102"/>
  <c r="J102"/>
  <c r="K102"/>
  <c r="L102"/>
  <c r="M102"/>
  <c r="N102"/>
  <c r="O102"/>
  <c r="P102"/>
  <c r="C103"/>
  <c r="E103"/>
  <c r="F103"/>
  <c r="G103"/>
  <c r="H103"/>
  <c r="I103"/>
  <c r="J103"/>
  <c r="K103"/>
  <c r="L103"/>
  <c r="M103"/>
  <c r="N103"/>
  <c r="O103"/>
  <c r="P103"/>
  <c r="C104"/>
  <c r="D104"/>
  <c r="E104"/>
  <c r="F104"/>
  <c r="G104"/>
  <c r="H104"/>
  <c r="I104"/>
  <c r="J104"/>
  <c r="K104"/>
  <c r="L104"/>
  <c r="M104"/>
  <c r="N104"/>
  <c r="O104"/>
  <c r="P104"/>
  <c r="C105"/>
  <c r="E105"/>
  <c r="F105"/>
  <c r="G105"/>
  <c r="H105"/>
  <c r="I105"/>
  <c r="J105"/>
  <c r="K105"/>
  <c r="L105"/>
  <c r="M105"/>
  <c r="N105"/>
  <c r="O105"/>
  <c r="P105"/>
  <c r="C106"/>
  <c r="E106"/>
  <c r="F106"/>
  <c r="G106"/>
  <c r="H106"/>
  <c r="I106"/>
  <c r="J106"/>
  <c r="K106"/>
  <c r="L106"/>
  <c r="M106"/>
  <c r="N106"/>
  <c r="O106"/>
  <c r="P106"/>
  <c r="C107"/>
  <c r="D107"/>
  <c r="E107"/>
  <c r="F107"/>
  <c r="G107"/>
  <c r="H107"/>
  <c r="I107"/>
  <c r="J107"/>
  <c r="K107"/>
  <c r="L107"/>
  <c r="M107"/>
  <c r="N107"/>
  <c r="O107"/>
  <c r="P107"/>
  <c r="C108"/>
  <c r="D108"/>
  <c r="E108"/>
  <c r="F108"/>
  <c r="G108"/>
  <c r="H108"/>
  <c r="I108"/>
  <c r="J108"/>
  <c r="K108"/>
  <c r="L108"/>
  <c r="M108"/>
  <c r="N108"/>
  <c r="O108"/>
  <c r="P108"/>
  <c r="C109"/>
  <c r="D109"/>
  <c r="E109"/>
  <c r="F109"/>
  <c r="G109"/>
  <c r="H109"/>
  <c r="I109"/>
  <c r="J109"/>
  <c r="K109"/>
  <c r="L109"/>
  <c r="M109"/>
  <c r="N109"/>
  <c r="O109"/>
  <c r="P109"/>
  <c r="C110"/>
  <c r="D110"/>
  <c r="E110"/>
  <c r="F110"/>
  <c r="G110"/>
  <c r="H110"/>
  <c r="I110"/>
  <c r="J110"/>
  <c r="K110"/>
  <c r="L110"/>
  <c r="M110"/>
  <c r="N110"/>
  <c r="O110"/>
  <c r="P110"/>
  <c r="C111"/>
  <c r="D111"/>
  <c r="E111"/>
  <c r="F111"/>
  <c r="G111"/>
  <c r="H111"/>
  <c r="I111"/>
  <c r="J111"/>
  <c r="K111"/>
  <c r="L111"/>
  <c r="M111"/>
  <c r="N111"/>
  <c r="O111"/>
  <c r="P111"/>
  <c r="C112"/>
  <c r="D112"/>
  <c r="E112"/>
  <c r="F112"/>
  <c r="G112"/>
  <c r="H112"/>
  <c r="I112"/>
  <c r="J112"/>
  <c r="K112"/>
  <c r="L112"/>
  <c r="M112"/>
  <c r="N112"/>
  <c r="O112"/>
  <c r="P112"/>
  <c r="C113"/>
  <c r="D113"/>
  <c r="E113"/>
  <c r="F113"/>
  <c r="G113"/>
  <c r="H113"/>
  <c r="I113"/>
  <c r="J113"/>
  <c r="K113"/>
  <c r="L113"/>
  <c r="M113"/>
  <c r="N113"/>
  <c r="O113"/>
  <c r="P113"/>
  <c r="C114"/>
  <c r="D114"/>
  <c r="E114"/>
  <c r="F114"/>
  <c r="G114"/>
  <c r="H114"/>
  <c r="I114"/>
  <c r="J114"/>
  <c r="K114"/>
  <c r="L114"/>
  <c r="M114"/>
  <c r="N114"/>
  <c r="O114"/>
  <c r="P114"/>
  <c r="C115"/>
  <c r="D115"/>
  <c r="E115"/>
  <c r="F115"/>
  <c r="G115"/>
  <c r="H115"/>
  <c r="I115"/>
  <c r="J115"/>
  <c r="K115"/>
  <c r="L115"/>
  <c r="M115"/>
  <c r="N115"/>
  <c r="O115"/>
  <c r="P115"/>
  <c r="C116"/>
  <c r="D116"/>
  <c r="E116"/>
  <c r="F116"/>
  <c r="G116"/>
  <c r="H116"/>
  <c r="I116"/>
  <c r="J116"/>
  <c r="K116"/>
  <c r="L116"/>
  <c r="M116"/>
  <c r="N116"/>
  <c r="O116"/>
  <c r="P116"/>
  <c r="C117"/>
  <c r="D117"/>
  <c r="E117"/>
  <c r="F117"/>
  <c r="G117"/>
  <c r="H117"/>
  <c r="I117"/>
  <c r="J117"/>
  <c r="K117"/>
  <c r="L117"/>
  <c r="M117"/>
  <c r="N117"/>
  <c r="O117"/>
  <c r="P117"/>
  <c r="C118"/>
  <c r="D118"/>
  <c r="E118"/>
  <c r="F118"/>
  <c r="G118"/>
  <c r="H118"/>
  <c r="I118"/>
  <c r="J118"/>
  <c r="K118"/>
  <c r="L118"/>
  <c r="M118"/>
  <c r="N118"/>
  <c r="O118"/>
  <c r="P118"/>
  <c r="C119"/>
  <c r="D119"/>
  <c r="E119"/>
  <c r="F119"/>
  <c r="G119"/>
  <c r="H119"/>
  <c r="I119"/>
  <c r="J119"/>
  <c r="K119"/>
  <c r="L119"/>
  <c r="M119"/>
  <c r="N119"/>
  <c r="O119"/>
  <c r="P119"/>
  <c r="C120"/>
  <c r="D120"/>
  <c r="E120"/>
  <c r="F120"/>
  <c r="G120"/>
  <c r="H120"/>
  <c r="I120"/>
  <c r="J120"/>
  <c r="K120"/>
  <c r="L120"/>
  <c r="M120"/>
  <c r="N120"/>
  <c r="O120"/>
  <c r="P120"/>
  <c r="C121"/>
  <c r="D121"/>
  <c r="E121"/>
  <c r="F121"/>
  <c r="G121"/>
  <c r="H121"/>
  <c r="I121"/>
  <c r="J121"/>
  <c r="K121"/>
  <c r="L121"/>
  <c r="M121"/>
  <c r="N121"/>
  <c r="O121"/>
  <c r="P121"/>
  <c r="C122"/>
  <c r="D122"/>
  <c r="E122"/>
  <c r="F122"/>
  <c r="G122"/>
  <c r="H122"/>
  <c r="I122"/>
  <c r="J122"/>
  <c r="K122"/>
  <c r="L122"/>
  <c r="M122"/>
  <c r="N122"/>
  <c r="O122"/>
  <c r="P122"/>
  <c r="C123"/>
  <c r="D123"/>
  <c r="E123"/>
  <c r="F123"/>
  <c r="G123"/>
  <c r="H123"/>
  <c r="I123"/>
  <c r="J123"/>
  <c r="K123"/>
  <c r="L123"/>
  <c r="M123"/>
  <c r="N123"/>
  <c r="O123"/>
  <c r="P123"/>
  <c r="C124"/>
  <c r="D124"/>
  <c r="E124"/>
  <c r="F124"/>
  <c r="G124"/>
  <c r="H124"/>
  <c r="I124"/>
  <c r="J124"/>
  <c r="K124"/>
  <c r="L124"/>
  <c r="M124"/>
  <c r="N124"/>
  <c r="O124"/>
  <c r="P124"/>
  <c r="C125"/>
  <c r="D125"/>
  <c r="E125"/>
  <c r="F125"/>
  <c r="G125"/>
  <c r="H125"/>
  <c r="I125"/>
  <c r="J125"/>
  <c r="K125"/>
  <c r="L125"/>
  <c r="M125"/>
  <c r="N125"/>
  <c r="O125"/>
  <c r="P125"/>
  <c r="C126"/>
  <c r="D126"/>
  <c r="E126"/>
  <c r="F126"/>
  <c r="G126"/>
  <c r="H126"/>
  <c r="I126"/>
  <c r="J126"/>
  <c r="K126"/>
  <c r="L126"/>
  <c r="M126"/>
  <c r="N126"/>
  <c r="O126"/>
  <c r="P126"/>
  <c r="C127"/>
  <c r="D127"/>
  <c r="E127"/>
  <c r="F127"/>
  <c r="G127"/>
  <c r="H127"/>
  <c r="I127"/>
  <c r="J127"/>
  <c r="K127"/>
  <c r="L127"/>
  <c r="M127"/>
  <c r="N127"/>
  <c r="O127"/>
  <c r="P127"/>
  <c r="C128"/>
  <c r="D128"/>
  <c r="E128"/>
  <c r="F128"/>
  <c r="G128"/>
  <c r="H128"/>
  <c r="I128"/>
  <c r="J128"/>
  <c r="K128"/>
  <c r="L128"/>
  <c r="M128"/>
  <c r="N128"/>
  <c r="O128"/>
  <c r="P128"/>
  <c r="C129"/>
  <c r="D129"/>
  <c r="E129"/>
  <c r="F129"/>
  <c r="G129"/>
  <c r="H129"/>
  <c r="I129"/>
  <c r="J129"/>
  <c r="K129"/>
  <c r="L129"/>
  <c r="M129"/>
  <c r="N129"/>
  <c r="O129"/>
  <c r="P129"/>
  <c r="C130"/>
  <c r="D130"/>
  <c r="E130"/>
  <c r="F130"/>
  <c r="G130"/>
  <c r="H130"/>
  <c r="I130"/>
  <c r="J130"/>
  <c r="K130"/>
  <c r="L130"/>
  <c r="M130"/>
  <c r="N130"/>
  <c r="O130"/>
  <c r="P130"/>
  <c r="C131"/>
  <c r="D131"/>
  <c r="E131"/>
  <c r="F131"/>
  <c r="G131"/>
  <c r="H131"/>
  <c r="I131"/>
  <c r="J131"/>
  <c r="K131"/>
  <c r="L131"/>
  <c r="M131"/>
  <c r="N131"/>
  <c r="O131"/>
  <c r="P131"/>
  <c r="C132"/>
  <c r="D132"/>
  <c r="E132"/>
  <c r="F132"/>
  <c r="G132"/>
  <c r="H132"/>
  <c r="I132"/>
  <c r="J132"/>
  <c r="K132"/>
  <c r="L132"/>
  <c r="M132"/>
  <c r="N132"/>
  <c r="O132"/>
  <c r="P132"/>
  <c r="C133"/>
  <c r="D133"/>
  <c r="E133"/>
  <c r="F133"/>
  <c r="G133"/>
  <c r="H133"/>
  <c r="I133"/>
  <c r="J133"/>
  <c r="K133"/>
  <c r="L133"/>
  <c r="M133"/>
  <c r="N133"/>
  <c r="O133"/>
  <c r="P133"/>
  <c r="C134"/>
  <c r="D134"/>
  <c r="E134"/>
  <c r="F134"/>
  <c r="G134"/>
  <c r="H134"/>
  <c r="I134"/>
  <c r="J134"/>
  <c r="K134"/>
  <c r="L134"/>
  <c r="M134"/>
  <c r="N134"/>
  <c r="O134"/>
  <c r="P134"/>
  <c r="C135"/>
  <c r="D135"/>
  <c r="E135"/>
  <c r="F135"/>
  <c r="G135"/>
  <c r="H135"/>
  <c r="I135"/>
  <c r="J135"/>
  <c r="K135"/>
  <c r="L135"/>
  <c r="M135"/>
  <c r="N135"/>
  <c r="O135"/>
  <c r="P135"/>
  <c r="C136"/>
  <c r="D136"/>
  <c r="E136"/>
  <c r="F136"/>
  <c r="G136"/>
  <c r="H136"/>
  <c r="I136"/>
  <c r="J136"/>
  <c r="K136"/>
  <c r="L136"/>
  <c r="M136"/>
  <c r="N136"/>
  <c r="O136"/>
  <c r="P136"/>
  <c r="C137"/>
  <c r="D137"/>
  <c r="E137"/>
  <c r="F137"/>
  <c r="G137"/>
  <c r="H137"/>
  <c r="I137"/>
  <c r="J137"/>
  <c r="K137"/>
  <c r="L137"/>
  <c r="M137"/>
  <c r="N137"/>
  <c r="O137"/>
  <c r="P137"/>
  <c r="C138"/>
  <c r="D138"/>
  <c r="E138"/>
  <c r="F138"/>
  <c r="G138"/>
  <c r="H138"/>
  <c r="I138"/>
  <c r="J138"/>
  <c r="K138"/>
  <c r="L138"/>
  <c r="M138"/>
  <c r="N138"/>
  <c r="O138"/>
  <c r="P138"/>
  <c r="C139"/>
  <c r="D139"/>
  <c r="E139"/>
  <c r="F139"/>
  <c r="G139"/>
  <c r="H139"/>
  <c r="I139"/>
  <c r="J139"/>
  <c r="K139"/>
  <c r="L139"/>
  <c r="M139"/>
  <c r="N139"/>
  <c r="O139"/>
  <c r="P139"/>
  <c r="C140"/>
  <c r="D140"/>
  <c r="E140"/>
  <c r="F140"/>
  <c r="G140"/>
  <c r="H140"/>
  <c r="I140"/>
  <c r="J140"/>
  <c r="K140"/>
  <c r="L140"/>
  <c r="M140"/>
  <c r="N140"/>
  <c r="O140"/>
  <c r="P140"/>
  <c r="C141"/>
  <c r="D141"/>
  <c r="E141"/>
  <c r="F141"/>
  <c r="G141"/>
  <c r="H141"/>
  <c r="I141"/>
  <c r="J141"/>
  <c r="K141"/>
  <c r="L141"/>
  <c r="M141"/>
  <c r="N141"/>
  <c r="O141"/>
  <c r="P141"/>
  <c r="C142"/>
  <c r="D142"/>
  <c r="E142"/>
  <c r="F142"/>
  <c r="G142"/>
  <c r="H142"/>
  <c r="I142"/>
  <c r="J142"/>
  <c r="K142"/>
  <c r="L142"/>
  <c r="M142"/>
  <c r="N142"/>
  <c r="O142"/>
  <c r="P142"/>
  <c r="C143"/>
  <c r="D143"/>
  <c r="E143"/>
  <c r="F143"/>
  <c r="G143"/>
  <c r="H143"/>
  <c r="I143"/>
  <c r="J143"/>
  <c r="K143"/>
  <c r="L143"/>
  <c r="M143"/>
  <c r="N143"/>
  <c r="O143"/>
  <c r="P143"/>
  <c r="C144"/>
  <c r="D144"/>
  <c r="E144"/>
  <c r="F144"/>
  <c r="G144"/>
  <c r="H144"/>
  <c r="I144"/>
  <c r="J144"/>
  <c r="K144"/>
  <c r="L144"/>
  <c r="M144"/>
  <c r="N144"/>
  <c r="O144"/>
  <c r="P144"/>
  <c r="C145"/>
  <c r="D145"/>
  <c r="E145"/>
  <c r="F145"/>
  <c r="G145"/>
  <c r="H145"/>
  <c r="I145"/>
  <c r="J145"/>
  <c r="K145"/>
  <c r="L145"/>
  <c r="M145"/>
  <c r="N145"/>
  <c r="O145"/>
  <c r="P145"/>
  <c r="C146"/>
  <c r="D146"/>
  <c r="E146"/>
  <c r="F146"/>
  <c r="G146"/>
  <c r="H146"/>
  <c r="I146"/>
  <c r="J146"/>
  <c r="K146"/>
  <c r="L146"/>
  <c r="M146"/>
  <c r="N146"/>
  <c r="O146"/>
  <c r="P146"/>
  <c r="C147"/>
  <c r="D147"/>
  <c r="E147"/>
  <c r="F147"/>
  <c r="G147"/>
  <c r="H147"/>
  <c r="I147"/>
  <c r="J147"/>
  <c r="K147"/>
  <c r="L147"/>
  <c r="M147"/>
  <c r="N147"/>
  <c r="O147"/>
  <c r="P147"/>
  <c r="C148"/>
  <c r="D148"/>
  <c r="E148"/>
  <c r="F148"/>
  <c r="G148"/>
  <c r="H148"/>
  <c r="I148"/>
  <c r="J148"/>
  <c r="K148"/>
  <c r="L148"/>
  <c r="M148"/>
  <c r="N148"/>
  <c r="O148"/>
  <c r="P148"/>
  <c r="C149"/>
  <c r="D149"/>
  <c r="E149"/>
  <c r="F149"/>
  <c r="G149"/>
  <c r="H149"/>
  <c r="I149"/>
  <c r="J149"/>
  <c r="K149"/>
  <c r="L149"/>
  <c r="M149"/>
  <c r="N149"/>
  <c r="O149"/>
  <c r="P149"/>
  <c r="C150"/>
  <c r="D150"/>
  <c r="E150"/>
  <c r="F150"/>
  <c r="G150"/>
  <c r="H150"/>
  <c r="I150"/>
  <c r="J150"/>
  <c r="K150"/>
  <c r="L150"/>
  <c r="M150"/>
  <c r="N150"/>
  <c r="O150"/>
  <c r="P150"/>
  <c r="C151"/>
  <c r="D151"/>
  <c r="E151"/>
  <c r="F151"/>
  <c r="G151"/>
  <c r="H151"/>
  <c r="I151"/>
  <c r="J151"/>
  <c r="K151"/>
  <c r="L151"/>
  <c r="M151"/>
  <c r="N151"/>
  <c r="O151"/>
  <c r="P151"/>
  <c r="C152"/>
  <c r="D152"/>
  <c r="E152"/>
  <c r="F152"/>
  <c r="G152"/>
  <c r="H152"/>
  <c r="I152"/>
  <c r="J152"/>
  <c r="K152"/>
  <c r="L152"/>
  <c r="M152"/>
  <c r="N152"/>
  <c r="O152"/>
  <c r="P152"/>
  <c r="C153"/>
  <c r="D153"/>
  <c r="E153"/>
  <c r="F153"/>
  <c r="G153"/>
  <c r="H153"/>
  <c r="I153"/>
  <c r="J153"/>
  <c r="K153"/>
  <c r="L153"/>
  <c r="M153"/>
  <c r="N153"/>
  <c r="O153"/>
  <c r="P153"/>
  <c r="C154"/>
  <c r="D154"/>
  <c r="E154"/>
  <c r="F154"/>
  <c r="G154"/>
  <c r="H154"/>
  <c r="I154"/>
  <c r="J154"/>
  <c r="K154"/>
  <c r="L154"/>
  <c r="M154"/>
  <c r="N154"/>
  <c r="O154"/>
  <c r="P154"/>
  <c r="C155"/>
  <c r="D155"/>
  <c r="E155"/>
  <c r="F155"/>
  <c r="G155"/>
  <c r="H155"/>
  <c r="I155"/>
  <c r="J155"/>
  <c r="K155"/>
  <c r="L155"/>
  <c r="M155"/>
  <c r="N155"/>
  <c r="O155"/>
  <c r="P155"/>
  <c r="C156"/>
  <c r="D156"/>
  <c r="E156"/>
  <c r="F156"/>
  <c r="G156"/>
  <c r="H156"/>
  <c r="I156"/>
  <c r="J156"/>
  <c r="K156"/>
  <c r="L156"/>
  <c r="M156"/>
  <c r="N156"/>
  <c r="O156"/>
  <c r="P156"/>
  <c r="C157"/>
  <c r="D157"/>
  <c r="E157"/>
  <c r="F157"/>
  <c r="G157"/>
  <c r="H157"/>
  <c r="I157"/>
  <c r="J157"/>
  <c r="K157"/>
  <c r="L157"/>
  <c r="M157"/>
  <c r="N157"/>
  <c r="O157"/>
  <c r="P157"/>
  <c r="C158"/>
  <c r="D158"/>
  <c r="E158"/>
  <c r="F158"/>
  <c r="G158"/>
  <c r="H158"/>
  <c r="I158"/>
  <c r="J158"/>
  <c r="K158"/>
  <c r="L158"/>
  <c r="M158"/>
  <c r="N158"/>
  <c r="O158"/>
  <c r="P158"/>
  <c r="C159"/>
  <c r="D159"/>
  <c r="E159"/>
  <c r="F159"/>
  <c r="G159"/>
  <c r="H159"/>
  <c r="I159"/>
  <c r="J159"/>
  <c r="K159"/>
  <c r="L159"/>
  <c r="M159"/>
  <c r="N159"/>
  <c r="O159"/>
  <c r="P159"/>
  <c r="C160"/>
  <c r="D160"/>
  <c r="E160"/>
  <c r="F160"/>
  <c r="G160"/>
  <c r="H160"/>
  <c r="I160"/>
  <c r="J160"/>
  <c r="K160"/>
  <c r="L160"/>
  <c r="M160"/>
  <c r="N160"/>
  <c r="O160"/>
  <c r="P160"/>
  <c r="C161"/>
  <c r="D161"/>
  <c r="E161"/>
  <c r="F161"/>
  <c r="G161"/>
  <c r="H161"/>
  <c r="I161"/>
  <c r="J161"/>
  <c r="K161"/>
  <c r="L161"/>
  <c r="M161"/>
  <c r="N161"/>
  <c r="O161"/>
  <c r="P161"/>
  <c r="C162"/>
  <c r="D162"/>
  <c r="E162"/>
  <c r="F162"/>
  <c r="G162"/>
  <c r="H162"/>
  <c r="I162"/>
  <c r="J162"/>
  <c r="K162"/>
  <c r="L162"/>
  <c r="M162"/>
  <c r="N162"/>
  <c r="O162"/>
  <c r="P162"/>
  <c r="C163"/>
  <c r="E163"/>
  <c r="F163"/>
  <c r="G163"/>
  <c r="H163"/>
  <c r="I163"/>
  <c r="J163"/>
  <c r="K163"/>
  <c r="L163"/>
  <c r="M163"/>
  <c r="N163"/>
  <c r="O163"/>
  <c r="P163"/>
  <c r="C164"/>
  <c r="E164"/>
  <c r="F164"/>
  <c r="G164"/>
  <c r="H164"/>
  <c r="I164"/>
  <c r="J164"/>
  <c r="K164"/>
  <c r="L164"/>
  <c r="M164"/>
  <c r="N164"/>
  <c r="O164"/>
  <c r="P164"/>
  <c r="C165"/>
  <c r="D165"/>
  <c r="E165"/>
  <c r="F165"/>
  <c r="G165"/>
  <c r="H165"/>
  <c r="I165"/>
  <c r="J165"/>
  <c r="K165"/>
  <c r="L165"/>
  <c r="M165"/>
  <c r="N165"/>
  <c r="O165"/>
  <c r="P165"/>
  <c r="C166"/>
  <c r="D166"/>
  <c r="E166"/>
  <c r="F166"/>
  <c r="G166"/>
  <c r="H166"/>
  <c r="I166"/>
  <c r="J166"/>
  <c r="K166"/>
  <c r="L166"/>
  <c r="M166"/>
  <c r="N166"/>
  <c r="O166"/>
  <c r="P166"/>
  <c r="C167"/>
  <c r="D167"/>
  <c r="E167"/>
  <c r="F167"/>
  <c r="G167"/>
  <c r="H167"/>
  <c r="I167"/>
  <c r="J167"/>
  <c r="K167"/>
  <c r="L167"/>
  <c r="M167"/>
  <c r="N167"/>
  <c r="O167"/>
  <c r="P167"/>
  <c r="C168"/>
  <c r="D168"/>
  <c r="E168"/>
  <c r="F168"/>
  <c r="G168"/>
  <c r="H168"/>
  <c r="I168"/>
  <c r="J168"/>
  <c r="K168"/>
  <c r="L168"/>
  <c r="M168"/>
  <c r="N168"/>
  <c r="O168"/>
  <c r="P168"/>
  <c r="C169"/>
  <c r="D169"/>
  <c r="E169"/>
  <c r="F169"/>
  <c r="G169"/>
  <c r="H169"/>
  <c r="I169"/>
  <c r="J169"/>
  <c r="K169"/>
  <c r="L169"/>
  <c r="M169"/>
  <c r="N169"/>
  <c r="O169"/>
  <c r="P169"/>
  <c r="C170"/>
  <c r="D170"/>
  <c r="E170"/>
  <c r="F170"/>
  <c r="G170"/>
  <c r="H170"/>
  <c r="I170"/>
  <c r="J170"/>
  <c r="K170"/>
  <c r="L170"/>
  <c r="M170"/>
  <c r="N170"/>
  <c r="O170"/>
  <c r="P170"/>
  <c r="C171"/>
  <c r="E171"/>
  <c r="F171"/>
  <c r="G171"/>
  <c r="H171"/>
  <c r="I171"/>
  <c r="J171"/>
  <c r="K171"/>
  <c r="L171"/>
  <c r="M171"/>
  <c r="N171"/>
  <c r="O171"/>
  <c r="P171"/>
  <c r="C172"/>
  <c r="E172"/>
  <c r="F172"/>
  <c r="G172"/>
  <c r="H172"/>
  <c r="I172"/>
  <c r="J172"/>
  <c r="K172"/>
  <c r="L172"/>
  <c r="M172"/>
  <c r="N172"/>
  <c r="O172"/>
  <c r="P172"/>
  <c r="C173"/>
  <c r="D173"/>
  <c r="E173"/>
  <c r="F173"/>
  <c r="G173"/>
  <c r="H173"/>
  <c r="I173"/>
  <c r="J173"/>
  <c r="K173"/>
  <c r="L173"/>
  <c r="M173"/>
  <c r="N173"/>
  <c r="O173"/>
  <c r="P173"/>
  <c r="C174"/>
  <c r="D174"/>
  <c r="E174"/>
  <c r="F174"/>
  <c r="G174"/>
  <c r="H174"/>
  <c r="I174"/>
  <c r="J174"/>
  <c r="K174"/>
  <c r="L174"/>
  <c r="M174"/>
  <c r="N174"/>
  <c r="O174"/>
  <c r="P174"/>
  <c r="C175"/>
  <c r="D175"/>
  <c r="E175"/>
  <c r="F175"/>
  <c r="G175"/>
  <c r="H175"/>
  <c r="I175"/>
  <c r="J175"/>
  <c r="K175"/>
  <c r="L175"/>
  <c r="M175"/>
  <c r="N175"/>
  <c r="O175"/>
  <c r="P175"/>
  <c r="C176"/>
  <c r="D176"/>
  <c r="E176"/>
  <c r="F176"/>
  <c r="G176"/>
  <c r="H176"/>
  <c r="I176"/>
  <c r="J176"/>
  <c r="K176"/>
  <c r="L176"/>
  <c r="M176"/>
  <c r="N176"/>
  <c r="O176"/>
  <c r="P176"/>
  <c r="C177"/>
  <c r="D177"/>
  <c r="E177"/>
  <c r="F177"/>
  <c r="G177"/>
  <c r="H177"/>
  <c r="I177"/>
  <c r="J177"/>
  <c r="K177"/>
  <c r="L177"/>
  <c r="M177"/>
  <c r="N177"/>
  <c r="O177"/>
  <c r="P177"/>
  <c r="C178"/>
  <c r="D178"/>
  <c r="E178"/>
  <c r="F178"/>
  <c r="G178"/>
  <c r="H178"/>
  <c r="I178"/>
  <c r="J178"/>
  <c r="K178"/>
  <c r="L178"/>
  <c r="M178"/>
  <c r="N178"/>
  <c r="O178"/>
  <c r="P178"/>
  <c r="C179"/>
  <c r="D179"/>
  <c r="E179"/>
  <c r="F179"/>
  <c r="G179"/>
  <c r="H179"/>
  <c r="I179"/>
  <c r="J179"/>
  <c r="K179"/>
  <c r="L179"/>
  <c r="M179"/>
  <c r="N179"/>
  <c r="O179"/>
  <c r="P179"/>
  <c r="C180"/>
  <c r="D180"/>
  <c r="E180"/>
  <c r="F180"/>
  <c r="G180"/>
  <c r="H180"/>
  <c r="I180"/>
  <c r="J180"/>
  <c r="K180"/>
  <c r="L180"/>
  <c r="M180"/>
  <c r="N180"/>
  <c r="O180"/>
  <c r="P180"/>
  <c r="C181"/>
  <c r="D181"/>
  <c r="E181"/>
  <c r="F181"/>
  <c r="G181"/>
  <c r="H181"/>
  <c r="I181"/>
  <c r="J181"/>
  <c r="K181"/>
  <c r="L181"/>
  <c r="M181"/>
  <c r="N181"/>
  <c r="O181"/>
  <c r="P181"/>
  <c r="C182"/>
  <c r="D182"/>
  <c r="E182"/>
  <c r="F182"/>
  <c r="G182"/>
  <c r="H182"/>
  <c r="I182"/>
  <c r="J182"/>
  <c r="K182"/>
  <c r="L182"/>
  <c r="M182"/>
  <c r="N182"/>
  <c r="O182"/>
  <c r="P182"/>
  <c r="C183"/>
  <c r="D183"/>
  <c r="E183"/>
  <c r="F183"/>
  <c r="G183"/>
  <c r="H183"/>
  <c r="I183"/>
  <c r="J183"/>
  <c r="K183"/>
  <c r="L183"/>
  <c r="M183"/>
  <c r="N183"/>
  <c r="O183"/>
  <c r="P183"/>
  <c r="C184"/>
  <c r="D184"/>
  <c r="E184"/>
  <c r="F184"/>
  <c r="G184"/>
  <c r="H184"/>
  <c r="I184"/>
  <c r="J184"/>
  <c r="K184"/>
  <c r="L184"/>
  <c r="M184"/>
  <c r="N184"/>
  <c r="O184"/>
  <c r="P184"/>
  <c r="C185"/>
  <c r="D185"/>
  <c r="E185"/>
  <c r="F185"/>
  <c r="G185"/>
  <c r="H185"/>
  <c r="I185"/>
  <c r="J185"/>
  <c r="K185"/>
  <c r="L185"/>
  <c r="M185"/>
  <c r="N185"/>
  <c r="O185"/>
  <c r="P185"/>
  <c r="C186"/>
  <c r="D186"/>
  <c r="E186"/>
  <c r="F186"/>
  <c r="G186"/>
  <c r="H186"/>
  <c r="I186"/>
  <c r="J186"/>
  <c r="K186"/>
  <c r="L186"/>
  <c r="M186"/>
  <c r="N186"/>
  <c r="O186"/>
  <c r="P186"/>
  <c r="C187"/>
  <c r="D187"/>
  <c r="E187"/>
  <c r="F187"/>
  <c r="G187"/>
  <c r="H187"/>
  <c r="I187"/>
  <c r="J187"/>
  <c r="K187"/>
  <c r="L187"/>
  <c r="M187"/>
  <c r="N187"/>
  <c r="O187"/>
  <c r="P187"/>
  <c r="C188"/>
  <c r="D188"/>
  <c r="E188"/>
  <c r="F188"/>
  <c r="G188"/>
  <c r="H188"/>
  <c r="I188"/>
  <c r="J188"/>
  <c r="K188"/>
  <c r="L188"/>
  <c r="M188"/>
  <c r="N188"/>
  <c r="O188"/>
  <c r="P188"/>
  <c r="C189"/>
  <c r="D189"/>
  <c r="E189"/>
  <c r="F189"/>
  <c r="G189"/>
  <c r="H189"/>
  <c r="I189"/>
  <c r="J189"/>
  <c r="K189"/>
  <c r="L189"/>
  <c r="M189"/>
  <c r="N189"/>
  <c r="O189"/>
  <c r="P189"/>
  <c r="C190"/>
  <c r="D190"/>
  <c r="E190"/>
  <c r="F190"/>
  <c r="G190"/>
  <c r="H190"/>
  <c r="I190"/>
  <c r="J190"/>
  <c r="K190"/>
  <c r="L190"/>
  <c r="M190"/>
  <c r="N190"/>
  <c r="O190"/>
  <c r="P190"/>
  <c r="C191"/>
  <c r="D191"/>
  <c r="E191"/>
  <c r="F191"/>
  <c r="G191"/>
  <c r="H191"/>
  <c r="I191"/>
  <c r="J191"/>
  <c r="K191"/>
  <c r="L191"/>
  <c r="M191"/>
  <c r="N191"/>
  <c r="O191"/>
  <c r="P191"/>
  <c r="C192"/>
  <c r="D192"/>
  <c r="E192"/>
  <c r="F192"/>
  <c r="G192"/>
  <c r="H192"/>
  <c r="I192"/>
  <c r="J192"/>
  <c r="K192"/>
  <c r="L192"/>
  <c r="M192"/>
  <c r="N192"/>
  <c r="O192"/>
  <c r="P192"/>
  <c r="C193"/>
  <c r="D193"/>
  <c r="E193"/>
  <c r="F193"/>
  <c r="G193"/>
  <c r="H193"/>
  <c r="I193"/>
  <c r="J193"/>
  <c r="K193"/>
  <c r="L193"/>
  <c r="M193"/>
  <c r="N193"/>
  <c r="O193"/>
  <c r="P193"/>
  <c r="C194"/>
  <c r="D194"/>
  <c r="E194"/>
  <c r="F194"/>
  <c r="G194"/>
  <c r="H194"/>
  <c r="I194"/>
  <c r="J194"/>
  <c r="K194"/>
  <c r="L194"/>
  <c r="M194"/>
  <c r="N194"/>
  <c r="O194"/>
  <c r="P194"/>
  <c r="C195"/>
  <c r="D195"/>
  <c r="E195"/>
  <c r="F195"/>
  <c r="G195"/>
  <c r="H195"/>
  <c r="I195"/>
  <c r="J195"/>
  <c r="K195"/>
  <c r="L195"/>
  <c r="M195"/>
  <c r="N195"/>
  <c r="O195"/>
  <c r="P195"/>
  <c r="C196"/>
  <c r="D196"/>
  <c r="E196"/>
  <c r="F196"/>
  <c r="G196"/>
  <c r="H196"/>
  <c r="I196"/>
  <c r="J196"/>
  <c r="K196"/>
  <c r="L196"/>
  <c r="M196"/>
  <c r="N196"/>
  <c r="O196"/>
  <c r="P196"/>
  <c r="C197"/>
  <c r="D197"/>
  <c r="E197"/>
  <c r="F197"/>
  <c r="G197"/>
  <c r="H197"/>
  <c r="I197"/>
  <c r="J197"/>
  <c r="K197"/>
  <c r="L197"/>
  <c r="M197"/>
  <c r="N197"/>
  <c r="O197"/>
  <c r="P197"/>
  <c r="C198"/>
  <c r="D198"/>
  <c r="E198"/>
  <c r="F198"/>
  <c r="G198"/>
  <c r="H198"/>
  <c r="I198"/>
  <c r="J198"/>
  <c r="K198"/>
  <c r="L198"/>
  <c r="M198"/>
  <c r="N198"/>
  <c r="O198"/>
  <c r="P198"/>
  <c r="C199"/>
  <c r="D199"/>
  <c r="E199"/>
  <c r="F199"/>
  <c r="G199"/>
  <c r="H199"/>
  <c r="I199"/>
  <c r="J199"/>
  <c r="K199"/>
  <c r="L199"/>
  <c r="M199"/>
  <c r="N199"/>
  <c r="O199"/>
  <c r="P199"/>
  <c r="C200"/>
  <c r="D200"/>
  <c r="E200"/>
  <c r="F200"/>
  <c r="G200"/>
  <c r="H200"/>
  <c r="I200"/>
  <c r="J200"/>
  <c r="K200"/>
  <c r="L200"/>
  <c r="M200"/>
  <c r="N200"/>
  <c r="O200"/>
  <c r="P200"/>
  <c r="C201"/>
  <c r="D201"/>
  <c r="E201"/>
  <c r="F201"/>
  <c r="G201"/>
  <c r="H201"/>
  <c r="I201"/>
  <c r="J201"/>
  <c r="K201"/>
  <c r="L201"/>
  <c r="M201"/>
  <c r="N201"/>
  <c r="O201"/>
  <c r="P201"/>
  <c r="C202"/>
  <c r="D202"/>
  <c r="E202"/>
  <c r="F202"/>
  <c r="G202"/>
  <c r="H202"/>
  <c r="I202"/>
  <c r="J202"/>
  <c r="K202"/>
  <c r="L202"/>
  <c r="M202"/>
  <c r="N202"/>
  <c r="O202"/>
  <c r="P202"/>
  <c r="C203"/>
  <c r="D203"/>
  <c r="E203"/>
  <c r="F203"/>
  <c r="G203"/>
  <c r="H203"/>
  <c r="I203"/>
  <c r="J203"/>
  <c r="K203"/>
  <c r="L203"/>
  <c r="M203"/>
  <c r="N203"/>
  <c r="O203"/>
  <c r="P203"/>
  <c r="C204"/>
  <c r="D204"/>
  <c r="E204"/>
  <c r="F204"/>
  <c r="G204"/>
  <c r="H204"/>
  <c r="I204"/>
  <c r="J204"/>
  <c r="K204"/>
  <c r="L204"/>
  <c r="M204"/>
  <c r="N204"/>
  <c r="O204"/>
  <c r="P204"/>
  <c r="C205"/>
  <c r="D205"/>
  <c r="E205"/>
  <c r="F205"/>
  <c r="G205"/>
  <c r="H205"/>
  <c r="I205"/>
  <c r="J205"/>
  <c r="K205"/>
  <c r="L205"/>
  <c r="M205"/>
  <c r="N205"/>
  <c r="O205"/>
  <c r="P205"/>
  <c r="C206"/>
  <c r="D206"/>
  <c r="E206"/>
  <c r="F206"/>
  <c r="G206"/>
  <c r="H206"/>
  <c r="I206"/>
  <c r="J206"/>
  <c r="K206"/>
  <c r="L206"/>
  <c r="M206"/>
  <c r="N206"/>
  <c r="O206"/>
  <c r="P206"/>
  <c r="C207"/>
  <c r="D207"/>
  <c r="E207"/>
  <c r="F207"/>
  <c r="G207"/>
  <c r="H207"/>
  <c r="I207"/>
  <c r="J207"/>
  <c r="K207"/>
  <c r="L207"/>
  <c r="M207"/>
  <c r="N207"/>
  <c r="O207"/>
  <c r="P207"/>
  <c r="C208"/>
  <c r="D208"/>
  <c r="E208"/>
  <c r="F208"/>
  <c r="G208"/>
  <c r="H208"/>
  <c r="I208"/>
  <c r="J208"/>
  <c r="K208"/>
  <c r="L208"/>
  <c r="M208"/>
  <c r="N208"/>
  <c r="O208"/>
  <c r="P208"/>
  <c r="C209"/>
  <c r="D209"/>
  <c r="E209"/>
  <c r="F209"/>
  <c r="G209"/>
  <c r="H209"/>
  <c r="I209"/>
  <c r="J209"/>
  <c r="K209"/>
  <c r="L209"/>
  <c r="M209"/>
  <c r="N209"/>
  <c r="O209"/>
  <c r="P209"/>
  <c r="C210"/>
  <c r="D210"/>
  <c r="E210"/>
  <c r="F210"/>
  <c r="G210"/>
  <c r="H210"/>
  <c r="I210"/>
  <c r="J210"/>
  <c r="K210"/>
  <c r="L210"/>
  <c r="M210"/>
  <c r="N210"/>
  <c r="O210"/>
  <c r="P210"/>
  <c r="C211"/>
  <c r="D211"/>
  <c r="E211"/>
  <c r="F211"/>
  <c r="G211"/>
  <c r="H211"/>
  <c r="I211"/>
  <c r="J211"/>
  <c r="K211"/>
  <c r="L211"/>
  <c r="M211"/>
  <c r="N211"/>
  <c r="O211"/>
  <c r="P211"/>
  <c r="C212"/>
  <c r="D212"/>
  <c r="E212"/>
  <c r="F212"/>
  <c r="G212"/>
  <c r="H212"/>
  <c r="I212"/>
  <c r="J212"/>
  <c r="K212"/>
  <c r="L212"/>
  <c r="M212"/>
  <c r="N212"/>
  <c r="O212"/>
  <c r="P212"/>
  <c r="C213"/>
  <c r="D213"/>
  <c r="E213"/>
  <c r="F213"/>
  <c r="G213"/>
  <c r="H213"/>
  <c r="I213"/>
  <c r="J213"/>
  <c r="K213"/>
  <c r="L213"/>
  <c r="M213"/>
  <c r="N213"/>
  <c r="O213"/>
  <c r="P213"/>
  <c r="C214"/>
  <c r="D214"/>
  <c r="E214"/>
  <c r="F214"/>
  <c r="G214"/>
  <c r="H214"/>
  <c r="I214"/>
  <c r="J214"/>
  <c r="K214"/>
  <c r="L214"/>
  <c r="M214"/>
  <c r="N214"/>
  <c r="O214"/>
  <c r="P214"/>
  <c r="C215"/>
  <c r="D215"/>
  <c r="E215"/>
  <c r="F215"/>
  <c r="G215"/>
  <c r="H215"/>
  <c r="I215"/>
  <c r="J215"/>
  <c r="K215"/>
  <c r="L215"/>
  <c r="M215"/>
  <c r="N215"/>
  <c r="O215"/>
  <c r="P215"/>
  <c r="C216"/>
  <c r="D216"/>
  <c r="E216"/>
  <c r="F216"/>
  <c r="G216"/>
  <c r="H216"/>
  <c r="I216"/>
  <c r="J216"/>
  <c r="K216"/>
  <c r="L216"/>
  <c r="M216"/>
  <c r="N216"/>
  <c r="O216"/>
  <c r="P216"/>
  <c r="C217"/>
  <c r="D217"/>
  <c r="E217"/>
  <c r="F217"/>
  <c r="G217"/>
  <c r="H217"/>
  <c r="I217"/>
  <c r="J217"/>
  <c r="K217"/>
  <c r="L217"/>
  <c r="M217"/>
  <c r="N217"/>
  <c r="O217"/>
  <c r="P217"/>
  <c r="C218"/>
  <c r="D218"/>
  <c r="E218"/>
  <c r="F218"/>
  <c r="G218"/>
  <c r="H218"/>
  <c r="I218"/>
  <c r="J218"/>
  <c r="K218"/>
  <c r="L218"/>
  <c r="M218"/>
  <c r="N218"/>
  <c r="O218"/>
  <c r="P218"/>
  <c r="C219"/>
  <c r="D219"/>
  <c r="E219"/>
  <c r="F219"/>
  <c r="G219"/>
  <c r="H219"/>
  <c r="I219"/>
  <c r="J219"/>
  <c r="K219"/>
  <c r="L219"/>
  <c r="M219"/>
  <c r="N219"/>
  <c r="O219"/>
  <c r="P219"/>
  <c r="C220"/>
  <c r="D220"/>
  <c r="E220"/>
  <c r="F220"/>
  <c r="G220"/>
  <c r="H220"/>
  <c r="I220"/>
  <c r="J220"/>
  <c r="K220"/>
  <c r="L220"/>
  <c r="M220"/>
  <c r="N220"/>
  <c r="O220"/>
  <c r="P220"/>
  <c r="C221"/>
  <c r="D221"/>
  <c r="E221"/>
  <c r="F221"/>
  <c r="G221"/>
  <c r="H221"/>
  <c r="I221"/>
  <c r="J221"/>
  <c r="K221"/>
  <c r="L221"/>
  <c r="M221"/>
  <c r="N221"/>
  <c r="O221"/>
  <c r="P221"/>
  <c r="C222"/>
  <c r="D222"/>
  <c r="E222"/>
  <c r="F222"/>
  <c r="G222"/>
  <c r="H222"/>
  <c r="I222"/>
  <c r="J222"/>
  <c r="K222"/>
  <c r="L222"/>
  <c r="M222"/>
  <c r="N222"/>
  <c r="O222"/>
  <c r="P222"/>
  <c r="C223"/>
  <c r="D223"/>
  <c r="E223"/>
  <c r="F223"/>
  <c r="G223"/>
  <c r="H223"/>
  <c r="I223"/>
  <c r="J223"/>
  <c r="K223"/>
  <c r="L223"/>
  <c r="M223"/>
  <c r="N223"/>
  <c r="O223"/>
  <c r="P223"/>
  <c r="C224"/>
  <c r="E224"/>
  <c r="F224"/>
  <c r="G224"/>
  <c r="H224"/>
  <c r="I224"/>
  <c r="J224"/>
  <c r="K224"/>
  <c r="L224"/>
  <c r="M224"/>
  <c r="N224"/>
  <c r="O224"/>
  <c r="P224"/>
  <c r="C225"/>
  <c r="E225"/>
  <c r="F225"/>
  <c r="G225"/>
  <c r="H225"/>
  <c r="I225"/>
  <c r="J225"/>
  <c r="K225"/>
  <c r="L225"/>
  <c r="M225"/>
  <c r="N225"/>
  <c r="O225"/>
  <c r="P225"/>
  <c r="C226"/>
  <c r="D226"/>
  <c r="E226"/>
  <c r="F226"/>
  <c r="G226"/>
  <c r="H226"/>
  <c r="I226"/>
  <c r="J226"/>
  <c r="K226"/>
  <c r="L226"/>
  <c r="M226"/>
  <c r="N226"/>
  <c r="O226"/>
  <c r="P226"/>
  <c r="C227"/>
  <c r="D227"/>
  <c r="E227"/>
  <c r="F227"/>
  <c r="G227"/>
  <c r="H227"/>
  <c r="I227"/>
  <c r="J227"/>
  <c r="K227"/>
  <c r="L227"/>
  <c r="M227"/>
  <c r="N227"/>
  <c r="O227"/>
  <c r="P227"/>
  <c r="C228"/>
  <c r="D228"/>
  <c r="E228"/>
  <c r="F228"/>
  <c r="G228"/>
  <c r="H228"/>
  <c r="I228"/>
  <c r="J228"/>
  <c r="K228"/>
  <c r="L228"/>
  <c r="M228"/>
  <c r="N228"/>
  <c r="O228"/>
  <c r="P228"/>
  <c r="C229"/>
  <c r="D229"/>
  <c r="E229"/>
  <c r="F229"/>
  <c r="G229"/>
  <c r="H229"/>
  <c r="I229"/>
  <c r="J229"/>
  <c r="K229"/>
  <c r="L229"/>
  <c r="M229"/>
  <c r="N229"/>
  <c r="O229"/>
  <c r="P229"/>
  <c r="C230"/>
  <c r="D230"/>
  <c r="E230"/>
  <c r="F230"/>
  <c r="G230"/>
  <c r="H230"/>
  <c r="I230"/>
  <c r="J230"/>
  <c r="K230"/>
  <c r="L230"/>
  <c r="M230"/>
  <c r="N230"/>
  <c r="O230"/>
  <c r="P230"/>
  <c r="C231"/>
  <c r="D231"/>
  <c r="E231"/>
  <c r="F231"/>
  <c r="G231"/>
  <c r="H231"/>
  <c r="I231"/>
  <c r="J231"/>
  <c r="K231"/>
  <c r="L231"/>
  <c r="M231"/>
  <c r="N231"/>
  <c r="O231"/>
  <c r="P231"/>
  <c r="C232"/>
  <c r="D232"/>
  <c r="E232"/>
  <c r="F232"/>
  <c r="G232"/>
  <c r="H232"/>
  <c r="I232"/>
  <c r="J232"/>
  <c r="K232"/>
  <c r="L232"/>
  <c r="M232"/>
  <c r="N232"/>
  <c r="O232"/>
  <c r="P232"/>
  <c r="C233"/>
  <c r="D233"/>
  <c r="E233"/>
  <c r="F233"/>
  <c r="G233"/>
  <c r="H233"/>
  <c r="I233"/>
  <c r="J233"/>
  <c r="K233"/>
  <c r="L233"/>
  <c r="M233"/>
  <c r="N233"/>
  <c r="O233"/>
  <c r="P233"/>
  <c r="C234"/>
  <c r="D234"/>
  <c r="E234"/>
  <c r="F234"/>
  <c r="G234"/>
  <c r="H234"/>
  <c r="I234"/>
  <c r="J234"/>
  <c r="K234"/>
  <c r="L234"/>
  <c r="M234"/>
  <c r="N234"/>
  <c r="O234"/>
  <c r="P234"/>
  <c r="C235"/>
  <c r="D235"/>
  <c r="E235"/>
  <c r="F235"/>
  <c r="G235"/>
  <c r="H235"/>
  <c r="I235"/>
  <c r="J235"/>
  <c r="K235"/>
  <c r="L235"/>
  <c r="M235"/>
  <c r="N235"/>
  <c r="O235"/>
  <c r="P235"/>
  <c r="C236"/>
  <c r="D236"/>
  <c r="E236"/>
  <c r="F236"/>
  <c r="G236"/>
  <c r="H236"/>
  <c r="I236"/>
  <c r="J236"/>
  <c r="K236"/>
  <c r="L236"/>
  <c r="M236"/>
  <c r="N236"/>
  <c r="O236"/>
  <c r="P236"/>
  <c r="C237"/>
  <c r="D237"/>
  <c r="E237"/>
  <c r="F237"/>
  <c r="G237"/>
  <c r="H237"/>
  <c r="I237"/>
  <c r="J237"/>
  <c r="K237"/>
  <c r="L237"/>
  <c r="M237"/>
  <c r="N237"/>
  <c r="O237"/>
  <c r="P237"/>
  <c r="C238"/>
  <c r="D238"/>
  <c r="E238"/>
  <c r="F238"/>
  <c r="G238"/>
  <c r="H238"/>
  <c r="I238"/>
  <c r="J238"/>
  <c r="K238"/>
  <c r="L238"/>
  <c r="M238"/>
  <c r="N238"/>
  <c r="O238"/>
  <c r="P238"/>
  <c r="C239"/>
  <c r="D239"/>
  <c r="E239"/>
  <c r="F239"/>
  <c r="G239"/>
  <c r="H239"/>
  <c r="I239"/>
  <c r="J239"/>
  <c r="K239"/>
  <c r="L239"/>
  <c r="M239"/>
  <c r="N239"/>
  <c r="O239"/>
  <c r="P239"/>
  <c r="C240"/>
  <c r="D240"/>
  <c r="E240"/>
  <c r="F240"/>
  <c r="G240"/>
  <c r="H240"/>
  <c r="I240"/>
  <c r="J240"/>
  <c r="K240"/>
  <c r="L240"/>
  <c r="M240"/>
  <c r="N240"/>
  <c r="O240"/>
  <c r="P240"/>
  <c r="C241"/>
  <c r="D241"/>
  <c r="E241"/>
  <c r="F241"/>
  <c r="G241"/>
  <c r="H241"/>
  <c r="I241"/>
  <c r="J241"/>
  <c r="K241"/>
  <c r="L241"/>
  <c r="M241"/>
  <c r="N241"/>
  <c r="O241"/>
  <c r="P241"/>
  <c r="C242"/>
  <c r="D242"/>
  <c r="E242"/>
  <c r="F242"/>
  <c r="G242"/>
  <c r="H242"/>
  <c r="I242"/>
  <c r="J242"/>
  <c r="K242"/>
  <c r="L242"/>
  <c r="M242"/>
  <c r="N242"/>
  <c r="O242"/>
  <c r="P242"/>
  <c r="C243"/>
  <c r="D243"/>
  <c r="E243"/>
  <c r="F243"/>
  <c r="G243"/>
  <c r="H243"/>
  <c r="I243"/>
  <c r="J243"/>
  <c r="K243"/>
  <c r="L243"/>
  <c r="M243"/>
  <c r="N243"/>
  <c r="O243"/>
  <c r="P243"/>
  <c r="C244"/>
  <c r="D244"/>
  <c r="E244"/>
  <c r="F244"/>
  <c r="G244"/>
  <c r="H244"/>
  <c r="I244"/>
  <c r="J244"/>
  <c r="K244"/>
  <c r="L244"/>
  <c r="M244"/>
  <c r="N244"/>
  <c r="O244"/>
  <c r="P244"/>
  <c r="C245"/>
  <c r="D245"/>
  <c r="E245"/>
  <c r="F245"/>
  <c r="G245"/>
  <c r="H245"/>
  <c r="I245"/>
  <c r="J245"/>
  <c r="K245"/>
  <c r="L245"/>
  <c r="M245"/>
  <c r="N245"/>
  <c r="O245"/>
  <c r="P245"/>
  <c r="C246"/>
  <c r="D246"/>
  <c r="E246"/>
  <c r="F246"/>
  <c r="G246"/>
  <c r="H246"/>
  <c r="I246"/>
  <c r="J246"/>
  <c r="K246"/>
  <c r="L246"/>
  <c r="M246"/>
  <c r="N246"/>
  <c r="O246"/>
  <c r="P246"/>
  <c r="C247"/>
  <c r="D247"/>
  <c r="E247"/>
  <c r="F247"/>
  <c r="G247"/>
  <c r="H247"/>
  <c r="I247"/>
  <c r="J247"/>
  <c r="K247"/>
  <c r="L247"/>
  <c r="M247"/>
  <c r="N247"/>
  <c r="O247"/>
  <c r="P247"/>
  <c r="C248"/>
  <c r="D248"/>
  <c r="E248"/>
  <c r="F248"/>
  <c r="G248"/>
  <c r="H248"/>
  <c r="I248"/>
  <c r="J248"/>
  <c r="K248"/>
  <c r="L248"/>
  <c r="M248"/>
  <c r="N248"/>
  <c r="O248"/>
  <c r="P248"/>
  <c r="C249"/>
  <c r="D249"/>
  <c r="E249"/>
  <c r="F249"/>
  <c r="G249"/>
  <c r="H249"/>
  <c r="I249"/>
  <c r="J249"/>
  <c r="K249"/>
  <c r="L249"/>
  <c r="M249"/>
  <c r="N249"/>
  <c r="O249"/>
  <c r="P249"/>
  <c r="C250"/>
  <c r="D250"/>
  <c r="E250"/>
  <c r="F250"/>
  <c r="G250"/>
  <c r="H250"/>
  <c r="I250"/>
  <c r="J250"/>
  <c r="K250"/>
  <c r="L250"/>
  <c r="M250"/>
  <c r="N250"/>
  <c r="O250"/>
  <c r="P250"/>
  <c r="C251"/>
  <c r="D251"/>
  <c r="E251"/>
  <c r="F251"/>
  <c r="G251"/>
  <c r="H251"/>
  <c r="I251"/>
  <c r="J251"/>
  <c r="K251"/>
  <c r="L251"/>
  <c r="M251"/>
  <c r="N251"/>
  <c r="O251"/>
  <c r="P25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3"/>
  <c r="W4" s="1"/>
  <c r="E18" i="9" l="1"/>
  <c r="F18" s="1"/>
  <c r="E17"/>
  <c r="F17" s="1"/>
  <c r="E16"/>
  <c r="F16" s="1"/>
  <c r="E15"/>
  <c r="F15" s="1"/>
  <c r="E14"/>
  <c r="F14" s="1"/>
  <c r="E13"/>
  <c r="F13" s="1"/>
  <c r="E12"/>
  <c r="F12" s="1"/>
  <c r="E11"/>
  <c r="F11" s="1"/>
  <c r="E10"/>
  <c r="F10" s="1"/>
  <c r="E9"/>
  <c r="F9" s="1"/>
  <c r="E8"/>
  <c r="F8" s="1"/>
  <c r="E7"/>
  <c r="F7" s="1"/>
  <c r="E6"/>
  <c r="F6" s="1"/>
  <c r="E5"/>
  <c r="F5" s="1"/>
  <c r="E4"/>
  <c r="F4" s="1"/>
  <c r="D17" i="8" l="1"/>
  <c r="D16"/>
  <c r="D15"/>
  <c r="D14"/>
  <c r="D13"/>
  <c r="D12"/>
  <c r="D11"/>
  <c r="D10"/>
  <c r="D9"/>
  <c r="D8"/>
  <c r="D7"/>
  <c r="D6"/>
  <c r="D5"/>
  <c r="D4"/>
  <c r="D3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4"/>
  <c r="B6" i="4" l="1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AK72"/>
  <c r="AL72"/>
  <c r="AM72"/>
  <c r="AN72"/>
  <c r="AO72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AK77"/>
  <c r="AL77"/>
  <c r="AM77"/>
  <c r="AN77"/>
  <c r="AO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AK78"/>
  <c r="AL78"/>
  <c r="AM78"/>
  <c r="AN78"/>
  <c r="AO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AK79"/>
  <c r="AL79"/>
  <c r="AM79"/>
  <c r="AN79"/>
  <c r="AO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AK80"/>
  <c r="AL80"/>
  <c r="AM80"/>
  <c r="AN80"/>
  <c r="AO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AK81"/>
  <c r="AL81"/>
  <c r="AM81"/>
  <c r="AN81"/>
  <c r="AO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AL83"/>
  <c r="AM83"/>
  <c r="AN83"/>
  <c r="AO83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AL84"/>
  <c r="AM84"/>
  <c r="AN84"/>
  <c r="AO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AL87"/>
  <c r="AM87"/>
  <c r="AN87"/>
  <c r="AO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AK89"/>
  <c r="AL89"/>
  <c r="AM89"/>
  <c r="AN89"/>
  <c r="AO89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AK90"/>
  <c r="AL90"/>
  <c r="AM90"/>
  <c r="AN90"/>
  <c r="AO90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AL91"/>
  <c r="AM91"/>
  <c r="AN91"/>
  <c r="AO91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AK95"/>
  <c r="AL95"/>
  <c r="AM95"/>
  <c r="AN95"/>
  <c r="AO95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AK97"/>
  <c r="AL97"/>
  <c r="AM97"/>
  <c r="AN97"/>
  <c r="AO97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AK98"/>
  <c r="AL98"/>
  <c r="AM98"/>
  <c r="AN98"/>
  <c r="AO98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AK99"/>
  <c r="AL99"/>
  <c r="AM99"/>
  <c r="AN99"/>
  <c r="AO99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AK101"/>
  <c r="AL101"/>
  <c r="AM101"/>
  <c r="AN101"/>
  <c r="AO101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AK103"/>
  <c r="AL103"/>
  <c r="AM103"/>
  <c r="AN103"/>
  <c r="AO103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K104"/>
  <c r="AL104"/>
  <c r="AM104"/>
  <c r="AN104"/>
  <c r="AO104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AK105"/>
  <c r="AL105"/>
  <c r="AM105"/>
  <c r="AN105"/>
  <c r="AO105"/>
  <c r="B106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AK106"/>
  <c r="AL106"/>
  <c r="AM106"/>
  <c r="AN106"/>
  <c r="AO106"/>
  <c r="B107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AK107"/>
  <c r="AL107"/>
  <c r="AM107"/>
  <c r="AN107"/>
  <c r="AO107"/>
  <c r="B108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AK108"/>
  <c r="AL108"/>
  <c r="AM108"/>
  <c r="AN108"/>
  <c r="AO108"/>
  <c r="B109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AK109"/>
  <c r="AL109"/>
  <c r="AM109"/>
  <c r="AN109"/>
  <c r="AO109"/>
  <c r="B110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AK110"/>
  <c r="AL110"/>
  <c r="AM110"/>
  <c r="AN110"/>
  <c r="AO110"/>
  <c r="B111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B112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AK112"/>
  <c r="AL112"/>
  <c r="AM112"/>
  <c r="AN112"/>
  <c r="AO112"/>
  <c r="B113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AK113"/>
  <c r="AL113"/>
  <c r="AM113"/>
  <c r="AN113"/>
  <c r="AO113"/>
  <c r="B114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AK114"/>
  <c r="AL114"/>
  <c r="AM114"/>
  <c r="AN114"/>
  <c r="AO114"/>
  <c r="B115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AI115"/>
  <c r="AJ115"/>
  <c r="AK115"/>
  <c r="AL115"/>
  <c r="AM115"/>
  <c r="AN115"/>
  <c r="AO115"/>
  <c r="B116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AK116"/>
  <c r="AL116"/>
  <c r="AM116"/>
  <c r="AN116"/>
  <c r="AO116"/>
  <c r="B117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B118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AK118"/>
  <c r="AL118"/>
  <c r="AM118"/>
  <c r="AN118"/>
  <c r="AO118"/>
  <c r="B119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AK119"/>
  <c r="AL119"/>
  <c r="AM119"/>
  <c r="AN119"/>
  <c r="AO119"/>
  <c r="B120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AI120"/>
  <c r="AJ120"/>
  <c r="AK120"/>
  <c r="AL120"/>
  <c r="AM120"/>
  <c r="AN120"/>
  <c r="AO120"/>
  <c r="B121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AI121"/>
  <c r="AJ121"/>
  <c r="AK121"/>
  <c r="AL121"/>
  <c r="AM121"/>
  <c r="AN121"/>
  <c r="AO121"/>
  <c r="B122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AI122"/>
  <c r="AJ122"/>
  <c r="AK122"/>
  <c r="AL122"/>
  <c r="AM122"/>
  <c r="AN122"/>
  <c r="AO122"/>
  <c r="B123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AI123"/>
  <c r="AJ123"/>
  <c r="AK123"/>
  <c r="AL123"/>
  <c r="AM123"/>
  <c r="AN123"/>
  <c r="AO123"/>
  <c r="B124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AI124"/>
  <c r="AJ124"/>
  <c r="AK124"/>
  <c r="AL124"/>
  <c r="AM124"/>
  <c r="AN124"/>
  <c r="AO124"/>
  <c r="B125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AI125"/>
  <c r="AJ125"/>
  <c r="AK125"/>
  <c r="AL125"/>
  <c r="AM125"/>
  <c r="AN125"/>
  <c r="AO125"/>
  <c r="B126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AI126"/>
  <c r="AJ126"/>
  <c r="AK126"/>
  <c r="AL126"/>
  <c r="AM126"/>
  <c r="AN126"/>
  <c r="AO126"/>
  <c r="B127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AI127"/>
  <c r="AJ127"/>
  <c r="AK127"/>
  <c r="AL127"/>
  <c r="AM127"/>
  <c r="AN127"/>
  <c r="AO127"/>
  <c r="B128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AI128"/>
  <c r="AJ128"/>
  <c r="AK128"/>
  <c r="AL128"/>
  <c r="AM128"/>
  <c r="AN128"/>
  <c r="AO128"/>
  <c r="B129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AK129"/>
  <c r="AL129"/>
  <c r="AM129"/>
  <c r="AN129"/>
  <c r="AO129"/>
  <c r="B130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AK130"/>
  <c r="AL130"/>
  <c r="AM130"/>
  <c r="AN130"/>
  <c r="AO130"/>
  <c r="B131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AK131"/>
  <c r="AL131"/>
  <c r="AM131"/>
  <c r="AN131"/>
  <c r="AO131"/>
  <c r="B132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AK132"/>
  <c r="AL132"/>
  <c r="AM132"/>
  <c r="AN132"/>
  <c r="AO132"/>
  <c r="B133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AK133"/>
  <c r="AL133"/>
  <c r="AM133"/>
  <c r="AN133"/>
  <c r="AO133"/>
  <c r="B134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AK134"/>
  <c r="AL134"/>
  <c r="AM134"/>
  <c r="AN134"/>
  <c r="AO134"/>
  <c r="B135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AK135"/>
  <c r="AL135"/>
  <c r="AM135"/>
  <c r="AN135"/>
  <c r="AO135"/>
  <c r="B136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AK136"/>
  <c r="AL136"/>
  <c r="AM136"/>
  <c r="AN136"/>
  <c r="AO136"/>
  <c r="B137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AK137"/>
  <c r="AL137"/>
  <c r="AM137"/>
  <c r="AN137"/>
  <c r="AO137"/>
  <c r="B138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AK138"/>
  <c r="AL138"/>
  <c r="AM138"/>
  <c r="AN138"/>
  <c r="AO138"/>
  <c r="B139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AK139"/>
  <c r="AL139"/>
  <c r="AM139"/>
  <c r="AN139"/>
  <c r="AO139"/>
  <c r="B140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AK140"/>
  <c r="AL140"/>
  <c r="AM140"/>
  <c r="AN140"/>
  <c r="AO140"/>
  <c r="B141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AK141"/>
  <c r="AL141"/>
  <c r="AM141"/>
  <c r="AN141"/>
  <c r="AO141"/>
  <c r="B142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AK142"/>
  <c r="AL142"/>
  <c r="AM142"/>
  <c r="AN142"/>
  <c r="AO142"/>
  <c r="B143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AK143"/>
  <c r="AL143"/>
  <c r="AM143"/>
  <c r="AN143"/>
  <c r="AO143"/>
  <c r="B144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AK144"/>
  <c r="AL144"/>
  <c r="AM144"/>
  <c r="AN144"/>
  <c r="AO144"/>
  <c r="B145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AJ145"/>
  <c r="AK145"/>
  <c r="AL145"/>
  <c r="AM145"/>
  <c r="AN145"/>
  <c r="AO145"/>
  <c r="B146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AI146"/>
  <c r="AJ146"/>
  <c r="AK146"/>
  <c r="AL146"/>
  <c r="AM146"/>
  <c r="AN146"/>
  <c r="AO146"/>
  <c r="B147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AI147"/>
  <c r="AJ147"/>
  <c r="AK147"/>
  <c r="AL147"/>
  <c r="AM147"/>
  <c r="AN147"/>
  <c r="AO147"/>
  <c r="B148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AI148"/>
  <c r="AJ148"/>
  <c r="AK148"/>
  <c r="AL148"/>
  <c r="AM148"/>
  <c r="AN148"/>
  <c r="AO148"/>
  <c r="B149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AI149"/>
  <c r="AJ149"/>
  <c r="AK149"/>
  <c r="AL149"/>
  <c r="AM149"/>
  <c r="AN149"/>
  <c r="AO149"/>
  <c r="B150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AI150"/>
  <c r="AJ150"/>
  <c r="AK150"/>
  <c r="AL150"/>
  <c r="AM150"/>
  <c r="AN150"/>
  <c r="AO150"/>
  <c r="B151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AI151"/>
  <c r="AJ151"/>
  <c r="AK151"/>
  <c r="AL151"/>
  <c r="AM151"/>
  <c r="AN151"/>
  <c r="AO151"/>
  <c r="B152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AI152"/>
  <c r="AJ152"/>
  <c r="AK152"/>
  <c r="AL152"/>
  <c r="AM152"/>
  <c r="AN152"/>
  <c r="AO152"/>
  <c r="B153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AI153"/>
  <c r="AJ153"/>
  <c r="AK153"/>
  <c r="AL153"/>
  <c r="AM153"/>
  <c r="AN153"/>
  <c r="AO153"/>
  <c r="B154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AI154"/>
  <c r="AJ154"/>
  <c r="AK154"/>
  <c r="AL154"/>
  <c r="AM154"/>
  <c r="AN154"/>
  <c r="AO154"/>
  <c r="B155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AI155"/>
  <c r="AJ155"/>
  <c r="AK155"/>
  <c r="AL155"/>
  <c r="AM155"/>
  <c r="AN155"/>
  <c r="AO155"/>
  <c r="B156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AI156"/>
  <c r="AJ156"/>
  <c r="AK156"/>
  <c r="AL156"/>
  <c r="AM156"/>
  <c r="AN156"/>
  <c r="AO156"/>
  <c r="B157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AI157"/>
  <c r="AJ157"/>
  <c r="AK157"/>
  <c r="AL157"/>
  <c r="AM157"/>
  <c r="AN157"/>
  <c r="AO157"/>
  <c r="B158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AI158"/>
  <c r="AJ158"/>
  <c r="AK158"/>
  <c r="AL158"/>
  <c r="AM158"/>
  <c r="AN158"/>
  <c r="AO158"/>
  <c r="B159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AI159"/>
  <c r="AJ159"/>
  <c r="AK159"/>
  <c r="AL159"/>
  <c r="AM159"/>
  <c r="AN159"/>
  <c r="AO159"/>
  <c r="B160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AI160"/>
  <c r="AJ160"/>
  <c r="AK160"/>
  <c r="AL160"/>
  <c r="AM160"/>
  <c r="AN160"/>
  <c r="AO160"/>
  <c r="B161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AI161"/>
  <c r="AJ161"/>
  <c r="AK161"/>
  <c r="AL161"/>
  <c r="AM161"/>
  <c r="AN161"/>
  <c r="AO161"/>
  <c r="B162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AI162"/>
  <c r="AJ162"/>
  <c r="AK162"/>
  <c r="AL162"/>
  <c r="AM162"/>
  <c r="AN162"/>
  <c r="AO162"/>
  <c r="B163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AI163"/>
  <c r="AJ163"/>
  <c r="AK163"/>
  <c r="AL163"/>
  <c r="AM163"/>
  <c r="AN163"/>
  <c r="AO163"/>
  <c r="B164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AI164"/>
  <c r="AJ164"/>
  <c r="AK164"/>
  <c r="AL164"/>
  <c r="AM164"/>
  <c r="AN164"/>
  <c r="AO164"/>
  <c r="B165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AI165"/>
  <c r="AJ165"/>
  <c r="AK165"/>
  <c r="AL165"/>
  <c r="AM165"/>
  <c r="AN165"/>
  <c r="AO165"/>
  <c r="B166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AI166"/>
  <c r="AJ166"/>
  <c r="AK166"/>
  <c r="AL166"/>
  <c r="AM166"/>
  <c r="AN166"/>
  <c r="AO166"/>
  <c r="B167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AI167"/>
  <c r="AJ167"/>
  <c r="AK167"/>
  <c r="AL167"/>
  <c r="AM167"/>
  <c r="AN167"/>
  <c r="AO167"/>
  <c r="B168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AI168"/>
  <c r="AJ168"/>
  <c r="AK168"/>
  <c r="AL168"/>
  <c r="AM168"/>
  <c r="AN168"/>
  <c r="AO168"/>
  <c r="B169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AI169"/>
  <c r="AJ169"/>
  <c r="AK169"/>
  <c r="AL169"/>
  <c r="AM169"/>
  <c r="AN169"/>
  <c r="AO169"/>
  <c r="B170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AI170"/>
  <c r="AJ170"/>
  <c r="AK170"/>
  <c r="AL170"/>
  <c r="AM170"/>
  <c r="AN170"/>
  <c r="AO170"/>
  <c r="B171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AI171"/>
  <c r="AJ171"/>
  <c r="AK171"/>
  <c r="AL171"/>
  <c r="AM171"/>
  <c r="AN171"/>
  <c r="AO171"/>
  <c r="B172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AI172"/>
  <c r="AJ172"/>
  <c r="AK172"/>
  <c r="AL172"/>
  <c r="AM172"/>
  <c r="AN172"/>
  <c r="AO172"/>
  <c r="B173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AI173"/>
  <c r="AJ173"/>
  <c r="AK173"/>
  <c r="AL173"/>
  <c r="AM173"/>
  <c r="AN173"/>
  <c r="AO173"/>
  <c r="B174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AI174"/>
  <c r="AJ174"/>
  <c r="AK174"/>
  <c r="AL174"/>
  <c r="AM174"/>
  <c r="AN174"/>
  <c r="AO174"/>
  <c r="B175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AI175"/>
  <c r="AJ175"/>
  <c r="AK175"/>
  <c r="AL175"/>
  <c r="AM175"/>
  <c r="AN175"/>
  <c r="AO175"/>
  <c r="B176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AI176"/>
  <c r="AJ176"/>
  <c r="AK176"/>
  <c r="AL176"/>
  <c r="AM176"/>
  <c r="AN176"/>
  <c r="AO176"/>
  <c r="B177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AI177"/>
  <c r="AJ177"/>
  <c r="AK177"/>
  <c r="AL177"/>
  <c r="AM177"/>
  <c r="AN177"/>
  <c r="AO177"/>
  <c r="B178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AI178"/>
  <c r="AJ178"/>
  <c r="AK178"/>
  <c r="AL178"/>
  <c r="AM178"/>
  <c r="AN178"/>
  <c r="AO178"/>
  <c r="B179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AI179"/>
  <c r="AJ179"/>
  <c r="AK179"/>
  <c r="AL179"/>
  <c r="AM179"/>
  <c r="AN179"/>
  <c r="AO179"/>
  <c r="B180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AI180"/>
  <c r="AJ180"/>
  <c r="AK180"/>
  <c r="AL180"/>
  <c r="AM180"/>
  <c r="AN180"/>
  <c r="AO180"/>
  <c r="B181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AI181"/>
  <c r="AJ181"/>
  <c r="AK181"/>
  <c r="AL181"/>
  <c r="AM181"/>
  <c r="AN181"/>
  <c r="AO181"/>
  <c r="B182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AI182"/>
  <c r="AJ182"/>
  <c r="AK182"/>
  <c r="AL182"/>
  <c r="AM182"/>
  <c r="AN182"/>
  <c r="AO182"/>
  <c r="B183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AI183"/>
  <c r="AJ183"/>
  <c r="AK183"/>
  <c r="AL183"/>
  <c r="AM183"/>
  <c r="AN183"/>
  <c r="AO183"/>
  <c r="B184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AI184"/>
  <c r="AJ184"/>
  <c r="AK184"/>
  <c r="AL184"/>
  <c r="AM184"/>
  <c r="AN184"/>
  <c r="AO184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AI185"/>
  <c r="AJ185"/>
  <c r="AK185"/>
  <c r="AL185"/>
  <c r="AM185"/>
  <c r="AN185"/>
  <c r="AO185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AI186"/>
  <c r="AJ186"/>
  <c r="AK186"/>
  <c r="AL186"/>
  <c r="AM186"/>
  <c r="AN186"/>
  <c r="AO186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AI187"/>
  <c r="AJ187"/>
  <c r="AK187"/>
  <c r="AL187"/>
  <c r="AM187"/>
  <c r="AN187"/>
  <c r="AO187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AI188"/>
  <c r="AJ188"/>
  <c r="AK188"/>
  <c r="AL188"/>
  <c r="AM188"/>
  <c r="AN188"/>
  <c r="AO188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AI189"/>
  <c r="AJ189"/>
  <c r="AK189"/>
  <c r="AL189"/>
  <c r="AM189"/>
  <c r="AN189"/>
  <c r="AO189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AI190"/>
  <c r="AJ190"/>
  <c r="AK190"/>
  <c r="AL190"/>
  <c r="AM190"/>
  <c r="AN190"/>
  <c r="AO190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AI191"/>
  <c r="AJ191"/>
  <c r="AK191"/>
  <c r="AL191"/>
  <c r="AM191"/>
  <c r="AN191"/>
  <c r="AO191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AI192"/>
  <c r="AJ192"/>
  <c r="AK192"/>
  <c r="AL192"/>
  <c r="AM192"/>
  <c r="AN192"/>
  <c r="AO192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AI193"/>
  <c r="AJ193"/>
  <c r="AK193"/>
  <c r="AL193"/>
  <c r="AM193"/>
  <c r="AN193"/>
  <c r="AO193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AI194"/>
  <c r="AJ194"/>
  <c r="AK194"/>
  <c r="AL194"/>
  <c r="AM194"/>
  <c r="AN194"/>
  <c r="AO194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AI195"/>
  <c r="AJ195"/>
  <c r="AK195"/>
  <c r="AL195"/>
  <c r="AM195"/>
  <c r="AN195"/>
  <c r="AO195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AI196"/>
  <c r="AJ196"/>
  <c r="AK196"/>
  <c r="AL196"/>
  <c r="AM196"/>
  <c r="AN196"/>
  <c r="AO196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AI197"/>
  <c r="AJ197"/>
  <c r="AK197"/>
  <c r="AL197"/>
  <c r="AM197"/>
  <c r="AN197"/>
  <c r="AO197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AI198"/>
  <c r="AJ198"/>
  <c r="AK198"/>
  <c r="AL198"/>
  <c r="AM198"/>
  <c r="AN198"/>
  <c r="AO198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AI199"/>
  <c r="AJ199"/>
  <c r="AK199"/>
  <c r="AL199"/>
  <c r="AM199"/>
  <c r="AN199"/>
  <c r="AO199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AI200"/>
  <c r="AJ200"/>
  <c r="AK200"/>
  <c r="AL200"/>
  <c r="AM200"/>
  <c r="AN200"/>
  <c r="AO200"/>
  <c r="B201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AK201"/>
  <c r="AL201"/>
  <c r="AM201"/>
  <c r="AN201"/>
  <c r="AO201"/>
  <c r="B202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AI202"/>
  <c r="AJ202"/>
  <c r="AK202"/>
  <c r="AL202"/>
  <c r="AM202"/>
  <c r="AN202"/>
  <c r="AO202"/>
  <c r="B203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AI203"/>
  <c r="AJ203"/>
  <c r="AK203"/>
  <c r="AL203"/>
  <c r="AM203"/>
  <c r="AN203"/>
  <c r="AO203"/>
  <c r="B204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AI204"/>
  <c r="AJ204"/>
  <c r="AK204"/>
  <c r="AL204"/>
  <c r="AM204"/>
  <c r="AN204"/>
  <c r="AO204"/>
  <c r="B205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AI205"/>
  <c r="AJ205"/>
  <c r="AK205"/>
  <c r="AL205"/>
  <c r="AM205"/>
  <c r="AN205"/>
  <c r="AO205"/>
  <c r="B206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AI206"/>
  <c r="AJ206"/>
  <c r="AK206"/>
  <c r="AL206"/>
  <c r="AM206"/>
  <c r="AN206"/>
  <c r="AO206"/>
  <c r="B207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AI207"/>
  <c r="AJ207"/>
  <c r="AK207"/>
  <c r="AL207"/>
  <c r="AM207"/>
  <c r="AN207"/>
  <c r="AO207"/>
  <c r="B208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AI208"/>
  <c r="AJ208"/>
  <c r="AK208"/>
  <c r="AL208"/>
  <c r="AM208"/>
  <c r="AN208"/>
  <c r="AO208"/>
  <c r="B209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AI209"/>
  <c r="AJ209"/>
  <c r="AK209"/>
  <c r="AL209"/>
  <c r="AM209"/>
  <c r="AN209"/>
  <c r="AO209"/>
  <c r="B210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AI210"/>
  <c r="AJ210"/>
  <c r="AK210"/>
  <c r="AL210"/>
  <c r="AM210"/>
  <c r="AN210"/>
  <c r="AO210"/>
  <c r="B211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AI211"/>
  <c r="AJ211"/>
  <c r="AK211"/>
  <c r="AL211"/>
  <c r="AM211"/>
  <c r="AN211"/>
  <c r="AO211"/>
  <c r="B212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AI212"/>
  <c r="AJ212"/>
  <c r="AK212"/>
  <c r="AL212"/>
  <c r="AM212"/>
  <c r="AN212"/>
  <c r="AO212"/>
  <c r="B213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AI213"/>
  <c r="AJ213"/>
  <c r="AK213"/>
  <c r="AL213"/>
  <c r="AM213"/>
  <c r="AN213"/>
  <c r="AO213"/>
  <c r="B214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AI214"/>
  <c r="AJ214"/>
  <c r="AK214"/>
  <c r="AL214"/>
  <c r="AM214"/>
  <c r="AN214"/>
  <c r="AO214"/>
  <c r="B215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AI215"/>
  <c r="AJ215"/>
  <c r="AK215"/>
  <c r="AL215"/>
  <c r="AM215"/>
  <c r="AN215"/>
  <c r="AO215"/>
  <c r="B216"/>
  <c r="C216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X216"/>
  <c r="Y216"/>
  <c r="Z216"/>
  <c r="AA216"/>
  <c r="AB216"/>
  <c r="AC216"/>
  <c r="AD216"/>
  <c r="AE216"/>
  <c r="AF216"/>
  <c r="AG216"/>
  <c r="AH216"/>
  <c r="AI216"/>
  <c r="AJ216"/>
  <c r="AK216"/>
  <c r="AL216"/>
  <c r="AM216"/>
  <c r="AN216"/>
  <c r="AO216"/>
  <c r="B217"/>
  <c r="C217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AD217"/>
  <c r="AE217"/>
  <c r="AF217"/>
  <c r="AG217"/>
  <c r="AH217"/>
  <c r="AI217"/>
  <c r="AJ217"/>
  <c r="AK217"/>
  <c r="AL217"/>
  <c r="AM217"/>
  <c r="AN217"/>
  <c r="AO217"/>
  <c r="B218"/>
  <c r="C218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AD218"/>
  <c r="AE218"/>
  <c r="AF218"/>
  <c r="AG218"/>
  <c r="AH218"/>
  <c r="AI218"/>
  <c r="AJ218"/>
  <c r="AK218"/>
  <c r="AL218"/>
  <c r="AM218"/>
  <c r="AN218"/>
  <c r="AO218"/>
  <c r="B219"/>
  <c r="C219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AD219"/>
  <c r="AE219"/>
  <c r="AF219"/>
  <c r="AG219"/>
  <c r="AH219"/>
  <c r="AI219"/>
  <c r="AJ219"/>
  <c r="AK219"/>
  <c r="AL219"/>
  <c r="AM219"/>
  <c r="AN219"/>
  <c r="AO219"/>
  <c r="B220"/>
  <c r="C220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V220"/>
  <c r="W220"/>
  <c r="X220"/>
  <c r="Y220"/>
  <c r="Z220"/>
  <c r="AA220"/>
  <c r="AB220"/>
  <c r="AC220"/>
  <c r="AD220"/>
  <c r="AE220"/>
  <c r="AF220"/>
  <c r="AG220"/>
  <c r="AH220"/>
  <c r="AI220"/>
  <c r="AJ220"/>
  <c r="AK220"/>
  <c r="AL220"/>
  <c r="AM220"/>
  <c r="AN220"/>
  <c r="AO220"/>
  <c r="B221"/>
  <c r="C221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AD221"/>
  <c r="AE221"/>
  <c r="AF221"/>
  <c r="AG221"/>
  <c r="AH221"/>
  <c r="AI221"/>
  <c r="AJ221"/>
  <c r="AK221"/>
  <c r="AL221"/>
  <c r="AM221"/>
  <c r="AN221"/>
  <c r="AO221"/>
  <c r="B222"/>
  <c r="C222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AD222"/>
  <c r="AE222"/>
  <c r="AF222"/>
  <c r="AG222"/>
  <c r="AH222"/>
  <c r="AI222"/>
  <c r="AJ222"/>
  <c r="AK222"/>
  <c r="AL222"/>
  <c r="AM222"/>
  <c r="AN222"/>
  <c r="AO222"/>
  <c r="B223"/>
  <c r="C223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AD223"/>
  <c r="AE223"/>
  <c r="AF223"/>
  <c r="AG223"/>
  <c r="AH223"/>
  <c r="AI223"/>
  <c r="AJ223"/>
  <c r="AK223"/>
  <c r="AL223"/>
  <c r="AM223"/>
  <c r="AN223"/>
  <c r="AO223"/>
  <c r="B224"/>
  <c r="C224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AD224"/>
  <c r="AE224"/>
  <c r="AF224"/>
  <c r="AG224"/>
  <c r="AH224"/>
  <c r="AI224"/>
  <c r="AJ224"/>
  <c r="AK224"/>
  <c r="AL224"/>
  <c r="AM224"/>
  <c r="AN224"/>
  <c r="AO224"/>
  <c r="B225"/>
  <c r="C225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AD225"/>
  <c r="AE225"/>
  <c r="AF225"/>
  <c r="AG225"/>
  <c r="AH225"/>
  <c r="AI225"/>
  <c r="AJ225"/>
  <c r="AK225"/>
  <c r="AL225"/>
  <c r="AM225"/>
  <c r="AN225"/>
  <c r="AO225"/>
  <c r="B226"/>
  <c r="C226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AD226"/>
  <c r="AE226"/>
  <c r="AF226"/>
  <c r="AG226"/>
  <c r="AH226"/>
  <c r="AI226"/>
  <c r="AJ226"/>
  <c r="AK226"/>
  <c r="AL226"/>
  <c r="AM226"/>
  <c r="AN226"/>
  <c r="AO226"/>
  <c r="B227"/>
  <c r="C227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AD227"/>
  <c r="AE227"/>
  <c r="AF227"/>
  <c r="AG227"/>
  <c r="AH227"/>
  <c r="AI227"/>
  <c r="AJ227"/>
  <c r="AK227"/>
  <c r="AL227"/>
  <c r="AM227"/>
  <c r="AN227"/>
  <c r="AO227"/>
  <c r="B228"/>
  <c r="C228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AD228"/>
  <c r="AE228"/>
  <c r="AF228"/>
  <c r="AG228"/>
  <c r="AH228"/>
  <c r="AI228"/>
  <c r="AJ228"/>
  <c r="AK228"/>
  <c r="AL228"/>
  <c r="AM228"/>
  <c r="AN228"/>
  <c r="AO228"/>
  <c r="B229"/>
  <c r="C229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AD229"/>
  <c r="AE229"/>
  <c r="AF229"/>
  <c r="AG229"/>
  <c r="AH229"/>
  <c r="AI229"/>
  <c r="AJ229"/>
  <c r="AK229"/>
  <c r="AL229"/>
  <c r="AM229"/>
  <c r="AN229"/>
  <c r="AO229"/>
  <c r="B230"/>
  <c r="C230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AD230"/>
  <c r="AE230"/>
  <c r="AF230"/>
  <c r="AG230"/>
  <c r="AH230"/>
  <c r="AI230"/>
  <c r="AJ230"/>
  <c r="AK230"/>
  <c r="AL230"/>
  <c r="AM230"/>
  <c r="AN230"/>
  <c r="AO230"/>
  <c r="B231"/>
  <c r="C231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AF231"/>
  <c r="AG231"/>
  <c r="AH231"/>
  <c r="AI231"/>
  <c r="AJ231"/>
  <c r="AK231"/>
  <c r="AL231"/>
  <c r="AM231"/>
  <c r="AN231"/>
  <c r="AO231"/>
  <c r="B232"/>
  <c r="C232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AD232"/>
  <c r="AE232"/>
  <c r="AF232"/>
  <c r="AG232"/>
  <c r="AH232"/>
  <c r="AI232"/>
  <c r="AJ232"/>
  <c r="AK232"/>
  <c r="AL232"/>
  <c r="AM232"/>
  <c r="AN232"/>
  <c r="AO232"/>
  <c r="B233"/>
  <c r="C233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AD233"/>
  <c r="AE233"/>
  <c r="AF233"/>
  <c r="AG233"/>
  <c r="AH233"/>
  <c r="AI233"/>
  <c r="AJ233"/>
  <c r="AK233"/>
  <c r="AL233"/>
  <c r="AM233"/>
  <c r="AN233"/>
  <c r="AO233"/>
  <c r="B234"/>
  <c r="C234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AD234"/>
  <c r="AE234"/>
  <c r="AF234"/>
  <c r="AG234"/>
  <c r="AH234"/>
  <c r="AI234"/>
  <c r="AJ234"/>
  <c r="AK234"/>
  <c r="AL234"/>
  <c r="AM234"/>
  <c r="AN234"/>
  <c r="AO234"/>
  <c r="B235"/>
  <c r="C235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AD235"/>
  <c r="AE235"/>
  <c r="AF235"/>
  <c r="AG235"/>
  <c r="AH235"/>
  <c r="AI235"/>
  <c r="AJ235"/>
  <c r="AK235"/>
  <c r="AL235"/>
  <c r="AM235"/>
  <c r="AN235"/>
  <c r="AO235"/>
  <c r="B236"/>
  <c r="C236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AD236"/>
  <c r="AE236"/>
  <c r="AF236"/>
  <c r="AG236"/>
  <c r="AH236"/>
  <c r="AI236"/>
  <c r="AJ236"/>
  <c r="AK236"/>
  <c r="AL236"/>
  <c r="AM236"/>
  <c r="AN236"/>
  <c r="AO236"/>
  <c r="B237"/>
  <c r="C237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AD237"/>
  <c r="AE237"/>
  <c r="AF237"/>
  <c r="AG237"/>
  <c r="AH237"/>
  <c r="AI237"/>
  <c r="AJ237"/>
  <c r="AK237"/>
  <c r="AL237"/>
  <c r="AM237"/>
  <c r="AN237"/>
  <c r="AO237"/>
  <c r="B238"/>
  <c r="C238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AD238"/>
  <c r="AE238"/>
  <c r="AF238"/>
  <c r="AG238"/>
  <c r="AH238"/>
  <c r="AI238"/>
  <c r="AJ238"/>
  <c r="AK238"/>
  <c r="AL238"/>
  <c r="AM238"/>
  <c r="AN238"/>
  <c r="AO238"/>
  <c r="B239"/>
  <c r="C239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AD239"/>
  <c r="AE239"/>
  <c r="AF239"/>
  <c r="AG239"/>
  <c r="AH239"/>
  <c r="AI239"/>
  <c r="AJ239"/>
  <c r="AK239"/>
  <c r="AL239"/>
  <c r="AM239"/>
  <c r="AN239"/>
  <c r="AO239"/>
  <c r="B240"/>
  <c r="C240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AD240"/>
  <c r="AE240"/>
  <c r="AF240"/>
  <c r="AG240"/>
  <c r="AH240"/>
  <c r="AI240"/>
  <c r="AJ240"/>
  <c r="AK240"/>
  <c r="AL240"/>
  <c r="AM240"/>
  <c r="AN240"/>
  <c r="AO240"/>
  <c r="B241"/>
  <c r="C241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AD241"/>
  <c r="AE241"/>
  <c r="AF241"/>
  <c r="AG241"/>
  <c r="AH241"/>
  <c r="AI241"/>
  <c r="AJ241"/>
  <c r="AK241"/>
  <c r="AL241"/>
  <c r="AM241"/>
  <c r="AN241"/>
  <c r="AO241"/>
  <c r="B242"/>
  <c r="C242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AD242"/>
  <c r="AE242"/>
  <c r="AF242"/>
  <c r="AG242"/>
  <c r="AH242"/>
  <c r="AI242"/>
  <c r="AJ242"/>
  <c r="AK242"/>
  <c r="AL242"/>
  <c r="AM242"/>
  <c r="AN242"/>
  <c r="AO242"/>
  <c r="B243"/>
  <c r="C243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AD243"/>
  <c r="AE243"/>
  <c r="AF243"/>
  <c r="AG243"/>
  <c r="AH243"/>
  <c r="AI243"/>
  <c r="AJ243"/>
  <c r="AK243"/>
  <c r="AL243"/>
  <c r="AM243"/>
  <c r="AN243"/>
  <c r="AO243"/>
  <c r="B244"/>
  <c r="C244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AD244"/>
  <c r="AE244"/>
  <c r="AF244"/>
  <c r="AG244"/>
  <c r="AH244"/>
  <c r="AI244"/>
  <c r="AJ244"/>
  <c r="AK244"/>
  <c r="AL244"/>
  <c r="AM244"/>
  <c r="AN244"/>
  <c r="AO244"/>
  <c r="B245"/>
  <c r="C245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AD245"/>
  <c r="AE245"/>
  <c r="AF245"/>
  <c r="AG245"/>
  <c r="AH245"/>
  <c r="AI245"/>
  <c r="AJ245"/>
  <c r="AK245"/>
  <c r="AL245"/>
  <c r="AM245"/>
  <c r="AN245"/>
  <c r="AO245"/>
  <c r="B246"/>
  <c r="C246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AD246"/>
  <c r="AE246"/>
  <c r="AF246"/>
  <c r="AG246"/>
  <c r="AH246"/>
  <c r="AI246"/>
  <c r="AJ246"/>
  <c r="AK246"/>
  <c r="AL246"/>
  <c r="AM246"/>
  <c r="AN246"/>
  <c r="AO246"/>
  <c r="B247"/>
  <c r="C247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AD247"/>
  <c r="AE247"/>
  <c r="AF247"/>
  <c r="AG247"/>
  <c r="AH247"/>
  <c r="AI247"/>
  <c r="AJ247"/>
  <c r="AK247"/>
  <c r="AL247"/>
  <c r="AM247"/>
  <c r="AN247"/>
  <c r="AO247"/>
  <c r="B248"/>
  <c r="C248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AD248"/>
  <c r="AE248"/>
  <c r="AF248"/>
  <c r="AG248"/>
  <c r="AH248"/>
  <c r="AI248"/>
  <c r="AJ248"/>
  <c r="AK248"/>
  <c r="AL248"/>
  <c r="AM248"/>
  <c r="AN248"/>
  <c r="AO248"/>
  <c r="B249"/>
  <c r="C249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AD249"/>
  <c r="AE249"/>
  <c r="AF249"/>
  <c r="AG249"/>
  <c r="AH249"/>
  <c r="AI249"/>
  <c r="AJ249"/>
  <c r="AK249"/>
  <c r="AL249"/>
  <c r="AM249"/>
  <c r="AN249"/>
  <c r="AO249"/>
  <c r="B250"/>
  <c r="C250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AD250"/>
  <c r="AE250"/>
  <c r="AF250"/>
  <c r="AG250"/>
  <c r="AH250"/>
  <c r="AI250"/>
  <c r="AJ250"/>
  <c r="AK250"/>
  <c r="AL250"/>
  <c r="AM250"/>
  <c r="AN250"/>
  <c r="AO250"/>
  <c r="B251"/>
  <c r="C251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AD251"/>
  <c r="AE251"/>
  <c r="AF251"/>
  <c r="AG251"/>
  <c r="AH251"/>
  <c r="AI251"/>
  <c r="AJ251"/>
  <c r="AK251"/>
  <c r="AL251"/>
  <c r="AM251"/>
  <c r="AN251"/>
  <c r="AO251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B4"/>
  <c r="B5"/>
  <c r="G3" l="1"/>
  <c r="F4"/>
  <c r="G4"/>
  <c r="F5"/>
  <c r="G5"/>
  <c r="E5"/>
  <c r="F3"/>
  <c r="E4"/>
  <c r="E3"/>
  <c r="D4"/>
  <c r="D5"/>
  <c r="D3"/>
  <c r="C4"/>
  <c r="C5"/>
  <c r="C3"/>
  <c r="B3"/>
</calcChain>
</file>

<file path=xl/sharedStrings.xml><?xml version="1.0" encoding="utf-8"?>
<sst xmlns="http://schemas.openxmlformats.org/spreadsheetml/2006/main" count="1166" uniqueCount="242">
  <si>
    <t>Α/Α</t>
  </si>
  <si>
    <t>ΕΤΑΙΡΕΙΑ</t>
  </si>
  <si>
    <t>ΣΥΜΒΟΛΟ</t>
  </si>
  <si>
    <t>ΔΕΙΚΤΗΣ</t>
  </si>
  <si>
    <t>ΚΛΑΔΟΣ</t>
  </si>
  <si>
    <t>ΚΕΦΑΛΑΙΟΠΟΙΗΣΗ</t>
  </si>
  <si>
    <t>LAMDA DEVELOPMENT </t>
  </si>
  <si>
    <t>ΓΡΙΒ</t>
  </si>
  <si>
    <t>ΛΑΜΔΑ</t>
  </si>
  <si>
    <t>LARGE CAP</t>
  </si>
  <si>
    <t>ΑΚΙΝΗΤΗ ΠΕΡΙΟΥΣΙΑ</t>
  </si>
  <si>
    <t>€869,82εκ.</t>
  </si>
  <si>
    <t>€485,51εκ.</t>
  </si>
  <si>
    <t>MID CAP</t>
  </si>
  <si>
    <t>GRIVALIA PROPERTIES</t>
  </si>
  <si>
    <t>ΒΙΟΜΗΧΑΝΙΚΑ ΠΡΟΪΟΝΤΑ &amp; ΥΠΗΡΕΣΙΕΣ</t>
  </si>
  <si>
    <t>ΒΙΟ</t>
  </si>
  <si>
    <t>ΜΥΤΙΛ</t>
  </si>
  <si>
    <t>ΟΛΠ</t>
  </si>
  <si>
    <t>ΟΛΘ</t>
  </si>
  <si>
    <t>ΠΕΤΡΟ</t>
  </si>
  <si>
    <t>CENER</t>
  </si>
  <si>
    <t>CENERGY HOLDINGS S.</t>
  </si>
  <si>
    <t>Π. ΠΕΤΡΟΠΟΥΛΟΣ Α.Ε.Β.Ε.</t>
  </si>
  <si>
    <t>ΟΡΓΑΝΙΣΜΟΣ ΛΙΜΕΝΟΣ ΘΕΣ/ΚΗΣ</t>
  </si>
  <si>
    <t>VIOHALCO SA/NY</t>
  </si>
  <si>
    <t>ΜΥΤΙΛΗΝΑΙΟΣ Α.Ε. ΟΜΙΛΟΣ</t>
  </si>
  <si>
    <t>ΟΡΓΑΝΙΣΜΟΣ ΛΙΜΕΝΟΣ ΠΕΙΡ.</t>
  </si>
  <si>
    <t>€793,12εκ.</t>
  </si>
  <si>
    <t>€1.200,29εκ.</t>
  </si>
  <si>
    <t>€417,50εκ.</t>
  </si>
  <si>
    <t>€240,75εκ.</t>
  </si>
  <si>
    <t>€250,99εκ.</t>
  </si>
  <si>
    <t>€44,97εκ.</t>
  </si>
  <si>
    <t>ΓΕΚΤΕΡΝΑ</t>
  </si>
  <si>
    <t>ΤΙΚΤ</t>
  </si>
  <si>
    <t>ΑΒΑΞ</t>
  </si>
  <si>
    <t>ΕΛΛΑΚΤΩΡ</t>
  </si>
  <si>
    <t>ΙΚΤΙΝ</t>
  </si>
  <si>
    <t>ΙΝΚΑΤ</t>
  </si>
  <si>
    <t>ΚΛΜ</t>
  </si>
  <si>
    <t>ΓΕΚ ΤΕΡΝΑ Α.Ε.</t>
  </si>
  <si>
    <t>ΤΙΤΑΝ Α.Ε. ΤΣΙΜΕΝΤΩΝ</t>
  </si>
  <si>
    <t>J. &amp; P. ΑΒΑΞ Α.Ε.</t>
  </si>
  <si>
    <t>ΕΛΛΑΚΤΩΡ Α.Ε.</t>
  </si>
  <si>
    <t>ΙΚΤΙΝΟΣ ΕΛΛΑΣ Α.Ε.</t>
  </si>
  <si>
    <t>ΙΝΤΡΑΚΟΜ ΚΑΤ.Α.Ε. ΤΕΧΝ.ΕΡΓ&amp;ΜΕΤ.</t>
  </si>
  <si>
    <t>Κ.Λ.Μ. Α.Ε.</t>
  </si>
  <si>
    <t>€33,28εκ.</t>
  </si>
  <si>
    <t>ΚΑΤΑΣΚΕΥΕΣ &amp; ΥΛΙΚΑ ΚΑΤΑΣΚΕΥΩΝ</t>
  </si>
  <si>
    <t>€518,15εκ.</t>
  </si>
  <si>
    <t>€1.606,78εκ.</t>
  </si>
  <si>
    <t>€354,00εκ.</t>
  </si>
  <si>
    <t>€141,76εκ.</t>
  </si>
  <si>
    <t>€40,38εκ.</t>
  </si>
  <si>
    <t>€25,74εκ.</t>
  </si>
  <si>
    <t>ΕΛΠΕ</t>
  </si>
  <si>
    <t>ΜΟΗ</t>
  </si>
  <si>
    <t>ΠΕΤΡΕΛΑΙΟ &amp; ΑΕΡΙΟ</t>
  </si>
  <si>
    <t>ΕΛΛΗΝΙΚΑ ΠΕΤΡΕΛΑΙΑ Α.Ε.</t>
  </si>
  <si>
    <t>ΜΟΤΟΡ ΟΙΛ ΕΛΛΑΣ Α.Ε.</t>
  </si>
  <si>
    <t>€2.124,16εκ.</t>
  </si>
  <si>
    <t>€1.952,00εκ.</t>
  </si>
  <si>
    <t>ΦΡΛΚ</t>
  </si>
  <si>
    <t>ΜΠΕΛΑ</t>
  </si>
  <si>
    <t>ΣΑΡ</t>
  </si>
  <si>
    <t>ΟΛΥΜΠ</t>
  </si>
  <si>
    <t>FOURLIS Α.Ε.</t>
  </si>
  <si>
    <t>JUMBO ANVNYMH EMPOR. ET.</t>
  </si>
  <si>
    <t>ΓΡ. ΣΑΡΑΝΤΗΣ Α.Β.Ε.Ε.</t>
  </si>
  <si>
    <t>ΤΕΧΝΙΚΗ ΟΛΥΜΠΙΑΚΗ Α.Ε.</t>
  </si>
  <si>
    <t>ΠΡΟΣΩΠΙΚΑ &amp; ΟΙΚΙΑΚΑ ΑΓΑΘΑ</t>
  </si>
  <si>
    <t>€299,53εκ.</t>
  </si>
  <si>
    <t>€1.825,92εκ</t>
  </si>
  <si>
    <t>€511,50εκ.</t>
  </si>
  <si>
    <t>€85,86εκ.</t>
  </si>
  <si>
    <t>ΑΡΑΙΓ</t>
  </si>
  <si>
    <t>ΟΠΑΠ</t>
  </si>
  <si>
    <t>ΙΝΛΟΤ</t>
  </si>
  <si>
    <t>ΤΑΞΙΔΙΑ ΚΑΙ ΑΝΑΨΥΧΗ</t>
  </si>
  <si>
    <t>ΑΕΡΟΠΟΡΙΑ ΑΙΓΑΙΟΥ</t>
  </si>
  <si>
    <t>ΟΠΑΠ Α.Ε.</t>
  </si>
  <si>
    <t>ΙΝΤΡΑΛΟΤ Α.Ε.</t>
  </si>
  <si>
    <t>€594,19εκ.</t>
  </si>
  <si>
    <t>€134,99εκ.</t>
  </si>
  <si>
    <t>€3.043,26εκ.</t>
  </si>
  <si>
    <t>ΜΛΣ</t>
  </si>
  <si>
    <t>ΙΝΤΚΑ</t>
  </si>
  <si>
    <t>ΠΛΑΙΣ</t>
  </si>
  <si>
    <t>M.L.S. ΠΛΗΡΟΦΟΡΙΑΚΗ Α.Ε.</t>
  </si>
  <si>
    <t>ΙΝΤΡΑΚΟΜ Α.Ε. ΣΥΜΜΕΤΟΧΩΝ</t>
  </si>
  <si>
    <t>ΠΛΑΙΣΙΟ COMPUTERS Α.Ε.Ε.</t>
  </si>
  <si>
    <t>ΤΕΧΝΟΛΟΓΙΑ</t>
  </si>
  <si>
    <t>€52,65εκ.</t>
  </si>
  <si>
    <t>€79,28εκ.</t>
  </si>
  <si>
    <t>€89,41εκ.</t>
  </si>
  <si>
    <t>ΟΤΕ</t>
  </si>
  <si>
    <t>ΟΡΓΑΝΙΣΜΟΣ ΤΗΛΕΠ/ΝΙΩΝ ΕΛΛΑΔΟΣ</t>
  </si>
  <si>
    <t>ΤΗΛΕΠΙΚΟΙΝΩΝΙΕΣ</t>
  </si>
  <si>
    <t>€5.082,86εκ</t>
  </si>
  <si>
    <t>ΕΕΕ</t>
  </si>
  <si>
    <t>ΚΡΙ</t>
  </si>
  <si>
    <t>ΝΗΡ</t>
  </si>
  <si>
    <t>ΤΡΟΦΙΜΑ ΚΑΙ ΠΟΤΑ</t>
  </si>
  <si>
    <t>COCA-COLA HBC AG</t>
  </si>
  <si>
    <t>ΚΡΙ-ΚΡΙ ΒΙΟΜΗΧΑΧΙΑ ΓΑΛΑΚΤΟΣ</t>
  </si>
  <si>
    <t>ΝΗΡΕΥΣ Α.Ε.</t>
  </si>
  <si>
    <t>€10.814,16εκ.</t>
  </si>
  <si>
    <t>€130,61εκ.</t>
  </si>
  <si>
    <t>€55,86εκ.</t>
  </si>
  <si>
    <t>ΥΓΕΙΑ</t>
  </si>
  <si>
    <t>ΔΙΑΓΝ. &amp; ΘΕΡ. ΚΕΝΤ. ΑΘ. ΥΓΕΙΑ Α.Ε.</t>
  </si>
  <si>
    <t>€273,32εκ.</t>
  </si>
  <si>
    <t>ΑΔΜΗΕ</t>
  </si>
  <si>
    <t>ΔΕΗ</t>
  </si>
  <si>
    <t>ΕΥΔΑΠ</t>
  </si>
  <si>
    <t>ΤΕΝΕΡΓ</t>
  </si>
  <si>
    <t>ΑΝΕΜΟΣ</t>
  </si>
  <si>
    <t>ΕΥΑΠΣ</t>
  </si>
  <si>
    <t>ΥΠΗΡΕΣΙΕΣ ΚΟΙΝΗΣ ΩΦΕΛΕΙΑΣ</t>
  </si>
  <si>
    <t>ΑΔΜΗΕ ΣΥΜΜΕΤΟΧΩΝ Α.Ε.</t>
  </si>
  <si>
    <t>ΔΗΜΟΣΙΑ ΕΠΙΧΕΙΡΙΣΗ ΗΛΕΚΤΡΙΣΜΟΥ Α.Ε.</t>
  </si>
  <si>
    <t>ΕΤΑΙΡΕΙΑ ΥΔΡΕΥΣΕΩΣ Α.Ε.</t>
  </si>
  <si>
    <t>ΤΕΡΝΑ ΕΝΕΡΓΕΙΑΚΗ Α.Β.Ε.Τ.Ε.</t>
  </si>
  <si>
    <t>ΕΛ.ΤΕΧ. ΑΝΕΜΟΣ Α.Ε.</t>
  </si>
  <si>
    <t>ΘΕΣΣ/ΝΙΚΗ ΕΤΑΙΡΕΙΑ ΥΔΡΕΥΣΕΩΣ Α.Ε.</t>
  </si>
  <si>
    <t>€406,46εκ</t>
  </si>
  <si>
    <t>€447,76εκ.</t>
  </si>
  <si>
    <t>€591,08εκ.</t>
  </si>
  <si>
    <t>€158,72εκ.</t>
  </si>
  <si>
    <t>€588,96εκ.</t>
  </si>
  <si>
    <t>€170,97εκ.</t>
  </si>
  <si>
    <t>ΜΙΓ</t>
  </si>
  <si>
    <t>ΕΧΑΕ</t>
  </si>
  <si>
    <t>ΧΡΗΜΑΤΟΟΙΚΟΝΟΜΙΚΕΣ ΥΠΗΡΕΣΙΕΣ</t>
  </si>
  <si>
    <t>MARFIN INVEST. GROUP SA</t>
  </si>
  <si>
    <t>ΕΛ/ΚΑ ΧΡΗΜ/ΡΙΑ-ΧΑ Α.Ε. ΣΥΜΜΕΤΟΧΩΝ</t>
  </si>
  <si>
    <t>€102,41εκ.</t>
  </si>
  <si>
    <t>€281,79εκ.</t>
  </si>
  <si>
    <t>ΗΜΕΡΟΜΗΝΙΑ</t>
  </si>
  <si>
    <t xml:space="preserve">ΑΒΑΞ </t>
  </si>
  <si>
    <t xml:space="preserve">ΙΚΤΙΝ </t>
  </si>
  <si>
    <t xml:space="preserve">ΙΝΛΟΤ </t>
  </si>
  <si>
    <t xml:space="preserve">ΟΤΕ </t>
  </si>
  <si>
    <t xml:space="preserve">ΑΔΜΗΕ </t>
  </si>
  <si>
    <t>ΜΕΤΟΧΕΣ ΥΠΟ ΕΠΙΛΟΓΗ</t>
  </si>
  <si>
    <t>ΜΕΤΟΧΗ</t>
  </si>
  <si>
    <t>ΚΡΙΤΗΡΙΑ ΕΠΙΛΟΓΗΣ</t>
  </si>
  <si>
    <t>ΚΡΙΤΗΡΙΟ</t>
  </si>
  <si>
    <t>Κεφαλαιοποίηση</t>
  </si>
  <si>
    <t>Βήτα</t>
  </si>
  <si>
    <t>Ρευστότητα</t>
  </si>
  <si>
    <t>Τυπική Απόκλιση</t>
  </si>
  <si>
    <t>Κεφαλαιακή Δομή</t>
  </si>
  <si>
    <t>Current Ratio</t>
  </si>
  <si>
    <t>Αρ. Μετοχων</t>
  </si>
  <si>
    <t>Tιμή closed</t>
  </si>
  <si>
    <t>beta</t>
  </si>
  <si>
    <t>ΓΔ</t>
  </si>
  <si>
    <t>ΓΔΧΑ</t>
  </si>
  <si>
    <t>Μέσος Όγκος</t>
  </si>
  <si>
    <t>Δείκτης</t>
  </si>
  <si>
    <t>SCORE</t>
  </si>
  <si>
    <t>STDEV</t>
  </si>
  <si>
    <t>ΔΕΙΚΤΗΣ ΚΕΦΑΛΑΙΚΗΣ ΔΙΑΡΘΡΩΣΗΣ</t>
  </si>
  <si>
    <t>ΜΕΣΟΣ</t>
  </si>
  <si>
    <t>-</t>
  </si>
  <si>
    <t>ΔΕΙΚΤΗΣ ΚΥΚΛΟΦΟΡΙΑΚΗΣ ΡΕΥΣΤΟΤΗΤΑΣ</t>
  </si>
  <si>
    <t>ΜΕΤΟΧΕΣ</t>
  </si>
  <si>
    <t>ΣΥΝΟΛΟ</t>
  </si>
  <si>
    <t>ΡΕΥΣΤΟΤΗΤΑ</t>
  </si>
  <si>
    <t>ΤΥΠΙΚΗ ΑΠΟΚΛΙΣΗ</t>
  </si>
  <si>
    <t>CURRENT RATIO</t>
  </si>
  <si>
    <t>ΚΕΦΑΛΑΙΑΚΗ ΔΟΜΗ</t>
  </si>
  <si>
    <t>ΒΗΤΑ</t>
  </si>
  <si>
    <t>ΣΥΝΘΕΣΗ ΧΑΡΤΟΦΥΛΑΚΙΟΥ ΜΕΤΟΧΩΝ</t>
  </si>
  <si>
    <t>ΣΤΑΘΜΙΣΗ</t>
  </si>
  <si>
    <t>Σ(wi)</t>
  </si>
  <si>
    <t>E(Rp)</t>
  </si>
  <si>
    <t>Variance(p)</t>
  </si>
  <si>
    <t>σ(p)</t>
  </si>
  <si>
    <t>Sharpe Ratio</t>
  </si>
  <si>
    <t>ΠΙΝΑΚΑΣ ΔΙΑΚΥΜΑΝΣΕΩΝ-ΣΥΝΔΙΑΚΥΜΑΝΣΕΩΝ</t>
  </si>
  <si>
    <t>ΤΕΛΙΚΗ ΣΥΝΘΕΣΗ ΧΑΡΤΟΦΥΛΑΚΙΟΥ</t>
  </si>
  <si>
    <t>Ποσό</t>
  </si>
  <si>
    <t>ΜΕΤΡΗΤΑ</t>
  </si>
  <si>
    <t>E(Ri)</t>
  </si>
  <si>
    <t>ΤΙΜΗ ΜΤΧ</t>
  </si>
  <si>
    <t>ΑΡΙΘΜΟΣ ΜΤΧ</t>
  </si>
  <si>
    <t>ΠΟΣΟ</t>
  </si>
  <si>
    <t>ΝΕΑ ΠΟΥ ΑΦΟΡΟΥΝ ΤΗΝ ΕΤΑΙΡΕΙΑ</t>
  </si>
  <si>
    <t>ΝΕΑ ΠΟΥ ΑΦΟΡΟΥΝ ΤΗΝ ΟΙΚΟΝΟΜΙΑ</t>
  </si>
  <si>
    <t>ΔΙΑΚΥΜΑΝΣΗ 20 ΤΕΛΕΥΤΑΙΩΝ ΗΜΕΡΩΝ</t>
  </si>
  <si>
    <t>ΜΕΣΗ ΗΜΕΡΗΣΙΑ ΑΠΟΔΟΣΗ 20 ΤΕΛΕΥΤΑΙΩΝ ΗΜΕΡΩΝ</t>
  </si>
  <si>
    <t>ΜΕΣΗ ΕΜΠΟΡΕΥΣΙΜΟΤΗΤΑ 20 ΤΕΛΕΥΤΑΙΩΝ ΗΜΕΡΩΝ</t>
  </si>
  <si>
    <t>ΗΜΕΡΑ</t>
  </si>
  <si>
    <t>ΑΠΟΔΟΣΗ ΓΔ</t>
  </si>
  <si>
    <t>ΑΠΟΔΟΣΗ Χ/Φ</t>
  </si>
  <si>
    <t>ΣΩΡΕΥΤΙΚΗ ΑΠΟΔΟΣΗ Γ/Δ</t>
  </si>
  <si>
    <t>ΣΩΡΕΥΤΙΚΗ ΑΠΟΔΟΣΗ Χ/Φ</t>
  </si>
  <si>
    <t>ΑΝΑΚΟΙΝΩΣΗ ΑΓΟΡΑΣ ΙΔΙΩΝ ΜΕΤΟΧΩΝ</t>
  </si>
  <si>
    <t>ΜΕΤΑΒΟΛΗ ΠΟΣΟΣΤΟΥ ΜΕΤΟΧΩΝ ΣΕ ΕΠΙΠΕΔΟ ΔΙΚΑΙΩΜΑΤΩΝ</t>
  </si>
  <si>
    <t>ΑΠΟΦΑΣΗ ΑΛΛΑΓΗΣ ΣΥΝΘΕΣΗΣ Δ.Σ.</t>
  </si>
  <si>
    <t>ΓΝΩΣΤΟΠΟΙΗΣΗ ΣΥΝΑΛΛΑΓΩΝ</t>
  </si>
  <si>
    <t>Νέα Σύσταση</t>
  </si>
  <si>
    <t>Ημερομηνία</t>
  </si>
  <si>
    <t>Ημέρες από έναρξη</t>
  </si>
  <si>
    <t>ΣΥΝΝΑΛΑΓΕΣ</t>
  </si>
  <si>
    <t>Πωληση</t>
  </si>
  <si>
    <t>τιμή Μτχ.</t>
  </si>
  <si>
    <t>αρθμ. Μετοχών</t>
  </si>
  <si>
    <t xml:space="preserve">ποσό </t>
  </si>
  <si>
    <t xml:space="preserve">Μετοχή </t>
  </si>
  <si>
    <t>Σύνολο από διαθεσίμων από πώληση</t>
  </si>
  <si>
    <t>Τόκοι από Μετρητα</t>
  </si>
  <si>
    <t>Διαθέσιμα με μετρητα</t>
  </si>
  <si>
    <t>Αγορά</t>
  </si>
  <si>
    <t>Σύνολο</t>
  </si>
  <si>
    <t>1η ΑΛΛΑΓΗ</t>
  </si>
  <si>
    <t>ΑΛΛΑΓΗ ΣΥΝΘΕΣΗΣ Δ.Σ.</t>
  </si>
  <si>
    <t>ΑΓΟΡΑ ΙΔΙΩΝ ΜΕΤΟΧΩΝ</t>
  </si>
  <si>
    <t>ΑΓΟΡΑ ΙΔΙΩΝ ΜΕΤΟΧΩΝ &amp; ΑΠΟΚΤΗΣΗ ΥΠΟΛΟΙΠΩΝ ΜΕΤΟΧΩΝ ''PIRAEUS PORT PLAZA 1''</t>
  </si>
  <si>
    <t>ΑΥΞΗΣΗ ΜΕΤΟΧ. ΚΕΦΑΛΑΙΟΥ</t>
  </si>
  <si>
    <t>ΑΛΛΑΓΗ ΔΙΕΥΘΥΝΤΙΚΩΝ ΣΤΕΛΕΧΩΝ</t>
  </si>
  <si>
    <t>NOTIFICATIONS OF TRANSACTIONS</t>
  </si>
  <si>
    <t>ΑΠΟΦΑΣΗ ΑΓΟΡΑΣ ΙΔΙΩΝ ΜΤΧ</t>
  </si>
  <si>
    <t>ΑΝΑΚΟΙΝΩΣΗ ΑΠΟΦΑΣΕΩΝ ΓΣ</t>
  </si>
  <si>
    <t>ΑΝΑΚΟΙΝΩΣΗ ΑΓΟΡΑΣ ΙΔΙΩΝ ΜΤΧ</t>
  </si>
  <si>
    <t>OTE</t>
  </si>
  <si>
    <t>2η ΑΛΛΑΓΗ</t>
  </si>
  <si>
    <t>ΕΚΔΟΣΗ ΜΤΧ ΚΑΙ ΣΥΝΟΛΙΚΑ ΔΙΚΑΙΩΜΑΤΑ ΨΗΦΟΥ</t>
  </si>
  <si>
    <t>GRIVALIA &amp; DOLPHIN CAPITAL PARTNERS ΑΠΟΚΤΟΥΝ ΤΟ 100% ΤΟΥ AMANZOE</t>
  </si>
  <si>
    <t>3η ΑΛΛΑΓΗ</t>
  </si>
  <si>
    <t>ΑΝΑΚΟΙΝΩΣΗ ΑΓΟΡΑΣ ΙΔΙΩΝ ΜΤΧ &amp; ΑΝΑΚΟΙΝΩΣΗ ΡΥΘΜΙΖΟΜΕΝΗΣ ΠΛΗΡΟΦΟΡΙΑΣ</t>
  </si>
  <si>
    <t>4η ΑΛΛΑΓΗ</t>
  </si>
  <si>
    <t>ΑΝΑΚΟΙΝΩΣΗ ΑΠΟΦΑΣΕΩΝ &amp; ΑΛΛΑΓΗ ΔΣ</t>
  </si>
  <si>
    <t>5η ΑΛΛΑΓΗ</t>
  </si>
  <si>
    <t>6η ΑΛΛΑΓΗ</t>
  </si>
  <si>
    <t>7η ΑΛΛΑΓΗ</t>
  </si>
  <si>
    <t>ΟΙΚΟΝΟΜΙΚΗ ΕΚΘΕΣΗ 6 ΜΗΝΩΝ</t>
  </si>
  <si>
    <t>ΑΝΑΚΟΙΝΩΣΗ ΑΓΟΡΑΣ ΙΔΙΩΝ ΜΕΤΟΧΩΝ &amp; ΑΝΑΚΟΙΝΩΣΗ ΑΠΟΤΕΛΕΣΜΑΤΩΝ Β ΤΡΙΜΗΝΟΥ 2018</t>
  </si>
  <si>
    <t>8η ΑΛΛΑΓΗ</t>
  </si>
</sst>
</file>

<file path=xl/styles.xml><?xml version="1.0" encoding="utf-8"?>
<styleSheet xmlns="http://schemas.openxmlformats.org/spreadsheetml/2006/main">
  <numFmts count="8">
    <numFmt numFmtId="43" formatCode="_-* #,##0.00\ _€_-;\-* #,##0.00\ _€_-;_-* &quot;-&quot;??\ _€_-;_-@_-"/>
    <numFmt numFmtId="164" formatCode="0.000%"/>
    <numFmt numFmtId="165" formatCode="0.000"/>
    <numFmt numFmtId="166" formatCode="0.000000"/>
    <numFmt numFmtId="167" formatCode="_-* #,##0\ _€_-;\-* #,##0\ _€_-;_-* &quot;-&quot;??\ _€_-;_-@_-"/>
    <numFmt numFmtId="168" formatCode="#,##0\ &quot;€&quot;"/>
    <numFmt numFmtId="169" formatCode="0.0%"/>
    <numFmt numFmtId="170" formatCode="0.0000%"/>
  </numFmts>
  <fonts count="26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b/>
      <sz val="9"/>
      <color rgb="FF111111"/>
      <name val="Arial"/>
      <family val="2"/>
      <charset val="161"/>
    </font>
    <font>
      <u/>
      <sz val="11"/>
      <color theme="1"/>
      <name val="Calibri"/>
      <family val="2"/>
      <charset val="161"/>
    </font>
    <font>
      <b/>
      <sz val="9"/>
      <color theme="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</font>
    <font>
      <sz val="11"/>
      <color rgb="FF006100"/>
      <name val="Calibri"/>
      <family val="2"/>
      <charset val="161"/>
      <scheme val="minor"/>
    </font>
    <font>
      <b/>
      <sz val="12"/>
      <color indexed="8"/>
      <name val="Calibri"/>
      <family val="2"/>
    </font>
    <font>
      <i/>
      <sz val="11"/>
      <color theme="1"/>
      <name val="Calibri"/>
      <family val="2"/>
      <charset val="161"/>
      <scheme val="minor"/>
    </font>
    <font>
      <sz val="11"/>
      <color rgb="FF11111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0"/>
      <name val="Calibri"/>
      <scheme val="minor"/>
    </font>
    <font>
      <i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rgb="FFC2D4D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double">
        <color rgb="FF3F3F3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double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6" fillId="13" borderId="3" applyNumberFormat="0" applyAlignment="0" applyProtection="0"/>
    <xf numFmtId="0" fontId="7" fillId="13" borderId="2" applyNumberFormat="0" applyAlignment="0" applyProtection="0"/>
    <xf numFmtId="0" fontId="8" fillId="14" borderId="4" applyNumberFormat="0" applyAlignment="0" applyProtection="0"/>
    <xf numFmtId="0" fontId="15" fillId="23" borderId="0" applyNumberFormat="0" applyBorder="0" applyAlignment="0" applyProtection="0"/>
    <xf numFmtId="43" fontId="5" fillId="0" borderId="0" applyFont="0" applyFill="0" applyBorder="0" applyAlignment="0" applyProtection="0"/>
    <xf numFmtId="0" fontId="19" fillId="0" borderId="0"/>
  </cellStyleXfs>
  <cellXfs count="26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ont="1" applyFill="1"/>
    <xf numFmtId="0" fontId="3" fillId="2" borderId="0" xfId="1" applyFont="1" applyFill="1" applyAlignment="1" applyProtection="1"/>
    <xf numFmtId="0" fontId="4" fillId="2" borderId="0" xfId="0" applyFont="1" applyFill="1"/>
    <xf numFmtId="0" fontId="3" fillId="3" borderId="1" xfId="1" applyFont="1" applyFill="1" applyBorder="1" applyAlignment="1" applyProtection="1">
      <alignment horizontal="left"/>
    </xf>
    <xf numFmtId="0" fontId="2" fillId="3" borderId="0" xfId="0" applyFont="1" applyFill="1"/>
    <xf numFmtId="0" fontId="0" fillId="4" borderId="0" xfId="0" applyFill="1"/>
    <xf numFmtId="0" fontId="3" fillId="4" borderId="1" xfId="1" applyFont="1" applyFill="1" applyBorder="1" applyAlignment="1" applyProtection="1">
      <alignment horizontal="left"/>
    </xf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2" fillId="12" borderId="0" xfId="0" applyFont="1" applyFill="1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9" fillId="15" borderId="5" xfId="0" applyFont="1" applyFill="1" applyBorder="1" applyAlignment="1">
      <alignment horizontal="center"/>
    </xf>
    <xf numFmtId="0" fontId="9" fillId="15" borderId="5" xfId="0" applyFont="1" applyFill="1" applyBorder="1"/>
    <xf numFmtId="0" fontId="0" fillId="15" borderId="5" xfId="0" applyFill="1" applyBorder="1" applyAlignment="1">
      <alignment horizontal="center"/>
    </xf>
    <xf numFmtId="0" fontId="0" fillId="15" borderId="5" xfId="0" applyFill="1" applyBorder="1"/>
    <xf numFmtId="0" fontId="9" fillId="9" borderId="5" xfId="0" applyFont="1" applyFill="1" applyBorder="1" applyAlignment="1">
      <alignment horizontal="center"/>
    </xf>
    <xf numFmtId="0" fontId="9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5" xfId="0" applyFill="1" applyBorder="1"/>
    <xf numFmtId="0" fontId="6" fillId="13" borderId="6" xfId="3" applyBorder="1" applyAlignment="1">
      <alignment horizontal="center" vertical="center"/>
    </xf>
    <xf numFmtId="0" fontId="6" fillId="13" borderId="7" xfId="3" applyBorder="1" applyAlignment="1">
      <alignment horizontal="center" vertical="center"/>
    </xf>
    <xf numFmtId="0" fontId="6" fillId="13" borderId="9" xfId="3" applyBorder="1" applyAlignment="1">
      <alignment horizontal="center" vertical="center"/>
    </xf>
    <xf numFmtId="0" fontId="6" fillId="13" borderId="10" xfId="3" applyBorder="1" applyAlignment="1">
      <alignment horizontal="center" vertical="center"/>
    </xf>
    <xf numFmtId="3" fontId="2" fillId="5" borderId="0" xfId="0" applyNumberFormat="1" applyFont="1" applyFill="1"/>
    <xf numFmtId="4" fontId="0" fillId="0" borderId="0" xfId="0" applyNumberFormat="1"/>
    <xf numFmtId="0" fontId="8" fillId="16" borderId="8" xfId="5" applyFill="1" applyBorder="1" applyAlignment="1">
      <alignment horizontal="center" vertical="center"/>
    </xf>
    <xf numFmtId="3" fontId="4" fillId="16" borderId="11" xfId="0" applyNumberFormat="1" applyFont="1" applyFill="1" applyBorder="1"/>
    <xf numFmtId="4" fontId="2" fillId="16" borderId="11" xfId="0" applyNumberFormat="1" applyFont="1" applyFill="1" applyBorder="1"/>
    <xf numFmtId="3" fontId="2" fillId="16" borderId="11" xfId="0" applyNumberFormat="1" applyFont="1" applyFill="1" applyBorder="1"/>
    <xf numFmtId="4" fontId="0" fillId="16" borderId="0" xfId="0" applyNumberFormat="1" applyFill="1"/>
    <xf numFmtId="4" fontId="2" fillId="16" borderId="12" xfId="0" applyNumberFormat="1" applyFont="1" applyFill="1" applyBorder="1"/>
    <xf numFmtId="0" fontId="6" fillId="17" borderId="6" xfId="3" applyFill="1" applyBorder="1" applyAlignment="1">
      <alignment horizontal="center" vertical="center"/>
    </xf>
    <xf numFmtId="0" fontId="6" fillId="17" borderId="7" xfId="3" applyFill="1" applyBorder="1" applyAlignment="1">
      <alignment horizontal="center" vertical="center"/>
    </xf>
    <xf numFmtId="0" fontId="6" fillId="17" borderId="9" xfId="3" applyFill="1" applyBorder="1" applyAlignment="1">
      <alignment horizontal="center" vertical="center"/>
    </xf>
    <xf numFmtId="0" fontId="0" fillId="17" borderId="5" xfId="0" applyFill="1" applyBorder="1"/>
    <xf numFmtId="0" fontId="6" fillId="17" borderId="10" xfId="3" applyFill="1" applyBorder="1" applyAlignment="1">
      <alignment horizontal="center" vertical="center"/>
    </xf>
    <xf numFmtId="0" fontId="6" fillId="2" borderId="6" xfId="3" applyFill="1" applyBorder="1" applyAlignment="1">
      <alignment horizontal="center" vertical="center"/>
    </xf>
    <xf numFmtId="2" fontId="6" fillId="2" borderId="9" xfId="3" applyNumberFormat="1" applyFill="1" applyBorder="1" applyAlignment="1">
      <alignment horizontal="center" vertical="center"/>
    </xf>
    <xf numFmtId="2" fontId="6" fillId="2" borderId="10" xfId="3" applyNumberFormat="1" applyFill="1" applyBorder="1" applyAlignment="1">
      <alignment horizontal="center" vertical="center"/>
    </xf>
    <xf numFmtId="0" fontId="9" fillId="18" borderId="13" xfId="4" applyFont="1" applyFill="1" applyBorder="1" applyAlignment="1">
      <alignment horizontal="center" vertical="center"/>
    </xf>
    <xf numFmtId="0" fontId="9" fillId="18" borderId="14" xfId="4" applyFont="1" applyFill="1" applyBorder="1" applyAlignment="1">
      <alignment horizontal="center" vertical="center"/>
    </xf>
    <xf numFmtId="0" fontId="6" fillId="19" borderId="7" xfId="3" applyFill="1" applyBorder="1" applyAlignment="1">
      <alignment horizontal="center" vertical="center"/>
    </xf>
    <xf numFmtId="0" fontId="11" fillId="19" borderId="5" xfId="0" applyFont="1" applyFill="1" applyBorder="1"/>
    <xf numFmtId="3" fontId="2" fillId="20" borderId="0" xfId="0" applyNumberFormat="1" applyFont="1" applyFill="1"/>
    <xf numFmtId="0" fontId="6" fillId="20" borderId="7" xfId="3" applyFill="1" applyBorder="1" applyAlignment="1">
      <alignment horizontal="center" vertical="center"/>
    </xf>
    <xf numFmtId="3" fontId="12" fillId="18" borderId="15" xfId="4" applyNumberFormat="1" applyFont="1" applyFill="1" applyBorder="1" applyAlignment="1">
      <alignment horizontal="center" vertical="center"/>
    </xf>
    <xf numFmtId="3" fontId="12" fillId="18" borderId="17" xfId="4" applyNumberFormat="1" applyFont="1" applyFill="1" applyBorder="1" applyAlignment="1">
      <alignment horizontal="center" vertical="center"/>
    </xf>
    <xf numFmtId="10" fontId="12" fillId="18" borderId="16" xfId="2" applyNumberFormat="1" applyFont="1" applyFill="1" applyBorder="1" applyAlignment="1">
      <alignment horizontal="center" vertical="center"/>
    </xf>
    <xf numFmtId="0" fontId="6" fillId="21" borderId="18" xfId="3" applyFill="1" applyBorder="1" applyAlignment="1">
      <alignment horizontal="center" vertical="center"/>
    </xf>
    <xf numFmtId="0" fontId="0" fillId="21" borderId="5" xfId="0" applyFill="1" applyBorder="1"/>
    <xf numFmtId="0" fontId="12" fillId="22" borderId="19" xfId="4" applyFont="1" applyFill="1" applyBorder="1" applyAlignment="1">
      <alignment horizontal="center" vertical="center"/>
    </xf>
    <xf numFmtId="165" fontId="7" fillId="22" borderId="20" xfId="4" applyNumberFormat="1" applyFill="1" applyBorder="1" applyAlignment="1">
      <alignment horizontal="center" vertical="center"/>
    </xf>
    <xf numFmtId="165" fontId="7" fillId="22" borderId="21" xfId="4" applyNumberFormat="1" applyFill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13" fillId="0" borderId="0" xfId="3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15" borderId="23" xfId="0" applyFill="1" applyBorder="1"/>
    <xf numFmtId="0" fontId="0" fillId="15" borderId="22" xfId="0" applyFill="1" applyBorder="1"/>
    <xf numFmtId="0" fontId="6" fillId="13" borderId="3" xfId="3" applyAlignment="1">
      <alignment horizontal="center" vertical="center"/>
    </xf>
    <xf numFmtId="0" fontId="7" fillId="13" borderId="2" xfId="4" applyAlignment="1">
      <alignment horizontal="center" vertical="center"/>
    </xf>
    <xf numFmtId="2" fontId="7" fillId="13" borderId="2" xfId="4" applyNumberFormat="1" applyAlignment="1">
      <alignment horizontal="center" vertical="center"/>
    </xf>
    <xf numFmtId="2" fontId="14" fillId="13" borderId="2" xfId="4" applyNumberFormat="1" applyFont="1" applyBorder="1" applyAlignment="1">
      <alignment horizontal="center" vertical="center"/>
    </xf>
    <xf numFmtId="2" fontId="14" fillId="13" borderId="2" xfId="4" quotePrefix="1" applyNumberFormat="1" applyFont="1" applyBorder="1" applyAlignment="1">
      <alignment horizontal="center" vertical="center"/>
    </xf>
    <xf numFmtId="0" fontId="6" fillId="13" borderId="27" xfId="3" applyBorder="1" applyAlignment="1">
      <alignment horizontal="center" vertical="center"/>
    </xf>
    <xf numFmtId="0" fontId="6" fillId="13" borderId="30" xfId="3" applyBorder="1" applyAlignment="1">
      <alignment horizontal="center" vertical="center"/>
    </xf>
    <xf numFmtId="0" fontId="6" fillId="13" borderId="31" xfId="3" applyBorder="1" applyAlignment="1">
      <alignment horizontal="center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29" xfId="4" applyFont="1" applyFill="1" applyBorder="1" applyAlignment="1">
      <alignment horizontal="center" vertical="center"/>
    </xf>
    <xf numFmtId="2" fontId="9" fillId="2" borderId="15" xfId="4" applyNumberFormat="1" applyFont="1" applyFill="1" applyBorder="1" applyAlignment="1">
      <alignment horizontal="center" vertical="center"/>
    </xf>
    <xf numFmtId="2" fontId="9" fillId="2" borderId="2" xfId="4" applyNumberFormat="1" applyFont="1" applyFill="1" applyBorder="1" applyAlignment="1">
      <alignment horizontal="center" vertical="center"/>
    </xf>
    <xf numFmtId="2" fontId="9" fillId="2" borderId="32" xfId="4" applyNumberFormat="1" applyFont="1" applyFill="1" applyBorder="1" applyAlignment="1">
      <alignment horizontal="center" vertical="center"/>
    </xf>
    <xf numFmtId="2" fontId="9" fillId="2" borderId="33" xfId="4" applyNumberFormat="1" applyFont="1" applyFill="1" applyBorder="1" applyAlignment="1">
      <alignment horizontal="center" vertical="center"/>
    </xf>
    <xf numFmtId="0" fontId="9" fillId="2" borderId="34" xfId="4" applyFont="1" applyFill="1" applyBorder="1" applyAlignment="1">
      <alignment horizontal="center" vertical="center"/>
    </xf>
    <xf numFmtId="2" fontId="9" fillId="2" borderId="35" xfId="4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9" fillId="24" borderId="4" xfId="5" applyFont="1" applyFill="1" applyAlignment="1">
      <alignment horizontal="center" vertical="center"/>
    </xf>
    <xf numFmtId="2" fontId="9" fillId="24" borderId="4" xfId="5" applyNumberFormat="1" applyFont="1" applyFill="1" applyAlignment="1">
      <alignment horizontal="center" vertical="center"/>
    </xf>
    <xf numFmtId="0" fontId="6" fillId="7" borderId="28" xfId="3" applyFill="1" applyBorder="1" applyAlignment="1">
      <alignment horizontal="center" vertical="center"/>
    </xf>
    <xf numFmtId="0" fontId="0" fillId="7" borderId="5" xfId="0" applyFill="1" applyBorder="1"/>
    <xf numFmtId="9" fontId="0" fillId="0" borderId="5" xfId="0" applyNumberFormat="1" applyBorder="1" applyAlignment="1">
      <alignment horizontal="center"/>
    </xf>
    <xf numFmtId="9" fontId="0" fillId="0" borderId="42" xfId="0" applyNumberFormat="1" applyBorder="1" applyAlignment="1">
      <alignment horizontal="center"/>
    </xf>
    <xf numFmtId="9" fontId="0" fillId="0" borderId="43" xfId="0" applyNumberFormat="1" applyFill="1" applyBorder="1" applyAlignment="1">
      <alignment horizontal="center"/>
    </xf>
    <xf numFmtId="0" fontId="10" fillId="25" borderId="36" xfId="0" applyFont="1" applyFill="1" applyBorder="1" applyAlignment="1">
      <alignment horizontal="center" vertical="center"/>
    </xf>
    <xf numFmtId="0" fontId="10" fillId="25" borderId="41" xfId="0" applyFont="1" applyFill="1" applyBorder="1" applyAlignment="1">
      <alignment horizontal="center" vertical="center"/>
    </xf>
    <xf numFmtId="0" fontId="10" fillId="25" borderId="45" xfId="0" applyFont="1" applyFill="1" applyBorder="1" applyAlignment="1">
      <alignment horizontal="center" vertical="center"/>
    </xf>
    <xf numFmtId="0" fontId="0" fillId="25" borderId="5" xfId="0" applyFill="1" applyBorder="1"/>
    <xf numFmtId="0" fontId="16" fillId="25" borderId="37" xfId="0" applyFont="1" applyFill="1" applyBorder="1" applyAlignment="1">
      <alignment horizontal="center" vertical="center" wrapText="1"/>
    </xf>
    <xf numFmtId="0" fontId="16" fillId="25" borderId="36" xfId="0" applyFont="1" applyFill="1" applyBorder="1" applyAlignment="1">
      <alignment horizontal="center" vertical="center" wrapText="1"/>
    </xf>
    <xf numFmtId="0" fontId="16" fillId="25" borderId="38" xfId="0" applyFont="1" applyFill="1" applyBorder="1" applyAlignment="1">
      <alignment horizontal="center" vertical="center" wrapText="1"/>
    </xf>
    <xf numFmtId="0" fontId="9" fillId="25" borderId="5" xfId="0" applyFont="1" applyFill="1" applyBorder="1" applyAlignment="1">
      <alignment horizontal="center" vertical="center"/>
    </xf>
    <xf numFmtId="0" fontId="9" fillId="25" borderId="42" xfId="0" applyFont="1" applyFill="1" applyBorder="1" applyAlignment="1">
      <alignment horizontal="center" vertical="center"/>
    </xf>
    <xf numFmtId="0" fontId="5" fillId="0" borderId="5" xfId="6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2" xfId="6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9" fontId="0" fillId="0" borderId="36" xfId="0" applyNumberFormat="1" applyBorder="1" applyAlignment="1">
      <alignment horizontal="center"/>
    </xf>
    <xf numFmtId="0" fontId="5" fillId="0" borderId="47" xfId="6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3" xfId="6" applyFont="1" applyFill="1" applyBorder="1" applyAlignment="1">
      <alignment horizontal="center" vertical="center"/>
    </xf>
    <xf numFmtId="0" fontId="0" fillId="24" borderId="5" xfId="0" applyFill="1" applyBorder="1"/>
    <xf numFmtId="0" fontId="5" fillId="24" borderId="5" xfId="6" applyFont="1" applyFill="1" applyBorder="1" applyAlignment="1">
      <alignment horizontal="center" vertical="center"/>
    </xf>
    <xf numFmtId="0" fontId="5" fillId="24" borderId="42" xfId="6" applyFont="1" applyFill="1" applyBorder="1" applyAlignment="1">
      <alignment horizontal="center" vertical="center"/>
    </xf>
    <xf numFmtId="0" fontId="5" fillId="24" borderId="47" xfId="6" applyFont="1" applyFill="1" applyBorder="1" applyAlignment="1">
      <alignment horizontal="center" vertical="center"/>
    </xf>
    <xf numFmtId="0" fontId="5" fillId="24" borderId="43" xfId="6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5" fillId="24" borderId="42" xfId="0" applyFont="1" applyFill="1" applyBorder="1" applyAlignment="1">
      <alignment horizontal="center" vertical="center"/>
    </xf>
    <xf numFmtId="0" fontId="5" fillId="24" borderId="47" xfId="0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9" fillId="0" borderId="44" xfId="6" applyFont="1" applyFill="1" applyBorder="1" applyAlignment="1">
      <alignment horizontal="center" vertical="center"/>
    </xf>
    <xf numFmtId="0" fontId="9" fillId="24" borderId="44" xfId="6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0" fontId="0" fillId="0" borderId="44" xfId="6" applyFont="1" applyFill="1" applyBorder="1" applyAlignment="1">
      <alignment horizontal="center" vertical="center"/>
    </xf>
    <xf numFmtId="0" fontId="0" fillId="24" borderId="44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0" fontId="0" fillId="0" borderId="5" xfId="2" applyNumberFormat="1" applyFont="1" applyBorder="1"/>
    <xf numFmtId="9" fontId="0" fillId="0" borderId="5" xfId="2" applyFont="1" applyBorder="1"/>
    <xf numFmtId="0" fontId="0" fillId="0" borderId="5" xfId="0" applyBorder="1"/>
    <xf numFmtId="43" fontId="9" fillId="0" borderId="5" xfId="7" applyFont="1" applyBorder="1" applyAlignment="1">
      <alignment vertical="center"/>
    </xf>
    <xf numFmtId="0" fontId="0" fillId="9" borderId="5" xfId="0" applyFont="1" applyFill="1" applyBorder="1" applyAlignment="1">
      <alignment vertical="center" wrapText="1"/>
    </xf>
    <xf numFmtId="0" fontId="0" fillId="26" borderId="5" xfId="0" applyFill="1" applyBorder="1" applyAlignment="1">
      <alignment vertical="center" wrapText="1"/>
    </xf>
    <xf numFmtId="0" fontId="17" fillId="9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 vertical="center"/>
    </xf>
    <xf numFmtId="0" fontId="9" fillId="9" borderId="48" xfId="0" applyFont="1" applyFill="1" applyBorder="1" applyAlignment="1">
      <alignment vertical="center" wrapText="1"/>
    </xf>
    <xf numFmtId="0" fontId="9" fillId="9" borderId="49" xfId="0" applyFont="1" applyFill="1" applyBorder="1" applyAlignment="1">
      <alignment vertical="center" wrapText="1"/>
    </xf>
    <xf numFmtId="9" fontId="0" fillId="9" borderId="5" xfId="0" applyNumberFormat="1" applyFill="1" applyBorder="1"/>
    <xf numFmtId="167" fontId="9" fillId="9" borderId="5" xfId="7" applyNumberFormat="1" applyFont="1" applyFill="1" applyBorder="1"/>
    <xf numFmtId="0" fontId="0" fillId="20" borderId="5" xfId="0" applyFill="1" applyBorder="1" applyAlignment="1"/>
    <xf numFmtId="9" fontId="0" fillId="20" borderId="5" xfId="2" applyFont="1" applyFill="1" applyBorder="1"/>
    <xf numFmtId="167" fontId="0" fillId="20" borderId="5" xfId="7" applyNumberFormat="1" applyFont="1" applyFill="1" applyBorder="1"/>
    <xf numFmtId="9" fontId="0" fillId="7" borderId="5" xfId="0" applyNumberFormat="1" applyFill="1" applyBorder="1"/>
    <xf numFmtId="167" fontId="0" fillId="7" borderId="5" xfId="7" applyNumberFormat="1" applyFont="1" applyFill="1" applyBorder="1"/>
    <xf numFmtId="0" fontId="0" fillId="7" borderId="45" xfId="0" applyFill="1" applyBorder="1" applyAlignment="1">
      <alignment vertical="center" wrapText="1"/>
    </xf>
    <xf numFmtId="166" fontId="0" fillId="0" borderId="5" xfId="0" applyNumberFormat="1" applyFill="1" applyBorder="1" applyAlignment="1"/>
    <xf numFmtId="0" fontId="0" fillId="0" borderId="42" xfId="0" applyBorder="1"/>
    <xf numFmtId="164" fontId="0" fillId="0" borderId="5" xfId="0" applyNumberFormat="1" applyBorder="1"/>
    <xf numFmtId="43" fontId="9" fillId="9" borderId="5" xfId="7" applyFont="1" applyFill="1" applyBorder="1" applyAlignment="1">
      <alignment vertical="center" wrapText="1"/>
    </xf>
    <xf numFmtId="0" fontId="0" fillId="27" borderId="5" xfId="0" applyFill="1" applyBorder="1"/>
    <xf numFmtId="0" fontId="0" fillId="27" borderId="5" xfId="0" applyFill="1" applyBorder="1" applyAlignment="1">
      <alignment horizontal="left"/>
    </xf>
    <xf numFmtId="43" fontId="0" fillId="27" borderId="5" xfId="7" applyFont="1" applyFill="1" applyBorder="1" applyAlignment="1">
      <alignment vertical="center"/>
    </xf>
    <xf numFmtId="0" fontId="18" fillId="0" borderId="0" xfId="0" applyFont="1"/>
    <xf numFmtId="0" fontId="20" fillId="9" borderId="5" xfId="8" applyFont="1" applyFill="1" applyBorder="1"/>
    <xf numFmtId="0" fontId="20" fillId="9" borderId="50" xfId="8" applyFont="1" applyFill="1" applyBorder="1"/>
    <xf numFmtId="0" fontId="9" fillId="9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3" fontId="19" fillId="0" borderId="5" xfId="8" applyNumberFormat="1" applyBorder="1"/>
    <xf numFmtId="0" fontId="19" fillId="0" borderId="5" xfId="8" applyBorder="1" applyAlignment="1">
      <alignment horizontal="center" vertical="center"/>
    </xf>
    <xf numFmtId="0" fontId="11" fillId="0" borderId="5" xfId="8" applyFont="1" applyBorder="1" applyAlignment="1">
      <alignment horizontal="center" vertical="center"/>
    </xf>
    <xf numFmtId="3" fontId="11" fillId="0" borderId="5" xfId="8" applyNumberFormat="1" applyFont="1" applyBorder="1"/>
    <xf numFmtId="0" fontId="19" fillId="9" borderId="5" xfId="8" applyFill="1" applyBorder="1"/>
    <xf numFmtId="0" fontId="12" fillId="4" borderId="51" xfId="8" applyFont="1" applyFill="1" applyBorder="1"/>
    <xf numFmtId="167" fontId="9" fillId="4" borderId="5" xfId="7" applyNumberFormat="1" applyFont="1" applyFill="1" applyBorder="1"/>
    <xf numFmtId="9" fontId="0" fillId="4" borderId="5" xfId="0" applyNumberFormat="1" applyFill="1" applyBorder="1"/>
    <xf numFmtId="167" fontId="0" fillId="26" borderId="5" xfId="7" applyNumberFormat="1" applyFont="1" applyFill="1" applyBorder="1"/>
    <xf numFmtId="9" fontId="0" fillId="26" borderId="5" xfId="2" applyFont="1" applyFill="1" applyBorder="1"/>
    <xf numFmtId="9" fontId="0" fillId="26" borderId="5" xfId="0" applyNumberFormat="1" applyFill="1" applyBorder="1"/>
    <xf numFmtId="10" fontId="5" fillId="0" borderId="5" xfId="2" applyNumberFormat="1" applyFon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22" fillId="0" borderId="5" xfId="0" applyFont="1" applyBorder="1"/>
    <xf numFmtId="0" fontId="9" fillId="9" borderId="5" xfId="0" applyFont="1" applyFill="1" applyBorder="1" applyAlignment="1">
      <alignment vertical="center"/>
    </xf>
    <xf numFmtId="0" fontId="9" fillId="9" borderId="5" xfId="0" applyNumberFormat="1" applyFont="1" applyFill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14" fontId="0" fillId="24" borderId="5" xfId="0" applyNumberFormat="1" applyFill="1" applyBorder="1"/>
    <xf numFmtId="0" fontId="19" fillId="27" borderId="5" xfId="8" applyFill="1" applyBorder="1"/>
    <xf numFmtId="3" fontId="19" fillId="27" borderId="5" xfId="8" applyNumberFormat="1" applyFill="1" applyBorder="1"/>
    <xf numFmtId="3" fontId="0" fillId="0" borderId="0" xfId="0" applyNumberFormat="1"/>
    <xf numFmtId="3" fontId="18" fillId="0" borderId="0" xfId="0" applyNumberFormat="1" applyFont="1"/>
    <xf numFmtId="0" fontId="1" fillId="0" borderId="0" xfId="1" applyAlignment="1" applyProtection="1"/>
    <xf numFmtId="0" fontId="20" fillId="0" borderId="0" xfId="0" applyFont="1"/>
    <xf numFmtId="0" fontId="0" fillId="0" borderId="52" xfId="0" applyBorder="1"/>
    <xf numFmtId="14" fontId="0" fillId="0" borderId="53" xfId="0" applyNumberFormat="1" applyBorder="1"/>
    <xf numFmtId="0" fontId="0" fillId="0" borderId="0" xfId="0" applyBorder="1"/>
    <xf numFmtId="0" fontId="23" fillId="0" borderId="38" xfId="0" applyFont="1" applyBorder="1"/>
    <xf numFmtId="0" fontId="0" fillId="0" borderId="54" xfId="0" applyBorder="1"/>
    <xf numFmtId="0" fontId="0" fillId="0" borderId="37" xfId="0" applyBorder="1"/>
    <xf numFmtId="0" fontId="24" fillId="6" borderId="48" xfId="0" applyFont="1" applyFill="1" applyBorder="1"/>
    <xf numFmtId="0" fontId="20" fillId="0" borderId="0" xfId="0" applyFont="1" applyBorder="1"/>
    <xf numFmtId="0" fontId="20" fillId="0" borderId="55" xfId="0" applyFont="1" applyBorder="1"/>
    <xf numFmtId="0" fontId="0" fillId="0" borderId="48" xfId="0" applyBorder="1"/>
    <xf numFmtId="3" fontId="0" fillId="0" borderId="0" xfId="0" applyNumberFormat="1" applyBorder="1"/>
    <xf numFmtId="168" fontId="0" fillId="0" borderId="55" xfId="0" applyNumberFormat="1" applyBorder="1"/>
    <xf numFmtId="0" fontId="25" fillId="0" borderId="48" xfId="0" applyFont="1" applyBorder="1"/>
    <xf numFmtId="0" fontId="25" fillId="0" borderId="0" xfId="0" applyFont="1" applyBorder="1"/>
    <xf numFmtId="0" fontId="23" fillId="0" borderId="48" xfId="0" applyFont="1" applyFill="1" applyBorder="1"/>
    <xf numFmtId="0" fontId="23" fillId="0" borderId="0" xfId="0" applyFont="1" applyBorder="1"/>
    <xf numFmtId="168" fontId="23" fillId="0" borderId="55" xfId="0" applyNumberFormat="1" applyFont="1" applyBorder="1"/>
    <xf numFmtId="0" fontId="24" fillId="28" borderId="48" xfId="0" applyFont="1" applyFill="1" applyBorder="1"/>
    <xf numFmtId="0" fontId="0" fillId="0" borderId="48" xfId="0" applyFill="1" applyBorder="1"/>
    <xf numFmtId="0" fontId="20" fillId="0" borderId="49" xfId="0" applyFont="1" applyBorder="1"/>
    <xf numFmtId="0" fontId="20" fillId="0" borderId="56" xfId="0" applyFont="1" applyBorder="1"/>
    <xf numFmtId="168" fontId="23" fillId="0" borderId="57" xfId="0" applyNumberFormat="1" applyFont="1" applyBorder="1"/>
    <xf numFmtId="0" fontId="19" fillId="9" borderId="22" xfId="8" applyFill="1" applyBorder="1"/>
    <xf numFmtId="0" fontId="12" fillId="4" borderId="22" xfId="8" applyFont="1" applyFill="1" applyBorder="1"/>
    <xf numFmtId="168" fontId="12" fillId="4" borderId="22" xfId="8" applyNumberFormat="1" applyFont="1" applyFill="1" applyBorder="1"/>
    <xf numFmtId="169" fontId="12" fillId="4" borderId="22" xfId="8" applyNumberFormat="1" applyFont="1" applyFill="1" applyBorder="1"/>
    <xf numFmtId="3" fontId="19" fillId="27" borderId="22" xfId="8" applyNumberFormat="1" applyFill="1" applyBorder="1"/>
    <xf numFmtId="0" fontId="20" fillId="9" borderId="22" xfId="8" applyFont="1" applyFill="1" applyBorder="1"/>
    <xf numFmtId="0" fontId="20" fillId="9" borderId="22" xfId="8" applyFont="1" applyFill="1" applyBorder="1" applyAlignment="1">
      <alignment horizontal="center" vertical="center"/>
    </xf>
    <xf numFmtId="168" fontId="19" fillId="29" borderId="22" xfId="8" applyNumberFormat="1" applyFill="1" applyBorder="1"/>
    <xf numFmtId="169" fontId="19" fillId="29" borderId="22" xfId="8" applyNumberFormat="1" applyFill="1" applyBorder="1"/>
    <xf numFmtId="3" fontId="19" fillId="29" borderId="5" xfId="8" applyNumberFormat="1" applyFill="1" applyBorder="1"/>
    <xf numFmtId="167" fontId="0" fillId="29" borderId="5" xfId="7" applyNumberFormat="1" applyFont="1" applyFill="1" applyBorder="1"/>
    <xf numFmtId="9" fontId="0" fillId="29" borderId="5" xfId="2" applyFont="1" applyFill="1" applyBorder="1"/>
    <xf numFmtId="3" fontId="11" fillId="29" borderId="5" xfId="8" applyNumberFormat="1" applyFont="1" applyFill="1" applyBorder="1"/>
    <xf numFmtId="3" fontId="19" fillId="29" borderId="22" xfId="8" applyNumberFormat="1" applyFill="1" applyBorder="1"/>
    <xf numFmtId="0" fontId="20" fillId="9" borderId="53" xfId="8" applyFont="1" applyFill="1" applyBorder="1" applyAlignment="1">
      <alignment horizontal="center" vertical="center"/>
    </xf>
    <xf numFmtId="0" fontId="0" fillId="29" borderId="47" xfId="0" applyFill="1" applyBorder="1" applyAlignment="1">
      <alignment horizontal="center" vertical="center"/>
    </xf>
    <xf numFmtId="0" fontId="19" fillId="29" borderId="47" xfId="8" applyFill="1" applyBorder="1" applyAlignment="1">
      <alignment horizontal="center" vertical="center"/>
    </xf>
    <xf numFmtId="0" fontId="11" fillId="29" borderId="47" xfId="8" applyFont="1" applyFill="1" applyBorder="1" applyAlignment="1">
      <alignment horizontal="center" vertical="center"/>
    </xf>
    <xf numFmtId="0" fontId="19" fillId="29" borderId="53" xfId="8" applyFill="1" applyBorder="1" applyAlignment="1">
      <alignment horizontal="center" vertical="center"/>
    </xf>
    <xf numFmtId="0" fontId="19" fillId="27" borderId="53" xfId="8" applyFill="1" applyBorder="1" applyAlignment="1">
      <alignment horizontal="center" vertical="center"/>
    </xf>
    <xf numFmtId="0" fontId="12" fillId="4" borderId="53" xfId="8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vertical="center" wrapText="1"/>
    </xf>
    <xf numFmtId="0" fontId="9" fillId="9" borderId="22" xfId="8" applyFont="1" applyFill="1" applyBorder="1"/>
    <xf numFmtId="0" fontId="9" fillId="9" borderId="22" xfId="0" applyFont="1" applyFill="1" applyBorder="1"/>
    <xf numFmtId="0" fontId="0" fillId="29" borderId="22" xfId="0" applyFill="1" applyBorder="1"/>
    <xf numFmtId="9" fontId="0" fillId="29" borderId="22" xfId="0" applyNumberFormat="1" applyFill="1" applyBorder="1"/>
    <xf numFmtId="0" fontId="0" fillId="29" borderId="22" xfId="0" applyFill="1" applyBorder="1" applyAlignment="1">
      <alignment horizontal="center" vertical="center"/>
    </xf>
    <xf numFmtId="0" fontId="9" fillId="25" borderId="39" xfId="0" applyFont="1" applyFill="1" applyBorder="1" applyAlignment="1">
      <alignment horizontal="center" vertical="center"/>
    </xf>
    <xf numFmtId="0" fontId="9" fillId="25" borderId="43" xfId="0" applyFont="1" applyFill="1" applyBorder="1" applyAlignment="1">
      <alignment horizontal="center" vertical="center"/>
    </xf>
    <xf numFmtId="0" fontId="9" fillId="25" borderId="40" xfId="0" applyFont="1" applyFill="1" applyBorder="1" applyAlignment="1">
      <alignment horizontal="center" vertical="center"/>
    </xf>
    <xf numFmtId="0" fontId="0" fillId="25" borderId="44" xfId="0" applyFill="1" applyBorder="1" applyAlignment="1">
      <alignment horizontal="center" vertical="center"/>
    </xf>
    <xf numFmtId="170" fontId="0" fillId="0" borderId="0" xfId="2" applyNumberFormat="1" applyFont="1"/>
    <xf numFmtId="170" fontId="0" fillId="0" borderId="0" xfId="2" applyNumberFormat="1" applyFont="1" applyAlignment="1">
      <alignment horizontal="center" vertical="center"/>
    </xf>
    <xf numFmtId="164" fontId="0" fillId="0" borderId="0" xfId="2" applyNumberFormat="1" applyFont="1"/>
    <xf numFmtId="0" fontId="10" fillId="15" borderId="5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6" fillId="13" borderId="24" xfId="3" applyBorder="1" applyAlignment="1">
      <alignment horizontal="center" vertical="center"/>
    </xf>
    <xf numFmtId="0" fontId="6" fillId="13" borderId="25" xfId="3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9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21" fillId="9" borderId="36" xfId="0" applyFont="1" applyFill="1" applyBorder="1" applyAlignment="1">
      <alignment horizontal="center" vertical="center"/>
    </xf>
    <xf numFmtId="0" fontId="21" fillId="9" borderId="41" xfId="0" applyFont="1" applyFill="1" applyBorder="1" applyAlignment="1">
      <alignment horizontal="center" vertical="center"/>
    </xf>
    <xf numFmtId="0" fontId="21" fillId="9" borderId="45" xfId="0" applyFont="1" applyFill="1" applyBorder="1" applyAlignment="1">
      <alignment horizontal="center" vertical="center"/>
    </xf>
  </cellXfs>
  <cellStyles count="9">
    <cellStyle name="Έλεγχος κελιού" xfId="5" builtinId="23"/>
    <cellStyle name="Έξοδος" xfId="3" builtinId="21"/>
    <cellStyle name="Καλό" xfId="6" builtinId="26"/>
    <cellStyle name="Κανονικό" xfId="0" builtinId="0"/>
    <cellStyle name="Κανονικό 2" xfId="8"/>
    <cellStyle name="Κόμμα" xfId="7" builtinId="3"/>
    <cellStyle name="Ποσοστό" xfId="2" builtinId="5"/>
    <cellStyle name="Υπερ-σύνδεση" xfId="1" builtinId="8"/>
    <cellStyle name="Υπολογισμός" xfId="4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152400</xdr:rowOff>
    </xdr:from>
    <xdr:to>
      <xdr:col>6</xdr:col>
      <xdr:colOff>19050</xdr:colOff>
      <xdr:row>11</xdr:row>
      <xdr:rowOff>57150</xdr:rowOff>
    </xdr:to>
    <xdr:sp macro="" textlink="">
      <xdr:nvSpPr>
        <xdr:cNvPr id="3" name="2 - TextBox"/>
        <xdr:cNvSpPr txBox="1"/>
      </xdr:nvSpPr>
      <xdr:spPr>
        <a:xfrm>
          <a:off x="9525" y="152400"/>
          <a:ext cx="36671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600" b="1"/>
            <a:t>ΕΡΓΑΣΙΑ</a:t>
          </a:r>
          <a:r>
            <a:rPr lang="en-GB" sz="1600" b="1"/>
            <a:t>:</a:t>
          </a:r>
          <a:r>
            <a:rPr lang="el-GR" sz="1600" b="1" baseline="0"/>
            <a:t> ΔΙΑΧΕΙΡΙΣΗ ΕΠΕΝΔΥΣΕΩΝ</a:t>
          </a:r>
        </a:p>
        <a:p>
          <a:endParaRPr lang="el-GR" sz="1600" b="1" baseline="0"/>
        </a:p>
        <a:p>
          <a:r>
            <a:rPr lang="el-GR" sz="1600" b="1" baseline="0">
              <a:solidFill>
                <a:srgbClr val="FF0000"/>
              </a:solidFill>
            </a:rPr>
            <a:t>ΖΙΑΚΑΣ ΑΝΑΣΤΑΣΙΟΣ (2140070)</a:t>
          </a:r>
        </a:p>
        <a:p>
          <a:endParaRPr lang="el-GR" sz="1600" b="1" baseline="0">
            <a:solidFill>
              <a:srgbClr val="FF0000"/>
            </a:solidFill>
          </a:endParaRPr>
        </a:p>
        <a:p>
          <a:r>
            <a:rPr lang="el-GR" sz="1600" b="1">
              <a:solidFill>
                <a:srgbClr val="00B050"/>
              </a:solidFill>
            </a:rPr>
            <a:t>ΣΕΠΤΕΜΒΡΙΟΣ 2018</a:t>
          </a:r>
        </a:p>
        <a:p>
          <a:endParaRPr lang="el-GR" sz="1600" b="1">
            <a:solidFill>
              <a:srgbClr val="00B050"/>
            </a:solidFill>
          </a:endParaRPr>
        </a:p>
        <a:p>
          <a:r>
            <a:rPr lang="en-GB" sz="1600" b="1">
              <a:solidFill>
                <a:srgbClr val="00B0F0"/>
              </a:solidFill>
            </a:rPr>
            <a:t>SITE:</a:t>
          </a:r>
          <a:r>
            <a:rPr lang="en-GB" sz="1600" b="1" baseline="0">
              <a:solidFill>
                <a:srgbClr val="00B0F0"/>
              </a:solidFill>
            </a:rPr>
            <a:t> naftemporiki.gr</a:t>
          </a:r>
          <a:endParaRPr lang="el-GR" sz="1600" b="1">
            <a:solidFill>
              <a:srgbClr val="00B0F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123825</xdr:rowOff>
    </xdr:from>
    <xdr:to>
      <xdr:col>14</xdr:col>
      <xdr:colOff>438150</xdr:colOff>
      <xdr:row>9</xdr:row>
      <xdr:rowOff>123825</xdr:rowOff>
    </xdr:to>
    <xdr:sp macro="" textlink="">
      <xdr:nvSpPr>
        <xdr:cNvPr id="2" name="1 - TextBox"/>
        <xdr:cNvSpPr txBox="1"/>
      </xdr:nvSpPr>
      <xdr:spPr>
        <a:xfrm>
          <a:off x="7629525" y="514350"/>
          <a:ext cx="27051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400" b="1">
              <a:solidFill>
                <a:srgbClr val="FF0000"/>
              </a:solidFill>
            </a:rPr>
            <a:t>Η ΚΕΦΑΛΑΙΟΠΟΙΗΣΗ ΥΠΟΛΟΓΙΖΕΤΑΙ ΩΣ ΤΟ ΓΙΝΟΜΕΝΟ ΜΕΤΑΞΥ  &lt;&lt;ΑΡΙΘΜΟΥ ΜΕΤΟΧΩΝ&gt;&gt; ΚΑΙ ΤΙΜΗ ΚΛΕΙΣΙΜΑΤΟΣ ΣΤΙΣ 29/6/2018.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20</xdr:row>
      <xdr:rowOff>0</xdr:rowOff>
    </xdr:from>
    <xdr:to>
      <xdr:col>5</xdr:col>
      <xdr:colOff>609600</xdr:colOff>
      <xdr:row>23</xdr:row>
      <xdr:rowOff>66675</xdr:rowOff>
    </xdr:to>
    <xdr:sp macro="" textlink="">
      <xdr:nvSpPr>
        <xdr:cNvPr id="2" name="1 - TextBox"/>
        <xdr:cNvSpPr txBox="1"/>
      </xdr:nvSpPr>
      <xdr:spPr>
        <a:xfrm>
          <a:off x="809625" y="3829050"/>
          <a:ext cx="38576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400" b="1">
              <a:solidFill>
                <a:srgbClr val="FF0000"/>
              </a:solidFill>
            </a:rPr>
            <a:t>Η ΡΕΥΣΤΟΤΗΤΑ ΘΑ ΥΠΟΛΟΓΙΣΤΕΙ ΓΙΑ ΤΟ ΧΡΟΝΙΚΟ ΔΙΑΣΤΗΜΑ 29/3/2018 ΕΩΣ 29/6/2018.</a:t>
          </a:r>
        </a:p>
      </xdr:txBody>
    </xdr:sp>
    <xdr:clientData/>
  </xdr:twoCellAnchor>
  <xdr:twoCellAnchor>
    <xdr:from>
      <xdr:col>8</xdr:col>
      <xdr:colOff>485775</xdr:colOff>
      <xdr:row>1</xdr:row>
      <xdr:rowOff>0</xdr:rowOff>
    </xdr:from>
    <xdr:to>
      <xdr:col>24</xdr:col>
      <xdr:colOff>0</xdr:colOff>
      <xdr:row>2</xdr:row>
      <xdr:rowOff>0</xdr:rowOff>
    </xdr:to>
    <xdr:sp macro="" textlink="">
      <xdr:nvSpPr>
        <xdr:cNvPr id="3" name="2 - TextBox"/>
        <xdr:cNvSpPr txBox="1"/>
      </xdr:nvSpPr>
      <xdr:spPr>
        <a:xfrm>
          <a:off x="6391275" y="190500"/>
          <a:ext cx="9648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>
              <a:solidFill>
                <a:srgbClr val="FF0000"/>
              </a:solidFill>
            </a:rPr>
            <a:t>                                                                                                                              </a:t>
          </a:r>
          <a:r>
            <a:rPr lang="el-GR" sz="1100" b="1">
              <a:solidFill>
                <a:srgbClr val="FF0000"/>
              </a:solidFill>
            </a:rPr>
            <a:t>ΗΜΕΡΗΣΙΟΣ ΟΓΚΟΣ ΣΥΝΑΛΛΑΓΩΝ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0</xdr:rowOff>
    </xdr:from>
    <xdr:to>
      <xdr:col>10</xdr:col>
      <xdr:colOff>9525</xdr:colOff>
      <xdr:row>3</xdr:row>
      <xdr:rowOff>190500</xdr:rowOff>
    </xdr:to>
    <xdr:sp macro="" textlink="">
      <xdr:nvSpPr>
        <xdr:cNvPr id="2" name="1 - TextBox"/>
        <xdr:cNvSpPr txBox="1"/>
      </xdr:nvSpPr>
      <xdr:spPr>
        <a:xfrm>
          <a:off x="2600325" y="581025"/>
          <a:ext cx="6477000" cy="1905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/>
            <a:t>                                                                            </a:t>
          </a:r>
          <a:r>
            <a:rPr lang="el-GR" sz="1100" b="1"/>
            <a:t>ΚΡΙΤΗΡΙΑ</a:t>
          </a:r>
          <a:r>
            <a:rPr lang="el-GR" sz="1100" b="1" baseline="0"/>
            <a:t> ΑΞΙΟΛΟΓΗΣΗΣ ΜΕΤΟΧΩΝ</a:t>
          </a:r>
          <a:endParaRPr lang="el-GR" sz="1100" b="1"/>
        </a:p>
      </xdr:txBody>
    </xdr:sp>
    <xdr:clientData/>
  </xdr:twoCellAnchor>
  <xdr:twoCellAnchor>
    <xdr:from>
      <xdr:col>4</xdr:col>
      <xdr:colOff>9525</xdr:colOff>
      <xdr:row>3</xdr:row>
      <xdr:rowOff>0</xdr:rowOff>
    </xdr:from>
    <xdr:to>
      <xdr:col>10</xdr:col>
      <xdr:colOff>9525</xdr:colOff>
      <xdr:row>3</xdr:row>
      <xdr:rowOff>190500</xdr:rowOff>
    </xdr:to>
    <xdr:sp macro="" textlink="">
      <xdr:nvSpPr>
        <xdr:cNvPr id="3" name="2 - TextBox"/>
        <xdr:cNvSpPr txBox="1"/>
      </xdr:nvSpPr>
      <xdr:spPr>
        <a:xfrm>
          <a:off x="2600325" y="581025"/>
          <a:ext cx="6477000" cy="1905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/>
            <a:t>                                                                            </a:t>
          </a:r>
          <a:r>
            <a:rPr lang="el-GR" sz="1100" b="1"/>
            <a:t>ΚΡΙΤΗΡΙΑ</a:t>
          </a:r>
          <a:r>
            <a:rPr lang="el-GR" sz="1100" b="1" baseline="0"/>
            <a:t> ΑΞΙΟΛΟΓΗΣΗΣ ΜΕΤΟΧΩΝ</a:t>
          </a:r>
          <a:endParaRPr lang="el-GR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39</xdr:row>
      <xdr:rowOff>9525</xdr:rowOff>
    </xdr:from>
    <xdr:to>
      <xdr:col>6</xdr:col>
      <xdr:colOff>9525</xdr:colOff>
      <xdr:row>40</xdr:row>
      <xdr:rowOff>0</xdr:rowOff>
    </xdr:to>
    <xdr:sp macro="" textlink="">
      <xdr:nvSpPr>
        <xdr:cNvPr id="2" name="1 - TextBox"/>
        <xdr:cNvSpPr txBox="1"/>
      </xdr:nvSpPr>
      <xdr:spPr>
        <a:xfrm>
          <a:off x="28575" y="7458075"/>
          <a:ext cx="46577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 b="1">
              <a:solidFill>
                <a:srgbClr val="FF0000"/>
              </a:solidFill>
            </a:rPr>
            <a:t>                                </a:t>
          </a:r>
          <a:r>
            <a:rPr lang="en-GB" sz="1100" b="1">
              <a:solidFill>
                <a:srgbClr val="FF0000"/>
              </a:solidFill>
            </a:rPr>
            <a:t>EXTRA</a:t>
          </a:r>
          <a:r>
            <a:rPr lang="en-GB" sz="1100" b="1" baseline="0">
              <a:solidFill>
                <a:srgbClr val="FF0000"/>
              </a:solidFill>
            </a:rPr>
            <a:t> </a:t>
          </a:r>
          <a:r>
            <a:rPr lang="el-GR" sz="1100" b="1" baseline="0">
              <a:solidFill>
                <a:srgbClr val="FF0000"/>
              </a:solidFill>
            </a:rPr>
            <a:t>ΠΙΝΑΚΕΣ ΓΙΑ ΥΠΟΛΟΓΙΣΜΟΥΣ</a:t>
          </a:r>
        </a:p>
        <a:p>
          <a:endParaRPr lang="el-GR" sz="1100" b="1"/>
        </a:p>
      </xdr:txBody>
    </xdr:sp>
    <xdr:clientData/>
  </xdr:twoCellAnchor>
  <xdr:twoCellAnchor>
    <xdr:from>
      <xdr:col>8</xdr:col>
      <xdr:colOff>285750</xdr:colOff>
      <xdr:row>29</xdr:row>
      <xdr:rowOff>57150</xdr:rowOff>
    </xdr:from>
    <xdr:to>
      <xdr:col>10</xdr:col>
      <xdr:colOff>590550</xdr:colOff>
      <xdr:row>31</xdr:row>
      <xdr:rowOff>161925</xdr:rowOff>
    </xdr:to>
    <xdr:sp macro="" textlink="">
      <xdr:nvSpPr>
        <xdr:cNvPr id="3" name="2 - TextBox"/>
        <xdr:cNvSpPr txBox="1"/>
      </xdr:nvSpPr>
      <xdr:spPr>
        <a:xfrm>
          <a:off x="6372225" y="5600700"/>
          <a:ext cx="15240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 b="1">
              <a:solidFill>
                <a:srgbClr val="FF0000"/>
              </a:solidFill>
            </a:rPr>
            <a:t>ΚΡΑΤΑΩ</a:t>
          </a:r>
          <a:r>
            <a:rPr lang="el-GR" sz="1100" b="1" baseline="0">
              <a:solidFill>
                <a:srgbClr val="FF0000"/>
              </a:solidFill>
            </a:rPr>
            <a:t> 20.000 ΕΥΡΩ ΜΕΤΡΗΤΑ.</a:t>
          </a:r>
          <a:endParaRPr lang="el-GR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10</xdr:row>
      <xdr:rowOff>142876</xdr:rowOff>
    </xdr:from>
    <xdr:to>
      <xdr:col>5</xdr:col>
      <xdr:colOff>800100</xdr:colOff>
      <xdr:row>15</xdr:row>
      <xdr:rowOff>47626</xdr:rowOff>
    </xdr:to>
    <xdr:sp macro="" textlink="">
      <xdr:nvSpPr>
        <xdr:cNvPr id="2" name="1 - TextBox"/>
        <xdr:cNvSpPr txBox="1"/>
      </xdr:nvSpPr>
      <xdr:spPr>
        <a:xfrm>
          <a:off x="1009650" y="2047876"/>
          <a:ext cx="34099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600" b="1">
              <a:solidFill>
                <a:srgbClr val="FF0000"/>
              </a:solidFill>
            </a:rPr>
            <a:t>ΗΜΕΡΟΜΗΝΙΑ ΑΓΟΡΑΣ ΜΕΤΟΧΩΝ ΚΑΙ ΕΝΑΡΞΗΣ ΠΑΡΑΚΟΛΟΥΘΗΣΗΣ </a:t>
          </a:r>
          <a:r>
            <a:rPr lang="en-GB" sz="1600" b="1">
              <a:solidFill>
                <a:srgbClr val="FF0000"/>
              </a:solidFill>
            </a:rPr>
            <a:t>:</a:t>
          </a:r>
          <a:r>
            <a:rPr lang="el-GR" sz="1600" b="1">
              <a:solidFill>
                <a:srgbClr val="FF0000"/>
              </a:solidFill>
            </a:rPr>
            <a:t> 18/7/2018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Πίνακας2" displayName="Πίνακας2" ref="A1:F41" totalsRowShown="0">
  <autoFilter ref="A1:F41"/>
  <tableColumns count="6">
    <tableColumn id="1" name="Α/Α"/>
    <tableColumn id="2" name="ΕΤΑΙΡΕΙΑ"/>
    <tableColumn id="3" name="ΣΥΜΒΟΛΟ"/>
    <tableColumn id="4" name="ΔΕΙΚΤΗΣ"/>
    <tableColumn id="5" name="ΚΛΑΔΟΣ"/>
    <tableColumn id="6" name="ΚΕΦΑΛΑΙΟΠΟΙΗΣΗ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ftemporiki.gr/finance/quote/lamda.ath/lamda-development-a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E30" sqref="E3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F41"/>
  <sheetViews>
    <sheetView workbookViewId="0">
      <selection activeCell="F38" sqref="F38"/>
    </sheetView>
  </sheetViews>
  <sheetFormatPr defaultRowHeight="15"/>
  <cols>
    <col min="1" max="1" width="6.5703125" customWidth="1"/>
    <col min="2" max="2" width="36" customWidth="1"/>
    <col min="3" max="3" width="12.5703125" customWidth="1"/>
    <col min="4" max="4" width="10.85546875" customWidth="1"/>
    <col min="5" max="5" width="35.28515625" customWidth="1"/>
    <col min="6" max="6" width="19.7109375" customWidth="1"/>
    <col min="7" max="7" width="1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</v>
      </c>
      <c r="B2" s="4" t="s">
        <v>14</v>
      </c>
      <c r="C2" s="27" t="s">
        <v>7</v>
      </c>
      <c r="D2" s="3" t="s">
        <v>9</v>
      </c>
      <c r="E2" s="3" t="s">
        <v>10</v>
      </c>
      <c r="F2" s="5" t="s">
        <v>11</v>
      </c>
    </row>
    <row r="3" spans="1:6">
      <c r="A3" s="3">
        <v>2</v>
      </c>
      <c r="B3" s="4" t="s">
        <v>6</v>
      </c>
      <c r="C3" s="3" t="s">
        <v>8</v>
      </c>
      <c r="D3" s="3" t="s">
        <v>9</v>
      </c>
      <c r="E3" s="3" t="s">
        <v>10</v>
      </c>
      <c r="F3" s="5" t="s">
        <v>12</v>
      </c>
    </row>
    <row r="4" spans="1:6" ht="15.75" thickBot="1">
      <c r="A4" s="1">
        <v>3</v>
      </c>
      <c r="B4" s="6" t="s">
        <v>25</v>
      </c>
      <c r="C4" s="1" t="s">
        <v>16</v>
      </c>
      <c r="D4" s="1" t="s">
        <v>9</v>
      </c>
      <c r="E4" s="1" t="s">
        <v>15</v>
      </c>
      <c r="F4" s="7" t="s">
        <v>28</v>
      </c>
    </row>
    <row r="5" spans="1:6" ht="15.75" thickTop="1">
      <c r="A5" s="1">
        <v>4</v>
      </c>
      <c r="B5" s="1" t="s">
        <v>26</v>
      </c>
      <c r="C5" s="1" t="s">
        <v>17</v>
      </c>
      <c r="D5" s="1" t="s">
        <v>9</v>
      </c>
      <c r="E5" s="1" t="s">
        <v>15</v>
      </c>
      <c r="F5" s="7" t="s">
        <v>29</v>
      </c>
    </row>
    <row r="6" spans="1:6">
      <c r="A6" s="1">
        <v>5</v>
      </c>
      <c r="B6" s="1" t="s">
        <v>27</v>
      </c>
      <c r="C6" s="1" t="s">
        <v>18</v>
      </c>
      <c r="D6" s="1" t="s">
        <v>9</v>
      </c>
      <c r="E6" s="1" t="s">
        <v>15</v>
      </c>
      <c r="F6" s="7" t="s">
        <v>30</v>
      </c>
    </row>
    <row r="7" spans="1:6">
      <c r="A7" s="1">
        <v>6</v>
      </c>
      <c r="B7" s="1" t="s">
        <v>24</v>
      </c>
      <c r="C7" s="1" t="s">
        <v>19</v>
      </c>
      <c r="D7" s="1" t="s">
        <v>13</v>
      </c>
      <c r="E7" s="1" t="s">
        <v>15</v>
      </c>
      <c r="F7" s="7" t="s">
        <v>32</v>
      </c>
    </row>
    <row r="8" spans="1:6">
      <c r="A8" s="1">
        <v>7</v>
      </c>
      <c r="B8" s="1" t="s">
        <v>23</v>
      </c>
      <c r="C8" s="1" t="s">
        <v>20</v>
      </c>
      <c r="D8" s="1" t="s">
        <v>13</v>
      </c>
      <c r="E8" s="1" t="s">
        <v>15</v>
      </c>
      <c r="F8" s="7" t="s">
        <v>33</v>
      </c>
    </row>
    <row r="9" spans="1:6">
      <c r="A9" s="1">
        <v>8</v>
      </c>
      <c r="B9" s="2" t="s">
        <v>22</v>
      </c>
      <c r="C9" s="1" t="s">
        <v>21</v>
      </c>
      <c r="D9" s="1" t="s">
        <v>13</v>
      </c>
      <c r="E9" s="1" t="s">
        <v>15</v>
      </c>
      <c r="F9" s="7" t="s">
        <v>31</v>
      </c>
    </row>
    <row r="10" spans="1:6" ht="15.75" thickBot="1">
      <c r="A10" s="8">
        <v>9</v>
      </c>
      <c r="B10" s="9" t="s">
        <v>41</v>
      </c>
      <c r="C10" s="8" t="s">
        <v>34</v>
      </c>
      <c r="D10" s="8" t="s">
        <v>9</v>
      </c>
      <c r="E10" s="8" t="s">
        <v>49</v>
      </c>
      <c r="F10" s="10" t="s">
        <v>50</v>
      </c>
    </row>
    <row r="11" spans="1:6" ht="15.75" thickTop="1">
      <c r="A11" s="8">
        <v>10</v>
      </c>
      <c r="B11" s="8" t="s">
        <v>42</v>
      </c>
      <c r="C11" s="8" t="s">
        <v>35</v>
      </c>
      <c r="D11" s="8" t="s">
        <v>9</v>
      </c>
      <c r="E11" s="8" t="s">
        <v>49</v>
      </c>
      <c r="F11" s="10" t="s">
        <v>51</v>
      </c>
    </row>
    <row r="12" spans="1:6">
      <c r="A12" s="8">
        <v>11</v>
      </c>
      <c r="B12" s="8" t="s">
        <v>43</v>
      </c>
      <c r="C12" s="8" t="s">
        <v>36</v>
      </c>
      <c r="D12" s="8" t="s">
        <v>13</v>
      </c>
      <c r="E12" s="8" t="s">
        <v>49</v>
      </c>
      <c r="F12" s="10" t="s">
        <v>48</v>
      </c>
    </row>
    <row r="13" spans="1:6">
      <c r="A13" s="8">
        <v>12</v>
      </c>
      <c r="B13" s="8" t="s">
        <v>44</v>
      </c>
      <c r="C13" s="8" t="s">
        <v>37</v>
      </c>
      <c r="D13" s="8" t="s">
        <v>13</v>
      </c>
      <c r="E13" s="8" t="s">
        <v>49</v>
      </c>
      <c r="F13" s="10" t="s">
        <v>52</v>
      </c>
    </row>
    <row r="14" spans="1:6">
      <c r="A14" s="8">
        <v>13</v>
      </c>
      <c r="B14" s="8" t="s">
        <v>45</v>
      </c>
      <c r="C14" s="8" t="s">
        <v>38</v>
      </c>
      <c r="D14" s="8" t="s">
        <v>13</v>
      </c>
      <c r="E14" s="8" t="s">
        <v>49</v>
      </c>
      <c r="F14" s="10" t="s">
        <v>53</v>
      </c>
    </row>
    <row r="15" spans="1:6">
      <c r="A15" s="8">
        <v>14</v>
      </c>
      <c r="B15" s="8" t="s">
        <v>46</v>
      </c>
      <c r="C15" s="8" t="s">
        <v>39</v>
      </c>
      <c r="D15" s="8" t="s">
        <v>13</v>
      </c>
      <c r="E15" s="8" t="s">
        <v>49</v>
      </c>
      <c r="F15" s="10" t="s">
        <v>54</v>
      </c>
    </row>
    <row r="16" spans="1:6">
      <c r="A16" s="8">
        <v>15</v>
      </c>
      <c r="B16" s="8" t="s">
        <v>47</v>
      </c>
      <c r="C16" s="8" t="s">
        <v>40</v>
      </c>
      <c r="D16" s="8" t="s">
        <v>13</v>
      </c>
      <c r="E16" s="8" t="s">
        <v>49</v>
      </c>
      <c r="F16" s="10" t="s">
        <v>55</v>
      </c>
    </row>
    <row r="17" spans="1:6">
      <c r="A17" s="11">
        <v>16</v>
      </c>
      <c r="B17" s="11" t="s">
        <v>59</v>
      </c>
      <c r="C17" s="11" t="s">
        <v>56</v>
      </c>
      <c r="D17" s="11" t="s">
        <v>9</v>
      </c>
      <c r="E17" s="11" t="s">
        <v>58</v>
      </c>
      <c r="F17" s="12" t="s">
        <v>61</v>
      </c>
    </row>
    <row r="18" spans="1:6">
      <c r="A18" s="11">
        <v>17</v>
      </c>
      <c r="B18" s="11" t="s">
        <v>60</v>
      </c>
      <c r="C18" s="11" t="s">
        <v>57</v>
      </c>
      <c r="D18" s="11" t="s">
        <v>9</v>
      </c>
      <c r="E18" s="11" t="s">
        <v>58</v>
      </c>
      <c r="F18" s="12" t="s">
        <v>62</v>
      </c>
    </row>
    <row r="19" spans="1:6">
      <c r="A19" s="13">
        <v>18</v>
      </c>
      <c r="B19" s="13" t="s">
        <v>67</v>
      </c>
      <c r="C19" s="13" t="s">
        <v>63</v>
      </c>
      <c r="D19" s="13" t="s">
        <v>9</v>
      </c>
      <c r="E19" s="13" t="s">
        <v>71</v>
      </c>
      <c r="F19" s="14" t="s">
        <v>72</v>
      </c>
    </row>
    <row r="20" spans="1:6">
      <c r="A20" s="13">
        <v>19</v>
      </c>
      <c r="B20" s="13" t="s">
        <v>68</v>
      </c>
      <c r="C20" s="13" t="s">
        <v>64</v>
      </c>
      <c r="D20" s="13" t="s">
        <v>9</v>
      </c>
      <c r="E20" s="13" t="s">
        <v>71</v>
      </c>
      <c r="F20" s="14" t="s">
        <v>73</v>
      </c>
    </row>
    <row r="21" spans="1:6">
      <c r="A21" s="13">
        <v>20</v>
      </c>
      <c r="B21" s="13" t="s">
        <v>69</v>
      </c>
      <c r="C21" s="13" t="s">
        <v>65</v>
      </c>
      <c r="D21" s="13" t="s">
        <v>9</v>
      </c>
      <c r="E21" s="13" t="s">
        <v>71</v>
      </c>
      <c r="F21" s="14" t="s">
        <v>74</v>
      </c>
    </row>
    <row r="22" spans="1:6">
      <c r="A22" s="13">
        <v>21</v>
      </c>
      <c r="B22" s="13" t="s">
        <v>70</v>
      </c>
      <c r="C22" s="13" t="s">
        <v>66</v>
      </c>
      <c r="D22" s="13" t="s">
        <v>13</v>
      </c>
      <c r="E22" s="13" t="s">
        <v>71</v>
      </c>
      <c r="F22" s="14" t="s">
        <v>75</v>
      </c>
    </row>
    <row r="23" spans="1:6">
      <c r="A23" s="15">
        <v>22</v>
      </c>
      <c r="B23" s="15" t="s">
        <v>80</v>
      </c>
      <c r="C23" s="15" t="s">
        <v>76</v>
      </c>
      <c r="D23" s="15" t="s">
        <v>9</v>
      </c>
      <c r="E23" s="15" t="s">
        <v>79</v>
      </c>
      <c r="F23" s="16" t="s">
        <v>83</v>
      </c>
    </row>
    <row r="24" spans="1:6">
      <c r="A24" s="15">
        <v>23</v>
      </c>
      <c r="B24" s="15" t="s">
        <v>81</v>
      </c>
      <c r="C24" s="15" t="s">
        <v>77</v>
      </c>
      <c r="D24" s="15" t="s">
        <v>9</v>
      </c>
      <c r="E24" s="15" t="s">
        <v>79</v>
      </c>
      <c r="F24" s="16" t="s">
        <v>84</v>
      </c>
    </row>
    <row r="25" spans="1:6">
      <c r="A25" s="15">
        <v>24</v>
      </c>
      <c r="B25" s="15" t="s">
        <v>82</v>
      </c>
      <c r="C25" s="15" t="s">
        <v>78</v>
      </c>
      <c r="D25" s="15" t="s">
        <v>13</v>
      </c>
      <c r="E25" s="15" t="s">
        <v>79</v>
      </c>
      <c r="F25" s="16" t="s">
        <v>85</v>
      </c>
    </row>
    <row r="26" spans="1:6">
      <c r="A26" s="17">
        <v>25</v>
      </c>
      <c r="B26" s="17" t="s">
        <v>89</v>
      </c>
      <c r="C26" s="17" t="s">
        <v>86</v>
      </c>
      <c r="D26" s="17" t="s">
        <v>13</v>
      </c>
      <c r="E26" s="17" t="s">
        <v>92</v>
      </c>
      <c r="F26" s="18" t="s">
        <v>93</v>
      </c>
    </row>
    <row r="27" spans="1:6">
      <c r="A27" s="17">
        <v>26</v>
      </c>
      <c r="B27" s="17" t="s">
        <v>90</v>
      </c>
      <c r="C27" s="17" t="s">
        <v>87</v>
      </c>
      <c r="D27" s="17" t="s">
        <v>13</v>
      </c>
      <c r="E27" s="17" t="s">
        <v>92</v>
      </c>
      <c r="F27" s="18" t="s">
        <v>94</v>
      </c>
    </row>
    <row r="28" spans="1:6">
      <c r="A28" s="17">
        <v>27</v>
      </c>
      <c r="B28" s="17" t="s">
        <v>91</v>
      </c>
      <c r="C28" s="17" t="s">
        <v>88</v>
      </c>
      <c r="D28" s="17" t="s">
        <v>13</v>
      </c>
      <c r="E28" s="17" t="s">
        <v>92</v>
      </c>
      <c r="F28" s="18" t="s">
        <v>95</v>
      </c>
    </row>
    <row r="29" spans="1:6">
      <c r="A29" s="19">
        <v>28</v>
      </c>
      <c r="B29" s="19" t="s">
        <v>97</v>
      </c>
      <c r="C29" s="19" t="s">
        <v>96</v>
      </c>
      <c r="D29" s="19" t="s">
        <v>9</v>
      </c>
      <c r="E29" s="19" t="s">
        <v>98</v>
      </c>
      <c r="F29" s="20" t="s">
        <v>99</v>
      </c>
    </row>
    <row r="30" spans="1:6">
      <c r="A30" s="21">
        <v>29</v>
      </c>
      <c r="B30" s="21" t="s">
        <v>104</v>
      </c>
      <c r="C30" s="21" t="s">
        <v>100</v>
      </c>
      <c r="D30" s="21" t="s">
        <v>9</v>
      </c>
      <c r="E30" s="21" t="s">
        <v>103</v>
      </c>
      <c r="F30" s="22" t="s">
        <v>107</v>
      </c>
    </row>
    <row r="31" spans="1:6">
      <c r="A31" s="21">
        <v>30</v>
      </c>
      <c r="B31" s="21" t="s">
        <v>105</v>
      </c>
      <c r="C31" s="21" t="s">
        <v>101</v>
      </c>
      <c r="D31" s="21" t="s">
        <v>13</v>
      </c>
      <c r="E31" s="21" t="s">
        <v>103</v>
      </c>
      <c r="F31" s="22" t="s">
        <v>108</v>
      </c>
    </row>
    <row r="32" spans="1:6">
      <c r="A32" s="21">
        <v>31</v>
      </c>
      <c r="B32" s="21" t="s">
        <v>106</v>
      </c>
      <c r="C32" s="21" t="s">
        <v>102</v>
      </c>
      <c r="D32" s="21" t="s">
        <v>13</v>
      </c>
      <c r="E32" s="21" t="s">
        <v>103</v>
      </c>
      <c r="F32" s="22" t="s">
        <v>109</v>
      </c>
    </row>
    <row r="33" spans="1:6">
      <c r="A33" s="23">
        <v>32</v>
      </c>
      <c r="B33" s="23" t="s">
        <v>111</v>
      </c>
      <c r="C33" s="23" t="s">
        <v>110</v>
      </c>
      <c r="D33" s="23" t="s">
        <v>13</v>
      </c>
      <c r="E33" s="23" t="s">
        <v>110</v>
      </c>
      <c r="F33" s="24" t="s">
        <v>112</v>
      </c>
    </row>
    <row r="34" spans="1:6">
      <c r="A34" s="11">
        <v>33</v>
      </c>
      <c r="B34" s="11" t="s">
        <v>120</v>
      </c>
      <c r="C34" s="11" t="s">
        <v>113</v>
      </c>
      <c r="D34" s="11" t="s">
        <v>9</v>
      </c>
      <c r="E34" s="11" t="s">
        <v>119</v>
      </c>
      <c r="F34" s="12" t="s">
        <v>126</v>
      </c>
    </row>
    <row r="35" spans="1:6">
      <c r="A35" s="11">
        <v>34</v>
      </c>
      <c r="B35" s="11" t="s">
        <v>121</v>
      </c>
      <c r="C35" s="11" t="s">
        <v>114</v>
      </c>
      <c r="D35" s="11" t="s">
        <v>9</v>
      </c>
      <c r="E35" s="11" t="s">
        <v>119</v>
      </c>
      <c r="F35" s="12" t="s">
        <v>127</v>
      </c>
    </row>
    <row r="36" spans="1:6">
      <c r="A36" s="11">
        <v>35</v>
      </c>
      <c r="B36" s="11" t="s">
        <v>122</v>
      </c>
      <c r="C36" s="11" t="s">
        <v>115</v>
      </c>
      <c r="D36" s="11" t="s">
        <v>9</v>
      </c>
      <c r="E36" s="11" t="s">
        <v>119</v>
      </c>
      <c r="F36" s="12" t="s">
        <v>128</v>
      </c>
    </row>
    <row r="37" spans="1:6">
      <c r="A37" s="11">
        <v>36</v>
      </c>
      <c r="B37" s="11" t="s">
        <v>123</v>
      </c>
      <c r="C37" s="11" t="s">
        <v>116</v>
      </c>
      <c r="D37" s="11" t="s">
        <v>9</v>
      </c>
      <c r="E37" s="11" t="s">
        <v>119</v>
      </c>
      <c r="F37" s="12" t="s">
        <v>130</v>
      </c>
    </row>
    <row r="38" spans="1:6">
      <c r="A38" s="11">
        <v>37</v>
      </c>
      <c r="B38" s="11" t="s">
        <v>124</v>
      </c>
      <c r="C38" s="11" t="s">
        <v>117</v>
      </c>
      <c r="D38" s="11" t="s">
        <v>13</v>
      </c>
      <c r="E38" s="11" t="s">
        <v>119</v>
      </c>
      <c r="F38" s="12" t="s">
        <v>129</v>
      </c>
    </row>
    <row r="39" spans="1:6">
      <c r="A39" s="11">
        <v>38</v>
      </c>
      <c r="B39" s="11" t="s">
        <v>125</v>
      </c>
      <c r="C39" s="11" t="s">
        <v>118</v>
      </c>
      <c r="D39" s="11" t="s">
        <v>13</v>
      </c>
      <c r="E39" s="11" t="s">
        <v>119</v>
      </c>
      <c r="F39" s="12" t="s">
        <v>131</v>
      </c>
    </row>
    <row r="40" spans="1:6">
      <c r="A40" s="25">
        <v>39</v>
      </c>
      <c r="B40" s="25" t="s">
        <v>135</v>
      </c>
      <c r="C40" s="25" t="s">
        <v>132</v>
      </c>
      <c r="D40" s="25" t="s">
        <v>13</v>
      </c>
      <c r="E40" s="25" t="s">
        <v>134</v>
      </c>
      <c r="F40" s="26" t="s">
        <v>137</v>
      </c>
    </row>
    <row r="41" spans="1:6">
      <c r="A41" s="25">
        <v>40</v>
      </c>
      <c r="B41" s="25" t="s">
        <v>136</v>
      </c>
      <c r="C41" s="25" t="s">
        <v>133</v>
      </c>
      <c r="D41" s="25" t="s">
        <v>9</v>
      </c>
      <c r="E41" s="25" t="s">
        <v>134</v>
      </c>
      <c r="F41" s="26" t="s">
        <v>138</v>
      </c>
    </row>
  </sheetData>
  <hyperlinks>
    <hyperlink ref="B3" r:id="rId1" tooltip="LAMDA DEVELOPMENT Α.Ε. [ΛΑΜΔΑ]" display="https://www.naftemporiki.gr/finance/quote/lamda.ath/lamda-development-ae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P251"/>
  <sheetViews>
    <sheetView topLeftCell="W241" workbookViewId="0">
      <selection activeCell="AL244" sqref="AL244:AL251"/>
    </sheetView>
  </sheetViews>
  <sheetFormatPr defaultRowHeight="15"/>
  <cols>
    <col min="1" max="1" width="14.140625" customWidth="1"/>
    <col min="10" max="10" width="10" customWidth="1"/>
    <col min="13" max="13" width="10.42578125" customWidth="1"/>
  </cols>
  <sheetData>
    <row r="1" spans="1:42">
      <c r="A1" t="s">
        <v>139</v>
      </c>
      <c r="B1" t="s">
        <v>7</v>
      </c>
      <c r="C1" t="s">
        <v>8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34</v>
      </c>
      <c r="K1" t="s">
        <v>35</v>
      </c>
      <c r="L1" t="s">
        <v>140</v>
      </c>
      <c r="M1" t="s">
        <v>37</v>
      </c>
      <c r="N1" t="s">
        <v>141</v>
      </c>
      <c r="O1" t="s">
        <v>39</v>
      </c>
      <c r="P1" t="s">
        <v>40</v>
      </c>
      <c r="Q1" t="s">
        <v>56</v>
      </c>
      <c r="R1" t="s">
        <v>57</v>
      </c>
      <c r="S1" t="s">
        <v>63</v>
      </c>
      <c r="T1" t="s">
        <v>64</v>
      </c>
      <c r="U1" t="s">
        <v>65</v>
      </c>
      <c r="V1" t="s">
        <v>66</v>
      </c>
      <c r="W1" t="s">
        <v>76</v>
      </c>
      <c r="X1" t="s">
        <v>77</v>
      </c>
      <c r="Y1" t="s">
        <v>142</v>
      </c>
      <c r="Z1" t="s">
        <v>86</v>
      </c>
      <c r="AA1" t="s">
        <v>87</v>
      </c>
      <c r="AB1" t="s">
        <v>88</v>
      </c>
      <c r="AC1" t="s">
        <v>96</v>
      </c>
      <c r="AD1" t="s">
        <v>100</v>
      </c>
      <c r="AE1" t="s">
        <v>101</v>
      </c>
      <c r="AF1" t="s">
        <v>102</v>
      </c>
      <c r="AG1" t="s">
        <v>110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132</v>
      </c>
      <c r="AO1" t="s">
        <v>133</v>
      </c>
      <c r="AP1" t="s">
        <v>158</v>
      </c>
    </row>
    <row r="2" spans="1:42">
      <c r="A2" s="28">
        <v>42916</v>
      </c>
      <c r="B2">
        <v>9.15</v>
      </c>
      <c r="C2">
        <v>6.63</v>
      </c>
      <c r="D2">
        <v>2.92</v>
      </c>
      <c r="E2">
        <v>8.24</v>
      </c>
      <c r="F2">
        <v>15.43</v>
      </c>
      <c r="G2">
        <v>22.2</v>
      </c>
      <c r="H2">
        <v>5.09</v>
      </c>
      <c r="I2">
        <v>1.1200000000000001</v>
      </c>
      <c r="J2">
        <v>4.0599999999999996</v>
      </c>
      <c r="K2">
        <v>24.77</v>
      </c>
      <c r="L2">
        <v>0.56299999999999994</v>
      </c>
      <c r="M2">
        <v>1.45</v>
      </c>
      <c r="N2">
        <v>1.26</v>
      </c>
      <c r="O2">
        <v>0.79300000000000004</v>
      </c>
      <c r="P2">
        <v>0.69</v>
      </c>
      <c r="Q2">
        <v>8.3000000000000007</v>
      </c>
      <c r="R2">
        <v>19.07</v>
      </c>
      <c r="S2">
        <v>5.7679999999999998</v>
      </c>
      <c r="T2">
        <v>16</v>
      </c>
      <c r="U2">
        <v>12.19</v>
      </c>
      <c r="V2">
        <v>1.46</v>
      </c>
      <c r="W2">
        <v>8.3000000000000007</v>
      </c>
      <c r="X2">
        <v>9.9</v>
      </c>
      <c r="Y2">
        <v>1.2</v>
      </c>
      <c r="Z2">
        <v>4.4420000000000002</v>
      </c>
      <c r="AA2">
        <v>0.45400000000000001</v>
      </c>
      <c r="AB2">
        <v>4.3600000000000003</v>
      </c>
      <c r="AC2">
        <v>10.54</v>
      </c>
      <c r="AD2">
        <v>25.81</v>
      </c>
      <c r="AE2">
        <v>2.94</v>
      </c>
      <c r="AF2">
        <v>0.26100000000000001</v>
      </c>
      <c r="AG2">
        <v>0.32</v>
      </c>
      <c r="AH2">
        <v>2.2400000000000002</v>
      </c>
      <c r="AI2">
        <v>2.19</v>
      </c>
      <c r="AJ2">
        <v>5.88</v>
      </c>
      <c r="AK2">
        <v>3.99</v>
      </c>
      <c r="AL2">
        <v>1.51</v>
      </c>
      <c r="AM2">
        <v>4.5</v>
      </c>
      <c r="AN2">
        <v>0.15</v>
      </c>
      <c r="AO2">
        <v>5.4409999999999998</v>
      </c>
      <c r="AP2">
        <v>823.74</v>
      </c>
    </row>
    <row r="3" spans="1:42">
      <c r="A3" s="28">
        <v>42919</v>
      </c>
      <c r="B3">
        <v>9.0399999999999991</v>
      </c>
      <c r="C3">
        <v>6.59</v>
      </c>
      <c r="D3">
        <v>3.02</v>
      </c>
      <c r="E3">
        <v>8.15</v>
      </c>
      <c r="F3">
        <v>15.33</v>
      </c>
      <c r="G3">
        <v>22</v>
      </c>
      <c r="H3">
        <v>5.0999999999999996</v>
      </c>
      <c r="I3">
        <v>1.1499999999999999</v>
      </c>
      <c r="J3">
        <v>4.0199999999999996</v>
      </c>
      <c r="K3">
        <v>25</v>
      </c>
      <c r="L3">
        <v>0.68100000000000005</v>
      </c>
      <c r="M3">
        <v>1.58</v>
      </c>
      <c r="N3">
        <v>1.32</v>
      </c>
      <c r="O3">
        <v>0.83099999999999996</v>
      </c>
      <c r="P3">
        <v>0.84499999999999997</v>
      </c>
      <c r="Q3">
        <v>8.07</v>
      </c>
      <c r="R3">
        <v>18.7</v>
      </c>
      <c r="S3">
        <v>5.7480000000000002</v>
      </c>
      <c r="T3">
        <v>15.9</v>
      </c>
      <c r="U3">
        <v>12.1</v>
      </c>
      <c r="V3">
        <v>1.58</v>
      </c>
      <c r="W3">
        <v>8.25</v>
      </c>
      <c r="X3">
        <v>9.99</v>
      </c>
      <c r="Y3">
        <v>1.25</v>
      </c>
      <c r="Z3">
        <v>4.4509999999999996</v>
      </c>
      <c r="AA3">
        <v>0.49299999999999999</v>
      </c>
      <c r="AB3">
        <v>4.4000000000000004</v>
      </c>
      <c r="AC3">
        <v>10.77</v>
      </c>
      <c r="AD3">
        <v>25.47</v>
      </c>
      <c r="AE3">
        <v>2.95</v>
      </c>
      <c r="AF3">
        <v>0.27300000000000002</v>
      </c>
      <c r="AG3">
        <v>0.32800000000000001</v>
      </c>
      <c r="AH3">
        <v>2.2000000000000002</v>
      </c>
      <c r="AI3">
        <v>2.2400000000000002</v>
      </c>
      <c r="AJ3">
        <v>5.89</v>
      </c>
      <c r="AK3">
        <v>4.08</v>
      </c>
      <c r="AL3">
        <v>1.51</v>
      </c>
      <c r="AM3">
        <v>4.5</v>
      </c>
      <c r="AN3">
        <v>0.152</v>
      </c>
      <c r="AO3">
        <v>5.4119999999999999</v>
      </c>
      <c r="AP3">
        <v>827.65</v>
      </c>
    </row>
    <row r="4" spans="1:42">
      <c r="A4" s="28">
        <v>42920</v>
      </c>
      <c r="B4">
        <v>8.9499999999999993</v>
      </c>
      <c r="C4">
        <v>6.59</v>
      </c>
      <c r="D4">
        <v>3.09</v>
      </c>
      <c r="E4">
        <v>8.15</v>
      </c>
      <c r="F4">
        <v>15.7</v>
      </c>
      <c r="G4">
        <v>22</v>
      </c>
      <c r="H4">
        <v>5.1100000000000003</v>
      </c>
      <c r="I4">
        <v>1.1499999999999999</v>
      </c>
      <c r="J4">
        <v>4</v>
      </c>
      <c r="K4">
        <v>24.64</v>
      </c>
      <c r="L4">
        <v>0.68</v>
      </c>
      <c r="M4">
        <v>1.72</v>
      </c>
      <c r="N4">
        <v>1.4</v>
      </c>
      <c r="O4">
        <v>0.89100000000000001</v>
      </c>
      <c r="P4">
        <v>0.81399999999999995</v>
      </c>
      <c r="Q4">
        <v>8</v>
      </c>
      <c r="R4">
        <v>18.7</v>
      </c>
      <c r="S4">
        <v>5.8470000000000004</v>
      </c>
      <c r="T4">
        <v>15.42</v>
      </c>
      <c r="U4">
        <v>12.09</v>
      </c>
      <c r="V4">
        <v>1.6</v>
      </c>
      <c r="W4">
        <v>8.2799999999999994</v>
      </c>
      <c r="X4">
        <v>9.8699999999999992</v>
      </c>
      <c r="Y4">
        <v>1.28</v>
      </c>
      <c r="Z4">
        <v>4.4509999999999996</v>
      </c>
      <c r="AA4">
        <v>0.51300000000000001</v>
      </c>
      <c r="AB4">
        <v>4.5</v>
      </c>
      <c r="AC4">
        <v>10.69</v>
      </c>
      <c r="AD4">
        <v>25.63</v>
      </c>
      <c r="AE4">
        <v>2.96</v>
      </c>
      <c r="AF4">
        <v>0.27400000000000002</v>
      </c>
      <c r="AG4">
        <v>0.38600000000000001</v>
      </c>
      <c r="AH4">
        <v>2.2200000000000002</v>
      </c>
      <c r="AI4">
        <v>2.2000000000000002</v>
      </c>
      <c r="AJ4">
        <v>5.93</v>
      </c>
      <c r="AK4">
        <v>3.96</v>
      </c>
      <c r="AL4">
        <v>1.54</v>
      </c>
      <c r="AM4">
        <v>4.5599999999999996</v>
      </c>
      <c r="AN4">
        <v>0.153</v>
      </c>
      <c r="AO4">
        <v>5.4980000000000002</v>
      </c>
      <c r="AP4">
        <v>825.89</v>
      </c>
    </row>
    <row r="5" spans="1:42">
      <c r="A5" s="28">
        <v>42921</v>
      </c>
      <c r="B5">
        <v>9.16</v>
      </c>
      <c r="C5">
        <v>6.87</v>
      </c>
      <c r="D5">
        <v>3.15</v>
      </c>
      <c r="E5">
        <v>8.34</v>
      </c>
      <c r="F5">
        <v>16.04</v>
      </c>
      <c r="G5">
        <v>22.02</v>
      </c>
      <c r="H5">
        <v>5.22</v>
      </c>
      <c r="I5">
        <v>1.18</v>
      </c>
      <c r="J5">
        <v>4.0599999999999996</v>
      </c>
      <c r="K5">
        <v>25</v>
      </c>
      <c r="L5">
        <v>0.71</v>
      </c>
      <c r="M5">
        <v>1.73</v>
      </c>
      <c r="N5">
        <v>1.39</v>
      </c>
      <c r="O5">
        <v>0.98099999999999998</v>
      </c>
      <c r="P5">
        <v>0.78600000000000003</v>
      </c>
      <c r="Q5">
        <v>8.09</v>
      </c>
      <c r="R5">
        <v>19.05</v>
      </c>
      <c r="S5">
        <v>5.7679999999999998</v>
      </c>
      <c r="T5">
        <v>15.76</v>
      </c>
      <c r="U5">
        <v>12.3</v>
      </c>
      <c r="V5">
        <v>1.6</v>
      </c>
      <c r="W5">
        <v>8.5</v>
      </c>
      <c r="X5">
        <v>10</v>
      </c>
      <c r="Y5">
        <v>1.31</v>
      </c>
      <c r="Z5">
        <v>4.4610000000000003</v>
      </c>
      <c r="AA5">
        <v>0.51</v>
      </c>
      <c r="AB5">
        <v>4.66</v>
      </c>
      <c r="AC5">
        <v>10.76</v>
      </c>
      <c r="AD5">
        <v>25.6</v>
      </c>
      <c r="AE5">
        <v>2.99</v>
      </c>
      <c r="AF5">
        <v>0.27400000000000002</v>
      </c>
      <c r="AG5">
        <v>0.38</v>
      </c>
      <c r="AH5">
        <v>2.23</v>
      </c>
      <c r="AI5">
        <v>2.3199999999999998</v>
      </c>
      <c r="AJ5">
        <v>6.24</v>
      </c>
      <c r="AK5">
        <v>4</v>
      </c>
      <c r="AL5">
        <v>1.57</v>
      </c>
      <c r="AM5">
        <v>4.71</v>
      </c>
      <c r="AN5">
        <v>0.153</v>
      </c>
      <c r="AO5">
        <v>5.556</v>
      </c>
      <c r="AP5">
        <v>841.34</v>
      </c>
    </row>
    <row r="6" spans="1:42">
      <c r="A6" s="28">
        <v>42922</v>
      </c>
      <c r="B6">
        <v>9.1999999999999993</v>
      </c>
      <c r="C6">
        <v>6.97</v>
      </c>
      <c r="D6">
        <v>3.14</v>
      </c>
      <c r="E6">
        <v>8.3000000000000007</v>
      </c>
      <c r="F6">
        <v>16.5</v>
      </c>
      <c r="G6">
        <v>22.4</v>
      </c>
      <c r="H6">
        <v>5.22</v>
      </c>
      <c r="I6">
        <v>1.1599999999999999</v>
      </c>
      <c r="J6">
        <v>4.09</v>
      </c>
      <c r="K6">
        <v>24.98</v>
      </c>
      <c r="L6">
        <v>0.72699999999999998</v>
      </c>
      <c r="M6">
        <v>1.74</v>
      </c>
      <c r="N6">
        <v>1.37</v>
      </c>
      <c r="O6">
        <v>1.0720000000000001</v>
      </c>
      <c r="P6">
        <v>0.80200000000000005</v>
      </c>
      <c r="Q6">
        <v>8.15</v>
      </c>
      <c r="R6">
        <v>19.809999999999999</v>
      </c>
      <c r="S6">
        <v>5.9249999999999998</v>
      </c>
      <c r="T6">
        <v>15.7</v>
      </c>
      <c r="U6">
        <v>12.7</v>
      </c>
      <c r="V6">
        <v>1.62</v>
      </c>
      <c r="W6">
        <v>8.6</v>
      </c>
      <c r="X6">
        <v>10.14</v>
      </c>
      <c r="Y6">
        <v>1.27</v>
      </c>
      <c r="Z6">
        <v>4.4219999999999997</v>
      </c>
      <c r="AA6">
        <v>0.52500000000000002</v>
      </c>
      <c r="AB6">
        <v>4.74</v>
      </c>
      <c r="AC6">
        <v>10.7</v>
      </c>
      <c r="AD6">
        <v>25.4</v>
      </c>
      <c r="AE6">
        <v>2.97</v>
      </c>
      <c r="AF6">
        <v>0.27900000000000003</v>
      </c>
      <c r="AG6">
        <v>0.38800000000000001</v>
      </c>
      <c r="AH6">
        <v>2.27</v>
      </c>
      <c r="AI6">
        <v>2.35</v>
      </c>
      <c r="AJ6">
        <v>6.18</v>
      </c>
      <c r="AK6">
        <v>4</v>
      </c>
      <c r="AL6">
        <v>1.56</v>
      </c>
      <c r="AM6">
        <v>4.63</v>
      </c>
      <c r="AN6">
        <v>0.15</v>
      </c>
      <c r="AO6">
        <v>5.68</v>
      </c>
      <c r="AP6">
        <v>843.25</v>
      </c>
    </row>
    <row r="7" spans="1:42">
      <c r="A7" s="28">
        <v>42923</v>
      </c>
      <c r="B7">
        <v>9.3800000000000008</v>
      </c>
      <c r="C7">
        <v>7.05</v>
      </c>
      <c r="D7">
        <v>3.06</v>
      </c>
      <c r="E7">
        <v>8.27</v>
      </c>
      <c r="F7">
        <v>16.100000000000001</v>
      </c>
      <c r="G7">
        <v>22.6</v>
      </c>
      <c r="H7">
        <v>5.14</v>
      </c>
      <c r="I7">
        <v>1.1200000000000001</v>
      </c>
      <c r="J7">
        <v>4.07</v>
      </c>
      <c r="K7">
        <v>24.95</v>
      </c>
      <c r="L7">
        <v>0.69799999999999995</v>
      </c>
      <c r="M7">
        <v>1.71</v>
      </c>
      <c r="N7">
        <v>1.35</v>
      </c>
      <c r="O7">
        <v>1.056</v>
      </c>
      <c r="P7">
        <v>0.78900000000000003</v>
      </c>
      <c r="Q7">
        <v>8.15</v>
      </c>
      <c r="R7">
        <v>19.25</v>
      </c>
      <c r="S7">
        <v>5.7969999999999997</v>
      </c>
      <c r="T7">
        <v>15.6</v>
      </c>
      <c r="U7">
        <v>12.7</v>
      </c>
      <c r="V7">
        <v>1.65</v>
      </c>
      <c r="W7">
        <v>8.57</v>
      </c>
      <c r="X7">
        <v>10.130000000000001</v>
      </c>
      <c r="Y7">
        <v>1.32</v>
      </c>
      <c r="Z7">
        <v>4.4320000000000004</v>
      </c>
      <c r="AA7">
        <v>0.53100000000000003</v>
      </c>
      <c r="AB7">
        <v>4.6399999999999997</v>
      </c>
      <c r="AC7">
        <v>10.59</v>
      </c>
      <c r="AD7">
        <v>25.23</v>
      </c>
      <c r="AE7">
        <v>2.97</v>
      </c>
      <c r="AF7">
        <v>0.29299999999999998</v>
      </c>
      <c r="AG7">
        <v>0.38300000000000001</v>
      </c>
      <c r="AH7">
        <v>2.2799999999999998</v>
      </c>
      <c r="AI7">
        <v>2.2999999999999998</v>
      </c>
      <c r="AJ7">
        <v>6.25</v>
      </c>
      <c r="AK7">
        <v>3.92</v>
      </c>
      <c r="AL7">
        <v>1.53</v>
      </c>
      <c r="AM7">
        <v>4.51</v>
      </c>
      <c r="AN7">
        <v>0.155</v>
      </c>
      <c r="AO7">
        <v>5.6319999999999997</v>
      </c>
      <c r="AP7">
        <v>837.43</v>
      </c>
    </row>
    <row r="8" spans="1:42">
      <c r="A8" s="28">
        <v>42926</v>
      </c>
      <c r="B8">
        <v>9.6</v>
      </c>
      <c r="C8">
        <v>6.98</v>
      </c>
      <c r="D8">
        <v>2.98</v>
      </c>
      <c r="E8">
        <v>8.34</v>
      </c>
      <c r="F8">
        <v>16.149999999999999</v>
      </c>
      <c r="G8">
        <v>23.8</v>
      </c>
      <c r="H8">
        <v>5.2</v>
      </c>
      <c r="I8">
        <v>1.1200000000000001</v>
      </c>
      <c r="J8">
        <v>4.03</v>
      </c>
      <c r="K8">
        <v>25.49</v>
      </c>
      <c r="L8">
        <v>0.71</v>
      </c>
      <c r="M8">
        <v>1.77</v>
      </c>
      <c r="N8">
        <v>1.31</v>
      </c>
      <c r="O8">
        <v>0.90700000000000003</v>
      </c>
      <c r="P8">
        <v>0.79400000000000004</v>
      </c>
      <c r="Q8">
        <v>8.16</v>
      </c>
      <c r="R8">
        <v>19.03</v>
      </c>
      <c r="S8">
        <v>5.7969999999999997</v>
      </c>
      <c r="T8">
        <v>15.6</v>
      </c>
      <c r="U8">
        <v>12.7</v>
      </c>
      <c r="V8">
        <v>1.7</v>
      </c>
      <c r="W8">
        <v>8.59</v>
      </c>
      <c r="X8">
        <v>10.199999999999999</v>
      </c>
      <c r="Y8">
        <v>1.28</v>
      </c>
      <c r="Z8">
        <v>4.4420000000000002</v>
      </c>
      <c r="AA8">
        <v>0.54900000000000004</v>
      </c>
      <c r="AB8">
        <v>4.6500000000000004</v>
      </c>
      <c r="AC8">
        <v>10.49</v>
      </c>
      <c r="AD8">
        <v>25.01</v>
      </c>
      <c r="AE8">
        <v>2.99</v>
      </c>
      <c r="AF8">
        <v>0.31</v>
      </c>
      <c r="AG8">
        <v>0.38100000000000001</v>
      </c>
      <c r="AH8">
        <v>2.29</v>
      </c>
      <c r="AI8">
        <v>2.3199999999999998</v>
      </c>
      <c r="AJ8">
        <v>6.43</v>
      </c>
      <c r="AK8">
        <v>4.05</v>
      </c>
      <c r="AL8">
        <v>1.55</v>
      </c>
      <c r="AM8">
        <v>4.58</v>
      </c>
      <c r="AN8">
        <v>0.158</v>
      </c>
      <c r="AO8">
        <v>5.7089999999999996</v>
      </c>
      <c r="AP8">
        <v>843.83</v>
      </c>
    </row>
    <row r="9" spans="1:42">
      <c r="A9" s="28">
        <v>42927</v>
      </c>
      <c r="B9">
        <v>9.1199999999999992</v>
      </c>
      <c r="C9">
        <v>6.89</v>
      </c>
      <c r="D9">
        <v>2.98</v>
      </c>
      <c r="E9">
        <v>8.3800000000000008</v>
      </c>
      <c r="F9">
        <v>16</v>
      </c>
      <c r="G9">
        <v>23.7</v>
      </c>
      <c r="H9">
        <v>5.2</v>
      </c>
      <c r="I9">
        <v>1.1100000000000001</v>
      </c>
      <c r="J9">
        <v>3.93</v>
      </c>
      <c r="K9">
        <v>25.58</v>
      </c>
      <c r="L9">
        <v>0.71099999999999997</v>
      </c>
      <c r="M9">
        <v>1.76</v>
      </c>
      <c r="N9">
        <v>1.34</v>
      </c>
      <c r="O9">
        <v>0.89400000000000002</v>
      </c>
      <c r="P9">
        <v>0.77100000000000002</v>
      </c>
      <c r="Q9">
        <v>8.2100000000000009</v>
      </c>
      <c r="R9">
        <v>19.100000000000001</v>
      </c>
      <c r="S9">
        <v>5.65</v>
      </c>
      <c r="T9">
        <v>15.4</v>
      </c>
      <c r="U9">
        <v>12.53</v>
      </c>
      <c r="V9">
        <v>1.65</v>
      </c>
      <c r="W9">
        <v>8.43</v>
      </c>
      <c r="X9">
        <v>10.18</v>
      </c>
      <c r="Y9">
        <v>1.27</v>
      </c>
      <c r="Z9">
        <v>4.343</v>
      </c>
      <c r="AA9">
        <v>0.53800000000000003</v>
      </c>
      <c r="AB9">
        <v>4.57</v>
      </c>
      <c r="AC9">
        <v>10.44</v>
      </c>
      <c r="AD9">
        <v>24.85</v>
      </c>
      <c r="AE9">
        <v>3.03</v>
      </c>
      <c r="AF9">
        <v>0.314</v>
      </c>
      <c r="AG9">
        <v>0.379</v>
      </c>
      <c r="AH9">
        <v>2.2599999999999998</v>
      </c>
      <c r="AI9">
        <v>2.33</v>
      </c>
      <c r="AJ9">
        <v>6.43</v>
      </c>
      <c r="AK9">
        <v>3.97</v>
      </c>
      <c r="AL9">
        <v>1.5</v>
      </c>
      <c r="AM9">
        <v>4.51</v>
      </c>
      <c r="AN9">
        <v>0.159</v>
      </c>
      <c r="AO9">
        <v>5.7380000000000004</v>
      </c>
      <c r="AP9">
        <v>844.33</v>
      </c>
    </row>
    <row r="10" spans="1:42">
      <c r="A10" s="28">
        <v>42928</v>
      </c>
      <c r="B10">
        <v>9.2100000000000009</v>
      </c>
      <c r="C10">
        <v>6.81</v>
      </c>
      <c r="D10">
        <v>2.89</v>
      </c>
      <c r="E10">
        <v>8.24</v>
      </c>
      <c r="F10">
        <v>15.93</v>
      </c>
      <c r="G10">
        <v>23.65</v>
      </c>
      <c r="H10">
        <v>5.2</v>
      </c>
      <c r="I10">
        <v>1.07</v>
      </c>
      <c r="J10">
        <v>3.9</v>
      </c>
      <c r="K10">
        <v>25.5</v>
      </c>
      <c r="L10">
        <v>0.67600000000000005</v>
      </c>
      <c r="M10">
        <v>1.8</v>
      </c>
      <c r="N10">
        <v>1.36</v>
      </c>
      <c r="O10">
        <v>0.879</v>
      </c>
      <c r="P10">
        <v>0.75900000000000001</v>
      </c>
      <c r="Q10">
        <v>8.1999999999999993</v>
      </c>
      <c r="R10">
        <v>19.8</v>
      </c>
      <c r="S10">
        <v>5.68</v>
      </c>
      <c r="T10">
        <v>15.21</v>
      </c>
      <c r="U10">
        <v>12.22</v>
      </c>
      <c r="V10">
        <v>1.68</v>
      </c>
      <c r="W10">
        <v>8.26</v>
      </c>
      <c r="X10">
        <v>10.06</v>
      </c>
      <c r="Y10">
        <v>1.26</v>
      </c>
      <c r="Z10">
        <v>4.4020000000000001</v>
      </c>
      <c r="AA10">
        <v>0.53900000000000003</v>
      </c>
      <c r="AB10">
        <v>4.4400000000000004</v>
      </c>
      <c r="AC10">
        <v>10.43</v>
      </c>
      <c r="AD10">
        <v>25.1</v>
      </c>
      <c r="AE10">
        <v>3.1</v>
      </c>
      <c r="AF10">
        <v>0.313</v>
      </c>
      <c r="AG10">
        <v>0.372</v>
      </c>
      <c r="AH10">
        <v>2.21</v>
      </c>
      <c r="AI10">
        <v>2.27</v>
      </c>
      <c r="AJ10">
        <v>6.3</v>
      </c>
      <c r="AK10">
        <v>3.94</v>
      </c>
      <c r="AL10">
        <v>1.51</v>
      </c>
      <c r="AM10">
        <v>4.55</v>
      </c>
      <c r="AN10">
        <v>0.156</v>
      </c>
      <c r="AO10">
        <v>5.6319999999999997</v>
      </c>
      <c r="AP10">
        <v>843.22</v>
      </c>
    </row>
    <row r="11" spans="1:42">
      <c r="A11" s="28">
        <v>42929</v>
      </c>
      <c r="B11">
        <v>9.2799999999999994</v>
      </c>
      <c r="C11">
        <v>6.8</v>
      </c>
      <c r="D11">
        <v>2.94</v>
      </c>
      <c r="E11">
        <v>8.44</v>
      </c>
      <c r="F11">
        <v>16.14</v>
      </c>
      <c r="G11">
        <v>23.9</v>
      </c>
      <c r="H11">
        <v>5.22</v>
      </c>
      <c r="I11">
        <v>1.0900000000000001</v>
      </c>
      <c r="J11">
        <v>3.98</v>
      </c>
      <c r="K11">
        <v>25.73</v>
      </c>
      <c r="L11">
        <v>0.67500000000000004</v>
      </c>
      <c r="M11">
        <v>1.8</v>
      </c>
      <c r="N11">
        <v>1.4</v>
      </c>
      <c r="O11">
        <v>0.92500000000000004</v>
      </c>
      <c r="P11">
        <v>0.75600000000000001</v>
      </c>
      <c r="Q11">
        <v>8.2100000000000009</v>
      </c>
      <c r="R11">
        <v>19.420000000000002</v>
      </c>
      <c r="S11">
        <v>5.7089999999999996</v>
      </c>
      <c r="T11">
        <v>15</v>
      </c>
      <c r="U11">
        <v>12.38</v>
      </c>
      <c r="V11">
        <v>1.64</v>
      </c>
      <c r="W11">
        <v>8.3699999999999992</v>
      </c>
      <c r="X11">
        <v>10.1</v>
      </c>
      <c r="Y11">
        <v>1.25</v>
      </c>
      <c r="Z11">
        <v>4.4020000000000001</v>
      </c>
      <c r="AA11">
        <v>0.57199999999999995</v>
      </c>
      <c r="AB11">
        <v>4.4800000000000004</v>
      </c>
      <c r="AC11">
        <v>10.64</v>
      </c>
      <c r="AD11">
        <v>25.65</v>
      </c>
      <c r="AE11">
        <v>3.13</v>
      </c>
      <c r="AF11">
        <v>0.32</v>
      </c>
      <c r="AG11">
        <v>0.38800000000000001</v>
      </c>
      <c r="AH11">
        <v>2.2000000000000002</v>
      </c>
      <c r="AI11">
        <v>2.2599999999999998</v>
      </c>
      <c r="AJ11">
        <v>6.36</v>
      </c>
      <c r="AK11">
        <v>3.95</v>
      </c>
      <c r="AL11">
        <v>1.51</v>
      </c>
      <c r="AM11">
        <v>4.53</v>
      </c>
      <c r="AN11">
        <v>0.155</v>
      </c>
      <c r="AO11">
        <v>5.718</v>
      </c>
      <c r="AP11">
        <v>853.54</v>
      </c>
    </row>
    <row r="12" spans="1:42">
      <c r="A12" s="28">
        <v>42930</v>
      </c>
      <c r="B12">
        <v>9.32</v>
      </c>
      <c r="C12">
        <v>6.94</v>
      </c>
      <c r="D12">
        <v>2.97</v>
      </c>
      <c r="E12">
        <v>8.74</v>
      </c>
      <c r="F12">
        <v>16.38</v>
      </c>
      <c r="G12">
        <v>23.6</v>
      </c>
      <c r="H12">
        <v>5.23</v>
      </c>
      <c r="I12">
        <v>1.1000000000000001</v>
      </c>
      <c r="J12">
        <v>3.96</v>
      </c>
      <c r="K12">
        <v>25.68</v>
      </c>
      <c r="L12">
        <v>0.68</v>
      </c>
      <c r="M12">
        <v>1.78</v>
      </c>
      <c r="N12">
        <v>1.37</v>
      </c>
      <c r="O12">
        <v>0.98499999999999999</v>
      </c>
      <c r="P12">
        <v>0.749</v>
      </c>
      <c r="Q12">
        <v>8.2100000000000009</v>
      </c>
      <c r="R12">
        <v>19.600000000000001</v>
      </c>
      <c r="S12">
        <v>5.7190000000000003</v>
      </c>
      <c r="T12">
        <v>15.12</v>
      </c>
      <c r="U12">
        <v>12.35</v>
      </c>
      <c r="V12">
        <v>1.66</v>
      </c>
      <c r="W12">
        <v>8.4</v>
      </c>
      <c r="X12">
        <v>10.1</v>
      </c>
      <c r="Y12">
        <v>1.29</v>
      </c>
      <c r="Z12">
        <v>4.4420000000000002</v>
      </c>
      <c r="AA12">
        <v>0.57999999999999996</v>
      </c>
      <c r="AB12">
        <v>4.4000000000000004</v>
      </c>
      <c r="AC12">
        <v>10.78</v>
      </c>
      <c r="AD12">
        <v>25.57</v>
      </c>
      <c r="AE12">
        <v>3.08</v>
      </c>
      <c r="AF12">
        <v>0.316</v>
      </c>
      <c r="AG12">
        <v>0.38500000000000001</v>
      </c>
      <c r="AH12">
        <v>2.2000000000000002</v>
      </c>
      <c r="AI12">
        <v>2.25</v>
      </c>
      <c r="AJ12">
        <v>6.37</v>
      </c>
      <c r="AK12">
        <v>4.13</v>
      </c>
      <c r="AL12">
        <v>1.53</v>
      </c>
      <c r="AM12">
        <v>4.5</v>
      </c>
      <c r="AN12">
        <v>0.151</v>
      </c>
      <c r="AO12">
        <v>5.7759999999999998</v>
      </c>
      <c r="AP12">
        <v>856.47</v>
      </c>
    </row>
    <row r="13" spans="1:42">
      <c r="A13" s="28">
        <v>42933</v>
      </c>
      <c r="B13">
        <v>9.2899999999999991</v>
      </c>
      <c r="C13">
        <v>6.85</v>
      </c>
      <c r="D13">
        <v>2.93</v>
      </c>
      <c r="E13">
        <v>8.69</v>
      </c>
      <c r="F13">
        <v>16.350000000000001</v>
      </c>
      <c r="G13">
        <v>23.5</v>
      </c>
      <c r="H13">
        <v>5.24</v>
      </c>
      <c r="I13">
        <v>1.08</v>
      </c>
      <c r="J13">
        <v>3.96</v>
      </c>
      <c r="K13">
        <v>25.63</v>
      </c>
      <c r="L13">
        <v>0.67600000000000005</v>
      </c>
      <c r="M13">
        <v>1.77</v>
      </c>
      <c r="N13">
        <v>1.42</v>
      </c>
      <c r="O13">
        <v>1.0329999999999999</v>
      </c>
      <c r="P13">
        <v>0.76</v>
      </c>
      <c r="Q13">
        <v>8.26</v>
      </c>
      <c r="R13">
        <v>19.34</v>
      </c>
      <c r="S13">
        <v>5.6989999999999998</v>
      </c>
      <c r="T13">
        <v>15.3</v>
      </c>
      <c r="U13">
        <v>12.44</v>
      </c>
      <c r="V13">
        <v>1.67</v>
      </c>
      <c r="W13">
        <v>8.3000000000000007</v>
      </c>
      <c r="X13">
        <v>10.199999999999999</v>
      </c>
      <c r="Y13">
        <v>1.35</v>
      </c>
      <c r="Z13">
        <v>4.4509999999999996</v>
      </c>
      <c r="AA13">
        <v>0.625</v>
      </c>
      <c r="AB13">
        <v>4.41</v>
      </c>
      <c r="AC13">
        <v>10.9</v>
      </c>
      <c r="AD13">
        <v>25.4</v>
      </c>
      <c r="AE13">
        <v>3.08</v>
      </c>
      <c r="AF13">
        <v>0.32</v>
      </c>
      <c r="AG13">
        <v>0.38900000000000001</v>
      </c>
      <c r="AH13">
        <v>2.2000000000000002</v>
      </c>
      <c r="AI13">
        <v>2.2999999999999998</v>
      </c>
      <c r="AJ13">
        <v>6.35</v>
      </c>
      <c r="AK13">
        <v>4.12</v>
      </c>
      <c r="AL13">
        <v>1.53</v>
      </c>
      <c r="AM13">
        <v>4.4800000000000004</v>
      </c>
      <c r="AN13">
        <v>0.155</v>
      </c>
      <c r="AO13">
        <v>5.843</v>
      </c>
      <c r="AP13">
        <v>858.08</v>
      </c>
    </row>
    <row r="14" spans="1:42">
      <c r="A14" s="28">
        <v>42934</v>
      </c>
      <c r="B14">
        <v>9.2200000000000006</v>
      </c>
      <c r="C14">
        <v>6.75</v>
      </c>
      <c r="D14">
        <v>2.82</v>
      </c>
      <c r="E14">
        <v>8.5500000000000007</v>
      </c>
      <c r="F14">
        <v>16.399999999999999</v>
      </c>
      <c r="G14">
        <v>23.5</v>
      </c>
      <c r="H14">
        <v>5.17</v>
      </c>
      <c r="I14">
        <v>1.05</v>
      </c>
      <c r="J14">
        <v>3.96</v>
      </c>
      <c r="K14">
        <v>25.4</v>
      </c>
      <c r="L14">
        <v>0.72199999999999998</v>
      </c>
      <c r="M14">
        <v>1.74</v>
      </c>
      <c r="N14">
        <v>1.41</v>
      </c>
      <c r="O14">
        <v>1.008</v>
      </c>
      <c r="P14">
        <v>0.74399999999999999</v>
      </c>
      <c r="Q14">
        <v>8.19</v>
      </c>
      <c r="R14">
        <v>19.53</v>
      </c>
      <c r="S14">
        <v>5.68</v>
      </c>
      <c r="T14">
        <v>15.32</v>
      </c>
      <c r="U14">
        <v>12.28</v>
      </c>
      <c r="V14">
        <v>1.68</v>
      </c>
      <c r="W14">
        <v>8.2799999999999994</v>
      </c>
      <c r="X14">
        <v>10.18</v>
      </c>
      <c r="Y14">
        <v>1.31</v>
      </c>
      <c r="Z14">
        <v>4.4219999999999997</v>
      </c>
      <c r="AA14">
        <v>0.64800000000000002</v>
      </c>
      <c r="AB14">
        <v>4.38</v>
      </c>
      <c r="AC14">
        <v>10.89</v>
      </c>
      <c r="AD14">
        <v>25.19</v>
      </c>
      <c r="AE14">
        <v>3.05</v>
      </c>
      <c r="AF14">
        <v>0.29499999999999998</v>
      </c>
      <c r="AG14">
        <v>0.38</v>
      </c>
      <c r="AH14">
        <v>2.19</v>
      </c>
      <c r="AI14">
        <v>2.3199999999999998</v>
      </c>
      <c r="AJ14">
        <v>6.25</v>
      </c>
      <c r="AK14">
        <v>3.97</v>
      </c>
      <c r="AL14">
        <v>1.53</v>
      </c>
      <c r="AM14">
        <v>4.5</v>
      </c>
      <c r="AN14">
        <v>0.151</v>
      </c>
      <c r="AO14">
        <v>5.8239999999999998</v>
      </c>
      <c r="AP14">
        <v>848.07</v>
      </c>
    </row>
    <row r="15" spans="1:42">
      <c r="A15" s="28">
        <v>42935</v>
      </c>
      <c r="B15">
        <v>9.19</v>
      </c>
      <c r="C15">
        <v>6.96</v>
      </c>
      <c r="D15">
        <v>2.85</v>
      </c>
      <c r="E15">
        <v>8.67</v>
      </c>
      <c r="F15">
        <v>16.63</v>
      </c>
      <c r="G15">
        <v>23.13</v>
      </c>
      <c r="H15">
        <v>5.19</v>
      </c>
      <c r="I15">
        <v>1.08</v>
      </c>
      <c r="J15">
        <v>3.96</v>
      </c>
      <c r="K15">
        <v>25.4</v>
      </c>
      <c r="L15">
        <v>0.72499999999999998</v>
      </c>
      <c r="M15">
        <v>1.73</v>
      </c>
      <c r="N15">
        <v>1.4</v>
      </c>
      <c r="O15">
        <v>0.99</v>
      </c>
      <c r="P15">
        <v>0.76300000000000001</v>
      </c>
      <c r="Q15">
        <v>8.2200000000000006</v>
      </c>
      <c r="R15">
        <v>19.5</v>
      </c>
      <c r="S15">
        <v>5.7480000000000002</v>
      </c>
      <c r="T15">
        <v>15.11</v>
      </c>
      <c r="U15">
        <v>12.2</v>
      </c>
      <c r="V15">
        <v>1.67</v>
      </c>
      <c r="W15">
        <v>8.25</v>
      </c>
      <c r="X15">
        <v>10.199999999999999</v>
      </c>
      <c r="Y15">
        <v>1.34</v>
      </c>
      <c r="Z15">
        <v>4.4909999999999997</v>
      </c>
      <c r="AA15">
        <v>0.63500000000000001</v>
      </c>
      <c r="AB15">
        <v>4.3</v>
      </c>
      <c r="AC15">
        <v>10.97</v>
      </c>
      <c r="AD15">
        <v>25.3</v>
      </c>
      <c r="AE15">
        <v>3.03</v>
      </c>
      <c r="AF15">
        <v>0.3</v>
      </c>
      <c r="AG15">
        <v>0.38200000000000001</v>
      </c>
      <c r="AH15">
        <v>2.21</v>
      </c>
      <c r="AI15">
        <v>2.39</v>
      </c>
      <c r="AJ15">
        <v>6.37</v>
      </c>
      <c r="AK15">
        <v>3.96</v>
      </c>
      <c r="AL15">
        <v>1.54</v>
      </c>
      <c r="AM15">
        <v>4.5</v>
      </c>
      <c r="AN15">
        <v>0.15</v>
      </c>
      <c r="AO15">
        <v>5.9</v>
      </c>
      <c r="AP15">
        <v>853.54</v>
      </c>
    </row>
    <row r="16" spans="1:42">
      <c r="A16" s="28">
        <v>42936</v>
      </c>
      <c r="B16">
        <v>9.3000000000000007</v>
      </c>
      <c r="C16">
        <v>6.94</v>
      </c>
      <c r="D16">
        <v>2.95</v>
      </c>
      <c r="E16">
        <v>8.6199999999999992</v>
      </c>
      <c r="F16">
        <v>16.7</v>
      </c>
      <c r="G16">
        <v>23.72</v>
      </c>
      <c r="H16">
        <v>5.12</v>
      </c>
      <c r="I16">
        <v>1.08</v>
      </c>
      <c r="J16">
        <v>3.95</v>
      </c>
      <c r="K16">
        <v>24.95</v>
      </c>
      <c r="L16">
        <v>0.72</v>
      </c>
      <c r="M16">
        <v>1.74</v>
      </c>
      <c r="N16">
        <v>1.39</v>
      </c>
      <c r="O16">
        <v>0.97</v>
      </c>
      <c r="P16">
        <v>0.76700000000000002</v>
      </c>
      <c r="Q16">
        <v>8.19</v>
      </c>
      <c r="R16">
        <v>19.2</v>
      </c>
      <c r="S16">
        <v>5.65</v>
      </c>
      <c r="T16">
        <v>15.2</v>
      </c>
      <c r="U16">
        <v>12.13</v>
      </c>
      <c r="V16">
        <v>1.7</v>
      </c>
      <c r="W16">
        <v>8.5399999999999991</v>
      </c>
      <c r="X16">
        <v>10.24</v>
      </c>
      <c r="Y16">
        <v>1.34</v>
      </c>
      <c r="Z16">
        <v>4.4909999999999997</v>
      </c>
      <c r="AA16">
        <v>0.66800000000000004</v>
      </c>
      <c r="AB16">
        <v>4.4000000000000004</v>
      </c>
      <c r="AC16">
        <v>10.89</v>
      </c>
      <c r="AD16">
        <v>25.51</v>
      </c>
      <c r="AE16">
        <v>3.01</v>
      </c>
      <c r="AF16">
        <v>0.30399999999999999</v>
      </c>
      <c r="AG16">
        <v>0.372</v>
      </c>
      <c r="AH16">
        <v>2.2000000000000002</v>
      </c>
      <c r="AI16">
        <v>2.39</v>
      </c>
      <c r="AJ16">
        <v>6.34</v>
      </c>
      <c r="AK16">
        <v>4</v>
      </c>
      <c r="AL16">
        <v>1.55</v>
      </c>
      <c r="AM16">
        <v>4.5</v>
      </c>
      <c r="AN16">
        <v>0.15</v>
      </c>
      <c r="AO16">
        <v>5.92</v>
      </c>
      <c r="AP16">
        <v>854.54</v>
      </c>
    </row>
    <row r="17" spans="1:42">
      <c r="A17" s="28">
        <v>42937</v>
      </c>
      <c r="B17">
        <v>9.0299999999999994</v>
      </c>
      <c r="C17">
        <v>6.96</v>
      </c>
      <c r="D17">
        <v>2.87</v>
      </c>
      <c r="E17">
        <v>8.51</v>
      </c>
      <c r="F17">
        <v>16.37</v>
      </c>
      <c r="G17">
        <v>23.75</v>
      </c>
      <c r="H17">
        <v>5.14</v>
      </c>
      <c r="I17">
        <v>1.07</v>
      </c>
      <c r="J17">
        <v>3.89</v>
      </c>
      <c r="K17">
        <v>23.62</v>
      </c>
      <c r="L17">
        <v>0.72199999999999998</v>
      </c>
      <c r="M17">
        <v>1.71</v>
      </c>
      <c r="N17">
        <v>1.4</v>
      </c>
      <c r="O17">
        <v>0.99099999999999999</v>
      </c>
      <c r="P17">
        <v>0.75</v>
      </c>
      <c r="Q17">
        <v>8.2100000000000009</v>
      </c>
      <c r="R17">
        <v>18.670000000000002</v>
      </c>
      <c r="S17">
        <v>5.7</v>
      </c>
      <c r="T17">
        <v>14.78</v>
      </c>
      <c r="U17">
        <v>12.1</v>
      </c>
      <c r="V17">
        <v>1.7</v>
      </c>
      <c r="W17">
        <v>8.4</v>
      </c>
      <c r="X17">
        <v>10.18</v>
      </c>
      <c r="Y17">
        <v>1.33</v>
      </c>
      <c r="Z17">
        <v>4.5209999999999999</v>
      </c>
      <c r="AA17">
        <v>0.7</v>
      </c>
      <c r="AB17">
        <v>4.42</v>
      </c>
      <c r="AC17">
        <v>10.88</v>
      </c>
      <c r="AD17">
        <v>24.86</v>
      </c>
      <c r="AE17">
        <v>3</v>
      </c>
      <c r="AF17">
        <v>0.29899999999999999</v>
      </c>
      <c r="AG17">
        <v>0.371</v>
      </c>
      <c r="AH17">
        <v>2.16</v>
      </c>
      <c r="AI17">
        <v>2.37</v>
      </c>
      <c r="AJ17">
        <v>6.23</v>
      </c>
      <c r="AK17">
        <v>3.95</v>
      </c>
      <c r="AL17">
        <v>1.57</v>
      </c>
      <c r="AM17">
        <v>4.5</v>
      </c>
      <c r="AN17">
        <v>0.14799999999999999</v>
      </c>
      <c r="AO17">
        <v>5.91</v>
      </c>
      <c r="AP17">
        <v>845.97</v>
      </c>
    </row>
    <row r="18" spans="1:42">
      <c r="A18" s="28">
        <v>42940</v>
      </c>
      <c r="B18">
        <v>9.0299999999999994</v>
      </c>
      <c r="C18">
        <v>6.9</v>
      </c>
      <c r="D18">
        <v>2.98</v>
      </c>
      <c r="E18">
        <v>8.58</v>
      </c>
      <c r="F18">
        <v>16.260000000000002</v>
      </c>
      <c r="G18">
        <v>22.8</v>
      </c>
      <c r="H18">
        <v>5.19</v>
      </c>
      <c r="I18">
        <v>1.0900000000000001</v>
      </c>
      <c r="J18">
        <v>3.88</v>
      </c>
      <c r="K18">
        <v>24.15</v>
      </c>
      <c r="L18">
        <v>0.71899999999999997</v>
      </c>
      <c r="M18">
        <v>1.73</v>
      </c>
      <c r="N18">
        <v>1.39</v>
      </c>
      <c r="O18">
        <v>1.07</v>
      </c>
      <c r="P18">
        <v>0.753</v>
      </c>
      <c r="Q18">
        <v>8.19</v>
      </c>
      <c r="R18">
        <v>19.14</v>
      </c>
      <c r="S18">
        <v>5.77</v>
      </c>
      <c r="T18">
        <v>14.7</v>
      </c>
      <c r="U18">
        <v>12.3</v>
      </c>
      <c r="V18">
        <v>1.77</v>
      </c>
      <c r="W18">
        <v>8.4499999999999993</v>
      </c>
      <c r="X18">
        <v>10.08</v>
      </c>
      <c r="Y18">
        <v>1.32</v>
      </c>
      <c r="Z18">
        <v>4.5010000000000003</v>
      </c>
      <c r="AA18">
        <v>0.67100000000000004</v>
      </c>
      <c r="AB18">
        <v>4.42</v>
      </c>
      <c r="AC18">
        <v>10.98</v>
      </c>
      <c r="AD18">
        <v>24.82</v>
      </c>
      <c r="AE18">
        <v>3.02</v>
      </c>
      <c r="AF18">
        <v>0.29699999999999999</v>
      </c>
      <c r="AG18">
        <v>0.372</v>
      </c>
      <c r="AH18">
        <v>2.19</v>
      </c>
      <c r="AI18">
        <v>2.37</v>
      </c>
      <c r="AJ18">
        <v>6.25</v>
      </c>
      <c r="AK18">
        <v>3.95</v>
      </c>
      <c r="AL18">
        <v>1.6</v>
      </c>
      <c r="AM18">
        <v>4.55</v>
      </c>
      <c r="AN18">
        <v>0.14799999999999999</v>
      </c>
      <c r="AO18">
        <v>5.91</v>
      </c>
      <c r="AP18">
        <v>849.07</v>
      </c>
    </row>
    <row r="19" spans="1:42">
      <c r="A19" s="28">
        <v>42941</v>
      </c>
      <c r="B19">
        <v>9.0500000000000007</v>
      </c>
      <c r="C19">
        <v>6.83</v>
      </c>
      <c r="D19">
        <v>3.04</v>
      </c>
      <c r="E19">
        <v>8.44</v>
      </c>
      <c r="F19">
        <v>16.16</v>
      </c>
      <c r="G19">
        <v>22.79</v>
      </c>
      <c r="H19">
        <v>5.13</v>
      </c>
      <c r="I19">
        <v>1.1000000000000001</v>
      </c>
      <c r="J19">
        <v>3.85</v>
      </c>
      <c r="K19">
        <v>24.15</v>
      </c>
      <c r="L19">
        <v>0.71499999999999997</v>
      </c>
      <c r="M19">
        <v>1.68</v>
      </c>
      <c r="N19">
        <v>1.37</v>
      </c>
      <c r="O19">
        <v>1.054</v>
      </c>
      <c r="P19">
        <v>0.77200000000000002</v>
      </c>
      <c r="Q19">
        <v>8.1199999999999992</v>
      </c>
      <c r="R19">
        <v>19</v>
      </c>
      <c r="S19">
        <v>5.64</v>
      </c>
      <c r="T19">
        <v>14.4</v>
      </c>
      <c r="U19">
        <v>12.1</v>
      </c>
      <c r="V19">
        <v>1.75</v>
      </c>
      <c r="W19">
        <v>8.43</v>
      </c>
      <c r="X19">
        <v>10.06</v>
      </c>
      <c r="Y19">
        <v>1.27</v>
      </c>
      <c r="Z19">
        <v>4.4909999999999997</v>
      </c>
      <c r="AA19">
        <v>0.64100000000000001</v>
      </c>
      <c r="AB19">
        <v>4.34</v>
      </c>
      <c r="AC19">
        <v>10.9</v>
      </c>
      <c r="AD19">
        <v>24.86</v>
      </c>
      <c r="AE19">
        <v>3.01</v>
      </c>
      <c r="AF19">
        <v>0.29599999999999999</v>
      </c>
      <c r="AG19">
        <v>0.36599999999999999</v>
      </c>
      <c r="AH19">
        <v>2.16</v>
      </c>
      <c r="AI19">
        <v>2.2599999999999998</v>
      </c>
      <c r="AJ19">
        <v>6.3</v>
      </c>
      <c r="AK19">
        <v>3.95</v>
      </c>
      <c r="AL19">
        <v>1.56</v>
      </c>
      <c r="AM19">
        <v>4.51</v>
      </c>
      <c r="AN19">
        <v>0.15</v>
      </c>
      <c r="AO19">
        <v>5.9</v>
      </c>
      <c r="AP19">
        <v>843.05</v>
      </c>
    </row>
    <row r="20" spans="1:42">
      <c r="A20" s="28">
        <v>42942</v>
      </c>
      <c r="B20">
        <v>8.92</v>
      </c>
      <c r="C20">
        <v>6.58</v>
      </c>
      <c r="D20">
        <v>2.93</v>
      </c>
      <c r="E20">
        <v>8.39</v>
      </c>
      <c r="F20">
        <v>16</v>
      </c>
      <c r="G20">
        <v>22.61</v>
      </c>
      <c r="H20">
        <v>5.1100000000000003</v>
      </c>
      <c r="I20">
        <v>1.08</v>
      </c>
      <c r="J20">
        <v>3.84</v>
      </c>
      <c r="K20">
        <v>24.1</v>
      </c>
      <c r="L20">
        <v>0.7</v>
      </c>
      <c r="M20">
        <v>1.68</v>
      </c>
      <c r="N20">
        <v>1.35</v>
      </c>
      <c r="O20">
        <v>1.008</v>
      </c>
      <c r="P20">
        <v>0.754</v>
      </c>
      <c r="Q20">
        <v>7.89</v>
      </c>
      <c r="R20">
        <v>18.98</v>
      </c>
      <c r="S20">
        <v>5.77</v>
      </c>
      <c r="T20">
        <v>14.48</v>
      </c>
      <c r="U20">
        <v>12.4</v>
      </c>
      <c r="V20">
        <v>1.75</v>
      </c>
      <c r="W20">
        <v>8.2899999999999991</v>
      </c>
      <c r="X20">
        <v>9.9600000000000009</v>
      </c>
      <c r="Y20">
        <v>1.23</v>
      </c>
      <c r="Z20">
        <v>4.4809999999999999</v>
      </c>
      <c r="AA20">
        <v>0.61499999999999999</v>
      </c>
      <c r="AB20">
        <v>4.38</v>
      </c>
      <c r="AC20">
        <v>11</v>
      </c>
      <c r="AD20">
        <v>25.15</v>
      </c>
      <c r="AE20">
        <v>3.02</v>
      </c>
      <c r="AF20">
        <v>0.27200000000000002</v>
      </c>
      <c r="AG20">
        <v>0.35699999999999998</v>
      </c>
      <c r="AH20">
        <v>2.13</v>
      </c>
      <c r="AI20">
        <v>2.23</v>
      </c>
      <c r="AJ20">
        <v>6.3</v>
      </c>
      <c r="AK20">
        <v>3.9</v>
      </c>
      <c r="AL20">
        <v>1.53</v>
      </c>
      <c r="AM20">
        <v>4.5</v>
      </c>
      <c r="AN20">
        <v>0.14599999999999999</v>
      </c>
      <c r="AO20">
        <v>5.7</v>
      </c>
      <c r="AP20">
        <v>830.21</v>
      </c>
    </row>
    <row r="21" spans="1:42">
      <c r="A21" s="28">
        <v>42943</v>
      </c>
      <c r="B21">
        <v>9</v>
      </c>
      <c r="C21">
        <v>6.55</v>
      </c>
      <c r="D21">
        <v>2.88</v>
      </c>
      <c r="E21">
        <v>8.24</v>
      </c>
      <c r="F21">
        <v>15.9</v>
      </c>
      <c r="G21">
        <v>22.5</v>
      </c>
      <c r="H21">
        <v>5.0999999999999996</v>
      </c>
      <c r="I21">
        <v>1.1000000000000001</v>
      </c>
      <c r="J21">
        <v>3.8</v>
      </c>
      <c r="K21">
        <v>24.11</v>
      </c>
      <c r="L21">
        <v>0.66900000000000004</v>
      </c>
      <c r="M21">
        <v>1.66</v>
      </c>
      <c r="N21">
        <v>1.32</v>
      </c>
      <c r="O21">
        <v>0.93799999999999994</v>
      </c>
      <c r="P21">
        <v>0.73699999999999999</v>
      </c>
      <c r="Q21">
        <v>7.78</v>
      </c>
      <c r="R21">
        <v>19.03</v>
      </c>
      <c r="S21">
        <v>5.75</v>
      </c>
      <c r="T21">
        <v>14.28</v>
      </c>
      <c r="U21">
        <v>12.54</v>
      </c>
      <c r="V21">
        <v>1.74</v>
      </c>
      <c r="W21">
        <v>8.25</v>
      </c>
      <c r="X21">
        <v>9.9499999999999993</v>
      </c>
      <c r="Y21">
        <v>1.22</v>
      </c>
      <c r="Z21">
        <v>4.4420000000000002</v>
      </c>
      <c r="AA21">
        <v>0.60499999999999998</v>
      </c>
      <c r="AB21">
        <v>4.3</v>
      </c>
      <c r="AC21">
        <v>10.95</v>
      </c>
      <c r="AD21">
        <v>25.55</v>
      </c>
      <c r="AE21">
        <v>3</v>
      </c>
      <c r="AF21">
        <v>0.26900000000000002</v>
      </c>
      <c r="AG21">
        <v>0.35899999999999999</v>
      </c>
      <c r="AH21">
        <v>2.06</v>
      </c>
      <c r="AI21">
        <v>2.11</v>
      </c>
      <c r="AJ21">
        <v>6.33</v>
      </c>
      <c r="AK21">
        <v>3.88</v>
      </c>
      <c r="AL21">
        <v>1.54</v>
      </c>
      <c r="AM21">
        <v>4.51</v>
      </c>
      <c r="AN21">
        <v>0.14299999999999999</v>
      </c>
      <c r="AO21">
        <v>5.53</v>
      </c>
      <c r="AP21">
        <v>818.63</v>
      </c>
    </row>
    <row r="22" spans="1:42">
      <c r="A22" s="28">
        <v>42944</v>
      </c>
      <c r="B22">
        <v>9.1199999999999992</v>
      </c>
      <c r="C22">
        <v>6.55</v>
      </c>
      <c r="D22">
        <v>2.88</v>
      </c>
      <c r="E22">
        <v>8.3000000000000007</v>
      </c>
      <c r="F22">
        <v>15.88</v>
      </c>
      <c r="G22">
        <v>22.51</v>
      </c>
      <c r="H22">
        <v>5.13</v>
      </c>
      <c r="I22">
        <v>1.0900000000000001</v>
      </c>
      <c r="J22">
        <v>3.79</v>
      </c>
      <c r="K22">
        <v>24.07</v>
      </c>
      <c r="L22">
        <v>0.65400000000000003</v>
      </c>
      <c r="M22">
        <v>1.67</v>
      </c>
      <c r="N22">
        <v>1.36</v>
      </c>
      <c r="O22">
        <v>0.91900000000000004</v>
      </c>
      <c r="P22">
        <v>0.78</v>
      </c>
      <c r="Q22">
        <v>7.75</v>
      </c>
      <c r="R22">
        <v>18.95</v>
      </c>
      <c r="S22">
        <v>5.75</v>
      </c>
      <c r="T22">
        <v>14.38</v>
      </c>
      <c r="U22">
        <v>12.44</v>
      </c>
      <c r="V22">
        <v>1.76</v>
      </c>
      <c r="W22">
        <v>8.25</v>
      </c>
      <c r="X22">
        <v>9.89</v>
      </c>
      <c r="Y22">
        <v>1.21</v>
      </c>
      <c r="Z22">
        <v>4.4610000000000003</v>
      </c>
      <c r="AA22">
        <v>0.61699999999999999</v>
      </c>
      <c r="AB22">
        <v>4.34</v>
      </c>
      <c r="AC22">
        <v>10.96</v>
      </c>
      <c r="AD22">
        <v>25.55</v>
      </c>
      <c r="AE22">
        <v>3</v>
      </c>
      <c r="AF22">
        <v>0.27100000000000002</v>
      </c>
      <c r="AG22">
        <v>0.35699999999999998</v>
      </c>
      <c r="AH22">
        <v>2.0699999999999998</v>
      </c>
      <c r="AI22">
        <v>2.09</v>
      </c>
      <c r="AJ22">
        <v>6.24</v>
      </c>
      <c r="AK22">
        <v>3.93</v>
      </c>
      <c r="AL22">
        <v>1.52</v>
      </c>
      <c r="AM22">
        <v>4.5</v>
      </c>
      <c r="AN22">
        <v>0.13900000000000001</v>
      </c>
      <c r="AO22">
        <v>5.5</v>
      </c>
      <c r="AP22">
        <v>820.02</v>
      </c>
    </row>
    <row r="23" spans="1:42">
      <c r="A23" s="28">
        <v>42947</v>
      </c>
      <c r="B23">
        <v>9.1</v>
      </c>
      <c r="C23">
        <v>6.67</v>
      </c>
      <c r="D23">
        <v>2.79</v>
      </c>
      <c r="E23">
        <v>8.4</v>
      </c>
      <c r="F23">
        <v>15.82</v>
      </c>
      <c r="G23">
        <v>22.28</v>
      </c>
      <c r="H23">
        <v>5.09</v>
      </c>
      <c r="I23">
        <v>1.0900000000000001</v>
      </c>
      <c r="J23">
        <v>3.78</v>
      </c>
      <c r="K23">
        <v>23.57</v>
      </c>
      <c r="L23">
        <v>0.65700000000000003</v>
      </c>
      <c r="M23">
        <v>1.65</v>
      </c>
      <c r="N23">
        <v>1.37</v>
      </c>
      <c r="O23">
        <v>0.91900000000000004</v>
      </c>
      <c r="P23">
        <v>0.77900000000000003</v>
      </c>
      <c r="Q23">
        <v>7.83</v>
      </c>
      <c r="R23">
        <v>19.05</v>
      </c>
      <c r="S23">
        <v>5.8</v>
      </c>
      <c r="T23">
        <v>14.15</v>
      </c>
      <c r="U23">
        <v>12.3</v>
      </c>
      <c r="V23">
        <v>1.75</v>
      </c>
      <c r="W23">
        <v>8.27</v>
      </c>
      <c r="X23">
        <v>9.7200000000000006</v>
      </c>
      <c r="Y23">
        <v>1.18</v>
      </c>
      <c r="Z23">
        <v>4.4420000000000002</v>
      </c>
      <c r="AA23">
        <v>0.58199999999999996</v>
      </c>
      <c r="AB23">
        <v>4.29</v>
      </c>
      <c r="AC23">
        <v>10.78</v>
      </c>
      <c r="AD23">
        <v>25.68</v>
      </c>
      <c r="AE23">
        <v>2.93</v>
      </c>
      <c r="AF23">
        <v>0.26800000000000002</v>
      </c>
      <c r="AG23">
        <v>0.35099999999999998</v>
      </c>
      <c r="AH23">
        <v>2.04</v>
      </c>
      <c r="AI23">
        <v>2.2400000000000002</v>
      </c>
      <c r="AJ23">
        <v>6.19</v>
      </c>
      <c r="AK23">
        <v>3.9</v>
      </c>
      <c r="AL23">
        <v>1.48</v>
      </c>
      <c r="AM23">
        <v>4.5</v>
      </c>
      <c r="AN23">
        <v>0.13500000000000001</v>
      </c>
      <c r="AO23">
        <v>5.33</v>
      </c>
      <c r="AP23">
        <v>812.21</v>
      </c>
    </row>
    <row r="24" spans="1:42">
      <c r="A24" s="28">
        <v>42948</v>
      </c>
      <c r="B24">
        <v>9.1</v>
      </c>
      <c r="C24">
        <v>6.75</v>
      </c>
      <c r="D24">
        <v>2.86</v>
      </c>
      <c r="E24">
        <v>8.4</v>
      </c>
      <c r="F24">
        <v>15.96</v>
      </c>
      <c r="G24">
        <v>22.28</v>
      </c>
      <c r="H24">
        <v>5.1100000000000003</v>
      </c>
      <c r="I24">
        <v>1.1499999999999999</v>
      </c>
      <c r="J24">
        <v>3.91</v>
      </c>
      <c r="K24">
        <v>22.8</v>
      </c>
      <c r="L24">
        <v>0.68</v>
      </c>
      <c r="M24">
        <v>1.66</v>
      </c>
      <c r="N24">
        <v>1.35</v>
      </c>
      <c r="O24">
        <v>0.91900000000000004</v>
      </c>
      <c r="P24">
        <v>0.78800000000000003</v>
      </c>
      <c r="Q24">
        <v>7.76</v>
      </c>
      <c r="R24">
        <v>19.079999999999998</v>
      </c>
      <c r="S24">
        <v>5.8</v>
      </c>
      <c r="T24">
        <v>13.95</v>
      </c>
      <c r="U24">
        <v>12.24</v>
      </c>
      <c r="V24">
        <v>1.75</v>
      </c>
      <c r="W24">
        <v>8.3000000000000007</v>
      </c>
      <c r="X24">
        <v>9.8000000000000007</v>
      </c>
      <c r="Y24">
        <v>1.2</v>
      </c>
      <c r="Z24">
        <v>4.4710000000000001</v>
      </c>
      <c r="AA24">
        <v>0.61399999999999999</v>
      </c>
      <c r="AB24">
        <v>4.33</v>
      </c>
      <c r="AC24">
        <v>10.94</v>
      </c>
      <c r="AD24">
        <v>25.67</v>
      </c>
      <c r="AE24">
        <v>2.99</v>
      </c>
      <c r="AF24">
        <v>0.28599999999999998</v>
      </c>
      <c r="AG24">
        <v>0.35399999999999998</v>
      </c>
      <c r="AH24">
        <v>2.11</v>
      </c>
      <c r="AI24">
        <v>2.2000000000000002</v>
      </c>
      <c r="AJ24">
        <v>6.27</v>
      </c>
      <c r="AK24">
        <v>3.94</v>
      </c>
      <c r="AL24">
        <v>1.48</v>
      </c>
      <c r="AM24">
        <v>4.5</v>
      </c>
      <c r="AN24">
        <v>0.13700000000000001</v>
      </c>
      <c r="AO24">
        <v>5.23</v>
      </c>
      <c r="AP24">
        <v>817.74</v>
      </c>
    </row>
    <row r="25" spans="1:42">
      <c r="A25" s="28">
        <v>42949</v>
      </c>
      <c r="B25">
        <v>9.1999999999999993</v>
      </c>
      <c r="C25">
        <v>6.68</v>
      </c>
      <c r="D25">
        <v>2.87</v>
      </c>
      <c r="E25">
        <v>8.3800000000000008</v>
      </c>
      <c r="F25">
        <v>16.02</v>
      </c>
      <c r="G25">
        <v>22.25</v>
      </c>
      <c r="H25">
        <v>5.1100000000000003</v>
      </c>
      <c r="I25">
        <v>1.17</v>
      </c>
      <c r="J25">
        <v>3.98</v>
      </c>
      <c r="K25">
        <v>23.86</v>
      </c>
      <c r="L25">
        <v>0.68</v>
      </c>
      <c r="M25">
        <v>1.68</v>
      </c>
      <c r="N25">
        <v>1.29</v>
      </c>
      <c r="O25">
        <v>0.91900000000000004</v>
      </c>
      <c r="P25">
        <v>0.79500000000000004</v>
      </c>
      <c r="Q25">
        <v>7.81</v>
      </c>
      <c r="R25">
        <v>19.39</v>
      </c>
      <c r="S25">
        <v>5.81</v>
      </c>
      <c r="T25">
        <v>14.38</v>
      </c>
      <c r="U25">
        <v>12.25</v>
      </c>
      <c r="V25">
        <v>1.75</v>
      </c>
      <c r="W25">
        <v>8.36</v>
      </c>
      <c r="X25">
        <v>9.92</v>
      </c>
      <c r="Y25">
        <v>1.23</v>
      </c>
      <c r="Z25">
        <v>4.4909999999999997</v>
      </c>
      <c r="AA25">
        <v>0.61699999999999999</v>
      </c>
      <c r="AB25">
        <v>4.55</v>
      </c>
      <c r="AC25">
        <v>11.1</v>
      </c>
      <c r="AD25">
        <v>25.3</v>
      </c>
      <c r="AE25">
        <v>2.94</v>
      </c>
      <c r="AF25">
        <v>0.28499999999999998</v>
      </c>
      <c r="AG25">
        <v>0.36</v>
      </c>
      <c r="AH25">
        <v>2.13</v>
      </c>
      <c r="AI25">
        <v>2.23</v>
      </c>
      <c r="AJ25">
        <v>6.36</v>
      </c>
      <c r="AK25">
        <v>3.95</v>
      </c>
      <c r="AL25">
        <v>1.49</v>
      </c>
      <c r="AM25">
        <v>4.58</v>
      </c>
      <c r="AN25">
        <v>0.13900000000000001</v>
      </c>
      <c r="AO25">
        <v>5.27</v>
      </c>
      <c r="AP25">
        <v>826.02</v>
      </c>
    </row>
    <row r="26" spans="1:42">
      <c r="A26" s="28">
        <v>42950</v>
      </c>
      <c r="B26">
        <v>8.99</v>
      </c>
      <c r="C26">
        <v>6.67</v>
      </c>
      <c r="D26">
        <v>2.84</v>
      </c>
      <c r="E26">
        <v>8.36</v>
      </c>
      <c r="F26">
        <v>15.79</v>
      </c>
      <c r="G26">
        <v>22</v>
      </c>
      <c r="H26">
        <v>5.13</v>
      </c>
      <c r="I26">
        <v>1.18</v>
      </c>
      <c r="J26">
        <v>3.98</v>
      </c>
      <c r="K26">
        <v>24.6</v>
      </c>
      <c r="L26">
        <v>0.68799999999999994</v>
      </c>
      <c r="M26">
        <v>1.68</v>
      </c>
      <c r="N26">
        <v>1.32</v>
      </c>
      <c r="O26">
        <v>1.0209999999999999</v>
      </c>
      <c r="P26">
        <v>0.79</v>
      </c>
      <c r="Q26">
        <v>7.85</v>
      </c>
      <c r="R26">
        <v>19.440000000000001</v>
      </c>
      <c r="S26">
        <v>5.85</v>
      </c>
      <c r="T26">
        <v>14.46</v>
      </c>
      <c r="U26">
        <v>12.26</v>
      </c>
      <c r="V26">
        <v>1.75</v>
      </c>
      <c r="W26">
        <v>8.24</v>
      </c>
      <c r="X26">
        <v>9.98</v>
      </c>
      <c r="Y26">
        <v>1.25</v>
      </c>
      <c r="Z26">
        <v>4.4909999999999997</v>
      </c>
      <c r="AA26">
        <v>0.64</v>
      </c>
      <c r="AB26">
        <v>4.54</v>
      </c>
      <c r="AC26">
        <v>11</v>
      </c>
      <c r="AD26">
        <v>25.38</v>
      </c>
      <c r="AE26">
        <v>2.97</v>
      </c>
      <c r="AF26">
        <v>0.28000000000000003</v>
      </c>
      <c r="AG26">
        <v>0.34799999999999998</v>
      </c>
      <c r="AH26">
        <v>2.1</v>
      </c>
      <c r="AI26">
        <v>2.19</v>
      </c>
      <c r="AJ26">
        <v>6.31</v>
      </c>
      <c r="AK26">
        <v>3.95</v>
      </c>
      <c r="AL26">
        <v>1.5</v>
      </c>
      <c r="AM26">
        <v>4.58</v>
      </c>
      <c r="AN26">
        <v>0.13700000000000001</v>
      </c>
      <c r="AO26">
        <v>5.21</v>
      </c>
      <c r="AP26">
        <v>825.8</v>
      </c>
    </row>
    <row r="27" spans="1:42">
      <c r="A27" s="28">
        <v>42951</v>
      </c>
      <c r="B27">
        <v>9.0299999999999994</v>
      </c>
      <c r="C27">
        <v>6.72</v>
      </c>
      <c r="D27">
        <v>2.92</v>
      </c>
      <c r="E27">
        <v>8.26</v>
      </c>
      <c r="F27">
        <v>15.74</v>
      </c>
      <c r="G27">
        <v>21.93</v>
      </c>
      <c r="H27">
        <v>5.15</v>
      </c>
      <c r="I27">
        <v>1.18</v>
      </c>
      <c r="J27">
        <v>4.08</v>
      </c>
      <c r="K27">
        <v>24.78</v>
      </c>
      <c r="L27">
        <v>0.68600000000000005</v>
      </c>
      <c r="M27">
        <v>1.69</v>
      </c>
      <c r="N27">
        <v>1.32</v>
      </c>
      <c r="O27">
        <v>1.0569999999999999</v>
      </c>
      <c r="P27">
        <v>0.79700000000000004</v>
      </c>
      <c r="Q27">
        <v>7.59</v>
      </c>
      <c r="R27">
        <v>19.420000000000002</v>
      </c>
      <c r="S27">
        <v>6</v>
      </c>
      <c r="T27">
        <v>14.44</v>
      </c>
      <c r="U27">
        <v>12.25</v>
      </c>
      <c r="V27">
        <v>1.75</v>
      </c>
      <c r="W27">
        <v>8.2100000000000009</v>
      </c>
      <c r="X27">
        <v>9.9</v>
      </c>
      <c r="Y27">
        <v>1.25</v>
      </c>
      <c r="Z27">
        <v>4.5110000000000001</v>
      </c>
      <c r="AA27">
        <v>0.65</v>
      </c>
      <c r="AB27">
        <v>4.4800000000000004</v>
      </c>
      <c r="AC27">
        <v>10.98</v>
      </c>
      <c r="AD27">
        <v>25.75</v>
      </c>
      <c r="AE27">
        <v>2.99</v>
      </c>
      <c r="AF27">
        <v>0.28499999999999998</v>
      </c>
      <c r="AG27">
        <v>0.35099999999999998</v>
      </c>
      <c r="AH27">
        <v>2.11</v>
      </c>
      <c r="AI27">
        <v>2.17</v>
      </c>
      <c r="AJ27">
        <v>6.33</v>
      </c>
      <c r="AK27">
        <v>3.97</v>
      </c>
      <c r="AL27">
        <v>1.52</v>
      </c>
      <c r="AM27">
        <v>4.5599999999999996</v>
      </c>
      <c r="AN27">
        <v>0.13400000000000001</v>
      </c>
      <c r="AO27">
        <v>5.33</v>
      </c>
      <c r="AP27">
        <v>829.5</v>
      </c>
    </row>
    <row r="28" spans="1:42">
      <c r="A28" s="28">
        <v>42954</v>
      </c>
      <c r="B28">
        <v>9.0299999999999994</v>
      </c>
      <c r="C28">
        <v>6.63</v>
      </c>
      <c r="D28">
        <v>2.9</v>
      </c>
      <c r="E28">
        <v>8.2799999999999994</v>
      </c>
      <c r="F28">
        <v>15.63</v>
      </c>
      <c r="G28">
        <v>22</v>
      </c>
      <c r="H28">
        <v>5.15</v>
      </c>
      <c r="I28">
        <v>1.18</v>
      </c>
      <c r="J28">
        <v>3.98</v>
      </c>
      <c r="K28">
        <v>24.02</v>
      </c>
      <c r="L28">
        <v>0.68</v>
      </c>
      <c r="M28">
        <v>1.67</v>
      </c>
      <c r="N28">
        <v>1.31</v>
      </c>
      <c r="O28">
        <v>1.0369999999999999</v>
      </c>
      <c r="P28">
        <v>0.78200000000000003</v>
      </c>
      <c r="Q28">
        <v>7.38</v>
      </c>
      <c r="R28">
        <v>19.5</v>
      </c>
      <c r="S28">
        <v>5.94</v>
      </c>
      <c r="T28">
        <v>14.19</v>
      </c>
      <c r="U28">
        <v>12.15</v>
      </c>
      <c r="V28">
        <v>1.73</v>
      </c>
      <c r="W28">
        <v>8.2100000000000009</v>
      </c>
      <c r="X28">
        <v>9.9700000000000006</v>
      </c>
      <c r="Y28">
        <v>1.25</v>
      </c>
      <c r="Z28">
        <v>4.5010000000000003</v>
      </c>
      <c r="AA28">
        <v>0.65200000000000002</v>
      </c>
      <c r="AB28">
        <v>4.47</v>
      </c>
      <c r="AC28">
        <v>10.89</v>
      </c>
      <c r="AD28">
        <v>26.33</v>
      </c>
      <c r="AE28">
        <v>3.01</v>
      </c>
      <c r="AF28">
        <v>0.28399999999999997</v>
      </c>
      <c r="AG28">
        <v>0.35199999999999998</v>
      </c>
      <c r="AH28">
        <v>2.1</v>
      </c>
      <c r="AI28">
        <v>2.2200000000000002</v>
      </c>
      <c r="AJ28">
        <v>6.3</v>
      </c>
      <c r="AK28">
        <v>3.97</v>
      </c>
      <c r="AL28">
        <v>1.53</v>
      </c>
      <c r="AM28">
        <v>4.5</v>
      </c>
      <c r="AN28">
        <v>0.127</v>
      </c>
      <c r="AO28">
        <v>5.3</v>
      </c>
      <c r="AP28">
        <v>827.86</v>
      </c>
    </row>
    <row r="29" spans="1:42">
      <c r="A29" s="28">
        <v>42955</v>
      </c>
      <c r="B29">
        <v>8.86</v>
      </c>
      <c r="C29">
        <v>6.62</v>
      </c>
      <c r="D29">
        <v>2.92</v>
      </c>
      <c r="E29">
        <v>8.32</v>
      </c>
      <c r="F29">
        <v>15.82</v>
      </c>
      <c r="G29">
        <v>22.04</v>
      </c>
      <c r="H29">
        <v>5.16</v>
      </c>
      <c r="I29">
        <v>1.18</v>
      </c>
      <c r="J29">
        <v>4.01</v>
      </c>
      <c r="K29">
        <v>24.02</v>
      </c>
      <c r="L29">
        <v>0.67700000000000005</v>
      </c>
      <c r="M29">
        <v>1.66</v>
      </c>
      <c r="N29">
        <v>1.33</v>
      </c>
      <c r="O29">
        <v>1.0469999999999999</v>
      </c>
      <c r="P29">
        <v>0.78</v>
      </c>
      <c r="Q29">
        <v>7.51</v>
      </c>
      <c r="R29">
        <v>19.23</v>
      </c>
      <c r="S29">
        <v>5.81</v>
      </c>
      <c r="T29">
        <v>14.4</v>
      </c>
      <c r="U29">
        <v>12.1</v>
      </c>
      <c r="V29">
        <v>1.77</v>
      </c>
      <c r="W29">
        <v>8.15</v>
      </c>
      <c r="X29">
        <v>9.9600000000000009</v>
      </c>
      <c r="Y29">
        <v>1.27</v>
      </c>
      <c r="Z29">
        <v>4.5010000000000003</v>
      </c>
      <c r="AA29">
        <v>0.66</v>
      </c>
      <c r="AB29">
        <v>4.4400000000000004</v>
      </c>
      <c r="AC29">
        <v>10.98</v>
      </c>
      <c r="AD29">
        <v>26.29</v>
      </c>
      <c r="AE29">
        <v>2.99</v>
      </c>
      <c r="AF29">
        <v>0.27700000000000002</v>
      </c>
      <c r="AG29">
        <v>0.35699999999999998</v>
      </c>
      <c r="AH29">
        <v>2.13</v>
      </c>
      <c r="AI29">
        <v>2.2000000000000002</v>
      </c>
      <c r="AJ29">
        <v>6.25</v>
      </c>
      <c r="AK29">
        <v>3.97</v>
      </c>
      <c r="AL29">
        <v>1.51</v>
      </c>
      <c r="AM29">
        <v>4.51</v>
      </c>
      <c r="AN29">
        <v>0.128</v>
      </c>
      <c r="AO29">
        <v>5.3</v>
      </c>
      <c r="AP29">
        <v>830.44</v>
      </c>
    </row>
    <row r="30" spans="1:42">
      <c r="A30" s="28">
        <v>42956</v>
      </c>
      <c r="B30">
        <v>9.07</v>
      </c>
      <c r="C30">
        <v>6.63</v>
      </c>
      <c r="D30">
        <v>2.93</v>
      </c>
      <c r="E30">
        <v>8.6199999999999992</v>
      </c>
      <c r="F30">
        <v>15.99</v>
      </c>
      <c r="G30">
        <v>21.94</v>
      </c>
      <c r="H30">
        <v>5.16</v>
      </c>
      <c r="I30">
        <v>1.18</v>
      </c>
      <c r="J30">
        <v>4.01</v>
      </c>
      <c r="K30">
        <v>23.98</v>
      </c>
      <c r="L30">
        <v>0.67</v>
      </c>
      <c r="M30">
        <v>1.65</v>
      </c>
      <c r="N30">
        <v>1.29</v>
      </c>
      <c r="O30">
        <v>1.004</v>
      </c>
      <c r="P30">
        <v>0.76500000000000001</v>
      </c>
      <c r="Q30">
        <v>7.48</v>
      </c>
      <c r="R30">
        <v>19.68</v>
      </c>
      <c r="S30">
        <v>5.9</v>
      </c>
      <c r="T30">
        <v>14.4</v>
      </c>
      <c r="U30">
        <v>12.19</v>
      </c>
      <c r="V30">
        <v>1.79</v>
      </c>
      <c r="W30">
        <v>8.26</v>
      </c>
      <c r="X30">
        <v>9.9700000000000006</v>
      </c>
      <c r="Y30">
        <v>1.26</v>
      </c>
      <c r="Z30">
        <v>4.4710000000000001</v>
      </c>
      <c r="AA30">
        <v>0.64300000000000002</v>
      </c>
      <c r="AB30">
        <v>4.4000000000000004</v>
      </c>
      <c r="AC30">
        <v>10.86</v>
      </c>
      <c r="AD30">
        <v>26.5</v>
      </c>
      <c r="AE30">
        <v>3.02</v>
      </c>
      <c r="AF30">
        <v>0.27900000000000003</v>
      </c>
      <c r="AG30">
        <v>0.35499999999999998</v>
      </c>
      <c r="AH30">
        <v>2.15</v>
      </c>
      <c r="AI30">
        <v>2.2000000000000002</v>
      </c>
      <c r="AJ30">
        <v>6.11</v>
      </c>
      <c r="AK30">
        <v>3.97</v>
      </c>
      <c r="AL30">
        <v>1.53</v>
      </c>
      <c r="AM30">
        <v>4.5599999999999996</v>
      </c>
      <c r="AN30">
        <v>0.13500000000000001</v>
      </c>
      <c r="AO30">
        <v>5.32</v>
      </c>
      <c r="AP30">
        <v>833.61</v>
      </c>
    </row>
    <row r="31" spans="1:42">
      <c r="A31" s="28">
        <v>42957</v>
      </c>
      <c r="B31">
        <v>8.94</v>
      </c>
      <c r="C31">
        <v>6.64</v>
      </c>
      <c r="D31">
        <v>2.92</v>
      </c>
      <c r="E31">
        <v>8.5</v>
      </c>
      <c r="F31">
        <v>15.95</v>
      </c>
      <c r="G31">
        <v>21.47</v>
      </c>
      <c r="H31">
        <v>5.18</v>
      </c>
      <c r="I31">
        <v>1.17</v>
      </c>
      <c r="J31">
        <v>3.99</v>
      </c>
      <c r="K31">
        <v>23.74</v>
      </c>
      <c r="L31">
        <v>0.67</v>
      </c>
      <c r="M31">
        <v>1.65</v>
      </c>
      <c r="N31">
        <v>1.29</v>
      </c>
      <c r="O31">
        <v>0.98499999999999999</v>
      </c>
      <c r="P31">
        <v>0.78400000000000003</v>
      </c>
      <c r="Q31">
        <v>7.48</v>
      </c>
      <c r="R31">
        <v>19.489999999999998</v>
      </c>
      <c r="S31">
        <v>5.86</v>
      </c>
      <c r="T31">
        <v>14.17</v>
      </c>
      <c r="U31">
        <v>12.1</v>
      </c>
      <c r="V31">
        <v>1.81</v>
      </c>
      <c r="W31">
        <v>8.1999999999999993</v>
      </c>
      <c r="X31">
        <v>9.8699999999999992</v>
      </c>
      <c r="Y31">
        <v>1.24</v>
      </c>
      <c r="Z31">
        <v>4.5209999999999999</v>
      </c>
      <c r="AA31">
        <v>0.64900000000000002</v>
      </c>
      <c r="AB31">
        <v>4.3899999999999997</v>
      </c>
      <c r="AC31">
        <v>10.84</v>
      </c>
      <c r="AD31">
        <v>28.3</v>
      </c>
      <c r="AE31">
        <v>3</v>
      </c>
      <c r="AF31">
        <v>0.27700000000000002</v>
      </c>
      <c r="AG31">
        <v>0.35499999999999998</v>
      </c>
      <c r="AH31">
        <v>2.1</v>
      </c>
      <c r="AI31">
        <v>2.14</v>
      </c>
      <c r="AJ31">
        <v>6.09</v>
      </c>
      <c r="AK31">
        <v>3.97</v>
      </c>
      <c r="AL31">
        <v>1.53</v>
      </c>
      <c r="AM31">
        <v>4.54</v>
      </c>
      <c r="AN31">
        <v>0.13400000000000001</v>
      </c>
      <c r="AO31">
        <v>5.29</v>
      </c>
      <c r="AP31">
        <v>833.78</v>
      </c>
    </row>
    <row r="32" spans="1:42">
      <c r="A32" s="28">
        <v>42958</v>
      </c>
      <c r="B32">
        <v>8.86</v>
      </c>
      <c r="C32">
        <v>6.64</v>
      </c>
      <c r="D32">
        <v>2.83</v>
      </c>
      <c r="E32">
        <v>8.48</v>
      </c>
      <c r="F32">
        <v>15.8</v>
      </c>
      <c r="G32">
        <v>21.72</v>
      </c>
      <c r="H32">
        <v>5.14</v>
      </c>
      <c r="I32">
        <v>1.1599999999999999</v>
      </c>
      <c r="J32">
        <v>3.97</v>
      </c>
      <c r="K32">
        <v>23.11</v>
      </c>
      <c r="L32">
        <v>0.66300000000000003</v>
      </c>
      <c r="M32">
        <v>1.6</v>
      </c>
      <c r="N32">
        <v>1.29</v>
      </c>
      <c r="O32">
        <v>0.98499999999999999</v>
      </c>
      <c r="P32">
        <v>0.753</v>
      </c>
      <c r="Q32">
        <v>7.39</v>
      </c>
      <c r="R32">
        <v>19.3</v>
      </c>
      <c r="S32">
        <v>6.02</v>
      </c>
      <c r="T32">
        <v>13.8</v>
      </c>
      <c r="U32">
        <v>12.03</v>
      </c>
      <c r="V32">
        <v>1.81</v>
      </c>
      <c r="W32">
        <v>8.1</v>
      </c>
      <c r="X32">
        <v>9.65</v>
      </c>
      <c r="Y32">
        <v>1.22</v>
      </c>
      <c r="Z32">
        <v>4.5010000000000003</v>
      </c>
      <c r="AA32">
        <v>0.61899999999999999</v>
      </c>
      <c r="AB32">
        <v>4.32</v>
      </c>
      <c r="AC32">
        <v>10.7</v>
      </c>
      <c r="AD32">
        <v>28.64</v>
      </c>
      <c r="AE32">
        <v>2.97</v>
      </c>
      <c r="AF32">
        <v>0.28100000000000003</v>
      </c>
      <c r="AG32">
        <v>0.34399999999999997</v>
      </c>
      <c r="AH32">
        <v>2.08</v>
      </c>
      <c r="AI32">
        <v>2.08</v>
      </c>
      <c r="AJ32">
        <v>5.92</v>
      </c>
      <c r="AK32">
        <v>3.97</v>
      </c>
      <c r="AL32">
        <v>1.49</v>
      </c>
      <c r="AM32">
        <v>4.54</v>
      </c>
      <c r="AN32">
        <v>0.129</v>
      </c>
      <c r="AO32">
        <v>5.18</v>
      </c>
      <c r="AP32">
        <v>823.55</v>
      </c>
    </row>
    <row r="33" spans="1:42">
      <c r="A33" s="28">
        <v>42961</v>
      </c>
      <c r="B33">
        <v>8.9499999999999993</v>
      </c>
      <c r="C33">
        <v>6.73</v>
      </c>
      <c r="D33">
        <v>2.87</v>
      </c>
      <c r="E33">
        <v>8.5500000000000007</v>
      </c>
      <c r="F33">
        <v>15.99</v>
      </c>
      <c r="G33">
        <v>22.06</v>
      </c>
      <c r="H33">
        <v>5.16</v>
      </c>
      <c r="I33">
        <v>1.1599999999999999</v>
      </c>
      <c r="J33">
        <v>4.01</v>
      </c>
      <c r="K33">
        <v>23.2</v>
      </c>
      <c r="L33">
        <v>0.66100000000000003</v>
      </c>
      <c r="M33">
        <v>1.61</v>
      </c>
      <c r="N33">
        <v>1.27</v>
      </c>
      <c r="O33">
        <v>1.0009999999999999</v>
      </c>
      <c r="P33">
        <v>0.77</v>
      </c>
      <c r="Q33">
        <v>7.49</v>
      </c>
      <c r="R33">
        <v>19.05</v>
      </c>
      <c r="S33">
        <v>5.97</v>
      </c>
      <c r="T33">
        <v>13.8</v>
      </c>
      <c r="U33">
        <v>11.97</v>
      </c>
      <c r="V33">
        <v>1.86</v>
      </c>
      <c r="W33">
        <v>8.2899999999999991</v>
      </c>
      <c r="X33">
        <v>9.59</v>
      </c>
      <c r="Y33">
        <v>1.24</v>
      </c>
      <c r="Z33">
        <v>4.5209999999999999</v>
      </c>
      <c r="AA33">
        <v>0.61699999999999999</v>
      </c>
      <c r="AB33">
        <v>4.2699999999999996</v>
      </c>
      <c r="AC33">
        <v>10.83</v>
      </c>
      <c r="AD33">
        <v>28.11</v>
      </c>
      <c r="AE33">
        <v>3</v>
      </c>
      <c r="AF33">
        <v>0.29199999999999998</v>
      </c>
      <c r="AG33">
        <v>0.34</v>
      </c>
      <c r="AH33">
        <v>2.0699999999999998</v>
      </c>
      <c r="AI33">
        <v>2.14</v>
      </c>
      <c r="AJ33">
        <v>5.85</v>
      </c>
      <c r="AK33">
        <v>3.97</v>
      </c>
      <c r="AL33">
        <v>1.5</v>
      </c>
      <c r="AM33">
        <v>4.41</v>
      </c>
      <c r="AN33">
        <v>0.13100000000000001</v>
      </c>
      <c r="AO33">
        <v>5.19</v>
      </c>
      <c r="AP33">
        <v>827.77</v>
      </c>
    </row>
    <row r="34" spans="1:42">
      <c r="A34" s="28">
        <v>42963</v>
      </c>
      <c r="B34">
        <v>9</v>
      </c>
      <c r="C34">
        <v>6.82</v>
      </c>
      <c r="D34">
        <v>2.95</v>
      </c>
      <c r="E34">
        <v>8.66</v>
      </c>
      <c r="F34">
        <v>16.05</v>
      </c>
      <c r="G34">
        <v>22.45</v>
      </c>
      <c r="H34">
        <v>5.18</v>
      </c>
      <c r="I34">
        <v>1.17</v>
      </c>
      <c r="J34">
        <v>4.03</v>
      </c>
      <c r="K34">
        <v>23.59</v>
      </c>
      <c r="L34">
        <v>0.68600000000000005</v>
      </c>
      <c r="M34">
        <v>1.65</v>
      </c>
      <c r="N34">
        <v>1.31</v>
      </c>
      <c r="O34">
        <v>0.98499999999999999</v>
      </c>
      <c r="P34">
        <v>0.77</v>
      </c>
      <c r="Q34">
        <v>7.73</v>
      </c>
      <c r="R34">
        <v>19.059999999999999</v>
      </c>
      <c r="S34">
        <v>6.03</v>
      </c>
      <c r="T34">
        <v>14.99</v>
      </c>
      <c r="U34">
        <v>12.1</v>
      </c>
      <c r="V34">
        <v>1.85</v>
      </c>
      <c r="W34">
        <v>8.5500000000000007</v>
      </c>
      <c r="X34">
        <v>9.7200000000000006</v>
      </c>
      <c r="Y34">
        <v>1.23</v>
      </c>
      <c r="Z34">
        <v>4.54</v>
      </c>
      <c r="AA34">
        <v>0.64400000000000002</v>
      </c>
      <c r="AB34">
        <v>4.32</v>
      </c>
      <c r="AC34">
        <v>10.8</v>
      </c>
      <c r="AD34">
        <v>28.41</v>
      </c>
      <c r="AE34">
        <v>3</v>
      </c>
      <c r="AF34">
        <v>0.28799999999999998</v>
      </c>
      <c r="AG34">
        <v>0.35099999999999998</v>
      </c>
      <c r="AH34">
        <v>2.11</v>
      </c>
      <c r="AI34">
        <v>2.17</v>
      </c>
      <c r="AJ34">
        <v>6.09</v>
      </c>
      <c r="AK34">
        <v>4.01</v>
      </c>
      <c r="AL34">
        <v>1.53</v>
      </c>
      <c r="AM34">
        <v>4.5</v>
      </c>
      <c r="AN34">
        <v>0.13200000000000001</v>
      </c>
      <c r="AO34">
        <v>5.33</v>
      </c>
      <c r="AP34">
        <v>842.41</v>
      </c>
    </row>
    <row r="35" spans="1:42">
      <c r="A35" s="28">
        <v>42964</v>
      </c>
      <c r="B35">
        <v>8.9</v>
      </c>
      <c r="C35">
        <v>6.7</v>
      </c>
      <c r="D35">
        <v>2.97</v>
      </c>
      <c r="E35">
        <v>8.5299999999999994</v>
      </c>
      <c r="F35">
        <v>16.04</v>
      </c>
      <c r="G35">
        <v>22.5</v>
      </c>
      <c r="H35">
        <v>5.21</v>
      </c>
      <c r="I35">
        <v>1.17</v>
      </c>
      <c r="J35">
        <v>3.98</v>
      </c>
      <c r="K35">
        <v>23.18</v>
      </c>
      <c r="L35">
        <v>0.67</v>
      </c>
      <c r="M35">
        <v>1.66</v>
      </c>
      <c r="N35">
        <v>1.31</v>
      </c>
      <c r="O35">
        <v>0.96199999999999997</v>
      </c>
      <c r="P35">
        <v>0.77</v>
      </c>
      <c r="Q35">
        <v>7.75</v>
      </c>
      <c r="R35">
        <v>18.72</v>
      </c>
      <c r="S35">
        <v>6.08</v>
      </c>
      <c r="T35">
        <v>14.46</v>
      </c>
      <c r="U35">
        <v>12</v>
      </c>
      <c r="V35">
        <v>1.85</v>
      </c>
      <c r="W35">
        <v>8.5399999999999991</v>
      </c>
      <c r="X35">
        <v>9.74</v>
      </c>
      <c r="Y35">
        <v>1.21</v>
      </c>
      <c r="Z35">
        <v>4.53</v>
      </c>
      <c r="AA35">
        <v>0.65400000000000003</v>
      </c>
      <c r="AB35">
        <v>4.28</v>
      </c>
      <c r="AC35">
        <v>10.61</v>
      </c>
      <c r="AD35">
        <v>28.21</v>
      </c>
      <c r="AE35">
        <v>3</v>
      </c>
      <c r="AF35">
        <v>0.28299999999999997</v>
      </c>
      <c r="AG35">
        <v>0.34100000000000003</v>
      </c>
      <c r="AH35">
        <v>2.1</v>
      </c>
      <c r="AI35">
        <v>2.16</v>
      </c>
      <c r="AJ35">
        <v>6.09</v>
      </c>
      <c r="AK35">
        <v>4</v>
      </c>
      <c r="AL35">
        <v>1.51</v>
      </c>
      <c r="AM35">
        <v>4.51</v>
      </c>
      <c r="AN35">
        <v>0.13</v>
      </c>
      <c r="AO35">
        <v>5.28</v>
      </c>
      <c r="AP35">
        <v>832.06</v>
      </c>
    </row>
    <row r="36" spans="1:42">
      <c r="A36" s="28">
        <v>42965</v>
      </c>
      <c r="B36">
        <v>8.86</v>
      </c>
      <c r="C36">
        <v>6.62</v>
      </c>
      <c r="D36">
        <v>2.95</v>
      </c>
      <c r="E36">
        <v>8.5399999999999991</v>
      </c>
      <c r="F36">
        <v>15.9</v>
      </c>
      <c r="G36">
        <v>22.5</v>
      </c>
      <c r="H36">
        <v>5.21</v>
      </c>
      <c r="I36">
        <v>1.17</v>
      </c>
      <c r="J36">
        <v>3.96</v>
      </c>
      <c r="K36">
        <v>23.4</v>
      </c>
      <c r="L36">
        <v>0.70699999999999996</v>
      </c>
      <c r="M36">
        <v>1.67</v>
      </c>
      <c r="N36">
        <v>1.31</v>
      </c>
      <c r="O36">
        <v>0.94799999999999995</v>
      </c>
      <c r="P36">
        <v>0.749</v>
      </c>
      <c r="Q36">
        <v>7.66</v>
      </c>
      <c r="R36">
        <v>18.72</v>
      </c>
      <c r="S36">
        <v>6.01</v>
      </c>
      <c r="T36">
        <v>14.45</v>
      </c>
      <c r="U36">
        <v>12.1</v>
      </c>
      <c r="V36">
        <v>1.84</v>
      </c>
      <c r="W36">
        <v>8.35</v>
      </c>
      <c r="X36">
        <v>9.5500000000000007</v>
      </c>
      <c r="Y36">
        <v>1.21</v>
      </c>
      <c r="Z36">
        <v>4.5110000000000001</v>
      </c>
      <c r="AA36">
        <v>0.65300000000000002</v>
      </c>
      <c r="AB36">
        <v>4.25</v>
      </c>
      <c r="AC36">
        <v>10.58</v>
      </c>
      <c r="AD36">
        <v>27.94</v>
      </c>
      <c r="AE36">
        <v>3.01</v>
      </c>
      <c r="AF36">
        <v>0.28799999999999998</v>
      </c>
      <c r="AG36">
        <v>0.34599999999999997</v>
      </c>
      <c r="AH36">
        <v>2.09</v>
      </c>
      <c r="AI36">
        <v>2.16</v>
      </c>
      <c r="AJ36">
        <v>6.08</v>
      </c>
      <c r="AK36">
        <v>4</v>
      </c>
      <c r="AL36">
        <v>1.49</v>
      </c>
      <c r="AM36">
        <v>4.55</v>
      </c>
      <c r="AN36">
        <v>0.129</v>
      </c>
      <c r="AO36">
        <v>5.16</v>
      </c>
      <c r="AP36">
        <v>824.85</v>
      </c>
    </row>
    <row r="37" spans="1:42">
      <c r="A37" s="28">
        <v>42968</v>
      </c>
      <c r="B37">
        <v>8.85</v>
      </c>
      <c r="C37">
        <v>6.7</v>
      </c>
      <c r="D37">
        <v>2.95</v>
      </c>
      <c r="E37">
        <v>8.58</v>
      </c>
      <c r="F37">
        <v>15.81</v>
      </c>
      <c r="G37">
        <v>22.2</v>
      </c>
      <c r="H37">
        <v>5.2</v>
      </c>
      <c r="I37">
        <v>1.1499999999999999</v>
      </c>
      <c r="J37">
        <v>3.96</v>
      </c>
      <c r="K37">
        <v>23.37</v>
      </c>
      <c r="L37">
        <v>0.69799999999999995</v>
      </c>
      <c r="M37">
        <v>1.67</v>
      </c>
      <c r="N37">
        <v>1.3</v>
      </c>
      <c r="O37">
        <v>0.92200000000000004</v>
      </c>
      <c r="P37">
        <v>0.76</v>
      </c>
      <c r="Q37">
        <v>7.69</v>
      </c>
      <c r="R37">
        <v>19.21</v>
      </c>
      <c r="S37">
        <v>6.03</v>
      </c>
      <c r="T37">
        <v>14.25</v>
      </c>
      <c r="U37">
        <v>12</v>
      </c>
      <c r="V37">
        <v>1.87</v>
      </c>
      <c r="W37">
        <v>8.35</v>
      </c>
      <c r="X37">
        <v>9.57</v>
      </c>
      <c r="Y37">
        <v>1.21</v>
      </c>
      <c r="Z37">
        <v>4.5599999999999996</v>
      </c>
      <c r="AA37">
        <v>0.64900000000000002</v>
      </c>
      <c r="AB37">
        <v>4.22</v>
      </c>
      <c r="AC37">
        <v>10.78</v>
      </c>
      <c r="AD37">
        <v>27.84</v>
      </c>
      <c r="AE37">
        <v>2.96</v>
      </c>
      <c r="AF37">
        <v>0.28399999999999997</v>
      </c>
      <c r="AG37">
        <v>0.35199999999999998</v>
      </c>
      <c r="AH37">
        <v>2.11</v>
      </c>
      <c r="AI37">
        <v>2.14</v>
      </c>
      <c r="AJ37">
        <v>6.08</v>
      </c>
      <c r="AK37">
        <v>4</v>
      </c>
      <c r="AL37">
        <v>1.5</v>
      </c>
      <c r="AM37">
        <v>4.5599999999999996</v>
      </c>
      <c r="AN37">
        <v>0.129</v>
      </c>
      <c r="AO37">
        <v>5.23</v>
      </c>
      <c r="AP37">
        <v>826.46</v>
      </c>
    </row>
    <row r="38" spans="1:42">
      <c r="A38" s="28">
        <v>42969</v>
      </c>
      <c r="B38">
        <v>8.85</v>
      </c>
      <c r="C38">
        <v>6.65</v>
      </c>
      <c r="D38">
        <v>3</v>
      </c>
      <c r="E38">
        <v>8.58</v>
      </c>
      <c r="F38">
        <v>15.85</v>
      </c>
      <c r="G38">
        <v>22.3</v>
      </c>
      <c r="H38">
        <v>5.22</v>
      </c>
      <c r="I38">
        <v>1.1599999999999999</v>
      </c>
      <c r="J38">
        <v>4</v>
      </c>
      <c r="K38">
        <v>23.12</v>
      </c>
      <c r="L38">
        <v>0.7</v>
      </c>
      <c r="M38">
        <v>1.67</v>
      </c>
      <c r="N38">
        <v>1.32</v>
      </c>
      <c r="O38">
        <v>0.92500000000000004</v>
      </c>
      <c r="P38">
        <v>0.74299999999999999</v>
      </c>
      <c r="Q38">
        <v>7.75</v>
      </c>
      <c r="R38">
        <v>19.13</v>
      </c>
      <c r="S38">
        <v>6</v>
      </c>
      <c r="T38">
        <v>14.1</v>
      </c>
      <c r="U38">
        <v>11.95</v>
      </c>
      <c r="V38">
        <v>1.85</v>
      </c>
      <c r="W38">
        <v>8.35</v>
      </c>
      <c r="X38">
        <v>9.5500000000000007</v>
      </c>
      <c r="Y38">
        <v>1.21</v>
      </c>
      <c r="Z38">
        <v>4.54</v>
      </c>
      <c r="AA38">
        <v>0.65</v>
      </c>
      <c r="AB38">
        <v>4.2</v>
      </c>
      <c r="AC38">
        <v>10.75</v>
      </c>
      <c r="AD38">
        <v>28.13</v>
      </c>
      <c r="AE38">
        <v>3</v>
      </c>
      <c r="AF38">
        <v>0.28100000000000003</v>
      </c>
      <c r="AG38">
        <v>0.35</v>
      </c>
      <c r="AH38">
        <v>2.09</v>
      </c>
      <c r="AI38">
        <v>2.15</v>
      </c>
      <c r="AJ38">
        <v>6.08</v>
      </c>
      <c r="AK38">
        <v>4.01</v>
      </c>
      <c r="AL38">
        <v>1.47</v>
      </c>
      <c r="AM38">
        <v>4.55</v>
      </c>
      <c r="AN38">
        <v>0.129</v>
      </c>
      <c r="AO38">
        <v>5.24</v>
      </c>
      <c r="AP38">
        <v>832.78</v>
      </c>
    </row>
    <row r="39" spans="1:42">
      <c r="A39" s="28">
        <v>42970</v>
      </c>
      <c r="B39">
        <v>8.8800000000000008</v>
      </c>
      <c r="C39">
        <v>6.64</v>
      </c>
      <c r="D39">
        <v>2.99</v>
      </c>
      <c r="E39">
        <v>8.51</v>
      </c>
      <c r="F39">
        <v>15.96</v>
      </c>
      <c r="G39">
        <v>22.06</v>
      </c>
      <c r="H39">
        <v>5.25</v>
      </c>
      <c r="I39">
        <v>1.1599999999999999</v>
      </c>
      <c r="J39">
        <v>3.99</v>
      </c>
      <c r="K39">
        <v>23.3</v>
      </c>
      <c r="L39">
        <v>0.69899999999999995</v>
      </c>
      <c r="M39">
        <v>1.66</v>
      </c>
      <c r="N39">
        <v>1.32</v>
      </c>
      <c r="O39">
        <v>0.98799999999999999</v>
      </c>
      <c r="P39">
        <v>0.76</v>
      </c>
      <c r="Q39">
        <v>7.75</v>
      </c>
      <c r="R39">
        <v>19.149999999999999</v>
      </c>
      <c r="S39">
        <v>6</v>
      </c>
      <c r="T39">
        <v>14.1</v>
      </c>
      <c r="U39">
        <v>11.96</v>
      </c>
      <c r="V39">
        <v>1.85</v>
      </c>
      <c r="W39">
        <v>8.25</v>
      </c>
      <c r="X39">
        <v>9.4499999999999993</v>
      </c>
      <c r="Y39">
        <v>1.2</v>
      </c>
      <c r="Z39">
        <v>4.55</v>
      </c>
      <c r="AA39">
        <v>0.64600000000000002</v>
      </c>
      <c r="AB39">
        <v>4.21</v>
      </c>
      <c r="AC39">
        <v>10.71</v>
      </c>
      <c r="AD39">
        <v>28</v>
      </c>
      <c r="AE39">
        <v>2.98</v>
      </c>
      <c r="AF39">
        <v>0.27700000000000002</v>
      </c>
      <c r="AG39">
        <v>0.35399999999999998</v>
      </c>
      <c r="AH39">
        <v>2.0699999999999998</v>
      </c>
      <c r="AI39">
        <v>2.15</v>
      </c>
      <c r="AJ39">
        <v>6.02</v>
      </c>
      <c r="AK39">
        <v>4.01</v>
      </c>
      <c r="AL39">
        <v>1.53</v>
      </c>
      <c r="AM39">
        <v>4.51</v>
      </c>
      <c r="AN39">
        <v>0.127</v>
      </c>
      <c r="AO39">
        <v>5.2</v>
      </c>
      <c r="AP39">
        <v>829.16</v>
      </c>
    </row>
    <row r="40" spans="1:42">
      <c r="A40" s="28">
        <v>42971</v>
      </c>
      <c r="B40">
        <v>8.92</v>
      </c>
      <c r="C40">
        <v>6.62</v>
      </c>
      <c r="D40">
        <v>3.12</v>
      </c>
      <c r="E40">
        <v>8.5500000000000007</v>
      </c>
      <c r="F40">
        <v>15.98</v>
      </c>
      <c r="G40">
        <v>22.02</v>
      </c>
      <c r="H40">
        <v>5.25</v>
      </c>
      <c r="I40">
        <v>1.17</v>
      </c>
      <c r="J40">
        <v>3.97</v>
      </c>
      <c r="K40">
        <v>23.3</v>
      </c>
      <c r="L40">
        <v>0.70099999999999996</v>
      </c>
      <c r="M40">
        <v>1.64</v>
      </c>
      <c r="N40">
        <v>1.34</v>
      </c>
      <c r="O40">
        <v>0.98099999999999998</v>
      </c>
      <c r="P40">
        <v>0.75700000000000001</v>
      </c>
      <c r="Q40">
        <v>7.79</v>
      </c>
      <c r="R40">
        <v>19.11</v>
      </c>
      <c r="S40">
        <v>5.98</v>
      </c>
      <c r="T40">
        <v>14.14</v>
      </c>
      <c r="U40">
        <v>12.12</v>
      </c>
      <c r="V40">
        <v>1.79</v>
      </c>
      <c r="W40">
        <v>8.3000000000000007</v>
      </c>
      <c r="X40">
        <v>9.5</v>
      </c>
      <c r="Y40">
        <v>1.2</v>
      </c>
      <c r="Z40">
        <v>4.54</v>
      </c>
      <c r="AA40">
        <v>0.63500000000000001</v>
      </c>
      <c r="AB40">
        <v>4.22</v>
      </c>
      <c r="AC40">
        <v>10.75</v>
      </c>
      <c r="AD40">
        <v>28.3</v>
      </c>
      <c r="AE40">
        <v>2.98</v>
      </c>
      <c r="AF40">
        <v>0.28899999999999998</v>
      </c>
      <c r="AG40">
        <v>0.35499999999999998</v>
      </c>
      <c r="AH40">
        <v>2.1</v>
      </c>
      <c r="AI40">
        <v>2.2400000000000002</v>
      </c>
      <c r="AJ40">
        <v>5.98</v>
      </c>
      <c r="AK40">
        <v>4</v>
      </c>
      <c r="AL40">
        <v>1.51</v>
      </c>
      <c r="AM40">
        <v>4.51</v>
      </c>
      <c r="AN40">
        <v>0.128</v>
      </c>
      <c r="AO40">
        <v>5.2</v>
      </c>
      <c r="AP40">
        <v>835.55</v>
      </c>
    </row>
    <row r="41" spans="1:42">
      <c r="A41" s="28">
        <v>42972</v>
      </c>
      <c r="B41">
        <v>9.02</v>
      </c>
      <c r="C41">
        <v>6.62</v>
      </c>
      <c r="D41">
        <v>3.17</v>
      </c>
      <c r="E41">
        <v>8.5500000000000007</v>
      </c>
      <c r="F41">
        <v>15.98</v>
      </c>
      <c r="G41">
        <v>22</v>
      </c>
      <c r="H41">
        <v>5.26</v>
      </c>
      <c r="I41">
        <v>1.18</v>
      </c>
      <c r="J41">
        <v>3.97</v>
      </c>
      <c r="K41">
        <v>23.79</v>
      </c>
      <c r="L41">
        <v>0.69799999999999995</v>
      </c>
      <c r="M41">
        <v>1.63</v>
      </c>
      <c r="N41">
        <v>1.28</v>
      </c>
      <c r="O41">
        <v>0.94799999999999995</v>
      </c>
      <c r="P41">
        <v>0.745</v>
      </c>
      <c r="Q41">
        <v>7.8</v>
      </c>
      <c r="R41">
        <v>19.100000000000001</v>
      </c>
      <c r="S41">
        <v>5.93</v>
      </c>
      <c r="T41">
        <v>14.1</v>
      </c>
      <c r="U41">
        <v>12</v>
      </c>
      <c r="V41">
        <v>1.81</v>
      </c>
      <c r="W41">
        <v>8.3000000000000007</v>
      </c>
      <c r="X41">
        <v>9.35</v>
      </c>
      <c r="Y41">
        <v>1.18</v>
      </c>
      <c r="Z41">
        <v>4.5599999999999996</v>
      </c>
      <c r="AA41">
        <v>0.64400000000000002</v>
      </c>
      <c r="AB41">
        <v>4.2300000000000004</v>
      </c>
      <c r="AC41">
        <v>10.75</v>
      </c>
      <c r="AD41">
        <v>28.27</v>
      </c>
      <c r="AE41">
        <v>2.98</v>
      </c>
      <c r="AF41">
        <v>0.28399999999999997</v>
      </c>
      <c r="AG41">
        <v>0.34499999999999997</v>
      </c>
      <c r="AH41">
        <v>2.13</v>
      </c>
      <c r="AI41">
        <v>2.23</v>
      </c>
      <c r="AJ41">
        <v>5.98</v>
      </c>
      <c r="AK41">
        <v>4.01</v>
      </c>
      <c r="AL41">
        <v>1.49</v>
      </c>
      <c r="AM41">
        <v>4.55</v>
      </c>
      <c r="AN41">
        <v>0.128</v>
      </c>
      <c r="AO41">
        <v>5.2</v>
      </c>
      <c r="AP41">
        <v>835.3</v>
      </c>
    </row>
    <row r="42" spans="1:42">
      <c r="A42" s="28">
        <v>42975</v>
      </c>
      <c r="B42">
        <v>8.98</v>
      </c>
      <c r="C42">
        <v>6.7</v>
      </c>
      <c r="D42">
        <v>3.44</v>
      </c>
      <c r="E42">
        <v>8.56</v>
      </c>
      <c r="F42">
        <v>15.95</v>
      </c>
      <c r="G42">
        <v>22.02</v>
      </c>
      <c r="H42">
        <v>5.26</v>
      </c>
      <c r="I42">
        <v>1.3</v>
      </c>
      <c r="J42">
        <v>3.97</v>
      </c>
      <c r="K42">
        <v>24.1</v>
      </c>
      <c r="L42">
        <v>0.70099999999999996</v>
      </c>
      <c r="M42">
        <v>1.67</v>
      </c>
      <c r="N42">
        <v>1.39</v>
      </c>
      <c r="O42">
        <v>0.95499999999999996</v>
      </c>
      <c r="P42">
        <v>0.751</v>
      </c>
      <c r="Q42">
        <v>7.77</v>
      </c>
      <c r="R42">
        <v>18.7</v>
      </c>
      <c r="S42">
        <v>5.95</v>
      </c>
      <c r="T42">
        <v>14.1</v>
      </c>
      <c r="U42">
        <v>12</v>
      </c>
      <c r="V42">
        <v>1.79</v>
      </c>
      <c r="W42">
        <v>8.25</v>
      </c>
      <c r="X42">
        <v>9.5299999999999994</v>
      </c>
      <c r="Y42">
        <v>1.26</v>
      </c>
      <c r="Z42">
        <v>4.59</v>
      </c>
      <c r="AA42">
        <v>0.65900000000000003</v>
      </c>
      <c r="AB42">
        <v>4.34</v>
      </c>
      <c r="AC42">
        <v>10.8</v>
      </c>
      <c r="AD42">
        <v>28.1</v>
      </c>
      <c r="AE42">
        <v>2.98</v>
      </c>
      <c r="AF42">
        <v>0.28999999999999998</v>
      </c>
      <c r="AG42">
        <v>0.35299999999999998</v>
      </c>
      <c r="AH42">
        <v>2.1</v>
      </c>
      <c r="AI42">
        <v>2.27</v>
      </c>
      <c r="AJ42">
        <v>6.06</v>
      </c>
      <c r="AK42">
        <v>4.01</v>
      </c>
      <c r="AL42">
        <v>1.47</v>
      </c>
      <c r="AM42">
        <v>4.5199999999999996</v>
      </c>
      <c r="AN42">
        <v>0.13400000000000001</v>
      </c>
      <c r="AO42">
        <v>5.25</v>
      </c>
      <c r="AP42">
        <v>838.47</v>
      </c>
    </row>
    <row r="43" spans="1:42">
      <c r="A43" s="28">
        <v>42976</v>
      </c>
      <c r="B43">
        <v>8.99</v>
      </c>
      <c r="C43">
        <v>6.64</v>
      </c>
      <c r="D43">
        <v>3.41</v>
      </c>
      <c r="E43">
        <v>8.4700000000000006</v>
      </c>
      <c r="F43">
        <v>15.9</v>
      </c>
      <c r="G43">
        <v>22.02</v>
      </c>
      <c r="H43">
        <v>5.21</v>
      </c>
      <c r="I43">
        <v>1.21</v>
      </c>
      <c r="J43">
        <v>3.95</v>
      </c>
      <c r="K43">
        <v>24</v>
      </c>
      <c r="L43">
        <v>0.68899999999999995</v>
      </c>
      <c r="M43">
        <v>1.66</v>
      </c>
      <c r="N43">
        <v>1.36</v>
      </c>
      <c r="O43">
        <v>0.91500000000000004</v>
      </c>
      <c r="P43">
        <v>0.74399999999999999</v>
      </c>
      <c r="Q43">
        <v>7.59</v>
      </c>
      <c r="R43">
        <v>18.600000000000001</v>
      </c>
      <c r="S43">
        <v>5.94</v>
      </c>
      <c r="T43">
        <v>14.05</v>
      </c>
      <c r="U43">
        <v>12</v>
      </c>
      <c r="V43">
        <v>1.73</v>
      </c>
      <c r="W43">
        <v>8.1</v>
      </c>
      <c r="X43">
        <v>9.4600000000000009</v>
      </c>
      <c r="Y43">
        <v>1.26</v>
      </c>
      <c r="Z43">
        <v>4.54</v>
      </c>
      <c r="AA43">
        <v>0.63900000000000001</v>
      </c>
      <c r="AB43">
        <v>4.3099999999999996</v>
      </c>
      <c r="AC43">
        <v>10.6</v>
      </c>
      <c r="AD43">
        <v>28.24</v>
      </c>
      <c r="AE43">
        <v>2.98</v>
      </c>
      <c r="AF43">
        <v>0.28000000000000003</v>
      </c>
      <c r="AG43">
        <v>0.34300000000000003</v>
      </c>
      <c r="AH43">
        <v>2.0299999999999998</v>
      </c>
      <c r="AI43">
        <v>2.23</v>
      </c>
      <c r="AJ43">
        <v>5.94</v>
      </c>
      <c r="AK43">
        <v>4</v>
      </c>
      <c r="AL43">
        <v>1.44</v>
      </c>
      <c r="AM43">
        <v>4.45</v>
      </c>
      <c r="AN43">
        <v>0.13100000000000001</v>
      </c>
      <c r="AO43">
        <v>5.15</v>
      </c>
      <c r="AP43">
        <v>822.67</v>
      </c>
    </row>
    <row r="44" spans="1:42">
      <c r="A44" s="28">
        <v>42977</v>
      </c>
      <c r="B44">
        <v>9</v>
      </c>
      <c r="C44">
        <v>6.63</v>
      </c>
      <c r="D44">
        <v>3.41</v>
      </c>
      <c r="E44">
        <v>8.39</v>
      </c>
      <c r="F44">
        <v>15.71</v>
      </c>
      <c r="G44">
        <v>22.2</v>
      </c>
      <c r="H44">
        <v>5.25</v>
      </c>
      <c r="I44">
        <v>1.22</v>
      </c>
      <c r="J44">
        <v>3.97</v>
      </c>
      <c r="K44">
        <v>23.8</v>
      </c>
      <c r="L44">
        <v>0.69</v>
      </c>
      <c r="M44">
        <v>1.65</v>
      </c>
      <c r="N44">
        <v>1.38</v>
      </c>
      <c r="O44">
        <v>0.93200000000000005</v>
      </c>
      <c r="P44">
        <v>0.75</v>
      </c>
      <c r="Q44">
        <v>7.48</v>
      </c>
      <c r="R44">
        <v>18.899999999999999</v>
      </c>
      <c r="S44">
        <v>5.9</v>
      </c>
      <c r="T44">
        <v>14.1</v>
      </c>
      <c r="U44">
        <v>12</v>
      </c>
      <c r="V44">
        <v>1.75</v>
      </c>
      <c r="W44">
        <v>8.01</v>
      </c>
      <c r="X44">
        <v>9.35</v>
      </c>
      <c r="Y44">
        <v>1.27</v>
      </c>
      <c r="Z44">
        <v>4.62</v>
      </c>
      <c r="AA44">
        <v>0.64300000000000002</v>
      </c>
      <c r="AB44">
        <v>4.37</v>
      </c>
      <c r="AC44">
        <v>10.7</v>
      </c>
      <c r="AD44">
        <v>28.31</v>
      </c>
      <c r="AE44">
        <v>2.99</v>
      </c>
      <c r="AF44">
        <v>0.27800000000000002</v>
      </c>
      <c r="AG44">
        <v>0.34300000000000003</v>
      </c>
      <c r="AH44">
        <v>2.0299999999999998</v>
      </c>
      <c r="AI44">
        <v>2.23</v>
      </c>
      <c r="AJ44">
        <v>5.99</v>
      </c>
      <c r="AK44">
        <v>4</v>
      </c>
      <c r="AL44">
        <v>1.46</v>
      </c>
      <c r="AM44">
        <v>4.45</v>
      </c>
      <c r="AN44">
        <v>0.13100000000000001</v>
      </c>
      <c r="AO44">
        <v>5.2</v>
      </c>
      <c r="AP44">
        <v>823.65</v>
      </c>
    </row>
    <row r="45" spans="1:42">
      <c r="A45" s="28">
        <v>42978</v>
      </c>
      <c r="B45">
        <v>9</v>
      </c>
      <c r="C45">
        <v>6.56</v>
      </c>
      <c r="D45">
        <v>3.31</v>
      </c>
      <c r="E45">
        <v>8.59</v>
      </c>
      <c r="F45">
        <v>15.61</v>
      </c>
      <c r="G45">
        <v>22.2</v>
      </c>
      <c r="H45">
        <v>5.22</v>
      </c>
      <c r="I45">
        <v>1.21</v>
      </c>
      <c r="J45">
        <v>3.97</v>
      </c>
      <c r="K45">
        <v>23.85</v>
      </c>
      <c r="L45">
        <v>0.69</v>
      </c>
      <c r="M45">
        <v>1.61</v>
      </c>
      <c r="N45">
        <v>1.39</v>
      </c>
      <c r="O45">
        <v>0.93200000000000005</v>
      </c>
      <c r="P45">
        <v>0.747</v>
      </c>
      <c r="Q45">
        <v>7.62</v>
      </c>
      <c r="R45">
        <v>18.899999999999999</v>
      </c>
      <c r="S45">
        <v>6</v>
      </c>
      <c r="T45">
        <v>14</v>
      </c>
      <c r="U45">
        <v>12</v>
      </c>
      <c r="V45">
        <v>1.77</v>
      </c>
      <c r="W45">
        <v>7.95</v>
      </c>
      <c r="X45">
        <v>9.39</v>
      </c>
      <c r="Y45">
        <v>1.23</v>
      </c>
      <c r="Z45">
        <v>4.6100000000000003</v>
      </c>
      <c r="AA45">
        <v>0.63500000000000001</v>
      </c>
      <c r="AB45">
        <v>4.3600000000000003</v>
      </c>
      <c r="AC45">
        <v>10.7</v>
      </c>
      <c r="AD45">
        <v>28.77</v>
      </c>
      <c r="AE45">
        <v>2.99</v>
      </c>
      <c r="AF45">
        <v>0.27600000000000002</v>
      </c>
      <c r="AG45">
        <v>0.33900000000000002</v>
      </c>
      <c r="AH45">
        <v>2.08</v>
      </c>
      <c r="AI45">
        <v>2.25</v>
      </c>
      <c r="AJ45">
        <v>6.05</v>
      </c>
      <c r="AK45">
        <v>4</v>
      </c>
      <c r="AL45">
        <v>1.41</v>
      </c>
      <c r="AM45">
        <v>4.3899999999999997</v>
      </c>
      <c r="AN45">
        <v>0.128</v>
      </c>
      <c r="AO45">
        <v>5.1100000000000003</v>
      </c>
      <c r="AP45">
        <v>825.48</v>
      </c>
    </row>
    <row r="46" spans="1:42">
      <c r="A46" s="28">
        <v>42979</v>
      </c>
      <c r="B46">
        <v>9.09</v>
      </c>
      <c r="C46">
        <v>6.73</v>
      </c>
      <c r="D46">
        <v>3.26</v>
      </c>
      <c r="E46">
        <v>8.5399999999999991</v>
      </c>
      <c r="F46">
        <v>15.75</v>
      </c>
      <c r="G46">
        <v>22.3</v>
      </c>
      <c r="H46">
        <v>5.24</v>
      </c>
      <c r="I46">
        <v>1.2</v>
      </c>
      <c r="J46">
        <v>3.97</v>
      </c>
      <c r="K46">
        <v>23.73</v>
      </c>
      <c r="L46">
        <v>0.68899999999999995</v>
      </c>
      <c r="M46">
        <v>1.62</v>
      </c>
      <c r="N46">
        <v>1.39</v>
      </c>
      <c r="O46">
        <v>0.92900000000000005</v>
      </c>
      <c r="P46">
        <v>0.748</v>
      </c>
      <c r="Q46">
        <v>7.6</v>
      </c>
      <c r="R46">
        <v>18.8</v>
      </c>
      <c r="S46">
        <v>5.9</v>
      </c>
      <c r="T46">
        <v>13.89</v>
      </c>
      <c r="U46">
        <v>11.99</v>
      </c>
      <c r="V46">
        <v>1.75</v>
      </c>
      <c r="W46">
        <v>8.06</v>
      </c>
      <c r="X46">
        <v>9.4499999999999993</v>
      </c>
      <c r="Y46">
        <v>1.23</v>
      </c>
      <c r="Z46">
        <v>4.59</v>
      </c>
      <c r="AA46">
        <v>0.63500000000000001</v>
      </c>
      <c r="AB46">
        <v>4.3499999999999996</v>
      </c>
      <c r="AC46">
        <v>10.55</v>
      </c>
      <c r="AD46">
        <v>29</v>
      </c>
      <c r="AE46">
        <v>2.99</v>
      </c>
      <c r="AF46">
        <v>0.28000000000000003</v>
      </c>
      <c r="AG46">
        <v>0.32600000000000001</v>
      </c>
      <c r="AH46">
        <v>2.0499999999999998</v>
      </c>
      <c r="AI46">
        <v>2.21</v>
      </c>
      <c r="AJ46">
        <v>6</v>
      </c>
      <c r="AK46">
        <v>4</v>
      </c>
      <c r="AL46">
        <v>1.41</v>
      </c>
      <c r="AM46">
        <v>4.4000000000000004</v>
      </c>
      <c r="AN46">
        <v>0.125</v>
      </c>
      <c r="AO46">
        <v>5.1100000000000003</v>
      </c>
      <c r="AP46">
        <v>818.66</v>
      </c>
    </row>
    <row r="47" spans="1:42">
      <c r="A47" s="28">
        <v>42982</v>
      </c>
      <c r="B47">
        <v>9.09</v>
      </c>
      <c r="C47">
        <v>6.92</v>
      </c>
      <c r="D47">
        <v>3.27</v>
      </c>
      <c r="E47">
        <v>8.31</v>
      </c>
      <c r="F47">
        <v>15.79</v>
      </c>
      <c r="G47">
        <v>22.3</v>
      </c>
      <c r="H47">
        <v>5.2</v>
      </c>
      <c r="I47">
        <v>1.17</v>
      </c>
      <c r="J47">
        <v>3.91</v>
      </c>
      <c r="K47">
        <v>23.85</v>
      </c>
      <c r="L47">
        <v>0.67800000000000005</v>
      </c>
      <c r="M47">
        <v>1.6</v>
      </c>
      <c r="N47">
        <v>1.39</v>
      </c>
      <c r="O47">
        <v>0.88600000000000001</v>
      </c>
      <c r="P47">
        <v>0.79100000000000004</v>
      </c>
      <c r="Q47">
        <v>7.62</v>
      </c>
      <c r="R47">
        <v>18.8</v>
      </c>
      <c r="S47">
        <v>5.8</v>
      </c>
      <c r="T47">
        <v>13.9</v>
      </c>
      <c r="U47">
        <v>11.6</v>
      </c>
      <c r="V47">
        <v>1.77</v>
      </c>
      <c r="W47">
        <v>8.0299999999999994</v>
      </c>
      <c r="X47">
        <v>9.35</v>
      </c>
      <c r="Y47">
        <v>1.2</v>
      </c>
      <c r="Z47">
        <v>4.57</v>
      </c>
      <c r="AA47">
        <v>0.61099999999999999</v>
      </c>
      <c r="AB47">
        <v>4.3099999999999996</v>
      </c>
      <c r="AC47">
        <v>10.61</v>
      </c>
      <c r="AD47">
        <v>29.09</v>
      </c>
      <c r="AE47">
        <v>2.99</v>
      </c>
      <c r="AF47">
        <v>0.28699999999999998</v>
      </c>
      <c r="AG47">
        <v>0.32100000000000001</v>
      </c>
      <c r="AH47">
        <v>2.02</v>
      </c>
      <c r="AI47">
        <v>2.2000000000000002</v>
      </c>
      <c r="AJ47">
        <v>6</v>
      </c>
      <c r="AK47">
        <v>3.98</v>
      </c>
      <c r="AL47">
        <v>1.41</v>
      </c>
      <c r="AM47">
        <v>4.42</v>
      </c>
      <c r="AN47">
        <v>0.123</v>
      </c>
      <c r="AO47">
        <v>5.05</v>
      </c>
      <c r="AP47">
        <v>808.88</v>
      </c>
    </row>
    <row r="48" spans="1:42">
      <c r="A48" s="28">
        <v>42983</v>
      </c>
      <c r="B48">
        <v>9.09</v>
      </c>
      <c r="C48">
        <v>6.81</v>
      </c>
      <c r="D48">
        <v>3.35</v>
      </c>
      <c r="E48">
        <v>8.4</v>
      </c>
      <c r="F48">
        <v>15.69</v>
      </c>
      <c r="G48">
        <v>22.4</v>
      </c>
      <c r="H48">
        <v>5.2</v>
      </c>
      <c r="I48">
        <v>1.2</v>
      </c>
      <c r="J48">
        <v>3.9</v>
      </c>
      <c r="K48">
        <v>23.92</v>
      </c>
      <c r="L48">
        <v>0.67</v>
      </c>
      <c r="M48">
        <v>1.61</v>
      </c>
      <c r="N48">
        <v>1.37</v>
      </c>
      <c r="O48">
        <v>0.873</v>
      </c>
      <c r="P48">
        <v>0.78</v>
      </c>
      <c r="Q48">
        <v>7.72</v>
      </c>
      <c r="R48">
        <v>18.760000000000002</v>
      </c>
      <c r="S48">
        <v>5.73</v>
      </c>
      <c r="T48">
        <v>13.85</v>
      </c>
      <c r="U48">
        <v>11.6</v>
      </c>
      <c r="V48">
        <v>1.76</v>
      </c>
      <c r="W48">
        <v>8.18</v>
      </c>
      <c r="X48">
        <v>9.41</v>
      </c>
      <c r="Y48">
        <v>1.18</v>
      </c>
      <c r="Z48">
        <v>4.58</v>
      </c>
      <c r="AA48">
        <v>0.61</v>
      </c>
      <c r="AB48">
        <v>4.2300000000000004</v>
      </c>
      <c r="AC48">
        <v>10.5</v>
      </c>
      <c r="AD48">
        <v>29.1</v>
      </c>
      <c r="AE48">
        <v>2.97</v>
      </c>
      <c r="AF48">
        <v>0.28899999999999998</v>
      </c>
      <c r="AG48">
        <v>0.32700000000000001</v>
      </c>
      <c r="AH48">
        <v>2.02</v>
      </c>
      <c r="AI48">
        <v>2.2200000000000002</v>
      </c>
      <c r="AJ48">
        <v>6.19</v>
      </c>
      <c r="AK48">
        <v>3.98</v>
      </c>
      <c r="AL48">
        <v>1.39</v>
      </c>
      <c r="AM48">
        <v>4.45</v>
      </c>
      <c r="AN48">
        <v>0.122</v>
      </c>
      <c r="AO48">
        <v>5.03</v>
      </c>
      <c r="AP48">
        <v>812.85</v>
      </c>
    </row>
    <row r="49" spans="1:42">
      <c r="A49" s="28">
        <v>42984</v>
      </c>
      <c r="B49">
        <v>9.01</v>
      </c>
      <c r="C49">
        <v>6.69</v>
      </c>
      <c r="D49">
        <v>3.4</v>
      </c>
      <c r="E49">
        <v>8.31</v>
      </c>
      <c r="F49">
        <v>15.55</v>
      </c>
      <c r="G49">
        <v>22.09</v>
      </c>
      <c r="H49">
        <v>5.22</v>
      </c>
      <c r="I49">
        <v>1.26</v>
      </c>
      <c r="J49">
        <v>3.91</v>
      </c>
      <c r="K49">
        <v>24.1</v>
      </c>
      <c r="L49">
        <v>0.67</v>
      </c>
      <c r="M49">
        <v>1.61</v>
      </c>
      <c r="N49">
        <v>1.38</v>
      </c>
      <c r="O49">
        <v>0.89900000000000002</v>
      </c>
      <c r="P49">
        <v>0.78600000000000003</v>
      </c>
      <c r="Q49">
        <v>7.72</v>
      </c>
      <c r="R49">
        <v>18.920000000000002</v>
      </c>
      <c r="S49">
        <v>5.73</v>
      </c>
      <c r="T49">
        <v>13.69</v>
      </c>
      <c r="U49">
        <v>12</v>
      </c>
      <c r="V49">
        <v>1.75</v>
      </c>
      <c r="W49">
        <v>7.98</v>
      </c>
      <c r="X49">
        <v>9.39</v>
      </c>
      <c r="Y49">
        <v>1.2</v>
      </c>
      <c r="Z49">
        <v>4.5999999999999996</v>
      </c>
      <c r="AA49">
        <v>0.63</v>
      </c>
      <c r="AB49">
        <v>4.29</v>
      </c>
      <c r="AC49">
        <v>10.4</v>
      </c>
      <c r="AD49">
        <v>28.78</v>
      </c>
      <c r="AE49">
        <v>2.94</v>
      </c>
      <c r="AF49">
        <v>0.312</v>
      </c>
      <c r="AG49">
        <v>0.33400000000000002</v>
      </c>
      <c r="AH49">
        <v>2.0699999999999998</v>
      </c>
      <c r="AI49">
        <v>2.25</v>
      </c>
      <c r="AJ49">
        <v>6.3</v>
      </c>
      <c r="AK49">
        <v>4.0999999999999996</v>
      </c>
      <c r="AL49">
        <v>1.42</v>
      </c>
      <c r="AM49">
        <v>4.45</v>
      </c>
      <c r="AN49">
        <v>0.124</v>
      </c>
      <c r="AO49">
        <v>5.05</v>
      </c>
      <c r="AP49">
        <v>811.7</v>
      </c>
    </row>
    <row r="50" spans="1:42">
      <c r="A50" s="28">
        <v>42985</v>
      </c>
      <c r="B50">
        <v>8.9499999999999993</v>
      </c>
      <c r="C50">
        <v>6.69</v>
      </c>
      <c r="D50">
        <v>3.42</v>
      </c>
      <c r="E50">
        <v>8.36</v>
      </c>
      <c r="F50">
        <v>15.7</v>
      </c>
      <c r="G50">
        <v>22.2</v>
      </c>
      <c r="H50">
        <v>5.2</v>
      </c>
      <c r="I50">
        <v>1.24</v>
      </c>
      <c r="J50">
        <v>4.01</v>
      </c>
      <c r="K50">
        <v>23.67</v>
      </c>
      <c r="L50">
        <v>0.68</v>
      </c>
      <c r="M50">
        <v>1.63</v>
      </c>
      <c r="N50">
        <v>1.44</v>
      </c>
      <c r="O50">
        <v>0.89200000000000002</v>
      </c>
      <c r="P50">
        <v>0.81699999999999995</v>
      </c>
      <c r="Q50">
        <v>7.71</v>
      </c>
      <c r="R50">
        <v>19.16</v>
      </c>
      <c r="S50">
        <v>5.51</v>
      </c>
      <c r="T50">
        <v>13.6</v>
      </c>
      <c r="U50">
        <v>11.9</v>
      </c>
      <c r="V50">
        <v>1.73</v>
      </c>
      <c r="W50">
        <v>7.95</v>
      </c>
      <c r="X50">
        <v>9.5500000000000007</v>
      </c>
      <c r="Y50">
        <v>1.18</v>
      </c>
      <c r="Z50">
        <v>4.5999999999999996</v>
      </c>
      <c r="AA50">
        <v>0.625</v>
      </c>
      <c r="AB50">
        <v>4.33</v>
      </c>
      <c r="AC50">
        <v>10.56</v>
      </c>
      <c r="AD50">
        <v>28.55</v>
      </c>
      <c r="AE50">
        <v>2.97</v>
      </c>
      <c r="AF50">
        <v>0.30499999999999999</v>
      </c>
      <c r="AG50">
        <v>0.33700000000000002</v>
      </c>
      <c r="AH50">
        <v>2.04</v>
      </c>
      <c r="AI50">
        <v>2.21</v>
      </c>
      <c r="AJ50">
        <v>6.21</v>
      </c>
      <c r="AK50">
        <v>4.1100000000000003</v>
      </c>
      <c r="AL50">
        <v>1.42</v>
      </c>
      <c r="AM50">
        <v>4.4400000000000004</v>
      </c>
      <c r="AN50">
        <v>0.13200000000000001</v>
      </c>
      <c r="AO50">
        <v>5.0599999999999996</v>
      </c>
      <c r="AP50">
        <v>811.04</v>
      </c>
    </row>
    <row r="51" spans="1:42">
      <c r="A51" s="28">
        <v>42986</v>
      </c>
      <c r="B51">
        <v>8.9499999999999993</v>
      </c>
      <c r="C51">
        <v>6.5</v>
      </c>
      <c r="D51">
        <v>3.25</v>
      </c>
      <c r="E51">
        <v>8.33</v>
      </c>
      <c r="F51">
        <v>15.69</v>
      </c>
      <c r="G51">
        <v>21.99</v>
      </c>
      <c r="H51">
        <v>5.18</v>
      </c>
      <c r="I51">
        <v>1.18</v>
      </c>
      <c r="J51">
        <v>3.98</v>
      </c>
      <c r="K51">
        <v>23.98</v>
      </c>
      <c r="L51">
        <v>0.67300000000000004</v>
      </c>
      <c r="M51">
        <v>1.57</v>
      </c>
      <c r="N51">
        <v>1.43</v>
      </c>
      <c r="O51">
        <v>0.86899999999999999</v>
      </c>
      <c r="P51">
        <v>0.74199999999999999</v>
      </c>
      <c r="Q51">
        <v>7.59</v>
      </c>
      <c r="R51">
        <v>19.2</v>
      </c>
      <c r="S51">
        <v>5.31</v>
      </c>
      <c r="T51">
        <v>13.53</v>
      </c>
      <c r="U51">
        <v>11.95</v>
      </c>
      <c r="V51">
        <v>1.82</v>
      </c>
      <c r="W51">
        <v>7.85</v>
      </c>
      <c r="X51">
        <v>9.43</v>
      </c>
      <c r="Y51">
        <v>1.1499999999999999</v>
      </c>
      <c r="Z51">
        <v>4.5599999999999996</v>
      </c>
      <c r="AA51">
        <v>0.61399999999999999</v>
      </c>
      <c r="AB51">
        <v>4.3600000000000003</v>
      </c>
      <c r="AC51">
        <v>10.63</v>
      </c>
      <c r="AD51">
        <v>29.02</v>
      </c>
      <c r="AE51">
        <v>2.98</v>
      </c>
      <c r="AF51">
        <v>0.29799999999999999</v>
      </c>
      <c r="AG51">
        <v>0.32100000000000001</v>
      </c>
      <c r="AH51">
        <v>2.0099999999999998</v>
      </c>
      <c r="AI51">
        <v>2.15</v>
      </c>
      <c r="AJ51">
        <v>6.1</v>
      </c>
      <c r="AK51">
        <v>4.0999999999999996</v>
      </c>
      <c r="AL51">
        <v>1.38</v>
      </c>
      <c r="AM51">
        <v>4.34</v>
      </c>
      <c r="AN51">
        <v>0.126</v>
      </c>
      <c r="AO51">
        <v>4.93</v>
      </c>
      <c r="AP51">
        <v>802.72</v>
      </c>
    </row>
    <row r="52" spans="1:42">
      <c r="A52" s="28">
        <v>42989</v>
      </c>
      <c r="B52">
        <v>9</v>
      </c>
      <c r="C52">
        <v>6.51</v>
      </c>
      <c r="D52">
        <v>3.33</v>
      </c>
      <c r="E52">
        <v>8.4</v>
      </c>
      <c r="F52">
        <v>15.55</v>
      </c>
      <c r="G52">
        <v>21.94</v>
      </c>
      <c r="H52">
        <v>5.2</v>
      </c>
      <c r="I52">
        <v>1.19</v>
      </c>
      <c r="J52">
        <v>3.97</v>
      </c>
      <c r="K52">
        <v>23.81</v>
      </c>
      <c r="L52">
        <v>0.67300000000000004</v>
      </c>
      <c r="M52">
        <v>1.6</v>
      </c>
      <c r="N52">
        <v>1.43</v>
      </c>
      <c r="O52">
        <v>0.879</v>
      </c>
      <c r="P52">
        <v>0.71399999999999997</v>
      </c>
      <c r="Q52">
        <v>7.64</v>
      </c>
      <c r="R52">
        <v>19.989999999999998</v>
      </c>
      <c r="S52">
        <v>5.24</v>
      </c>
      <c r="T52">
        <v>13.6</v>
      </c>
      <c r="U52">
        <v>12</v>
      </c>
      <c r="V52">
        <v>1.75</v>
      </c>
      <c r="W52">
        <v>8.0500000000000007</v>
      </c>
      <c r="X52">
        <v>9.2899999999999991</v>
      </c>
      <c r="Y52">
        <v>1.1599999999999999</v>
      </c>
      <c r="Z52">
        <v>4.5</v>
      </c>
      <c r="AA52">
        <v>0.61099999999999999</v>
      </c>
      <c r="AB52">
        <v>4.3499999999999996</v>
      </c>
      <c r="AC52">
        <v>10.55</v>
      </c>
      <c r="AD52">
        <v>29.27</v>
      </c>
      <c r="AE52">
        <v>2.98</v>
      </c>
      <c r="AF52">
        <v>0.3</v>
      </c>
      <c r="AG52">
        <v>0.315</v>
      </c>
      <c r="AH52">
        <v>2.0499999999999998</v>
      </c>
      <c r="AI52">
        <v>2.1800000000000002</v>
      </c>
      <c r="AJ52">
        <v>6.17</v>
      </c>
      <c r="AK52">
        <v>4.08</v>
      </c>
      <c r="AL52">
        <v>1.37</v>
      </c>
      <c r="AM52">
        <v>4.34</v>
      </c>
      <c r="AN52">
        <v>0.125</v>
      </c>
      <c r="AO52">
        <v>5.05</v>
      </c>
      <c r="AP52">
        <v>806.06</v>
      </c>
    </row>
    <row r="53" spans="1:42">
      <c r="A53" s="28">
        <v>42990</v>
      </c>
      <c r="B53">
        <v>8.9600000000000009</v>
      </c>
      <c r="C53">
        <v>6.6</v>
      </c>
      <c r="D53">
        <v>3.3</v>
      </c>
      <c r="E53">
        <v>8.41</v>
      </c>
      <c r="F53">
        <v>15.5</v>
      </c>
      <c r="G53">
        <v>21.92</v>
      </c>
      <c r="H53">
        <v>5.2</v>
      </c>
      <c r="I53">
        <v>1.18</v>
      </c>
      <c r="J53">
        <v>3.97</v>
      </c>
      <c r="K53">
        <v>24.38</v>
      </c>
      <c r="L53">
        <v>0.67200000000000004</v>
      </c>
      <c r="M53">
        <v>1.59</v>
      </c>
      <c r="N53">
        <v>1.46</v>
      </c>
      <c r="O53">
        <v>0.85899999999999999</v>
      </c>
      <c r="P53">
        <v>0.70799999999999996</v>
      </c>
      <c r="Q53">
        <v>7.71</v>
      </c>
      <c r="R53">
        <v>19.920000000000002</v>
      </c>
      <c r="S53">
        <v>5.28</v>
      </c>
      <c r="T53">
        <v>13.9</v>
      </c>
      <c r="U53">
        <v>12.01</v>
      </c>
      <c r="V53">
        <v>1.74</v>
      </c>
      <c r="W53">
        <v>8.14</v>
      </c>
      <c r="X53">
        <v>9.26</v>
      </c>
      <c r="Y53">
        <v>1.1399999999999999</v>
      </c>
      <c r="Z53">
        <v>4.4000000000000004</v>
      </c>
      <c r="AA53">
        <v>0.61499999999999999</v>
      </c>
      <c r="AB53">
        <v>4.3899999999999997</v>
      </c>
      <c r="AC53">
        <v>10.63</v>
      </c>
      <c r="AD53">
        <v>29.21</v>
      </c>
      <c r="AE53">
        <v>3.01</v>
      </c>
      <c r="AF53">
        <v>0.3</v>
      </c>
      <c r="AG53">
        <v>0.311</v>
      </c>
      <c r="AH53">
        <v>2.02</v>
      </c>
      <c r="AI53">
        <v>2.1800000000000002</v>
      </c>
      <c r="AJ53">
        <v>6.24</v>
      </c>
      <c r="AK53">
        <v>4.08</v>
      </c>
      <c r="AL53">
        <v>1.38</v>
      </c>
      <c r="AM53">
        <v>4.47</v>
      </c>
      <c r="AN53">
        <v>0.127</v>
      </c>
      <c r="AO53">
        <v>5.05</v>
      </c>
      <c r="AP53">
        <v>810.75</v>
      </c>
    </row>
    <row r="54" spans="1:42">
      <c r="A54" s="28">
        <v>42991</v>
      </c>
      <c r="B54">
        <v>8.9499999999999993</v>
      </c>
      <c r="C54">
        <v>6.56</v>
      </c>
      <c r="D54">
        <v>3.33</v>
      </c>
      <c r="E54">
        <v>8.56</v>
      </c>
      <c r="F54">
        <v>15.58</v>
      </c>
      <c r="G54">
        <v>21.76</v>
      </c>
      <c r="H54">
        <v>5.2</v>
      </c>
      <c r="I54">
        <v>1.17</v>
      </c>
      <c r="J54">
        <v>3.97</v>
      </c>
      <c r="K54">
        <v>23.4</v>
      </c>
      <c r="L54">
        <v>0.67300000000000004</v>
      </c>
      <c r="M54">
        <v>1.59</v>
      </c>
      <c r="N54">
        <v>1.46</v>
      </c>
      <c r="O54">
        <v>0.86899999999999999</v>
      </c>
      <c r="P54">
        <v>0.73</v>
      </c>
      <c r="Q54">
        <v>7.67</v>
      </c>
      <c r="R54">
        <v>20.05</v>
      </c>
      <c r="S54">
        <v>5.21</v>
      </c>
      <c r="T54">
        <v>13.95</v>
      </c>
      <c r="U54">
        <v>12.05</v>
      </c>
      <c r="V54">
        <v>1.76</v>
      </c>
      <c r="W54">
        <v>8.1</v>
      </c>
      <c r="X54">
        <v>9.1</v>
      </c>
      <c r="Y54">
        <v>1.1599999999999999</v>
      </c>
      <c r="Z54">
        <v>4.46</v>
      </c>
      <c r="AA54">
        <v>0.61099999999999999</v>
      </c>
      <c r="AB54">
        <v>4.5</v>
      </c>
      <c r="AC54">
        <v>10.55</v>
      </c>
      <c r="AD54">
        <v>29.5</v>
      </c>
      <c r="AE54">
        <v>2.99</v>
      </c>
      <c r="AF54">
        <v>0.309</v>
      </c>
      <c r="AG54">
        <v>0.31900000000000001</v>
      </c>
      <c r="AH54">
        <v>2.02</v>
      </c>
      <c r="AI54">
        <v>2.19</v>
      </c>
      <c r="AJ54">
        <v>6.2</v>
      </c>
      <c r="AK54">
        <v>4.0599999999999996</v>
      </c>
      <c r="AL54">
        <v>1.39</v>
      </c>
      <c r="AM54">
        <v>4.3899999999999997</v>
      </c>
      <c r="AN54">
        <v>0.127</v>
      </c>
      <c r="AO54">
        <v>5.01</v>
      </c>
      <c r="AP54">
        <v>809.98</v>
      </c>
    </row>
    <row r="55" spans="1:42">
      <c r="A55" s="28">
        <v>42992</v>
      </c>
      <c r="B55">
        <v>8.7799999999999994</v>
      </c>
      <c r="C55">
        <v>6.58</v>
      </c>
      <c r="D55">
        <v>3.2</v>
      </c>
      <c r="E55">
        <v>8.57</v>
      </c>
      <c r="F55">
        <v>15.5</v>
      </c>
      <c r="G55">
        <v>21.5</v>
      </c>
      <c r="H55">
        <v>5.12</v>
      </c>
      <c r="I55">
        <v>1.1299999999999999</v>
      </c>
      <c r="J55">
        <v>3.95</v>
      </c>
      <c r="K55">
        <v>22.89</v>
      </c>
      <c r="L55">
        <v>0.65600000000000003</v>
      </c>
      <c r="M55">
        <v>1.5</v>
      </c>
      <c r="N55">
        <v>1.43</v>
      </c>
      <c r="O55">
        <v>0.85</v>
      </c>
      <c r="P55">
        <v>0.72599999999999998</v>
      </c>
      <c r="Q55">
        <v>7.56</v>
      </c>
      <c r="R55">
        <v>19.600000000000001</v>
      </c>
      <c r="S55">
        <v>5.27</v>
      </c>
      <c r="T55">
        <v>13.78</v>
      </c>
      <c r="U55">
        <v>11.9</v>
      </c>
      <c r="V55">
        <v>1.73</v>
      </c>
      <c r="W55">
        <v>7.7</v>
      </c>
      <c r="X55">
        <v>9.01</v>
      </c>
      <c r="Y55">
        <v>1.1200000000000001</v>
      </c>
      <c r="Z55">
        <v>4.4000000000000004</v>
      </c>
      <c r="AA55">
        <v>0.58599999999999997</v>
      </c>
      <c r="AB55">
        <v>4.3099999999999996</v>
      </c>
      <c r="AC55">
        <v>10.35</v>
      </c>
      <c r="AD55">
        <v>29.4</v>
      </c>
      <c r="AE55">
        <v>2.93</v>
      </c>
      <c r="AF55">
        <v>0.28999999999999998</v>
      </c>
      <c r="AG55">
        <v>0.30399999999999999</v>
      </c>
      <c r="AH55">
        <v>1.95</v>
      </c>
      <c r="AI55">
        <v>2.09</v>
      </c>
      <c r="AJ55">
        <v>6.25</v>
      </c>
      <c r="AK55">
        <v>3.98</v>
      </c>
      <c r="AL55">
        <v>1.39</v>
      </c>
      <c r="AM55">
        <v>4.3600000000000003</v>
      </c>
      <c r="AN55">
        <v>0.124</v>
      </c>
      <c r="AO55">
        <v>4.9000000000000004</v>
      </c>
      <c r="AP55">
        <v>790.97</v>
      </c>
    </row>
    <row r="56" spans="1:42">
      <c r="A56" s="28">
        <v>42993</v>
      </c>
      <c r="B56">
        <v>8.7799999999999994</v>
      </c>
      <c r="C56">
        <v>6.7</v>
      </c>
      <c r="D56">
        <v>3.16</v>
      </c>
      <c r="E56">
        <v>8.49</v>
      </c>
      <c r="F56">
        <v>15.5</v>
      </c>
      <c r="G56">
        <v>21.06</v>
      </c>
      <c r="H56">
        <v>5</v>
      </c>
      <c r="I56">
        <v>1.1299999999999999</v>
      </c>
      <c r="J56">
        <v>3.92</v>
      </c>
      <c r="K56">
        <v>22.3</v>
      </c>
      <c r="L56">
        <v>0.65</v>
      </c>
      <c r="M56">
        <v>1.5</v>
      </c>
      <c r="N56">
        <v>1.42</v>
      </c>
      <c r="O56">
        <v>0.82699999999999996</v>
      </c>
      <c r="P56">
        <v>0.72</v>
      </c>
      <c r="Q56">
        <v>7.34</v>
      </c>
      <c r="R56">
        <v>19.350000000000001</v>
      </c>
      <c r="S56">
        <v>5.4</v>
      </c>
      <c r="T56">
        <v>13.78</v>
      </c>
      <c r="U56">
        <v>12.02</v>
      </c>
      <c r="V56">
        <v>1.76</v>
      </c>
      <c r="W56">
        <v>7.61</v>
      </c>
      <c r="X56">
        <v>9.1</v>
      </c>
      <c r="Y56">
        <v>1.1100000000000001</v>
      </c>
      <c r="Z56">
        <v>4.45</v>
      </c>
      <c r="AA56">
        <v>0.56799999999999995</v>
      </c>
      <c r="AB56">
        <v>4.29</v>
      </c>
      <c r="AC56">
        <v>10.3</v>
      </c>
      <c r="AD56">
        <v>29.66</v>
      </c>
      <c r="AE56">
        <v>2.94</v>
      </c>
      <c r="AF56">
        <v>0.29299999999999998</v>
      </c>
      <c r="AG56">
        <v>0.30199999999999999</v>
      </c>
      <c r="AH56">
        <v>2</v>
      </c>
      <c r="AI56">
        <v>2.08</v>
      </c>
      <c r="AJ56">
        <v>6.21</v>
      </c>
      <c r="AK56">
        <v>4</v>
      </c>
      <c r="AL56">
        <v>1.29</v>
      </c>
      <c r="AM56">
        <v>4.3899999999999997</v>
      </c>
      <c r="AN56">
        <v>0.122</v>
      </c>
      <c r="AO56">
        <v>4.92</v>
      </c>
      <c r="AP56">
        <v>776.2</v>
      </c>
    </row>
    <row r="57" spans="1:42">
      <c r="A57" s="28">
        <v>42996</v>
      </c>
      <c r="B57">
        <v>8.8000000000000007</v>
      </c>
      <c r="C57">
        <v>6.55</v>
      </c>
      <c r="D57">
        <v>2.95</v>
      </c>
      <c r="E57">
        <v>8.4</v>
      </c>
      <c r="F57">
        <v>15.4</v>
      </c>
      <c r="G57">
        <v>20.399999999999999</v>
      </c>
      <c r="H57">
        <v>4.9800000000000004</v>
      </c>
      <c r="I57">
        <v>1.1000000000000001</v>
      </c>
      <c r="J57">
        <v>3.9</v>
      </c>
      <c r="K57">
        <v>22.4</v>
      </c>
      <c r="L57">
        <v>0.63400000000000001</v>
      </c>
      <c r="M57">
        <v>1.46</v>
      </c>
      <c r="N57">
        <v>1.38</v>
      </c>
      <c r="O57">
        <v>0.81699999999999995</v>
      </c>
      <c r="P57">
        <v>0.69699999999999995</v>
      </c>
      <c r="Q57">
        <v>7.39</v>
      </c>
      <c r="R57">
        <v>19.5</v>
      </c>
      <c r="S57">
        <v>5.4</v>
      </c>
      <c r="T57">
        <v>13.61</v>
      </c>
      <c r="U57">
        <v>11.91</v>
      </c>
      <c r="V57">
        <v>1.8</v>
      </c>
      <c r="W57">
        <v>7.7</v>
      </c>
      <c r="X57">
        <v>9.01</v>
      </c>
      <c r="Y57">
        <v>1.06</v>
      </c>
      <c r="Z57">
        <v>4.3499999999999996</v>
      </c>
      <c r="AA57">
        <v>0.54800000000000004</v>
      </c>
      <c r="AB57">
        <v>4.28</v>
      </c>
      <c r="AC57">
        <v>10.09</v>
      </c>
      <c r="AD57">
        <v>28.92</v>
      </c>
      <c r="AE57">
        <v>2.92</v>
      </c>
      <c r="AF57">
        <v>0.28999999999999998</v>
      </c>
      <c r="AG57">
        <v>0.3</v>
      </c>
      <c r="AH57">
        <v>1.95</v>
      </c>
      <c r="AI57">
        <v>2.0499999999999998</v>
      </c>
      <c r="AJ57">
        <v>6.16</v>
      </c>
      <c r="AK57">
        <v>4</v>
      </c>
      <c r="AL57">
        <v>1.27</v>
      </c>
      <c r="AM57">
        <v>4.28</v>
      </c>
      <c r="AN57">
        <v>0.115</v>
      </c>
      <c r="AO57">
        <v>4.9000000000000004</v>
      </c>
      <c r="AP57">
        <v>760.79</v>
      </c>
    </row>
    <row r="58" spans="1:42">
      <c r="A58" s="28">
        <v>42997</v>
      </c>
      <c r="B58">
        <v>8.7200000000000006</v>
      </c>
      <c r="C58">
        <v>6.4</v>
      </c>
      <c r="D58">
        <v>2.92</v>
      </c>
      <c r="E58">
        <v>8.35</v>
      </c>
      <c r="F58">
        <v>15.4</v>
      </c>
      <c r="G58">
        <v>20.65</v>
      </c>
      <c r="H58">
        <v>4.96</v>
      </c>
      <c r="I58">
        <v>1.08</v>
      </c>
      <c r="J58">
        <v>3.85</v>
      </c>
      <c r="K58">
        <v>22</v>
      </c>
      <c r="L58">
        <v>0.63400000000000001</v>
      </c>
      <c r="M58">
        <v>1.43</v>
      </c>
      <c r="N58">
        <v>1.36</v>
      </c>
      <c r="O58">
        <v>0.79400000000000004</v>
      </c>
      <c r="P58">
        <v>0.70699999999999996</v>
      </c>
      <c r="Q58">
        <v>7.35</v>
      </c>
      <c r="R58">
        <v>19.7</v>
      </c>
      <c r="S58">
        <v>5.36</v>
      </c>
      <c r="T58">
        <v>13.8</v>
      </c>
      <c r="U58">
        <v>11.9</v>
      </c>
      <c r="V58">
        <v>1.73</v>
      </c>
      <c r="W58">
        <v>7.79</v>
      </c>
      <c r="X58">
        <v>9.1</v>
      </c>
      <c r="Y58">
        <v>1.1399999999999999</v>
      </c>
      <c r="Z58">
        <v>4.3899999999999997</v>
      </c>
      <c r="AA58">
        <v>0.56399999999999995</v>
      </c>
      <c r="AB58">
        <v>4.29</v>
      </c>
      <c r="AC58">
        <v>10.17</v>
      </c>
      <c r="AD58">
        <v>28.3</v>
      </c>
      <c r="AE58">
        <v>2.93</v>
      </c>
      <c r="AF58">
        <v>0.28899999999999998</v>
      </c>
      <c r="AG58">
        <v>0.3</v>
      </c>
      <c r="AH58">
        <v>1.89</v>
      </c>
      <c r="AI58">
        <v>2.06</v>
      </c>
      <c r="AJ58">
        <v>6</v>
      </c>
      <c r="AK58">
        <v>3.98</v>
      </c>
      <c r="AL58">
        <v>1.32</v>
      </c>
      <c r="AM58">
        <v>4.38</v>
      </c>
      <c r="AN58">
        <v>0.113</v>
      </c>
      <c r="AO58">
        <v>4.9800000000000004</v>
      </c>
      <c r="AP58">
        <v>762.86</v>
      </c>
    </row>
    <row r="59" spans="1:42">
      <c r="A59" s="28">
        <v>42998</v>
      </c>
      <c r="B59">
        <v>8.6999999999999993</v>
      </c>
      <c r="C59">
        <v>6.38</v>
      </c>
      <c r="D59">
        <v>2.9</v>
      </c>
      <c r="E59">
        <v>8.15</v>
      </c>
      <c r="F59">
        <v>15.2</v>
      </c>
      <c r="G59">
        <v>21</v>
      </c>
      <c r="H59">
        <v>4.92</v>
      </c>
      <c r="I59">
        <v>1.07</v>
      </c>
      <c r="J59">
        <v>3.82</v>
      </c>
      <c r="K59">
        <v>22.26</v>
      </c>
      <c r="L59">
        <v>0.61399999999999999</v>
      </c>
      <c r="M59">
        <v>1.47</v>
      </c>
      <c r="N59">
        <v>1.35</v>
      </c>
      <c r="O59">
        <v>0.77400000000000002</v>
      </c>
      <c r="P59">
        <v>0.70299999999999996</v>
      </c>
      <c r="Q59">
        <v>7.12</v>
      </c>
      <c r="R59">
        <v>19.38</v>
      </c>
      <c r="S59">
        <v>5.36</v>
      </c>
      <c r="T59">
        <v>14.12</v>
      </c>
      <c r="U59">
        <v>11.8</v>
      </c>
      <c r="V59">
        <v>1.77</v>
      </c>
      <c r="W59">
        <v>7.94</v>
      </c>
      <c r="X59">
        <v>9.1</v>
      </c>
      <c r="Y59">
        <v>1.1100000000000001</v>
      </c>
      <c r="Z59">
        <v>4.33</v>
      </c>
      <c r="AA59">
        <v>0.55400000000000005</v>
      </c>
      <c r="AB59">
        <v>4.17</v>
      </c>
      <c r="AC59">
        <v>10.36</v>
      </c>
      <c r="AD59">
        <v>28.23</v>
      </c>
      <c r="AE59">
        <v>2.93</v>
      </c>
      <c r="AF59">
        <v>0.29399999999999998</v>
      </c>
      <c r="AG59">
        <v>0.30299999999999999</v>
      </c>
      <c r="AH59">
        <v>1.94</v>
      </c>
      <c r="AI59">
        <v>1.97</v>
      </c>
      <c r="AJ59">
        <v>5.88</v>
      </c>
      <c r="AK59">
        <v>3.9</v>
      </c>
      <c r="AL59">
        <v>1.33</v>
      </c>
      <c r="AM59">
        <v>4.2699999999999996</v>
      </c>
      <c r="AN59">
        <v>0.104</v>
      </c>
      <c r="AO59">
        <v>4.97</v>
      </c>
      <c r="AP59">
        <v>757.98</v>
      </c>
    </row>
    <row r="60" spans="1:42">
      <c r="A60" s="28">
        <v>42999</v>
      </c>
      <c r="B60">
        <v>8.6999999999999993</v>
      </c>
      <c r="C60">
        <v>6.36</v>
      </c>
      <c r="D60">
        <v>2.98</v>
      </c>
      <c r="E60">
        <v>8.36</v>
      </c>
      <c r="F60">
        <v>15.41</v>
      </c>
      <c r="G60">
        <v>21.94</v>
      </c>
      <c r="H60">
        <v>5</v>
      </c>
      <c r="I60">
        <v>1.08</v>
      </c>
      <c r="J60">
        <v>3.83</v>
      </c>
      <c r="K60">
        <v>21.88</v>
      </c>
      <c r="L60">
        <v>0.61699999999999999</v>
      </c>
      <c r="M60">
        <v>1.49</v>
      </c>
      <c r="N60">
        <v>1.39</v>
      </c>
      <c r="O60">
        <v>0.79700000000000004</v>
      </c>
      <c r="P60">
        <v>0.69499999999999995</v>
      </c>
      <c r="Q60">
        <v>7.18</v>
      </c>
      <c r="R60">
        <v>19.010000000000002</v>
      </c>
      <c r="S60">
        <v>5.42</v>
      </c>
      <c r="T60">
        <v>14.05</v>
      </c>
      <c r="U60">
        <v>11.83</v>
      </c>
      <c r="V60">
        <v>1.78</v>
      </c>
      <c r="W60">
        <v>8</v>
      </c>
      <c r="X60">
        <v>9.0399999999999991</v>
      </c>
      <c r="Y60">
        <v>1.1200000000000001</v>
      </c>
      <c r="Z60">
        <v>4.4000000000000004</v>
      </c>
      <c r="AA60">
        <v>0.56899999999999995</v>
      </c>
      <c r="AB60">
        <v>4.2699999999999996</v>
      </c>
      <c r="AC60">
        <v>10.5</v>
      </c>
      <c r="AD60">
        <v>28.11</v>
      </c>
      <c r="AE60">
        <v>2.93</v>
      </c>
      <c r="AF60">
        <v>0.30399999999999999</v>
      </c>
      <c r="AG60">
        <v>0.308</v>
      </c>
      <c r="AH60">
        <v>1.94</v>
      </c>
      <c r="AI60">
        <v>2.02</v>
      </c>
      <c r="AJ60">
        <v>5.9</v>
      </c>
      <c r="AK60">
        <v>3.96</v>
      </c>
      <c r="AL60">
        <v>1.33</v>
      </c>
      <c r="AM60">
        <v>4.34</v>
      </c>
      <c r="AN60">
        <v>0.108</v>
      </c>
      <c r="AO60">
        <v>4.95</v>
      </c>
      <c r="AP60">
        <v>765.99</v>
      </c>
    </row>
    <row r="61" spans="1:42">
      <c r="A61" s="28">
        <v>43000</v>
      </c>
      <c r="B61">
        <v>8.73</v>
      </c>
      <c r="C61">
        <v>6.39</v>
      </c>
      <c r="D61">
        <v>2.98</v>
      </c>
      <c r="E61">
        <v>8.2100000000000009</v>
      </c>
      <c r="F61">
        <v>15.38</v>
      </c>
      <c r="G61">
        <v>23.34</v>
      </c>
      <c r="H61">
        <v>5.04</v>
      </c>
      <c r="I61">
        <v>1.1100000000000001</v>
      </c>
      <c r="J61">
        <v>3.85</v>
      </c>
      <c r="K61">
        <v>21.89</v>
      </c>
      <c r="L61">
        <v>0.62</v>
      </c>
      <c r="M61">
        <v>1.47</v>
      </c>
      <c r="N61">
        <v>1.4</v>
      </c>
      <c r="O61">
        <v>0.79400000000000004</v>
      </c>
      <c r="P61">
        <v>0.69799999999999995</v>
      </c>
      <c r="Q61">
        <v>7.38</v>
      </c>
      <c r="R61">
        <v>19.72</v>
      </c>
      <c r="S61">
        <v>5.4</v>
      </c>
      <c r="T61">
        <v>14.2</v>
      </c>
      <c r="U61">
        <v>11.83</v>
      </c>
      <c r="V61">
        <v>1.79</v>
      </c>
      <c r="W61">
        <v>8.1</v>
      </c>
      <c r="X61">
        <v>9.1300000000000008</v>
      </c>
      <c r="Y61">
        <v>1.1299999999999999</v>
      </c>
      <c r="Z61">
        <v>4.3899999999999997</v>
      </c>
      <c r="AA61">
        <v>0.58099999999999996</v>
      </c>
      <c r="AB61">
        <v>4.33</v>
      </c>
      <c r="AC61">
        <v>10.46</v>
      </c>
      <c r="AD61">
        <v>28.5</v>
      </c>
      <c r="AE61">
        <v>2.96</v>
      </c>
      <c r="AF61">
        <v>0.29399999999999998</v>
      </c>
      <c r="AG61">
        <v>0.32300000000000001</v>
      </c>
      <c r="AH61">
        <v>1.96</v>
      </c>
      <c r="AI61">
        <v>2.0699999999999998</v>
      </c>
      <c r="AJ61">
        <v>5.9</v>
      </c>
      <c r="AK61">
        <v>4</v>
      </c>
      <c r="AL61">
        <v>1.35</v>
      </c>
      <c r="AM61">
        <v>4.38</v>
      </c>
      <c r="AN61">
        <v>0.109</v>
      </c>
      <c r="AO61">
        <v>4.91</v>
      </c>
      <c r="AP61">
        <v>773.94</v>
      </c>
    </row>
    <row r="62" spans="1:42">
      <c r="A62" s="28">
        <v>43003</v>
      </c>
      <c r="B62">
        <v>8.6999999999999993</v>
      </c>
      <c r="C62">
        <v>6.2</v>
      </c>
      <c r="D62">
        <v>2.82</v>
      </c>
      <c r="E62">
        <v>8.16</v>
      </c>
      <c r="F62">
        <v>15.41</v>
      </c>
      <c r="G62">
        <v>23.05</v>
      </c>
      <c r="H62">
        <v>5.0199999999999996</v>
      </c>
      <c r="I62">
        <v>1.04</v>
      </c>
      <c r="J62">
        <v>3.83</v>
      </c>
      <c r="K62">
        <v>21.5</v>
      </c>
      <c r="L62">
        <v>0.60799999999999998</v>
      </c>
      <c r="M62">
        <v>1.41</v>
      </c>
      <c r="N62">
        <v>1.37</v>
      </c>
      <c r="O62">
        <v>0.75700000000000001</v>
      </c>
      <c r="P62">
        <v>0.67300000000000004</v>
      </c>
      <c r="Q62">
        <v>7.19</v>
      </c>
      <c r="R62">
        <v>19.54</v>
      </c>
      <c r="S62">
        <v>5.25</v>
      </c>
      <c r="T62">
        <v>13.92</v>
      </c>
      <c r="U62">
        <v>12</v>
      </c>
      <c r="V62">
        <v>1.79</v>
      </c>
      <c r="W62">
        <v>8.0500000000000007</v>
      </c>
      <c r="X62">
        <v>8.91</v>
      </c>
      <c r="Y62">
        <v>1.0900000000000001</v>
      </c>
      <c r="Z62">
        <v>4.3499999999999996</v>
      </c>
      <c r="AA62">
        <v>0.54200000000000004</v>
      </c>
      <c r="AB62">
        <v>4.29</v>
      </c>
      <c r="AC62">
        <v>10.35</v>
      </c>
      <c r="AD62">
        <v>28.1</v>
      </c>
      <c r="AE62">
        <v>2.99</v>
      </c>
      <c r="AF62">
        <v>0.28000000000000003</v>
      </c>
      <c r="AG62">
        <v>0.3</v>
      </c>
      <c r="AH62">
        <v>1.87</v>
      </c>
      <c r="AI62">
        <v>1.97</v>
      </c>
      <c r="AJ62">
        <v>5.84</v>
      </c>
      <c r="AK62">
        <v>3.95</v>
      </c>
      <c r="AL62">
        <v>1.29</v>
      </c>
      <c r="AM62">
        <v>4.28</v>
      </c>
      <c r="AN62">
        <v>9.7000000000000003E-2</v>
      </c>
      <c r="AO62">
        <v>4.78</v>
      </c>
      <c r="AP62">
        <v>742.49</v>
      </c>
    </row>
    <row r="63" spans="1:42">
      <c r="A63" s="28">
        <v>43004</v>
      </c>
      <c r="B63">
        <v>8.75</v>
      </c>
      <c r="C63">
        <v>6.6</v>
      </c>
      <c r="D63">
        <v>2.9</v>
      </c>
      <c r="E63">
        <v>8.15</v>
      </c>
      <c r="F63">
        <v>15.44</v>
      </c>
      <c r="G63">
        <v>22.62</v>
      </c>
      <c r="H63">
        <v>5.05</v>
      </c>
      <c r="I63">
        <v>1.05</v>
      </c>
      <c r="J63">
        <v>3.83</v>
      </c>
      <c r="K63">
        <v>21.24</v>
      </c>
      <c r="L63">
        <v>0.61</v>
      </c>
      <c r="M63">
        <v>1.46</v>
      </c>
      <c r="N63">
        <v>1.43</v>
      </c>
      <c r="O63">
        <v>0.754</v>
      </c>
      <c r="P63">
        <v>0.68200000000000005</v>
      </c>
      <c r="Q63">
        <v>7.28</v>
      </c>
      <c r="R63">
        <v>20.05</v>
      </c>
      <c r="S63">
        <v>5.49</v>
      </c>
      <c r="T63">
        <v>13.84</v>
      </c>
      <c r="U63">
        <v>12</v>
      </c>
      <c r="V63">
        <v>1.77</v>
      </c>
      <c r="W63">
        <v>8</v>
      </c>
      <c r="X63">
        <v>8.98</v>
      </c>
      <c r="Y63">
        <v>1.1200000000000001</v>
      </c>
      <c r="Z63">
        <v>4.38</v>
      </c>
      <c r="AA63">
        <v>0.54200000000000004</v>
      </c>
      <c r="AB63">
        <v>4.25</v>
      </c>
      <c r="AC63">
        <v>10.36</v>
      </c>
      <c r="AD63">
        <v>28.65</v>
      </c>
      <c r="AE63">
        <v>2.94</v>
      </c>
      <c r="AF63">
        <v>0.28000000000000003</v>
      </c>
      <c r="AG63">
        <v>0.309</v>
      </c>
      <c r="AH63">
        <v>1.88</v>
      </c>
      <c r="AI63">
        <v>2</v>
      </c>
      <c r="AJ63">
        <v>5.95</v>
      </c>
      <c r="AK63">
        <v>3.98</v>
      </c>
      <c r="AL63">
        <v>1.32</v>
      </c>
      <c r="AM63">
        <v>4.3</v>
      </c>
      <c r="AN63">
        <v>9.0999999999999998E-2</v>
      </c>
      <c r="AO63">
        <v>4.8899999999999997</v>
      </c>
      <c r="AP63">
        <v>740.37</v>
      </c>
    </row>
    <row r="64" spans="1:42">
      <c r="A64" s="28">
        <v>43005</v>
      </c>
      <c r="B64">
        <v>8.65</v>
      </c>
      <c r="C64">
        <v>6.7</v>
      </c>
      <c r="D64">
        <v>3.02</v>
      </c>
      <c r="E64">
        <v>8.1</v>
      </c>
      <c r="F64">
        <v>15.52</v>
      </c>
      <c r="G64">
        <v>23</v>
      </c>
      <c r="H64">
        <v>5.03</v>
      </c>
      <c r="I64">
        <v>1.1000000000000001</v>
      </c>
      <c r="J64">
        <v>3.83</v>
      </c>
      <c r="K64">
        <v>21.65</v>
      </c>
      <c r="L64">
        <v>0.61</v>
      </c>
      <c r="M64">
        <v>1.5</v>
      </c>
      <c r="N64">
        <v>1.36</v>
      </c>
      <c r="O64">
        <v>0.73399999999999999</v>
      </c>
      <c r="P64">
        <v>0.68500000000000005</v>
      </c>
      <c r="Q64">
        <v>7.19</v>
      </c>
      <c r="R64">
        <v>19.3</v>
      </c>
      <c r="S64">
        <v>5.51</v>
      </c>
      <c r="T64">
        <v>14.13</v>
      </c>
      <c r="U64">
        <v>12</v>
      </c>
      <c r="V64">
        <v>1.76</v>
      </c>
      <c r="W64">
        <v>7.91</v>
      </c>
      <c r="X64">
        <v>8.9499999999999993</v>
      </c>
      <c r="Y64">
        <v>1.1100000000000001</v>
      </c>
      <c r="Z64">
        <v>4.38</v>
      </c>
      <c r="AA64">
        <v>0.53600000000000003</v>
      </c>
      <c r="AB64">
        <v>4.21</v>
      </c>
      <c r="AC64">
        <v>10.3</v>
      </c>
      <c r="AD64">
        <v>28.27</v>
      </c>
      <c r="AE64">
        <v>2.96</v>
      </c>
      <c r="AF64">
        <v>0.27600000000000002</v>
      </c>
      <c r="AG64">
        <v>0.312</v>
      </c>
      <c r="AH64">
        <v>1.89</v>
      </c>
      <c r="AI64">
        <v>2</v>
      </c>
      <c r="AJ64">
        <v>6</v>
      </c>
      <c r="AK64">
        <v>4</v>
      </c>
      <c r="AL64">
        <v>1.33</v>
      </c>
      <c r="AM64">
        <v>4.26</v>
      </c>
      <c r="AN64">
        <v>9.0999999999999998E-2</v>
      </c>
      <c r="AO64">
        <v>4.82</v>
      </c>
      <c r="AP64">
        <v>736.64</v>
      </c>
    </row>
    <row r="65" spans="1:42">
      <c r="A65" s="28">
        <v>43006</v>
      </c>
      <c r="B65">
        <v>8.7899999999999991</v>
      </c>
      <c r="C65">
        <v>6.6</v>
      </c>
      <c r="D65">
        <v>3.03</v>
      </c>
      <c r="E65">
        <v>8.11</v>
      </c>
      <c r="F65">
        <v>15.53</v>
      </c>
      <c r="G65">
        <v>23</v>
      </c>
      <c r="H65">
        <v>5.07</v>
      </c>
      <c r="I65">
        <v>1.1100000000000001</v>
      </c>
      <c r="J65">
        <v>3.85</v>
      </c>
      <c r="K65">
        <v>21.58</v>
      </c>
      <c r="L65">
        <v>0.61</v>
      </c>
      <c r="M65">
        <v>1.5</v>
      </c>
      <c r="N65">
        <v>1.41</v>
      </c>
      <c r="O65">
        <v>0.79</v>
      </c>
      <c r="P65">
        <v>0.68799999999999994</v>
      </c>
      <c r="Q65">
        <v>7.23</v>
      </c>
      <c r="R65">
        <v>19.5</v>
      </c>
      <c r="S65">
        <v>5.67</v>
      </c>
      <c r="T65">
        <v>13.9</v>
      </c>
      <c r="U65">
        <v>12.34</v>
      </c>
      <c r="V65">
        <v>1.77</v>
      </c>
      <c r="W65">
        <v>8.01</v>
      </c>
      <c r="X65">
        <v>8.9499999999999993</v>
      </c>
      <c r="Y65">
        <v>1.1299999999999999</v>
      </c>
      <c r="Z65">
        <v>4.38</v>
      </c>
      <c r="AA65">
        <v>0.55500000000000005</v>
      </c>
      <c r="AB65">
        <v>4.18</v>
      </c>
      <c r="AC65">
        <v>10.3</v>
      </c>
      <c r="AD65">
        <v>28.16</v>
      </c>
      <c r="AE65">
        <v>2.99</v>
      </c>
      <c r="AF65">
        <v>0.28000000000000003</v>
      </c>
      <c r="AG65">
        <v>0.32800000000000001</v>
      </c>
      <c r="AH65">
        <v>1.88</v>
      </c>
      <c r="AI65">
        <v>2.0499999999999998</v>
      </c>
      <c r="AJ65">
        <v>6.05</v>
      </c>
      <c r="AK65">
        <v>4.03</v>
      </c>
      <c r="AL65">
        <v>1.34</v>
      </c>
      <c r="AM65">
        <v>4.38</v>
      </c>
      <c r="AN65">
        <v>9.7000000000000003E-2</v>
      </c>
      <c r="AO65">
        <v>4.92</v>
      </c>
      <c r="AP65">
        <v>754.76</v>
      </c>
    </row>
    <row r="66" spans="1:42">
      <c r="A66" s="28">
        <v>43007</v>
      </c>
      <c r="B66">
        <v>8.6999999999999993</v>
      </c>
      <c r="C66">
        <v>6.82</v>
      </c>
      <c r="D66">
        <v>2.97</v>
      </c>
      <c r="E66">
        <v>8.35</v>
      </c>
      <c r="F66">
        <v>16</v>
      </c>
      <c r="G66">
        <v>23.07</v>
      </c>
      <c r="H66">
        <v>5.18</v>
      </c>
      <c r="I66">
        <v>1.05</v>
      </c>
      <c r="J66">
        <v>3.86</v>
      </c>
      <c r="K66">
        <v>21.42</v>
      </c>
      <c r="L66">
        <v>0.62</v>
      </c>
      <c r="M66">
        <v>1.57</v>
      </c>
      <c r="N66">
        <v>1.42</v>
      </c>
      <c r="O66">
        <v>0.81</v>
      </c>
      <c r="P66">
        <v>0.67900000000000005</v>
      </c>
      <c r="Q66">
        <v>7.2</v>
      </c>
      <c r="R66">
        <v>20.21</v>
      </c>
      <c r="S66">
        <v>5.88</v>
      </c>
      <c r="T66">
        <v>13.99</v>
      </c>
      <c r="U66">
        <v>12.39</v>
      </c>
      <c r="V66">
        <v>1.76</v>
      </c>
      <c r="W66">
        <v>8.09</v>
      </c>
      <c r="X66">
        <v>8.9499999999999993</v>
      </c>
      <c r="Y66">
        <v>1.1100000000000001</v>
      </c>
      <c r="Z66">
        <v>4.3899999999999997</v>
      </c>
      <c r="AA66">
        <v>0.55500000000000005</v>
      </c>
      <c r="AB66">
        <v>4.18</v>
      </c>
      <c r="AC66">
        <v>10.23</v>
      </c>
      <c r="AD66">
        <v>28.26</v>
      </c>
      <c r="AE66">
        <v>2.99</v>
      </c>
      <c r="AF66">
        <v>0.27400000000000002</v>
      </c>
      <c r="AG66">
        <v>0.32800000000000001</v>
      </c>
      <c r="AH66">
        <v>1.84</v>
      </c>
      <c r="AI66">
        <v>1.99</v>
      </c>
      <c r="AJ66">
        <v>6.15</v>
      </c>
      <c r="AK66">
        <v>4.07</v>
      </c>
      <c r="AL66">
        <v>1.34</v>
      </c>
      <c r="AM66">
        <v>4.4000000000000004</v>
      </c>
      <c r="AN66">
        <v>9.5000000000000001E-2</v>
      </c>
      <c r="AO66">
        <v>4.88</v>
      </c>
      <c r="AP66">
        <v>755.61</v>
      </c>
    </row>
    <row r="67" spans="1:42">
      <c r="A67" s="28">
        <v>43010</v>
      </c>
      <c r="B67">
        <v>8.67</v>
      </c>
      <c r="C67">
        <v>6.76</v>
      </c>
      <c r="D67">
        <v>3.12</v>
      </c>
      <c r="E67">
        <v>8.43</v>
      </c>
      <c r="F67">
        <v>15.5</v>
      </c>
      <c r="G67">
        <v>22.97</v>
      </c>
      <c r="H67">
        <v>5.2</v>
      </c>
      <c r="I67">
        <v>1.06</v>
      </c>
      <c r="J67">
        <v>3.87</v>
      </c>
      <c r="K67">
        <v>21.58</v>
      </c>
      <c r="L67">
        <v>0.60899999999999999</v>
      </c>
      <c r="M67">
        <v>1.56</v>
      </c>
      <c r="N67">
        <v>1.48</v>
      </c>
      <c r="O67">
        <v>0.80300000000000005</v>
      </c>
      <c r="P67">
        <v>0.68100000000000005</v>
      </c>
      <c r="Q67">
        <v>7.3</v>
      </c>
      <c r="R67">
        <v>19.61</v>
      </c>
      <c r="S67">
        <v>5.7</v>
      </c>
      <c r="T67">
        <v>13.98</v>
      </c>
      <c r="U67">
        <v>12.55</v>
      </c>
      <c r="V67">
        <v>1.74</v>
      </c>
      <c r="W67">
        <v>8.1300000000000008</v>
      </c>
      <c r="X67">
        <v>8.77</v>
      </c>
      <c r="Y67">
        <v>1.1100000000000001</v>
      </c>
      <c r="Z67">
        <v>4.4000000000000004</v>
      </c>
      <c r="AA67">
        <v>0.56499999999999995</v>
      </c>
      <c r="AB67">
        <v>4.16</v>
      </c>
      <c r="AC67">
        <v>10.06</v>
      </c>
      <c r="AD67">
        <v>28.44</v>
      </c>
      <c r="AE67">
        <v>2.97</v>
      </c>
      <c r="AF67">
        <v>0.27</v>
      </c>
      <c r="AG67">
        <v>0.33400000000000002</v>
      </c>
      <c r="AH67">
        <v>1.83</v>
      </c>
      <c r="AI67">
        <v>1.94</v>
      </c>
      <c r="AJ67">
        <v>6.17</v>
      </c>
      <c r="AK67">
        <v>4.09</v>
      </c>
      <c r="AL67">
        <v>1.34</v>
      </c>
      <c r="AM67">
        <v>4.43</v>
      </c>
      <c r="AN67">
        <v>8.5999999999999993E-2</v>
      </c>
      <c r="AO67">
        <v>4.82</v>
      </c>
      <c r="AP67">
        <v>746.48</v>
      </c>
    </row>
    <row r="68" spans="1:42">
      <c r="A68" s="28">
        <v>43011</v>
      </c>
      <c r="B68">
        <v>8.9</v>
      </c>
      <c r="C68">
        <v>6.9</v>
      </c>
      <c r="D68">
        <v>3.12</v>
      </c>
      <c r="E68">
        <v>8.4499999999999993</v>
      </c>
      <c r="F68">
        <v>15.95</v>
      </c>
      <c r="G68">
        <v>23</v>
      </c>
      <c r="H68">
        <v>5.25</v>
      </c>
      <c r="I68">
        <v>1.05</v>
      </c>
      <c r="J68">
        <v>3.91</v>
      </c>
      <c r="K68">
        <v>22.54</v>
      </c>
      <c r="L68">
        <v>0.60399999999999998</v>
      </c>
      <c r="M68">
        <v>1.53</v>
      </c>
      <c r="N68">
        <v>1.49</v>
      </c>
      <c r="O68">
        <v>0.81699999999999995</v>
      </c>
      <c r="P68">
        <v>0.68400000000000005</v>
      </c>
      <c r="Q68">
        <v>7.29</v>
      </c>
      <c r="R68">
        <v>19.75</v>
      </c>
      <c r="S68">
        <v>5.74</v>
      </c>
      <c r="T68">
        <v>14.48</v>
      </c>
      <c r="U68">
        <v>12.3</v>
      </c>
      <c r="V68">
        <v>1.75</v>
      </c>
      <c r="W68">
        <v>8.09</v>
      </c>
      <c r="X68">
        <v>8.9499999999999993</v>
      </c>
      <c r="Y68">
        <v>1.1399999999999999</v>
      </c>
      <c r="Z68">
        <v>4.4000000000000004</v>
      </c>
      <c r="AA68">
        <v>0.58099999999999996</v>
      </c>
      <c r="AB68">
        <v>4.16</v>
      </c>
      <c r="AC68">
        <v>10.119999999999999</v>
      </c>
      <c r="AD68">
        <v>27.91</v>
      </c>
      <c r="AE68">
        <v>2.97</v>
      </c>
      <c r="AF68">
        <v>0.27100000000000002</v>
      </c>
      <c r="AG68">
        <v>0.34</v>
      </c>
      <c r="AH68">
        <v>1.82</v>
      </c>
      <c r="AI68">
        <v>1.96</v>
      </c>
      <c r="AJ68">
        <v>6.25</v>
      </c>
      <c r="AK68">
        <v>4.09</v>
      </c>
      <c r="AL68">
        <v>1.35</v>
      </c>
      <c r="AM68">
        <v>4.4000000000000004</v>
      </c>
      <c r="AN68">
        <v>8.7999999999999995E-2</v>
      </c>
      <c r="AO68">
        <v>4.8899999999999997</v>
      </c>
      <c r="AP68">
        <v>752.44</v>
      </c>
    </row>
    <row r="69" spans="1:42">
      <c r="A69" s="28">
        <v>43012</v>
      </c>
      <c r="B69">
        <v>8.86</v>
      </c>
      <c r="C69">
        <v>6.85</v>
      </c>
      <c r="D69">
        <v>3.14</v>
      </c>
      <c r="E69">
        <v>8.4700000000000006</v>
      </c>
      <c r="F69">
        <v>15.88</v>
      </c>
      <c r="G69">
        <v>22.98</v>
      </c>
      <c r="H69">
        <v>5.29</v>
      </c>
      <c r="I69">
        <v>1</v>
      </c>
      <c r="J69">
        <v>3.92</v>
      </c>
      <c r="K69">
        <v>21.8</v>
      </c>
      <c r="L69">
        <v>0.6</v>
      </c>
      <c r="M69">
        <v>1.54</v>
      </c>
      <c r="N69">
        <v>1.51</v>
      </c>
      <c r="O69">
        <v>0.81699999999999995</v>
      </c>
      <c r="P69">
        <v>0.7</v>
      </c>
      <c r="Q69">
        <v>7.37</v>
      </c>
      <c r="R69">
        <v>19.850000000000001</v>
      </c>
      <c r="S69">
        <v>5.82</v>
      </c>
      <c r="T69">
        <v>14.58</v>
      </c>
      <c r="U69">
        <v>12.28</v>
      </c>
      <c r="V69">
        <v>1.74</v>
      </c>
      <c r="W69">
        <v>8.26</v>
      </c>
      <c r="X69">
        <v>8.99</v>
      </c>
      <c r="Y69">
        <v>1.1599999999999999</v>
      </c>
      <c r="Z69">
        <v>4.3600000000000003</v>
      </c>
      <c r="AA69">
        <v>0.57099999999999995</v>
      </c>
      <c r="AB69">
        <v>4.09</v>
      </c>
      <c r="AC69">
        <v>10.050000000000001</v>
      </c>
      <c r="AD69">
        <v>28.73</v>
      </c>
      <c r="AE69">
        <v>2.96</v>
      </c>
      <c r="AF69">
        <v>0.25900000000000001</v>
      </c>
      <c r="AG69">
        <v>0.32800000000000001</v>
      </c>
      <c r="AH69">
        <v>1.79</v>
      </c>
      <c r="AI69">
        <v>1.93</v>
      </c>
      <c r="AJ69">
        <v>6.24</v>
      </c>
      <c r="AK69">
        <v>4.1100000000000003</v>
      </c>
      <c r="AL69">
        <v>1.35</v>
      </c>
      <c r="AM69">
        <v>4.3499999999999996</v>
      </c>
      <c r="AN69">
        <v>8.5999999999999993E-2</v>
      </c>
      <c r="AO69">
        <v>4.82</v>
      </c>
      <c r="AP69">
        <v>750.72</v>
      </c>
    </row>
    <row r="70" spans="1:42">
      <c r="A70" s="28">
        <v>43013</v>
      </c>
      <c r="B70">
        <v>8.9700000000000006</v>
      </c>
      <c r="C70">
        <v>6.79</v>
      </c>
      <c r="D70">
        <v>3.13</v>
      </c>
      <c r="E70">
        <v>8.51</v>
      </c>
      <c r="F70">
        <v>15.84</v>
      </c>
      <c r="G70">
        <v>22.9</v>
      </c>
      <c r="H70">
        <v>5.29</v>
      </c>
      <c r="I70">
        <v>1.02</v>
      </c>
      <c r="J70">
        <v>3.89</v>
      </c>
      <c r="K70">
        <v>22</v>
      </c>
      <c r="L70">
        <v>0.59899999999999998</v>
      </c>
      <c r="M70">
        <v>1.55</v>
      </c>
      <c r="N70">
        <v>1.58</v>
      </c>
      <c r="O70">
        <v>0.81</v>
      </c>
      <c r="P70">
        <v>0.70799999999999996</v>
      </c>
      <c r="Q70">
        <v>7.3</v>
      </c>
      <c r="R70">
        <v>19.649999999999999</v>
      </c>
      <c r="S70">
        <v>5.68</v>
      </c>
      <c r="T70">
        <v>14.4</v>
      </c>
      <c r="U70">
        <v>12.03</v>
      </c>
      <c r="V70">
        <v>1.68</v>
      </c>
      <c r="W70">
        <v>8.26</v>
      </c>
      <c r="X70">
        <v>8.8699999999999992</v>
      </c>
      <c r="Y70">
        <v>1.1299999999999999</v>
      </c>
      <c r="Z70">
        <v>4.3099999999999996</v>
      </c>
      <c r="AA70">
        <v>0.56699999999999995</v>
      </c>
      <c r="AB70">
        <v>4.01</v>
      </c>
      <c r="AC70">
        <v>10.050000000000001</v>
      </c>
      <c r="AD70">
        <v>28.3</v>
      </c>
      <c r="AE70">
        <v>2.92</v>
      </c>
      <c r="AF70">
        <v>0.25900000000000001</v>
      </c>
      <c r="AG70">
        <v>0.32400000000000001</v>
      </c>
      <c r="AH70">
        <v>1.84</v>
      </c>
      <c r="AI70">
        <v>1.94</v>
      </c>
      <c r="AJ70">
        <v>6.16</v>
      </c>
      <c r="AK70">
        <v>4.12</v>
      </c>
      <c r="AL70">
        <v>1.35</v>
      </c>
      <c r="AM70">
        <v>4.3899999999999997</v>
      </c>
      <c r="AN70">
        <v>8.5000000000000006E-2</v>
      </c>
      <c r="AO70">
        <v>4.79</v>
      </c>
      <c r="AP70">
        <v>744.8</v>
      </c>
    </row>
    <row r="71" spans="1:42">
      <c r="A71" s="28">
        <v>43014</v>
      </c>
      <c r="B71">
        <v>9</v>
      </c>
      <c r="C71">
        <v>6.78</v>
      </c>
      <c r="D71">
        <v>3.12</v>
      </c>
      <c r="E71">
        <v>8.4600000000000009</v>
      </c>
      <c r="F71">
        <v>15.84</v>
      </c>
      <c r="G71">
        <v>22.62</v>
      </c>
      <c r="H71">
        <v>5.27</v>
      </c>
      <c r="I71">
        <v>1.01</v>
      </c>
      <c r="J71">
        <v>3.92</v>
      </c>
      <c r="K71">
        <v>21.8</v>
      </c>
      <c r="L71">
        <v>0.59899999999999998</v>
      </c>
      <c r="M71">
        <v>1.58</v>
      </c>
      <c r="N71">
        <v>1.63</v>
      </c>
      <c r="O71">
        <v>0.80700000000000005</v>
      </c>
      <c r="P71">
        <v>0.68600000000000005</v>
      </c>
      <c r="Q71">
        <v>7.14</v>
      </c>
      <c r="R71">
        <v>19.59</v>
      </c>
      <c r="S71">
        <v>5.58</v>
      </c>
      <c r="T71">
        <v>14.54</v>
      </c>
      <c r="U71">
        <v>12.15</v>
      </c>
      <c r="V71">
        <v>1.66</v>
      </c>
      <c r="W71">
        <v>8.3699999999999992</v>
      </c>
      <c r="X71">
        <v>8.85</v>
      </c>
      <c r="Y71">
        <v>1.1299999999999999</v>
      </c>
      <c r="Z71">
        <v>4.3</v>
      </c>
      <c r="AA71">
        <v>0.56000000000000005</v>
      </c>
      <c r="AB71">
        <v>4.07</v>
      </c>
      <c r="AC71">
        <v>10.199999999999999</v>
      </c>
      <c r="AD71">
        <v>28.36</v>
      </c>
      <c r="AE71">
        <v>2.99</v>
      </c>
      <c r="AF71">
        <v>0.25</v>
      </c>
      <c r="AG71">
        <v>0.318</v>
      </c>
      <c r="AH71">
        <v>1.9</v>
      </c>
      <c r="AI71">
        <v>1.92</v>
      </c>
      <c r="AJ71">
        <v>6.15</v>
      </c>
      <c r="AK71">
        <v>4.12</v>
      </c>
      <c r="AL71">
        <v>1.35</v>
      </c>
      <c r="AM71">
        <v>4.3499999999999996</v>
      </c>
      <c r="AN71">
        <v>8.3000000000000004E-2</v>
      </c>
      <c r="AO71">
        <v>4.79</v>
      </c>
      <c r="AP71">
        <v>745.55</v>
      </c>
    </row>
    <row r="72" spans="1:42">
      <c r="A72" s="28">
        <v>43017</v>
      </c>
      <c r="B72">
        <v>8.9</v>
      </c>
      <c r="C72">
        <v>6.69</v>
      </c>
      <c r="D72">
        <v>3.11</v>
      </c>
      <c r="E72">
        <v>8.48</v>
      </c>
      <c r="F72">
        <v>15.7</v>
      </c>
      <c r="G72">
        <v>22.98</v>
      </c>
      <c r="H72">
        <v>5.29</v>
      </c>
      <c r="I72">
        <v>1</v>
      </c>
      <c r="J72">
        <v>3.95</v>
      </c>
      <c r="K72">
        <v>21.68</v>
      </c>
      <c r="L72">
        <v>0.6</v>
      </c>
      <c r="M72">
        <v>1.56</v>
      </c>
      <c r="N72">
        <v>1.63</v>
      </c>
      <c r="O72">
        <v>0.68500000000000005</v>
      </c>
      <c r="P72">
        <v>0.70899999999999996</v>
      </c>
      <c r="Q72">
        <v>7.14</v>
      </c>
      <c r="R72">
        <v>19.399999999999999</v>
      </c>
      <c r="S72">
        <v>5.52</v>
      </c>
      <c r="T72">
        <v>14.65</v>
      </c>
      <c r="U72">
        <v>12.19</v>
      </c>
      <c r="V72">
        <v>1.65</v>
      </c>
      <c r="W72">
        <v>8.3000000000000007</v>
      </c>
      <c r="X72">
        <v>9.01</v>
      </c>
      <c r="Y72">
        <v>1.1399999999999999</v>
      </c>
      <c r="Z72">
        <v>4.0999999999999996</v>
      </c>
      <c r="AA72">
        <v>0.54900000000000004</v>
      </c>
      <c r="AB72">
        <v>4.0599999999999996</v>
      </c>
      <c r="AC72">
        <v>10.28</v>
      </c>
      <c r="AD72">
        <v>28.78</v>
      </c>
      <c r="AE72">
        <v>2.94</v>
      </c>
      <c r="AF72">
        <v>0.24</v>
      </c>
      <c r="AG72">
        <v>0.32</v>
      </c>
      <c r="AH72">
        <v>1.9</v>
      </c>
      <c r="AI72">
        <v>1.91</v>
      </c>
      <c r="AJ72">
        <v>6.08</v>
      </c>
      <c r="AK72">
        <v>4.1399999999999997</v>
      </c>
      <c r="AL72">
        <v>1.36</v>
      </c>
      <c r="AM72">
        <v>4.3499999999999996</v>
      </c>
      <c r="AN72">
        <v>7.8E-2</v>
      </c>
      <c r="AO72">
        <v>4.84</v>
      </c>
      <c r="AP72">
        <v>750.17</v>
      </c>
    </row>
    <row r="73" spans="1:42">
      <c r="A73" s="28">
        <v>43018</v>
      </c>
      <c r="B73">
        <v>8.8800000000000008</v>
      </c>
      <c r="C73">
        <v>6.66</v>
      </c>
      <c r="D73">
        <v>3.06</v>
      </c>
      <c r="E73">
        <v>8.5</v>
      </c>
      <c r="F73">
        <v>15.87</v>
      </c>
      <c r="G73">
        <v>22.98</v>
      </c>
      <c r="H73">
        <v>5.33</v>
      </c>
      <c r="I73">
        <v>1.02</v>
      </c>
      <c r="J73">
        <v>3.9</v>
      </c>
      <c r="K73">
        <v>21.7</v>
      </c>
      <c r="L73">
        <v>0.6</v>
      </c>
      <c r="M73">
        <v>1.57</v>
      </c>
      <c r="N73">
        <v>1.6</v>
      </c>
      <c r="O73">
        <v>0.747</v>
      </c>
      <c r="P73">
        <v>0.70699999999999996</v>
      </c>
      <c r="Q73">
        <v>7.09</v>
      </c>
      <c r="R73">
        <v>19.97</v>
      </c>
      <c r="S73">
        <v>5.48</v>
      </c>
      <c r="T73">
        <v>14.55</v>
      </c>
      <c r="U73">
        <v>12.15</v>
      </c>
      <c r="V73">
        <v>1.64</v>
      </c>
      <c r="W73">
        <v>8.18</v>
      </c>
      <c r="X73">
        <v>9</v>
      </c>
      <c r="Y73">
        <v>1.1399999999999999</v>
      </c>
      <c r="Z73">
        <v>4.22</v>
      </c>
      <c r="AA73">
        <v>0.54300000000000004</v>
      </c>
      <c r="AB73">
        <v>4.03</v>
      </c>
      <c r="AC73">
        <v>10.27</v>
      </c>
      <c r="AD73">
        <v>28.89</v>
      </c>
      <c r="AE73">
        <v>2.92</v>
      </c>
      <c r="AF73">
        <v>0.245</v>
      </c>
      <c r="AG73">
        <v>0.32800000000000001</v>
      </c>
      <c r="AH73">
        <v>1.87</v>
      </c>
      <c r="AI73">
        <v>1.88</v>
      </c>
      <c r="AJ73">
        <v>6.08</v>
      </c>
      <c r="AK73">
        <v>4.1399999999999997</v>
      </c>
      <c r="AL73">
        <v>1.36</v>
      </c>
      <c r="AM73">
        <v>4.33</v>
      </c>
      <c r="AN73">
        <v>0.09</v>
      </c>
      <c r="AO73">
        <v>4.8600000000000003</v>
      </c>
      <c r="AP73">
        <v>755.03</v>
      </c>
    </row>
    <row r="74" spans="1:42">
      <c r="A74" s="28">
        <v>43019</v>
      </c>
      <c r="B74">
        <v>8.8800000000000008</v>
      </c>
      <c r="C74">
        <v>6.52</v>
      </c>
      <c r="D74">
        <v>3.13</v>
      </c>
      <c r="E74">
        <v>8.52</v>
      </c>
      <c r="F74">
        <v>15.63</v>
      </c>
      <c r="G74">
        <v>22.98</v>
      </c>
      <c r="H74">
        <v>5.32</v>
      </c>
      <c r="I74">
        <v>1.01</v>
      </c>
      <c r="J74">
        <v>3.9</v>
      </c>
      <c r="K74">
        <v>21.37</v>
      </c>
      <c r="L74">
        <v>0.59899999999999998</v>
      </c>
      <c r="M74">
        <v>1.55</v>
      </c>
      <c r="N74">
        <v>1.58</v>
      </c>
      <c r="O74">
        <v>0.70499999999999996</v>
      </c>
      <c r="P74">
        <v>0.70299999999999996</v>
      </c>
      <c r="Q74">
        <v>7.1</v>
      </c>
      <c r="R74">
        <v>19.66</v>
      </c>
      <c r="S74">
        <v>5.38</v>
      </c>
      <c r="T74">
        <v>14.18</v>
      </c>
      <c r="U74">
        <v>12.12</v>
      </c>
      <c r="V74">
        <v>1.64</v>
      </c>
      <c r="W74">
        <v>8.08</v>
      </c>
      <c r="X74">
        <v>9</v>
      </c>
      <c r="Y74">
        <v>1.1200000000000001</v>
      </c>
      <c r="Z74">
        <v>4.28</v>
      </c>
      <c r="AA74">
        <v>0.54</v>
      </c>
      <c r="AB74">
        <v>4.04</v>
      </c>
      <c r="AC74">
        <v>10.27</v>
      </c>
      <c r="AD74">
        <v>29</v>
      </c>
      <c r="AE74">
        <v>2.94</v>
      </c>
      <c r="AF74">
        <v>0.25800000000000001</v>
      </c>
      <c r="AG74">
        <v>0.33400000000000002</v>
      </c>
      <c r="AH74">
        <v>1.83</v>
      </c>
      <c r="AI74">
        <v>1.88</v>
      </c>
      <c r="AJ74">
        <v>5.99</v>
      </c>
      <c r="AK74">
        <v>4.1399999999999997</v>
      </c>
      <c r="AL74">
        <v>1.38</v>
      </c>
      <c r="AM74">
        <v>4.32</v>
      </c>
      <c r="AN74">
        <v>0.09</v>
      </c>
      <c r="AO74">
        <v>4.84</v>
      </c>
      <c r="AP74">
        <v>748.61</v>
      </c>
    </row>
    <row r="75" spans="1:42">
      <c r="A75" s="28">
        <v>43020</v>
      </c>
      <c r="B75">
        <v>8.8800000000000008</v>
      </c>
      <c r="C75">
        <v>6.44</v>
      </c>
      <c r="D75">
        <v>3.07</v>
      </c>
      <c r="E75">
        <v>8.41</v>
      </c>
      <c r="F75">
        <v>15.66</v>
      </c>
      <c r="G75">
        <v>23</v>
      </c>
      <c r="H75">
        <v>5.32</v>
      </c>
      <c r="I75">
        <v>1</v>
      </c>
      <c r="J75">
        <v>3.89</v>
      </c>
      <c r="K75">
        <v>21.3</v>
      </c>
      <c r="L75">
        <v>0.59499999999999997</v>
      </c>
      <c r="M75">
        <v>1.56</v>
      </c>
      <c r="N75">
        <v>1.56</v>
      </c>
      <c r="O75">
        <v>0.70799999999999996</v>
      </c>
      <c r="P75">
        <v>0.69899999999999995</v>
      </c>
      <c r="Q75">
        <v>7.11</v>
      </c>
      <c r="R75">
        <v>19.46</v>
      </c>
      <c r="S75">
        <v>5.35</v>
      </c>
      <c r="T75">
        <v>14.22</v>
      </c>
      <c r="U75">
        <v>12.1</v>
      </c>
      <c r="V75">
        <v>1.63</v>
      </c>
      <c r="W75">
        <v>8.01</v>
      </c>
      <c r="X75">
        <v>9</v>
      </c>
      <c r="Y75">
        <v>1.1399999999999999</v>
      </c>
      <c r="Z75">
        <v>4.3099999999999996</v>
      </c>
      <c r="AA75">
        <v>0.53900000000000003</v>
      </c>
      <c r="AB75">
        <v>4.0199999999999996</v>
      </c>
      <c r="AC75">
        <v>10.26</v>
      </c>
      <c r="AD75">
        <v>29.04</v>
      </c>
      <c r="AE75">
        <v>2.97</v>
      </c>
      <c r="AF75">
        <v>0.25</v>
      </c>
      <c r="AG75">
        <v>0.34599999999999997</v>
      </c>
      <c r="AH75">
        <v>1.86</v>
      </c>
      <c r="AI75">
        <v>1.97</v>
      </c>
      <c r="AJ75">
        <v>6.04</v>
      </c>
      <c r="AK75">
        <v>4.1399999999999997</v>
      </c>
      <c r="AL75">
        <v>1.4</v>
      </c>
      <c r="AM75">
        <v>4.33</v>
      </c>
      <c r="AN75">
        <v>0.09</v>
      </c>
      <c r="AO75">
        <v>4.8099999999999996</v>
      </c>
      <c r="AP75">
        <v>751.35</v>
      </c>
    </row>
    <row r="76" spans="1:42">
      <c r="A76" s="28">
        <v>43021</v>
      </c>
      <c r="B76">
        <v>8.9</v>
      </c>
      <c r="C76">
        <v>6.67</v>
      </c>
      <c r="D76">
        <v>3.11</v>
      </c>
      <c r="E76">
        <v>8.51</v>
      </c>
      <c r="F76">
        <v>15.67</v>
      </c>
      <c r="G76">
        <v>23.48</v>
      </c>
      <c r="H76">
        <v>5.36</v>
      </c>
      <c r="I76">
        <v>1.02</v>
      </c>
      <c r="J76">
        <v>3.95</v>
      </c>
      <c r="K76">
        <v>21.2</v>
      </c>
      <c r="L76">
        <v>0.6</v>
      </c>
      <c r="M76">
        <v>1.6</v>
      </c>
      <c r="N76">
        <v>1.59</v>
      </c>
      <c r="O76">
        <v>0.68200000000000005</v>
      </c>
      <c r="P76">
        <v>0.69699999999999995</v>
      </c>
      <c r="Q76">
        <v>7.29</v>
      </c>
      <c r="R76">
        <v>19.59</v>
      </c>
      <c r="S76">
        <v>5.4</v>
      </c>
      <c r="T76">
        <v>14.3</v>
      </c>
      <c r="U76">
        <v>12.2</v>
      </c>
      <c r="V76">
        <v>1.75</v>
      </c>
      <c r="W76">
        <v>8.07</v>
      </c>
      <c r="X76">
        <v>9.14</v>
      </c>
      <c r="Y76">
        <v>1.1499999999999999</v>
      </c>
      <c r="Z76">
        <v>4.2699999999999996</v>
      </c>
      <c r="AA76">
        <v>0.54200000000000004</v>
      </c>
      <c r="AB76">
        <v>4.0199999999999996</v>
      </c>
      <c r="AC76">
        <v>10.19</v>
      </c>
      <c r="AD76">
        <v>29.27</v>
      </c>
      <c r="AE76">
        <v>2.94</v>
      </c>
      <c r="AF76">
        <v>0.253</v>
      </c>
      <c r="AG76">
        <v>0.35</v>
      </c>
      <c r="AH76">
        <v>1.89</v>
      </c>
      <c r="AI76">
        <v>2.0099999999999998</v>
      </c>
      <c r="AJ76">
        <v>5.97</v>
      </c>
      <c r="AK76">
        <v>4.17</v>
      </c>
      <c r="AL76">
        <v>1.42</v>
      </c>
      <c r="AM76">
        <v>4.37</v>
      </c>
      <c r="AN76">
        <v>9.6000000000000002E-2</v>
      </c>
      <c r="AO76">
        <v>4.8</v>
      </c>
      <c r="AP76">
        <v>761.35</v>
      </c>
    </row>
    <row r="77" spans="1:42">
      <c r="A77" s="28">
        <v>43024</v>
      </c>
      <c r="B77">
        <v>9</v>
      </c>
      <c r="C77">
        <v>6.67</v>
      </c>
      <c r="D77">
        <v>3.14</v>
      </c>
      <c r="E77">
        <v>8.57</v>
      </c>
      <c r="F77">
        <v>15.75</v>
      </c>
      <c r="G77">
        <v>23.37</v>
      </c>
      <c r="H77">
        <v>5.37</v>
      </c>
      <c r="I77">
        <v>1.05</v>
      </c>
      <c r="J77">
        <v>3.99</v>
      </c>
      <c r="K77">
        <v>21.59</v>
      </c>
      <c r="L77">
        <v>0.60699999999999998</v>
      </c>
      <c r="M77">
        <v>1.61</v>
      </c>
      <c r="N77">
        <v>1.53</v>
      </c>
      <c r="O77">
        <v>0.67500000000000004</v>
      </c>
      <c r="P77">
        <v>0.69</v>
      </c>
      <c r="Q77">
        <v>7.3</v>
      </c>
      <c r="R77">
        <v>19.399999999999999</v>
      </c>
      <c r="S77">
        <v>5.43</v>
      </c>
      <c r="T77">
        <v>14.43</v>
      </c>
      <c r="U77">
        <v>12.23</v>
      </c>
      <c r="V77">
        <v>1.7</v>
      </c>
      <c r="W77">
        <v>8.15</v>
      </c>
      <c r="X77">
        <v>9.1999999999999993</v>
      </c>
      <c r="Y77">
        <v>1.1399999999999999</v>
      </c>
      <c r="Z77">
        <v>4.32</v>
      </c>
      <c r="AA77">
        <v>0.54300000000000004</v>
      </c>
      <c r="AB77">
        <v>4</v>
      </c>
      <c r="AC77">
        <v>10.3</v>
      </c>
      <c r="AD77">
        <v>29.42</v>
      </c>
      <c r="AE77">
        <v>2.98</v>
      </c>
      <c r="AF77">
        <v>0.25700000000000001</v>
      </c>
      <c r="AG77">
        <v>0.35499999999999998</v>
      </c>
      <c r="AH77">
        <v>1.88</v>
      </c>
      <c r="AI77">
        <v>2</v>
      </c>
      <c r="AJ77">
        <v>6.04</v>
      </c>
      <c r="AK77">
        <v>4.2</v>
      </c>
      <c r="AL77">
        <v>1.43</v>
      </c>
      <c r="AM77">
        <v>4.33</v>
      </c>
      <c r="AN77">
        <v>9.9000000000000005E-2</v>
      </c>
      <c r="AO77">
        <v>4.84</v>
      </c>
      <c r="AP77">
        <v>765.72</v>
      </c>
    </row>
    <row r="78" spans="1:42">
      <c r="A78" s="28">
        <v>43025</v>
      </c>
      <c r="B78">
        <v>8.9</v>
      </c>
      <c r="C78">
        <v>6.66</v>
      </c>
      <c r="D78">
        <v>3.07</v>
      </c>
      <c r="E78">
        <v>8.52</v>
      </c>
      <c r="F78">
        <v>15.72</v>
      </c>
      <c r="G78">
        <v>23.37</v>
      </c>
      <c r="H78">
        <v>5.37</v>
      </c>
      <c r="I78">
        <v>1.04</v>
      </c>
      <c r="J78">
        <v>3.98</v>
      </c>
      <c r="K78">
        <v>21.44</v>
      </c>
      <c r="L78">
        <v>0.6</v>
      </c>
      <c r="M78">
        <v>1.6</v>
      </c>
      <c r="N78">
        <v>1.55</v>
      </c>
      <c r="O78">
        <v>0.76900000000000002</v>
      </c>
      <c r="P78">
        <v>0.67200000000000004</v>
      </c>
      <c r="Q78">
        <v>7.18</v>
      </c>
      <c r="R78">
        <v>19.2</v>
      </c>
      <c r="S78">
        <v>5.36</v>
      </c>
      <c r="T78">
        <v>14.15</v>
      </c>
      <c r="U78">
        <v>12.2</v>
      </c>
      <c r="V78">
        <v>1.65</v>
      </c>
      <c r="W78">
        <v>7.96</v>
      </c>
      <c r="X78">
        <v>9.1999999999999993</v>
      </c>
      <c r="Y78">
        <v>1.1200000000000001</v>
      </c>
      <c r="Z78">
        <v>4.33</v>
      </c>
      <c r="AA78">
        <v>0.54</v>
      </c>
      <c r="AB78">
        <v>3.89</v>
      </c>
      <c r="AC78">
        <v>10.45</v>
      </c>
      <c r="AD78">
        <v>29.1</v>
      </c>
      <c r="AE78">
        <v>2.97</v>
      </c>
      <c r="AF78">
        <v>0.25600000000000001</v>
      </c>
      <c r="AG78">
        <v>0.35199999999999998</v>
      </c>
      <c r="AH78">
        <v>1.88</v>
      </c>
      <c r="AI78">
        <v>2</v>
      </c>
      <c r="AJ78">
        <v>5.97</v>
      </c>
      <c r="AK78">
        <v>4.1900000000000004</v>
      </c>
      <c r="AL78">
        <v>1.45</v>
      </c>
      <c r="AM78">
        <v>4.3899999999999997</v>
      </c>
      <c r="AN78">
        <v>9.6000000000000002E-2</v>
      </c>
      <c r="AO78">
        <v>4.83</v>
      </c>
      <c r="AP78">
        <v>761.82</v>
      </c>
    </row>
    <row r="79" spans="1:42">
      <c r="A79" s="28">
        <v>43026</v>
      </c>
      <c r="B79">
        <v>8.98</v>
      </c>
      <c r="C79">
        <v>6.5</v>
      </c>
      <c r="D79">
        <v>3</v>
      </c>
      <c r="E79">
        <v>8.5399999999999991</v>
      </c>
      <c r="F79">
        <v>15.72</v>
      </c>
      <c r="G79">
        <v>23.38</v>
      </c>
      <c r="H79">
        <v>5.35</v>
      </c>
      <c r="I79">
        <v>1.01</v>
      </c>
      <c r="J79">
        <v>3.97</v>
      </c>
      <c r="K79">
        <v>20.97</v>
      </c>
      <c r="L79">
        <v>0.63100000000000001</v>
      </c>
      <c r="M79">
        <v>1.56</v>
      </c>
      <c r="N79">
        <v>1.56</v>
      </c>
      <c r="O79">
        <v>0.78800000000000003</v>
      </c>
      <c r="P79">
        <v>0.66500000000000004</v>
      </c>
      <c r="Q79">
        <v>7.05</v>
      </c>
      <c r="R79">
        <v>19.46</v>
      </c>
      <c r="S79">
        <v>5.59</v>
      </c>
      <c r="T79">
        <v>13.8</v>
      </c>
      <c r="U79">
        <v>12.03</v>
      </c>
      <c r="V79">
        <v>1.67</v>
      </c>
      <c r="W79">
        <v>7.93</v>
      </c>
      <c r="X79">
        <v>9.2799999999999994</v>
      </c>
      <c r="Y79">
        <v>1.1100000000000001</v>
      </c>
      <c r="Z79">
        <v>4.34</v>
      </c>
      <c r="AA79">
        <v>0.54700000000000004</v>
      </c>
      <c r="AB79">
        <v>3.92</v>
      </c>
      <c r="AC79">
        <v>10.45</v>
      </c>
      <c r="AD79">
        <v>29.57</v>
      </c>
      <c r="AE79">
        <v>2.99</v>
      </c>
      <c r="AF79">
        <v>0.27100000000000002</v>
      </c>
      <c r="AG79">
        <v>0.35</v>
      </c>
      <c r="AH79">
        <v>1.86</v>
      </c>
      <c r="AI79">
        <v>1.96</v>
      </c>
      <c r="AJ79">
        <v>6</v>
      </c>
      <c r="AK79">
        <v>4.2</v>
      </c>
      <c r="AL79">
        <v>1.45</v>
      </c>
      <c r="AM79">
        <v>4.4000000000000004</v>
      </c>
      <c r="AN79">
        <v>9.1999999999999998E-2</v>
      </c>
      <c r="AO79">
        <v>4.79</v>
      </c>
      <c r="AP79">
        <v>757.49</v>
      </c>
    </row>
    <row r="80" spans="1:42">
      <c r="A80" s="28">
        <v>43027</v>
      </c>
      <c r="B80">
        <v>9</v>
      </c>
      <c r="C80">
        <v>6.48</v>
      </c>
      <c r="D80">
        <v>2.97</v>
      </c>
      <c r="E80">
        <v>8.4499999999999993</v>
      </c>
      <c r="F80">
        <v>15.63</v>
      </c>
      <c r="G80">
        <v>22.99</v>
      </c>
      <c r="H80">
        <v>5.31</v>
      </c>
      <c r="I80">
        <v>0.99</v>
      </c>
      <c r="J80">
        <v>3.94</v>
      </c>
      <c r="K80">
        <v>20.86</v>
      </c>
      <c r="L80">
        <v>0.63100000000000001</v>
      </c>
      <c r="M80">
        <v>1.58</v>
      </c>
      <c r="N80">
        <v>1.54</v>
      </c>
      <c r="O80">
        <v>0.78200000000000003</v>
      </c>
      <c r="P80">
        <v>0.65800000000000003</v>
      </c>
      <c r="Q80">
        <v>6.99</v>
      </c>
      <c r="R80">
        <v>19.25</v>
      </c>
      <c r="S80">
        <v>5.6</v>
      </c>
      <c r="T80">
        <v>13.8</v>
      </c>
      <c r="U80">
        <v>12.02</v>
      </c>
      <c r="V80">
        <v>1.64</v>
      </c>
      <c r="W80">
        <v>7.96</v>
      </c>
      <c r="X80">
        <v>9.35</v>
      </c>
      <c r="Y80">
        <v>1.08</v>
      </c>
      <c r="Z80">
        <v>4.3</v>
      </c>
      <c r="AA80">
        <v>0.54100000000000004</v>
      </c>
      <c r="AB80">
        <v>3.76</v>
      </c>
      <c r="AC80">
        <v>10.45</v>
      </c>
      <c r="AD80">
        <v>28.79</v>
      </c>
      <c r="AE80">
        <v>2.98</v>
      </c>
      <c r="AF80">
        <v>0.26900000000000002</v>
      </c>
      <c r="AG80">
        <v>0.33800000000000002</v>
      </c>
      <c r="AH80">
        <v>1.86</v>
      </c>
      <c r="AI80">
        <v>1.89</v>
      </c>
      <c r="AJ80">
        <v>5.89</v>
      </c>
      <c r="AK80">
        <v>4.1500000000000004</v>
      </c>
      <c r="AL80">
        <v>1.42</v>
      </c>
      <c r="AM80">
        <v>4.3499999999999996</v>
      </c>
      <c r="AN80">
        <v>8.7999999999999995E-2</v>
      </c>
      <c r="AO80">
        <v>4.6900000000000004</v>
      </c>
      <c r="AP80">
        <v>746.45</v>
      </c>
    </row>
    <row r="81" spans="1:42">
      <c r="A81" s="28">
        <v>43028</v>
      </c>
      <c r="B81">
        <v>8.9499999999999993</v>
      </c>
      <c r="C81">
        <v>6.45</v>
      </c>
      <c r="D81">
        <v>2.97</v>
      </c>
      <c r="E81">
        <v>8.5500000000000007</v>
      </c>
      <c r="F81">
        <v>15.5</v>
      </c>
      <c r="G81">
        <v>23.34</v>
      </c>
      <c r="H81">
        <v>5.4</v>
      </c>
      <c r="I81">
        <v>1</v>
      </c>
      <c r="J81">
        <v>3.94</v>
      </c>
      <c r="K81">
        <v>21.1</v>
      </c>
      <c r="L81">
        <v>0.63600000000000001</v>
      </c>
      <c r="M81">
        <v>1.57</v>
      </c>
      <c r="N81">
        <v>1.57</v>
      </c>
      <c r="O81">
        <v>0.64</v>
      </c>
      <c r="P81">
        <v>0.67</v>
      </c>
      <c r="Q81">
        <v>7.14</v>
      </c>
      <c r="R81">
        <v>19.39</v>
      </c>
      <c r="S81">
        <v>5.5</v>
      </c>
      <c r="T81">
        <v>13.82</v>
      </c>
      <c r="U81">
        <v>12</v>
      </c>
      <c r="V81">
        <v>1.67</v>
      </c>
      <c r="W81">
        <v>7.95</v>
      </c>
      <c r="X81">
        <v>9.42</v>
      </c>
      <c r="Y81">
        <v>1.08</v>
      </c>
      <c r="Z81">
        <v>4.3499999999999996</v>
      </c>
      <c r="AA81">
        <v>0.53600000000000003</v>
      </c>
      <c r="AB81">
        <v>3.8</v>
      </c>
      <c r="AC81">
        <v>10.5</v>
      </c>
      <c r="AD81">
        <v>28.82</v>
      </c>
      <c r="AE81">
        <v>2.98</v>
      </c>
      <c r="AF81">
        <v>0.26800000000000002</v>
      </c>
      <c r="AG81">
        <v>0.35</v>
      </c>
      <c r="AH81">
        <v>1.84</v>
      </c>
      <c r="AI81">
        <v>1.93</v>
      </c>
      <c r="AJ81">
        <v>5.86</v>
      </c>
      <c r="AK81">
        <v>4.1500000000000004</v>
      </c>
      <c r="AL81">
        <v>1.46</v>
      </c>
      <c r="AM81">
        <v>4.3600000000000003</v>
      </c>
      <c r="AN81">
        <v>9.6000000000000002E-2</v>
      </c>
      <c r="AO81">
        <v>4.72</v>
      </c>
      <c r="AP81">
        <v>749.23</v>
      </c>
    </row>
    <row r="82" spans="1:42">
      <c r="A82" s="28">
        <v>43031</v>
      </c>
      <c r="B82">
        <v>8.89</v>
      </c>
      <c r="C82">
        <v>6.35</v>
      </c>
      <c r="D82">
        <v>2.87</v>
      </c>
      <c r="E82">
        <v>8.2899999999999991</v>
      </c>
      <c r="F82">
        <v>15.4</v>
      </c>
      <c r="G82">
        <v>22.9</v>
      </c>
      <c r="H82">
        <v>5.39</v>
      </c>
      <c r="I82">
        <v>0.98</v>
      </c>
      <c r="J82">
        <v>3.91</v>
      </c>
      <c r="K82">
        <v>20.82</v>
      </c>
      <c r="L82">
        <v>0.62</v>
      </c>
      <c r="M82">
        <v>1.55</v>
      </c>
      <c r="N82">
        <v>1.54</v>
      </c>
      <c r="O82">
        <v>0.67</v>
      </c>
      <c r="P82">
        <v>0.66500000000000004</v>
      </c>
      <c r="Q82">
        <v>6.95</v>
      </c>
      <c r="R82">
        <v>19.059999999999999</v>
      </c>
      <c r="S82">
        <v>5.4</v>
      </c>
      <c r="T82">
        <v>13.75</v>
      </c>
      <c r="U82">
        <v>12</v>
      </c>
      <c r="V82">
        <v>1.65</v>
      </c>
      <c r="W82">
        <v>7.88</v>
      </c>
      <c r="X82">
        <v>9.4499999999999993</v>
      </c>
      <c r="Y82">
        <v>1.07</v>
      </c>
      <c r="Z82">
        <v>4.2699999999999996</v>
      </c>
      <c r="AA82">
        <v>0.53</v>
      </c>
      <c r="AB82">
        <v>3.63</v>
      </c>
      <c r="AC82">
        <v>10.4</v>
      </c>
      <c r="AD82">
        <v>28.92</v>
      </c>
      <c r="AE82">
        <v>2.93</v>
      </c>
      <c r="AF82">
        <v>0.26100000000000001</v>
      </c>
      <c r="AG82">
        <v>0.34499999999999997</v>
      </c>
      <c r="AH82">
        <v>1.79</v>
      </c>
      <c r="AI82">
        <v>1.85</v>
      </c>
      <c r="AJ82">
        <v>5.8</v>
      </c>
      <c r="AK82">
        <v>4.12</v>
      </c>
      <c r="AL82">
        <v>1.44</v>
      </c>
      <c r="AM82">
        <v>4.34</v>
      </c>
      <c r="AN82">
        <v>9.1999999999999998E-2</v>
      </c>
      <c r="AO82">
        <v>4.62</v>
      </c>
      <c r="AP82">
        <v>734.52</v>
      </c>
    </row>
    <row r="83" spans="1:42">
      <c r="A83" s="28">
        <v>43032</v>
      </c>
      <c r="B83">
        <v>8.9</v>
      </c>
      <c r="C83">
        <v>6.39</v>
      </c>
      <c r="D83">
        <v>2.87</v>
      </c>
      <c r="E83">
        <v>8.44</v>
      </c>
      <c r="F83">
        <v>15.4</v>
      </c>
      <c r="G83">
        <v>22.9</v>
      </c>
      <c r="H83">
        <v>5.4</v>
      </c>
      <c r="I83">
        <v>0.98499999999999999</v>
      </c>
      <c r="J83">
        <v>3.93</v>
      </c>
      <c r="K83">
        <v>20.8</v>
      </c>
      <c r="L83">
        <v>0.63</v>
      </c>
      <c r="M83">
        <v>1.54</v>
      </c>
      <c r="N83">
        <v>1.56</v>
      </c>
      <c r="O83">
        <v>0.7</v>
      </c>
      <c r="P83">
        <v>0.67800000000000005</v>
      </c>
      <c r="Q83">
        <v>7.03</v>
      </c>
      <c r="R83">
        <v>19.64</v>
      </c>
      <c r="S83">
        <v>5.44</v>
      </c>
      <c r="T83">
        <v>13.75</v>
      </c>
      <c r="U83">
        <v>12.09</v>
      </c>
      <c r="V83">
        <v>1.6</v>
      </c>
      <c r="W83">
        <v>8.02</v>
      </c>
      <c r="X83">
        <v>9.44</v>
      </c>
      <c r="Y83">
        <v>1.06</v>
      </c>
      <c r="Z83">
        <v>4.3499999999999996</v>
      </c>
      <c r="AA83">
        <v>0.53300000000000003</v>
      </c>
      <c r="AB83">
        <v>3.68</v>
      </c>
      <c r="AC83">
        <v>10.4</v>
      </c>
      <c r="AD83">
        <v>28.93</v>
      </c>
      <c r="AE83">
        <v>2.9</v>
      </c>
      <c r="AF83">
        <v>0.255</v>
      </c>
      <c r="AG83">
        <v>0.35099999999999998</v>
      </c>
      <c r="AH83">
        <v>1.8</v>
      </c>
      <c r="AI83">
        <v>1.85</v>
      </c>
      <c r="AJ83">
        <v>5.97</v>
      </c>
      <c r="AK83">
        <v>4.1399999999999997</v>
      </c>
      <c r="AL83">
        <v>1.4</v>
      </c>
      <c r="AM83">
        <v>4.3600000000000003</v>
      </c>
      <c r="AN83">
        <v>9.0999999999999998E-2</v>
      </c>
      <c r="AO83">
        <v>4.6399999999999997</v>
      </c>
      <c r="AP83">
        <v>737.19</v>
      </c>
    </row>
    <row r="84" spans="1:42">
      <c r="A84" s="28">
        <v>43033</v>
      </c>
      <c r="B84">
        <v>8.9499999999999993</v>
      </c>
      <c r="C84">
        <v>6.39</v>
      </c>
      <c r="D84">
        <v>2.82</v>
      </c>
      <c r="E84">
        <v>8.48</v>
      </c>
      <c r="F84">
        <v>15.52</v>
      </c>
      <c r="G84">
        <v>22.94</v>
      </c>
      <c r="H84">
        <v>5.38</v>
      </c>
      <c r="I84">
        <v>0.97499999999999998</v>
      </c>
      <c r="J84">
        <v>3.94</v>
      </c>
      <c r="K84">
        <v>20.79</v>
      </c>
      <c r="L84">
        <v>0.626</v>
      </c>
      <c r="M84">
        <v>1.53</v>
      </c>
      <c r="N84">
        <v>1.66</v>
      </c>
      <c r="O84">
        <v>0.7</v>
      </c>
      <c r="P84">
        <v>0.67400000000000004</v>
      </c>
      <c r="Q84">
        <v>7.08</v>
      </c>
      <c r="R84">
        <v>19.649999999999999</v>
      </c>
      <c r="S84">
        <v>5.4</v>
      </c>
      <c r="T84">
        <v>13.55</v>
      </c>
      <c r="U84">
        <v>12.4</v>
      </c>
      <c r="V84">
        <v>1.59</v>
      </c>
      <c r="W84">
        <v>7.89</v>
      </c>
      <c r="X84">
        <v>9.4499999999999993</v>
      </c>
      <c r="Y84">
        <v>1.06</v>
      </c>
      <c r="Z84">
        <v>4.3600000000000003</v>
      </c>
      <c r="AA84">
        <v>0.53</v>
      </c>
      <c r="AB84">
        <v>3.67</v>
      </c>
      <c r="AC84">
        <v>10.5</v>
      </c>
      <c r="AD84">
        <v>28.9</v>
      </c>
      <c r="AE84">
        <v>2.94</v>
      </c>
      <c r="AF84">
        <v>0.24099999999999999</v>
      </c>
      <c r="AG84">
        <v>0.36499999999999999</v>
      </c>
      <c r="AH84">
        <v>1.81</v>
      </c>
      <c r="AI84">
        <v>1.83</v>
      </c>
      <c r="AJ84">
        <v>5.9</v>
      </c>
      <c r="AK84">
        <v>4.1399999999999997</v>
      </c>
      <c r="AL84">
        <v>1.42</v>
      </c>
      <c r="AM84">
        <v>4.3600000000000003</v>
      </c>
      <c r="AN84">
        <v>9.1999999999999998E-2</v>
      </c>
      <c r="AO84">
        <v>4.63</v>
      </c>
      <c r="AP84">
        <v>737.25</v>
      </c>
    </row>
    <row r="85" spans="1:42">
      <c r="A85" s="28">
        <v>43034</v>
      </c>
      <c r="B85">
        <v>8.92</v>
      </c>
      <c r="C85">
        <v>6.36</v>
      </c>
      <c r="D85">
        <v>2.84</v>
      </c>
      <c r="E85">
        <v>8.68</v>
      </c>
      <c r="F85">
        <v>15.4</v>
      </c>
      <c r="G85">
        <v>23.05</v>
      </c>
      <c r="H85">
        <v>5.42</v>
      </c>
      <c r="I85">
        <v>0.996</v>
      </c>
      <c r="J85">
        <v>3.94</v>
      </c>
      <c r="K85">
        <v>20.399999999999999</v>
      </c>
      <c r="L85">
        <v>0.63100000000000001</v>
      </c>
      <c r="M85">
        <v>1.55</v>
      </c>
      <c r="N85">
        <v>1.7</v>
      </c>
      <c r="O85">
        <v>0.72699999999999998</v>
      </c>
      <c r="P85">
        <v>0.68899999999999995</v>
      </c>
      <c r="Q85">
        <v>7.13</v>
      </c>
      <c r="R85">
        <v>19.53</v>
      </c>
      <c r="S85">
        <v>5.46</v>
      </c>
      <c r="T85">
        <v>13.5</v>
      </c>
      <c r="U85">
        <v>12.35</v>
      </c>
      <c r="V85">
        <v>1.58</v>
      </c>
      <c r="W85">
        <v>7.87</v>
      </c>
      <c r="X85">
        <v>9.49</v>
      </c>
      <c r="Y85">
        <v>1.06</v>
      </c>
      <c r="Z85">
        <v>4.33</v>
      </c>
      <c r="AA85">
        <v>0.53800000000000003</v>
      </c>
      <c r="AB85">
        <v>3.7</v>
      </c>
      <c r="AC85">
        <v>10.44</v>
      </c>
      <c r="AD85">
        <v>28.76</v>
      </c>
      <c r="AE85">
        <v>2.98</v>
      </c>
      <c r="AF85">
        <v>0.23899999999999999</v>
      </c>
      <c r="AG85">
        <v>0.36399999999999999</v>
      </c>
      <c r="AH85">
        <v>1.83</v>
      </c>
      <c r="AI85">
        <v>1.87</v>
      </c>
      <c r="AJ85">
        <v>5.78</v>
      </c>
      <c r="AK85">
        <v>4.1399999999999997</v>
      </c>
      <c r="AL85">
        <v>1.43</v>
      </c>
      <c r="AM85">
        <v>4.3600000000000003</v>
      </c>
      <c r="AN85">
        <v>9.2999999999999999E-2</v>
      </c>
      <c r="AO85">
        <v>4.66</v>
      </c>
      <c r="AP85">
        <v>739.8</v>
      </c>
    </row>
    <row r="86" spans="1:42">
      <c r="A86" s="28">
        <v>43035</v>
      </c>
      <c r="B86">
        <v>8.6999999999999993</v>
      </c>
      <c r="C86">
        <v>6.36</v>
      </c>
      <c r="D86">
        <v>2.92</v>
      </c>
      <c r="E86">
        <v>8.8000000000000007</v>
      </c>
      <c r="F86">
        <v>15.47</v>
      </c>
      <c r="G86">
        <v>23.09</v>
      </c>
      <c r="H86">
        <v>5.42</v>
      </c>
      <c r="I86">
        <v>1</v>
      </c>
      <c r="J86">
        <v>3.95</v>
      </c>
      <c r="K86">
        <v>20.440000000000001</v>
      </c>
      <c r="L86">
        <v>0.63800000000000001</v>
      </c>
      <c r="M86">
        <v>1.59</v>
      </c>
      <c r="N86">
        <v>1.7</v>
      </c>
      <c r="O86">
        <v>0.77700000000000002</v>
      </c>
      <c r="P86">
        <v>0.67800000000000005</v>
      </c>
      <c r="Q86">
        <v>7.1</v>
      </c>
      <c r="R86">
        <v>20.100000000000001</v>
      </c>
      <c r="S86">
        <v>5.44</v>
      </c>
      <c r="T86">
        <v>13.52</v>
      </c>
      <c r="U86">
        <v>12.15</v>
      </c>
      <c r="V86">
        <v>1.59</v>
      </c>
      <c r="W86">
        <v>7.87</v>
      </c>
      <c r="X86">
        <v>9.43</v>
      </c>
      <c r="Y86">
        <v>1.06</v>
      </c>
      <c r="Z86">
        <v>4.3600000000000003</v>
      </c>
      <c r="AA86">
        <v>0.55700000000000005</v>
      </c>
      <c r="AB86">
        <v>3.74</v>
      </c>
      <c r="AC86">
        <v>10.4</v>
      </c>
      <c r="AD86">
        <v>28.5</v>
      </c>
      <c r="AE86">
        <v>2.92</v>
      </c>
      <c r="AF86">
        <v>0.23799999999999999</v>
      </c>
      <c r="AG86">
        <v>0.37</v>
      </c>
      <c r="AH86">
        <v>1.82</v>
      </c>
      <c r="AI86">
        <v>1.87</v>
      </c>
      <c r="AJ86">
        <v>5.78</v>
      </c>
      <c r="AK86">
        <v>4.1399999999999997</v>
      </c>
      <c r="AL86">
        <v>1.42</v>
      </c>
      <c r="AM86">
        <v>4.33</v>
      </c>
      <c r="AN86">
        <v>9.0999999999999998E-2</v>
      </c>
      <c r="AO86">
        <v>4.6500000000000004</v>
      </c>
      <c r="AP86">
        <v>739.22</v>
      </c>
    </row>
    <row r="87" spans="1:42">
      <c r="A87" s="28">
        <v>43038</v>
      </c>
      <c r="B87">
        <v>8.73</v>
      </c>
      <c r="C87">
        <v>6.44</v>
      </c>
      <c r="D87">
        <v>2.91</v>
      </c>
      <c r="E87">
        <v>8.89</v>
      </c>
      <c r="F87">
        <v>15.3</v>
      </c>
      <c r="G87">
        <v>22.59</v>
      </c>
      <c r="H87">
        <v>5.43</v>
      </c>
      <c r="I87">
        <v>1</v>
      </c>
      <c r="J87">
        <v>3.98</v>
      </c>
      <c r="K87">
        <v>20.45</v>
      </c>
      <c r="L87">
        <v>0.63500000000000001</v>
      </c>
      <c r="M87">
        <v>1.57</v>
      </c>
      <c r="N87">
        <v>1.71</v>
      </c>
      <c r="O87">
        <v>0.74299999999999999</v>
      </c>
      <c r="P87">
        <v>0.65100000000000002</v>
      </c>
      <c r="Q87">
        <v>7.2</v>
      </c>
      <c r="R87">
        <v>20.18</v>
      </c>
      <c r="S87">
        <v>5.57</v>
      </c>
      <c r="T87">
        <v>13.54</v>
      </c>
      <c r="U87">
        <v>12.5</v>
      </c>
      <c r="V87">
        <v>1.65</v>
      </c>
      <c r="W87">
        <v>7.86</v>
      </c>
      <c r="X87">
        <v>9.5500000000000007</v>
      </c>
      <c r="Y87">
        <v>1.05</v>
      </c>
      <c r="Z87">
        <v>4.3</v>
      </c>
      <c r="AA87">
        <v>0.55800000000000005</v>
      </c>
      <c r="AB87">
        <v>3.75</v>
      </c>
      <c r="AC87">
        <v>10.33</v>
      </c>
      <c r="AD87">
        <v>28.88</v>
      </c>
      <c r="AE87">
        <v>2.87</v>
      </c>
      <c r="AF87">
        <v>0.23</v>
      </c>
      <c r="AG87">
        <v>0.375</v>
      </c>
      <c r="AH87">
        <v>1.83</v>
      </c>
      <c r="AI87">
        <v>1.87</v>
      </c>
      <c r="AJ87">
        <v>5.99</v>
      </c>
      <c r="AK87">
        <v>4.1399999999999997</v>
      </c>
      <c r="AL87">
        <v>1.43</v>
      </c>
      <c r="AM87">
        <v>4.29</v>
      </c>
      <c r="AN87">
        <v>8.7999999999999995E-2</v>
      </c>
      <c r="AO87">
        <v>4.62</v>
      </c>
      <c r="AP87">
        <v>743.57</v>
      </c>
    </row>
    <row r="88" spans="1:42">
      <c r="A88" s="28">
        <v>43039</v>
      </c>
      <c r="B88">
        <v>8.9499999999999993</v>
      </c>
      <c r="C88">
        <v>6.45</v>
      </c>
      <c r="D88">
        <v>3</v>
      </c>
      <c r="E88">
        <v>8.99</v>
      </c>
      <c r="F88">
        <v>15.6</v>
      </c>
      <c r="G88">
        <v>23.09</v>
      </c>
      <c r="H88">
        <v>5.4</v>
      </c>
      <c r="I88">
        <v>1.05</v>
      </c>
      <c r="J88">
        <v>4.24</v>
      </c>
      <c r="K88">
        <v>20.72</v>
      </c>
      <c r="L88">
        <v>0.65100000000000002</v>
      </c>
      <c r="M88">
        <v>1.63</v>
      </c>
      <c r="N88">
        <v>1.8</v>
      </c>
      <c r="O88">
        <v>0.75</v>
      </c>
      <c r="P88">
        <v>0.67500000000000004</v>
      </c>
      <c r="Q88">
        <v>7.58</v>
      </c>
      <c r="R88">
        <v>20.55</v>
      </c>
      <c r="S88">
        <v>5.57</v>
      </c>
      <c r="T88">
        <v>13.8</v>
      </c>
      <c r="U88">
        <v>12.35</v>
      </c>
      <c r="V88">
        <v>1.7</v>
      </c>
      <c r="W88">
        <v>7.81</v>
      </c>
      <c r="X88">
        <v>9.6199999999999992</v>
      </c>
      <c r="Y88">
        <v>1.07</v>
      </c>
      <c r="Z88">
        <v>4.3899999999999997</v>
      </c>
      <c r="AA88">
        <v>0.57999999999999996</v>
      </c>
      <c r="AB88">
        <v>3.8</v>
      </c>
      <c r="AC88">
        <v>10.199999999999999</v>
      </c>
      <c r="AD88">
        <v>29</v>
      </c>
      <c r="AE88">
        <v>2.88</v>
      </c>
      <c r="AF88">
        <v>0.23499999999999999</v>
      </c>
      <c r="AG88">
        <v>0.38</v>
      </c>
      <c r="AH88">
        <v>1.84</v>
      </c>
      <c r="AI88">
        <v>1.86</v>
      </c>
      <c r="AJ88">
        <v>6.15</v>
      </c>
      <c r="AK88">
        <v>4.17</v>
      </c>
      <c r="AL88">
        <v>1.42</v>
      </c>
      <c r="AM88">
        <v>4.3499999999999996</v>
      </c>
      <c r="AN88">
        <v>9.4E-2</v>
      </c>
      <c r="AO88">
        <v>4.8</v>
      </c>
      <c r="AP88">
        <v>759.3</v>
      </c>
    </row>
    <row r="89" spans="1:42">
      <c r="A89" s="28">
        <v>43040</v>
      </c>
      <c r="B89">
        <v>8.99</v>
      </c>
      <c r="C89">
        <v>6.52</v>
      </c>
      <c r="D89">
        <v>3.05</v>
      </c>
      <c r="E89">
        <v>9.09</v>
      </c>
      <c r="F89">
        <v>15.61</v>
      </c>
      <c r="G89">
        <v>23.18</v>
      </c>
      <c r="H89">
        <v>5.42</v>
      </c>
      <c r="I89">
        <v>1.06</v>
      </c>
      <c r="J89">
        <v>4.25</v>
      </c>
      <c r="K89">
        <v>20.55</v>
      </c>
      <c r="L89">
        <v>0.66300000000000003</v>
      </c>
      <c r="M89">
        <v>1.63</v>
      </c>
      <c r="N89">
        <v>1.82</v>
      </c>
      <c r="O89">
        <v>0.75700000000000001</v>
      </c>
      <c r="P89">
        <v>0.67600000000000005</v>
      </c>
      <c r="Q89">
        <v>7.52</v>
      </c>
      <c r="R89">
        <v>20.91</v>
      </c>
      <c r="S89">
        <v>5.57</v>
      </c>
      <c r="T89">
        <v>13.62</v>
      </c>
      <c r="U89">
        <v>12.24</v>
      </c>
      <c r="V89">
        <v>1.66</v>
      </c>
      <c r="W89">
        <v>7.98</v>
      </c>
      <c r="X89">
        <v>9.68</v>
      </c>
      <c r="Y89">
        <v>1.08</v>
      </c>
      <c r="Z89">
        <v>4.3899999999999997</v>
      </c>
      <c r="AA89">
        <v>0.59</v>
      </c>
      <c r="AB89">
        <v>3.82</v>
      </c>
      <c r="AC89">
        <v>10.44</v>
      </c>
      <c r="AD89">
        <v>28.9</v>
      </c>
      <c r="AE89">
        <v>2.91</v>
      </c>
      <c r="AF89">
        <v>0.24199999999999999</v>
      </c>
      <c r="AG89">
        <v>0.377</v>
      </c>
      <c r="AH89">
        <v>1.88</v>
      </c>
      <c r="AI89">
        <v>1.91</v>
      </c>
      <c r="AJ89">
        <v>6</v>
      </c>
      <c r="AK89">
        <v>4.2699999999999996</v>
      </c>
      <c r="AL89">
        <v>1.4</v>
      </c>
      <c r="AM89">
        <v>4.34</v>
      </c>
      <c r="AN89">
        <v>9.4E-2</v>
      </c>
      <c r="AO89">
        <v>4.79</v>
      </c>
      <c r="AP89">
        <v>767.07</v>
      </c>
    </row>
    <row r="90" spans="1:42">
      <c r="A90" s="28">
        <v>43041</v>
      </c>
      <c r="B90">
        <v>8.89</v>
      </c>
      <c r="C90">
        <v>6.48</v>
      </c>
      <c r="D90">
        <v>3.04</v>
      </c>
      <c r="E90">
        <v>9.06</v>
      </c>
      <c r="F90">
        <v>15.43</v>
      </c>
      <c r="G90">
        <v>23.32</v>
      </c>
      <c r="H90">
        <v>5.45</v>
      </c>
      <c r="I90">
        <v>1.06</v>
      </c>
      <c r="J90">
        <v>4.32</v>
      </c>
      <c r="K90">
        <v>20.399999999999999</v>
      </c>
      <c r="L90">
        <v>0.66800000000000004</v>
      </c>
      <c r="M90">
        <v>1.63</v>
      </c>
      <c r="N90">
        <v>1.95</v>
      </c>
      <c r="O90">
        <v>0.76400000000000001</v>
      </c>
      <c r="P90">
        <v>0.69</v>
      </c>
      <c r="Q90">
        <v>7.43</v>
      </c>
      <c r="R90">
        <v>21</v>
      </c>
      <c r="S90">
        <v>5.57</v>
      </c>
      <c r="T90">
        <v>13.8</v>
      </c>
      <c r="U90">
        <v>12.44</v>
      </c>
      <c r="V90">
        <v>1.65</v>
      </c>
      <c r="W90">
        <v>7.9</v>
      </c>
      <c r="X90">
        <v>9.69</v>
      </c>
      <c r="Y90">
        <v>1.07</v>
      </c>
      <c r="Z90">
        <v>4.4000000000000004</v>
      </c>
      <c r="AA90">
        <v>0.58499999999999996</v>
      </c>
      <c r="AB90">
        <v>3.77</v>
      </c>
      <c r="AC90">
        <v>10.5</v>
      </c>
      <c r="AD90">
        <v>28.93</v>
      </c>
      <c r="AE90">
        <v>2.96</v>
      </c>
      <c r="AF90">
        <v>0.246</v>
      </c>
      <c r="AG90">
        <v>0.36399999999999999</v>
      </c>
      <c r="AH90">
        <v>1.85</v>
      </c>
      <c r="AI90">
        <v>1.91</v>
      </c>
      <c r="AJ90">
        <v>6.03</v>
      </c>
      <c r="AK90">
        <v>4.29</v>
      </c>
      <c r="AL90">
        <v>1.39</v>
      </c>
      <c r="AM90">
        <v>4.37</v>
      </c>
      <c r="AN90">
        <v>9.1999999999999998E-2</v>
      </c>
      <c r="AO90">
        <v>4.8499999999999996</v>
      </c>
      <c r="AP90">
        <v>762.49</v>
      </c>
    </row>
    <row r="91" spans="1:42">
      <c r="A91" s="28">
        <v>43042</v>
      </c>
      <c r="B91">
        <v>8.9600000000000009</v>
      </c>
      <c r="C91">
        <v>6.6</v>
      </c>
      <c r="D91">
        <v>3.05</v>
      </c>
      <c r="E91">
        <v>9.07</v>
      </c>
      <c r="F91">
        <v>15.55</v>
      </c>
      <c r="G91">
        <v>23.08</v>
      </c>
      <c r="H91">
        <v>5.45</v>
      </c>
      <c r="I91">
        <v>1.07</v>
      </c>
      <c r="J91">
        <v>4.3</v>
      </c>
      <c r="K91">
        <v>20.329999999999998</v>
      </c>
      <c r="L91">
        <v>0.68400000000000005</v>
      </c>
      <c r="M91">
        <v>1.61</v>
      </c>
      <c r="N91">
        <v>2.04</v>
      </c>
      <c r="O91">
        <v>0.76</v>
      </c>
      <c r="P91">
        <v>0.66</v>
      </c>
      <c r="Q91">
        <v>7.39</v>
      </c>
      <c r="R91">
        <v>21.1</v>
      </c>
      <c r="S91">
        <v>5.58</v>
      </c>
      <c r="T91">
        <v>13.56</v>
      </c>
      <c r="U91">
        <v>12.52</v>
      </c>
      <c r="V91">
        <v>1.7</v>
      </c>
      <c r="W91">
        <v>7.88</v>
      </c>
      <c r="X91">
        <v>9.7200000000000006</v>
      </c>
      <c r="Y91">
        <v>1.1100000000000001</v>
      </c>
      <c r="Z91">
        <v>4.32</v>
      </c>
      <c r="AA91">
        <v>0.59499999999999997</v>
      </c>
      <c r="AB91">
        <v>3.79</v>
      </c>
      <c r="AC91">
        <v>10.6</v>
      </c>
      <c r="AD91">
        <v>29.58</v>
      </c>
      <c r="AE91">
        <v>2.98</v>
      </c>
      <c r="AF91">
        <v>0.23799999999999999</v>
      </c>
      <c r="AG91">
        <v>0.36199999999999999</v>
      </c>
      <c r="AH91">
        <v>1.87</v>
      </c>
      <c r="AI91">
        <v>1.91</v>
      </c>
      <c r="AJ91">
        <v>5.94</v>
      </c>
      <c r="AK91">
        <v>4.2699999999999996</v>
      </c>
      <c r="AL91">
        <v>1.42</v>
      </c>
      <c r="AM91">
        <v>4.34</v>
      </c>
      <c r="AN91">
        <v>9.4E-2</v>
      </c>
      <c r="AO91">
        <v>4.79</v>
      </c>
      <c r="AP91">
        <v>763.56</v>
      </c>
    </row>
    <row r="92" spans="1:42">
      <c r="A92" s="28">
        <v>43045</v>
      </c>
      <c r="B92">
        <v>8.9</v>
      </c>
      <c r="C92">
        <v>6.47</v>
      </c>
      <c r="D92">
        <v>3.03</v>
      </c>
      <c r="E92">
        <v>9.1</v>
      </c>
      <c r="F92">
        <v>15.49</v>
      </c>
      <c r="G92">
        <v>22.9</v>
      </c>
      <c r="H92">
        <v>5.44</v>
      </c>
      <c r="I92">
        <v>1.05</v>
      </c>
      <c r="J92">
        <v>4.3600000000000003</v>
      </c>
      <c r="K92">
        <v>20.29</v>
      </c>
      <c r="L92">
        <v>0.67700000000000005</v>
      </c>
      <c r="M92">
        <v>1.61</v>
      </c>
      <c r="N92">
        <v>2.04</v>
      </c>
      <c r="O92">
        <v>0.78200000000000003</v>
      </c>
      <c r="P92">
        <v>0.66800000000000004</v>
      </c>
      <c r="Q92">
        <v>7.5</v>
      </c>
      <c r="R92">
        <v>21.25</v>
      </c>
      <c r="S92">
        <v>5.59</v>
      </c>
      <c r="T92">
        <v>13.6</v>
      </c>
      <c r="U92">
        <v>12.57</v>
      </c>
      <c r="V92">
        <v>1.61</v>
      </c>
      <c r="W92">
        <v>7.88</v>
      </c>
      <c r="X92">
        <v>9.6999999999999993</v>
      </c>
      <c r="Y92">
        <v>1.1100000000000001</v>
      </c>
      <c r="Z92">
        <v>4.42</v>
      </c>
      <c r="AA92">
        <v>0.59699999999999998</v>
      </c>
      <c r="AB92">
        <v>3.87</v>
      </c>
      <c r="AC92">
        <v>10.8</v>
      </c>
      <c r="AD92">
        <v>29.8</v>
      </c>
      <c r="AE92">
        <v>3</v>
      </c>
      <c r="AF92">
        <v>0.23799999999999999</v>
      </c>
      <c r="AG92">
        <v>0.36299999999999999</v>
      </c>
      <c r="AH92">
        <v>1.87</v>
      </c>
      <c r="AI92">
        <v>1.89</v>
      </c>
      <c r="AJ92">
        <v>5.94</v>
      </c>
      <c r="AK92">
        <v>4.28</v>
      </c>
      <c r="AL92">
        <v>1.41</v>
      </c>
      <c r="AM92">
        <v>4.3499999999999996</v>
      </c>
      <c r="AN92">
        <v>9.2999999999999999E-2</v>
      </c>
      <c r="AO92">
        <v>4.79</v>
      </c>
      <c r="AP92">
        <v>761.91</v>
      </c>
    </row>
    <row r="93" spans="1:42">
      <c r="A93" s="28">
        <v>43046</v>
      </c>
      <c r="B93">
        <v>8.77</v>
      </c>
      <c r="C93">
        <v>6.36</v>
      </c>
      <c r="D93">
        <v>3.04</v>
      </c>
      <c r="E93">
        <v>9.1300000000000008</v>
      </c>
      <c r="F93">
        <v>15.45</v>
      </c>
      <c r="G93">
        <v>22.95</v>
      </c>
      <c r="H93">
        <v>5.44</v>
      </c>
      <c r="I93">
        <v>1.04</v>
      </c>
      <c r="J93">
        <v>4.25</v>
      </c>
      <c r="K93">
        <v>20.309999999999999</v>
      </c>
      <c r="L93">
        <v>0.66</v>
      </c>
      <c r="M93">
        <v>1.61</v>
      </c>
      <c r="N93">
        <v>2</v>
      </c>
      <c r="O93">
        <v>0.76</v>
      </c>
      <c r="P93">
        <v>0.66500000000000004</v>
      </c>
      <c r="Q93">
        <v>7.34</v>
      </c>
      <c r="R93">
        <v>21.5</v>
      </c>
      <c r="S93">
        <v>5.79</v>
      </c>
      <c r="T93">
        <v>13.1</v>
      </c>
      <c r="U93">
        <v>12.4</v>
      </c>
      <c r="V93">
        <v>1.66</v>
      </c>
      <c r="W93">
        <v>8.0299999999999994</v>
      </c>
      <c r="X93">
        <v>9.5</v>
      </c>
      <c r="Y93">
        <v>1.1100000000000001</v>
      </c>
      <c r="Z93">
        <v>4.3899999999999997</v>
      </c>
      <c r="AA93">
        <v>0.62</v>
      </c>
      <c r="AB93">
        <v>3.85</v>
      </c>
      <c r="AC93">
        <v>10.8</v>
      </c>
      <c r="AD93">
        <v>29.37</v>
      </c>
      <c r="AE93">
        <v>2.99</v>
      </c>
      <c r="AF93">
        <v>0.23200000000000001</v>
      </c>
      <c r="AG93">
        <v>0.35599999999999998</v>
      </c>
      <c r="AH93">
        <v>1.86</v>
      </c>
      <c r="AI93">
        <v>1.98</v>
      </c>
      <c r="AJ93">
        <v>5.92</v>
      </c>
      <c r="AK93">
        <v>4.2699999999999996</v>
      </c>
      <c r="AL93">
        <v>1.4</v>
      </c>
      <c r="AM93">
        <v>4.3600000000000003</v>
      </c>
      <c r="AN93">
        <v>8.7999999999999995E-2</v>
      </c>
      <c r="AO93">
        <v>4.79</v>
      </c>
      <c r="AP93">
        <v>748.44</v>
      </c>
    </row>
    <row r="94" spans="1:42">
      <c r="A94" s="28">
        <v>43047</v>
      </c>
      <c r="B94">
        <v>8.7100000000000009</v>
      </c>
      <c r="C94">
        <v>6.23</v>
      </c>
      <c r="D94">
        <v>3.06</v>
      </c>
      <c r="E94">
        <v>9.2899999999999991</v>
      </c>
      <c r="F94">
        <v>15.5</v>
      </c>
      <c r="G94">
        <v>22.9</v>
      </c>
      <c r="H94">
        <v>5.44</v>
      </c>
      <c r="I94">
        <v>1.04</v>
      </c>
      <c r="J94">
        <v>4.28</v>
      </c>
      <c r="K94">
        <v>20.32</v>
      </c>
      <c r="L94">
        <v>0.65600000000000003</v>
      </c>
      <c r="M94">
        <v>1.63</v>
      </c>
      <c r="N94">
        <v>1.97</v>
      </c>
      <c r="O94">
        <v>0.72499999999999998</v>
      </c>
      <c r="P94">
        <v>0.67800000000000005</v>
      </c>
      <c r="Q94">
        <v>7.37</v>
      </c>
      <c r="R94">
        <v>21.5</v>
      </c>
      <c r="S94">
        <v>5.6</v>
      </c>
      <c r="T94">
        <v>13.37</v>
      </c>
      <c r="U94">
        <v>12.6</v>
      </c>
      <c r="V94">
        <v>1.65</v>
      </c>
      <c r="W94">
        <v>8.01</v>
      </c>
      <c r="X94">
        <v>9.66</v>
      </c>
      <c r="Y94">
        <v>1.0900000000000001</v>
      </c>
      <c r="Z94">
        <v>4.3600000000000003</v>
      </c>
      <c r="AA94">
        <v>0.60699999999999998</v>
      </c>
      <c r="AB94">
        <v>3.81</v>
      </c>
      <c r="AC94">
        <v>10.75</v>
      </c>
      <c r="AD94">
        <v>28.78</v>
      </c>
      <c r="AE94">
        <v>2.93</v>
      </c>
      <c r="AF94">
        <v>0.223</v>
      </c>
      <c r="AG94">
        <v>0.35799999999999998</v>
      </c>
      <c r="AH94">
        <v>1.84</v>
      </c>
      <c r="AI94">
        <v>1.96</v>
      </c>
      <c r="AJ94">
        <v>5.92</v>
      </c>
      <c r="AK94">
        <v>4.2699999999999996</v>
      </c>
      <c r="AL94">
        <v>1.4</v>
      </c>
      <c r="AM94">
        <v>4.3499999999999996</v>
      </c>
      <c r="AN94">
        <v>8.7999999999999995E-2</v>
      </c>
      <c r="AO94">
        <v>4.7</v>
      </c>
      <c r="AP94">
        <v>741.98</v>
      </c>
    </row>
    <row r="95" spans="1:42">
      <c r="A95" s="28">
        <v>43048</v>
      </c>
      <c r="B95">
        <v>8.84</v>
      </c>
      <c r="C95">
        <v>6.05</v>
      </c>
      <c r="D95">
        <v>2.98</v>
      </c>
      <c r="E95">
        <v>9.2899999999999991</v>
      </c>
      <c r="F95">
        <v>15.55</v>
      </c>
      <c r="G95">
        <v>23</v>
      </c>
      <c r="H95">
        <v>5.44</v>
      </c>
      <c r="I95">
        <v>1.03</v>
      </c>
      <c r="J95">
        <v>4.24</v>
      </c>
      <c r="K95">
        <v>20.28</v>
      </c>
      <c r="L95">
        <v>0.65</v>
      </c>
      <c r="M95">
        <v>1.64</v>
      </c>
      <c r="N95">
        <v>2.12</v>
      </c>
      <c r="O95">
        <v>0.754</v>
      </c>
      <c r="P95">
        <v>0.68200000000000005</v>
      </c>
      <c r="Q95">
        <v>7.44</v>
      </c>
      <c r="R95">
        <v>21</v>
      </c>
      <c r="S95">
        <v>5.43</v>
      </c>
      <c r="T95">
        <v>13.45</v>
      </c>
      <c r="U95">
        <v>12.48</v>
      </c>
      <c r="V95">
        <v>1.6</v>
      </c>
      <c r="W95">
        <v>8.09</v>
      </c>
      <c r="X95">
        <v>9.6</v>
      </c>
      <c r="Y95">
        <v>1.08</v>
      </c>
      <c r="Z95">
        <v>4.37</v>
      </c>
      <c r="AA95">
        <v>0.6</v>
      </c>
      <c r="AB95">
        <v>3.82</v>
      </c>
      <c r="AC95">
        <v>10.49</v>
      </c>
      <c r="AD95">
        <v>29.22</v>
      </c>
      <c r="AE95">
        <v>2.95</v>
      </c>
      <c r="AF95">
        <v>0.222</v>
      </c>
      <c r="AG95">
        <v>0.36199999999999999</v>
      </c>
      <c r="AH95">
        <v>1.83</v>
      </c>
      <c r="AI95">
        <v>1.97</v>
      </c>
      <c r="AJ95">
        <v>5.97</v>
      </c>
      <c r="AK95">
        <v>4.26</v>
      </c>
      <c r="AL95">
        <v>1.42</v>
      </c>
      <c r="AM95">
        <v>4.32</v>
      </c>
      <c r="AN95">
        <v>8.7999999999999995E-2</v>
      </c>
      <c r="AO95">
        <v>4.6500000000000004</v>
      </c>
      <c r="AP95">
        <v>741.13</v>
      </c>
    </row>
    <row r="96" spans="1:42">
      <c r="A96" s="28">
        <v>43049</v>
      </c>
      <c r="B96">
        <v>8.6999999999999993</v>
      </c>
      <c r="C96">
        <v>5.64</v>
      </c>
      <c r="D96">
        <v>2.93</v>
      </c>
      <c r="E96">
        <v>9.2200000000000006</v>
      </c>
      <c r="F96">
        <v>15.5</v>
      </c>
      <c r="G96">
        <v>22.65</v>
      </c>
      <c r="H96">
        <v>5.42</v>
      </c>
      <c r="I96">
        <v>1.04</v>
      </c>
      <c r="J96">
        <v>4.22</v>
      </c>
      <c r="K96">
        <v>20.12</v>
      </c>
      <c r="L96">
        <v>0.64700000000000002</v>
      </c>
      <c r="M96">
        <v>1.6</v>
      </c>
      <c r="N96">
        <v>2.1800000000000002</v>
      </c>
      <c r="O96">
        <v>0.73099999999999998</v>
      </c>
      <c r="P96">
        <v>0.69</v>
      </c>
      <c r="Q96">
        <v>7.59</v>
      </c>
      <c r="R96">
        <v>20.9</v>
      </c>
      <c r="S96">
        <v>5.43</v>
      </c>
      <c r="T96">
        <v>13.49</v>
      </c>
      <c r="U96">
        <v>12.54</v>
      </c>
      <c r="V96">
        <v>1.58</v>
      </c>
      <c r="W96">
        <v>8.02</v>
      </c>
      <c r="X96">
        <v>9.48</v>
      </c>
      <c r="Y96">
        <v>1.08</v>
      </c>
      <c r="Z96">
        <v>4.34</v>
      </c>
      <c r="AA96">
        <v>0.60099999999999998</v>
      </c>
      <c r="AB96">
        <v>3.84</v>
      </c>
      <c r="AC96">
        <v>10.45</v>
      </c>
      <c r="AD96">
        <v>28.93</v>
      </c>
      <c r="AE96">
        <v>2.96</v>
      </c>
      <c r="AF96">
        <v>0.219</v>
      </c>
      <c r="AG96">
        <v>0.35399999999999998</v>
      </c>
      <c r="AH96">
        <v>1.79</v>
      </c>
      <c r="AI96">
        <v>1.94</v>
      </c>
      <c r="AJ96">
        <v>5.84</v>
      </c>
      <c r="AK96">
        <v>4.16</v>
      </c>
      <c r="AL96">
        <v>1.42</v>
      </c>
      <c r="AM96">
        <v>4.22</v>
      </c>
      <c r="AN96">
        <v>8.7999999999999995E-2</v>
      </c>
      <c r="AO96">
        <v>4.58</v>
      </c>
      <c r="AP96">
        <v>734.12</v>
      </c>
    </row>
    <row r="97" spans="1:42">
      <c r="A97" s="28">
        <v>43052</v>
      </c>
      <c r="B97">
        <v>8.5500000000000007</v>
      </c>
      <c r="C97">
        <v>5.54</v>
      </c>
      <c r="D97">
        <v>2.86</v>
      </c>
      <c r="E97">
        <v>9.11</v>
      </c>
      <c r="F97">
        <v>15.2</v>
      </c>
      <c r="G97">
        <v>23.33</v>
      </c>
      <c r="H97">
        <v>5.35</v>
      </c>
      <c r="I97">
        <v>1</v>
      </c>
      <c r="J97">
        <v>4.18</v>
      </c>
      <c r="K97">
        <v>19.66</v>
      </c>
      <c r="L97">
        <v>0.629</v>
      </c>
      <c r="M97">
        <v>1.54</v>
      </c>
      <c r="N97">
        <v>2.2400000000000002</v>
      </c>
      <c r="O97">
        <v>0.7</v>
      </c>
      <c r="P97">
        <v>0.69</v>
      </c>
      <c r="Q97">
        <v>7.47</v>
      </c>
      <c r="R97">
        <v>20.5</v>
      </c>
      <c r="S97">
        <v>5.39</v>
      </c>
      <c r="T97">
        <v>13.14</v>
      </c>
      <c r="U97">
        <v>12.34</v>
      </c>
      <c r="V97">
        <v>1.58</v>
      </c>
      <c r="W97">
        <v>7.99</v>
      </c>
      <c r="X97">
        <v>9.49</v>
      </c>
      <c r="Y97">
        <v>1.05</v>
      </c>
      <c r="Z97">
        <v>4.28</v>
      </c>
      <c r="AA97">
        <v>0.59</v>
      </c>
      <c r="AB97">
        <v>3.9</v>
      </c>
      <c r="AC97">
        <v>10.1</v>
      </c>
      <c r="AD97">
        <v>27.95</v>
      </c>
      <c r="AE97">
        <v>2.93</v>
      </c>
      <c r="AF97">
        <v>0.19900000000000001</v>
      </c>
      <c r="AG97">
        <v>0.34300000000000003</v>
      </c>
      <c r="AH97">
        <v>1.78</v>
      </c>
      <c r="AI97">
        <v>1.94</v>
      </c>
      <c r="AJ97">
        <v>5.76</v>
      </c>
      <c r="AK97">
        <v>4.12</v>
      </c>
      <c r="AL97">
        <v>1.39</v>
      </c>
      <c r="AM97">
        <v>4.1900000000000004</v>
      </c>
      <c r="AN97">
        <v>8.3000000000000004E-2</v>
      </c>
      <c r="AO97">
        <v>4.45</v>
      </c>
      <c r="AP97">
        <v>717.47</v>
      </c>
    </row>
    <row r="98" spans="1:42">
      <c r="A98" s="28">
        <v>43053</v>
      </c>
      <c r="B98">
        <v>8.58</v>
      </c>
      <c r="C98">
        <v>5.63</v>
      </c>
      <c r="D98">
        <v>2.86</v>
      </c>
      <c r="E98">
        <v>9.26</v>
      </c>
      <c r="F98">
        <v>15.2</v>
      </c>
      <c r="G98">
        <v>23.02</v>
      </c>
      <c r="H98">
        <v>5.38</v>
      </c>
      <c r="I98">
        <v>1.03</v>
      </c>
      <c r="J98">
        <v>4.1500000000000004</v>
      </c>
      <c r="K98">
        <v>19.98</v>
      </c>
      <c r="L98">
        <v>0.61899999999999999</v>
      </c>
      <c r="M98">
        <v>1.51</v>
      </c>
      <c r="N98">
        <v>2.29</v>
      </c>
      <c r="O98">
        <v>0.73499999999999999</v>
      </c>
      <c r="P98">
        <v>0.67800000000000005</v>
      </c>
      <c r="Q98">
        <v>7.53</v>
      </c>
      <c r="R98">
        <v>20.3</v>
      </c>
      <c r="S98">
        <v>5.38</v>
      </c>
      <c r="T98">
        <v>13.09</v>
      </c>
      <c r="U98">
        <v>12.65</v>
      </c>
      <c r="V98">
        <v>1.6</v>
      </c>
      <c r="W98">
        <v>7.85</v>
      </c>
      <c r="X98">
        <v>9.6999999999999993</v>
      </c>
      <c r="Y98">
        <v>1.04</v>
      </c>
      <c r="Z98">
        <v>4.28</v>
      </c>
      <c r="AA98">
        <v>0.59799999999999998</v>
      </c>
      <c r="AB98">
        <v>3.86</v>
      </c>
      <c r="AC98">
        <v>10.15</v>
      </c>
      <c r="AD98">
        <v>27.63</v>
      </c>
      <c r="AE98">
        <v>2.93</v>
      </c>
      <c r="AF98">
        <v>0.19</v>
      </c>
      <c r="AG98">
        <v>0.35199999999999998</v>
      </c>
      <c r="AH98">
        <v>1.8</v>
      </c>
      <c r="AI98">
        <v>1.99</v>
      </c>
      <c r="AJ98">
        <v>5.85</v>
      </c>
      <c r="AK98">
        <v>4.0999999999999996</v>
      </c>
      <c r="AL98">
        <v>1.4</v>
      </c>
      <c r="AM98">
        <v>4.18</v>
      </c>
      <c r="AN98">
        <v>8.4000000000000005E-2</v>
      </c>
      <c r="AO98">
        <v>4.4400000000000004</v>
      </c>
      <c r="AP98">
        <v>720.18</v>
      </c>
    </row>
    <row r="99" spans="1:42">
      <c r="A99" s="28">
        <v>43054</v>
      </c>
      <c r="B99">
        <v>8.5299999999999994</v>
      </c>
      <c r="C99">
        <v>5.38</v>
      </c>
      <c r="D99">
        <v>2.86</v>
      </c>
      <c r="E99">
        <v>9.2799999999999994</v>
      </c>
      <c r="F99">
        <v>14.98</v>
      </c>
      <c r="G99">
        <v>23.1</v>
      </c>
      <c r="H99">
        <v>5.37</v>
      </c>
      <c r="I99">
        <v>1.02</v>
      </c>
      <c r="J99">
        <v>4.12</v>
      </c>
      <c r="K99">
        <v>19.88</v>
      </c>
      <c r="L99">
        <v>0.61699999999999999</v>
      </c>
      <c r="M99">
        <v>1.53</v>
      </c>
      <c r="N99">
        <v>2.2400000000000002</v>
      </c>
      <c r="O99">
        <v>0.73099999999999998</v>
      </c>
      <c r="P99">
        <v>0.68200000000000005</v>
      </c>
      <c r="Q99">
        <v>7.49</v>
      </c>
      <c r="R99">
        <v>20.5</v>
      </c>
      <c r="S99">
        <v>5.38</v>
      </c>
      <c r="T99">
        <v>12.9</v>
      </c>
      <c r="U99">
        <v>12.5</v>
      </c>
      <c r="V99">
        <v>1.57</v>
      </c>
      <c r="W99">
        <v>7.91</v>
      </c>
      <c r="X99">
        <v>10.050000000000001</v>
      </c>
      <c r="Y99">
        <v>1.01</v>
      </c>
      <c r="Z99">
        <v>4.29</v>
      </c>
      <c r="AA99">
        <v>0.59</v>
      </c>
      <c r="AB99">
        <v>3.83</v>
      </c>
      <c r="AC99">
        <v>9.99</v>
      </c>
      <c r="AD99">
        <v>27.36</v>
      </c>
      <c r="AE99">
        <v>2.97</v>
      </c>
      <c r="AF99">
        <v>0.20100000000000001</v>
      </c>
      <c r="AG99">
        <v>0.33400000000000002</v>
      </c>
      <c r="AH99">
        <v>1.78</v>
      </c>
      <c r="AI99">
        <v>1.99</v>
      </c>
      <c r="AJ99">
        <v>5.78</v>
      </c>
      <c r="AK99">
        <v>4.0599999999999996</v>
      </c>
      <c r="AL99">
        <v>1.37</v>
      </c>
      <c r="AM99">
        <v>4.24</v>
      </c>
      <c r="AN99">
        <v>8.5000000000000006E-2</v>
      </c>
      <c r="AO99">
        <v>4.41</v>
      </c>
      <c r="AP99">
        <v>718.8</v>
      </c>
    </row>
    <row r="100" spans="1:42">
      <c r="A100" s="28">
        <v>43055</v>
      </c>
      <c r="B100">
        <v>8.41</v>
      </c>
      <c r="C100">
        <v>5.13</v>
      </c>
      <c r="D100">
        <v>2.81</v>
      </c>
      <c r="E100">
        <v>9.15</v>
      </c>
      <c r="F100">
        <v>14.8</v>
      </c>
      <c r="G100">
        <v>23.06</v>
      </c>
      <c r="H100">
        <v>5.32</v>
      </c>
      <c r="I100">
        <v>1</v>
      </c>
      <c r="J100">
        <v>4.08</v>
      </c>
      <c r="K100">
        <v>19.559999999999999</v>
      </c>
      <c r="L100">
        <v>0.59</v>
      </c>
      <c r="M100">
        <v>1.43</v>
      </c>
      <c r="N100">
        <v>2.09</v>
      </c>
      <c r="O100">
        <v>0.71799999999999997</v>
      </c>
      <c r="P100">
        <v>0.64</v>
      </c>
      <c r="Q100">
        <v>7.3</v>
      </c>
      <c r="R100">
        <v>20.04</v>
      </c>
      <c r="S100">
        <v>5.45</v>
      </c>
      <c r="T100">
        <v>12.68</v>
      </c>
      <c r="U100">
        <v>12.51</v>
      </c>
      <c r="V100">
        <v>1.55</v>
      </c>
      <c r="W100">
        <v>7.84</v>
      </c>
      <c r="X100">
        <v>10</v>
      </c>
      <c r="Y100">
        <v>1</v>
      </c>
      <c r="Z100">
        <v>4.2</v>
      </c>
      <c r="AA100">
        <v>0.57899999999999996</v>
      </c>
      <c r="AB100">
        <v>3.8</v>
      </c>
      <c r="AC100">
        <v>10</v>
      </c>
      <c r="AD100">
        <v>27.4</v>
      </c>
      <c r="AE100">
        <v>2.96</v>
      </c>
      <c r="AF100">
        <v>0.20100000000000001</v>
      </c>
      <c r="AG100">
        <v>0.33</v>
      </c>
      <c r="AH100">
        <v>1.74</v>
      </c>
      <c r="AI100">
        <v>1.93</v>
      </c>
      <c r="AJ100">
        <v>5.72</v>
      </c>
      <c r="AK100">
        <v>4</v>
      </c>
      <c r="AL100">
        <v>1.36</v>
      </c>
      <c r="AM100">
        <v>4.17</v>
      </c>
      <c r="AN100">
        <v>0.08</v>
      </c>
      <c r="AO100">
        <v>4.32</v>
      </c>
      <c r="AP100">
        <v>701.36</v>
      </c>
    </row>
    <row r="101" spans="1:42">
      <c r="A101" s="28">
        <v>43056</v>
      </c>
      <c r="B101">
        <v>8.5500000000000007</v>
      </c>
      <c r="C101">
        <v>5.31</v>
      </c>
      <c r="D101">
        <v>2.86</v>
      </c>
      <c r="E101">
        <v>9.11</v>
      </c>
      <c r="F101">
        <v>15.1</v>
      </c>
      <c r="G101">
        <v>23.02</v>
      </c>
      <c r="H101">
        <v>5.38</v>
      </c>
      <c r="I101">
        <v>1.01</v>
      </c>
      <c r="J101">
        <v>4.0999999999999996</v>
      </c>
      <c r="K101">
        <v>20.059999999999999</v>
      </c>
      <c r="L101">
        <v>0.59499999999999997</v>
      </c>
      <c r="M101">
        <v>1.46</v>
      </c>
      <c r="N101">
        <v>2.13</v>
      </c>
      <c r="O101">
        <v>0.73</v>
      </c>
      <c r="P101">
        <v>0.65600000000000003</v>
      </c>
      <c r="Q101">
        <v>7.39</v>
      </c>
      <c r="R101">
        <v>19.73</v>
      </c>
      <c r="S101">
        <v>5.47</v>
      </c>
      <c r="T101">
        <v>13</v>
      </c>
      <c r="U101">
        <v>13</v>
      </c>
      <c r="V101">
        <v>1.54</v>
      </c>
      <c r="W101">
        <v>7.9</v>
      </c>
      <c r="X101">
        <v>10.029999999999999</v>
      </c>
      <c r="Y101">
        <v>0.997</v>
      </c>
      <c r="Z101">
        <v>4.1900000000000004</v>
      </c>
      <c r="AA101">
        <v>0.58799999999999997</v>
      </c>
      <c r="AB101">
        <v>3.74</v>
      </c>
      <c r="AC101">
        <v>10.15</v>
      </c>
      <c r="AD101">
        <v>27.7</v>
      </c>
      <c r="AE101">
        <v>2.97</v>
      </c>
      <c r="AF101">
        <v>0.20399999999999999</v>
      </c>
      <c r="AG101">
        <v>0.33200000000000002</v>
      </c>
      <c r="AH101">
        <v>1.74</v>
      </c>
      <c r="AI101">
        <v>1.96</v>
      </c>
      <c r="AJ101">
        <v>5.7</v>
      </c>
      <c r="AK101">
        <v>4.03</v>
      </c>
      <c r="AL101">
        <v>1.38</v>
      </c>
      <c r="AM101">
        <v>4.2300000000000004</v>
      </c>
      <c r="AN101">
        <v>8.3000000000000004E-2</v>
      </c>
      <c r="AO101">
        <v>4.4800000000000004</v>
      </c>
      <c r="AP101">
        <v>712.46</v>
      </c>
    </row>
    <row r="102" spans="1:42">
      <c r="A102" s="28">
        <v>43059</v>
      </c>
      <c r="B102">
        <v>8.42</v>
      </c>
      <c r="C102">
        <v>5.18</v>
      </c>
      <c r="D102">
        <v>2.81</v>
      </c>
      <c r="E102">
        <v>8.94</v>
      </c>
      <c r="F102">
        <v>15.15</v>
      </c>
      <c r="G102">
        <v>23.02</v>
      </c>
      <c r="H102">
        <v>5.35</v>
      </c>
      <c r="I102">
        <v>1.02</v>
      </c>
      <c r="J102">
        <v>4.0999999999999996</v>
      </c>
      <c r="K102">
        <v>19.899999999999999</v>
      </c>
      <c r="L102">
        <v>0.59699999999999998</v>
      </c>
      <c r="M102">
        <v>1.45</v>
      </c>
      <c r="N102">
        <v>2.13</v>
      </c>
      <c r="O102">
        <v>0.74399999999999999</v>
      </c>
      <c r="P102">
        <v>0.66</v>
      </c>
      <c r="Q102">
        <v>7.22</v>
      </c>
      <c r="R102">
        <v>19.850000000000001</v>
      </c>
      <c r="S102">
        <v>5.47</v>
      </c>
      <c r="T102">
        <v>12.63</v>
      </c>
      <c r="U102">
        <v>13.35</v>
      </c>
      <c r="V102">
        <v>1.54</v>
      </c>
      <c r="W102">
        <v>7.89</v>
      </c>
      <c r="X102">
        <v>10</v>
      </c>
      <c r="Y102">
        <v>1</v>
      </c>
      <c r="Z102">
        <v>4.17</v>
      </c>
      <c r="AA102">
        <v>0.57999999999999996</v>
      </c>
      <c r="AB102">
        <v>3.75</v>
      </c>
      <c r="AC102">
        <v>10.5</v>
      </c>
      <c r="AD102">
        <v>27.97</v>
      </c>
      <c r="AE102">
        <v>2.98</v>
      </c>
      <c r="AF102">
        <v>0.20100000000000001</v>
      </c>
      <c r="AG102">
        <v>0.32600000000000001</v>
      </c>
      <c r="AH102">
        <v>1.74</v>
      </c>
      <c r="AI102">
        <v>2</v>
      </c>
      <c r="AJ102">
        <v>5.67</v>
      </c>
      <c r="AK102">
        <v>4.0599999999999996</v>
      </c>
      <c r="AL102">
        <v>1.34</v>
      </c>
      <c r="AM102">
        <v>4.21</v>
      </c>
      <c r="AN102">
        <v>8.5999999999999993E-2</v>
      </c>
      <c r="AO102">
        <v>4.45</v>
      </c>
      <c r="AP102">
        <v>710.27</v>
      </c>
    </row>
    <row r="103" spans="1:42">
      <c r="A103" s="28">
        <v>43060</v>
      </c>
      <c r="B103">
        <v>8.5</v>
      </c>
      <c r="C103">
        <v>5.28</v>
      </c>
      <c r="D103">
        <v>2.89</v>
      </c>
      <c r="E103">
        <v>9</v>
      </c>
      <c r="F103">
        <v>15.97</v>
      </c>
      <c r="G103">
        <v>22.7</v>
      </c>
      <c r="H103">
        <v>5.38</v>
      </c>
      <c r="I103">
        <v>1.02</v>
      </c>
      <c r="J103">
        <v>4.0999999999999996</v>
      </c>
      <c r="K103">
        <v>20.09</v>
      </c>
      <c r="L103">
        <v>0.60799999999999998</v>
      </c>
      <c r="M103">
        <v>1.5</v>
      </c>
      <c r="N103">
        <v>2.08</v>
      </c>
      <c r="O103">
        <v>0.76500000000000001</v>
      </c>
      <c r="P103">
        <v>0.66</v>
      </c>
      <c r="Q103">
        <v>7.25</v>
      </c>
      <c r="R103">
        <v>20.39</v>
      </c>
      <c r="S103">
        <v>5.5</v>
      </c>
      <c r="T103">
        <v>13.31</v>
      </c>
      <c r="U103">
        <v>13.04</v>
      </c>
      <c r="V103">
        <v>1.59</v>
      </c>
      <c r="W103">
        <v>7.98</v>
      </c>
      <c r="X103">
        <v>10.06</v>
      </c>
      <c r="Y103">
        <v>1.01</v>
      </c>
      <c r="Z103">
        <v>4.2</v>
      </c>
      <c r="AA103">
        <v>0.59199999999999997</v>
      </c>
      <c r="AB103">
        <v>3.7</v>
      </c>
      <c r="AC103">
        <v>10.4</v>
      </c>
      <c r="AD103">
        <v>27.75</v>
      </c>
      <c r="AE103">
        <v>2.92</v>
      </c>
      <c r="AF103">
        <v>0.20499999999999999</v>
      </c>
      <c r="AG103">
        <v>0.32900000000000001</v>
      </c>
      <c r="AH103">
        <v>1.84</v>
      </c>
      <c r="AI103">
        <v>2.1</v>
      </c>
      <c r="AJ103">
        <v>5.7</v>
      </c>
      <c r="AK103">
        <v>4.07</v>
      </c>
      <c r="AL103">
        <v>1.37</v>
      </c>
      <c r="AM103">
        <v>4.3</v>
      </c>
      <c r="AN103">
        <v>9.0999999999999998E-2</v>
      </c>
      <c r="AO103">
        <v>4.45</v>
      </c>
      <c r="AP103">
        <v>721.67</v>
      </c>
    </row>
    <row r="104" spans="1:42">
      <c r="A104" s="28">
        <v>43061</v>
      </c>
      <c r="B104">
        <v>8.3699999999999992</v>
      </c>
      <c r="C104">
        <v>5.55</v>
      </c>
      <c r="D104">
        <v>2.93</v>
      </c>
      <c r="E104">
        <v>9.1999999999999993</v>
      </c>
      <c r="F104">
        <v>15.6</v>
      </c>
      <c r="G104">
        <v>23.01</v>
      </c>
      <c r="H104">
        <v>5.35</v>
      </c>
      <c r="I104">
        <v>1.02</v>
      </c>
      <c r="J104">
        <v>4.0999999999999996</v>
      </c>
      <c r="K104">
        <v>20.2</v>
      </c>
      <c r="L104">
        <v>0.60699999999999998</v>
      </c>
      <c r="M104">
        <v>1.52</v>
      </c>
      <c r="N104">
        <v>2.11</v>
      </c>
      <c r="O104">
        <v>0.79800000000000004</v>
      </c>
      <c r="P104">
        <v>0.65</v>
      </c>
      <c r="Q104">
        <v>7.2</v>
      </c>
      <c r="R104">
        <v>20.39</v>
      </c>
      <c r="S104">
        <v>5.46</v>
      </c>
      <c r="T104">
        <v>13.55</v>
      </c>
      <c r="U104">
        <v>13.22</v>
      </c>
      <c r="V104">
        <v>1.54</v>
      </c>
      <c r="W104">
        <v>7.91</v>
      </c>
      <c r="X104">
        <v>10.06</v>
      </c>
      <c r="Y104">
        <v>1.04</v>
      </c>
      <c r="Z104">
        <v>4.2</v>
      </c>
      <c r="AA104">
        <v>0.59599999999999997</v>
      </c>
      <c r="AB104">
        <v>3.7</v>
      </c>
      <c r="AC104">
        <v>10.44</v>
      </c>
      <c r="AD104">
        <v>27.43</v>
      </c>
      <c r="AE104">
        <v>2.98</v>
      </c>
      <c r="AF104">
        <v>0.219</v>
      </c>
      <c r="AG104">
        <v>0.32300000000000001</v>
      </c>
      <c r="AH104">
        <v>1.86</v>
      </c>
      <c r="AI104">
        <v>2.12</v>
      </c>
      <c r="AJ104">
        <v>5.74</v>
      </c>
      <c r="AK104">
        <v>4.12</v>
      </c>
      <c r="AL104">
        <v>1.37</v>
      </c>
      <c r="AM104">
        <v>4.3</v>
      </c>
      <c r="AN104">
        <v>9.2999999999999999E-2</v>
      </c>
      <c r="AO104">
        <v>4.46</v>
      </c>
      <c r="AP104">
        <v>720.13</v>
      </c>
    </row>
    <row r="105" spans="1:42">
      <c r="A105" s="28">
        <v>43062</v>
      </c>
      <c r="B105">
        <v>8.5</v>
      </c>
      <c r="C105">
        <v>5.55</v>
      </c>
      <c r="D105">
        <v>3</v>
      </c>
      <c r="E105">
        <v>9.17</v>
      </c>
      <c r="F105">
        <v>15.4</v>
      </c>
      <c r="G105">
        <v>23.01</v>
      </c>
      <c r="H105">
        <v>5.36</v>
      </c>
      <c r="I105">
        <v>1.07</v>
      </c>
      <c r="J105">
        <v>4.1100000000000003</v>
      </c>
      <c r="K105">
        <v>20.5</v>
      </c>
      <c r="L105">
        <v>0.60899999999999999</v>
      </c>
      <c r="M105">
        <v>1.53</v>
      </c>
      <c r="N105">
        <v>2.11</v>
      </c>
      <c r="O105">
        <v>0.85</v>
      </c>
      <c r="P105">
        <v>0.64700000000000002</v>
      </c>
      <c r="Q105">
        <v>7.39</v>
      </c>
      <c r="R105">
        <v>20.399999999999999</v>
      </c>
      <c r="S105">
        <v>5.46</v>
      </c>
      <c r="T105">
        <v>13.81</v>
      </c>
      <c r="U105">
        <v>12.77</v>
      </c>
      <c r="V105">
        <v>1.54</v>
      </c>
      <c r="W105">
        <v>7.92</v>
      </c>
      <c r="X105">
        <v>10</v>
      </c>
      <c r="Y105">
        <v>1.05</v>
      </c>
      <c r="Z105">
        <v>4.21</v>
      </c>
      <c r="AA105">
        <v>0.61199999999999999</v>
      </c>
      <c r="AB105">
        <v>3.7</v>
      </c>
      <c r="AC105">
        <v>10.5</v>
      </c>
      <c r="AD105">
        <v>27.39</v>
      </c>
      <c r="AE105">
        <v>2.98</v>
      </c>
      <c r="AF105">
        <v>0.224</v>
      </c>
      <c r="AG105">
        <v>0.34599999999999997</v>
      </c>
      <c r="AH105">
        <v>1.85</v>
      </c>
      <c r="AI105">
        <v>2.08</v>
      </c>
      <c r="AJ105">
        <v>5.78</v>
      </c>
      <c r="AK105">
        <v>4.17</v>
      </c>
      <c r="AL105">
        <v>1.42</v>
      </c>
      <c r="AM105">
        <v>4.3499999999999996</v>
      </c>
      <c r="AN105">
        <v>0.09</v>
      </c>
      <c r="AO105">
        <v>4.4400000000000004</v>
      </c>
      <c r="AP105">
        <v>720.56</v>
      </c>
    </row>
    <row r="106" spans="1:42">
      <c r="A106" s="28">
        <v>43063</v>
      </c>
      <c r="B106">
        <v>8.5</v>
      </c>
      <c r="C106">
        <v>5.58</v>
      </c>
      <c r="D106">
        <v>3.04</v>
      </c>
      <c r="E106">
        <v>9.06</v>
      </c>
      <c r="F106">
        <v>15.5</v>
      </c>
      <c r="G106">
        <v>23</v>
      </c>
      <c r="H106">
        <v>5.37</v>
      </c>
      <c r="I106">
        <v>1.1200000000000001</v>
      </c>
      <c r="J106">
        <v>4.1500000000000004</v>
      </c>
      <c r="K106">
        <v>20.5</v>
      </c>
      <c r="L106">
        <v>0.624</v>
      </c>
      <c r="M106">
        <v>1.48</v>
      </c>
      <c r="N106">
        <v>2.08</v>
      </c>
      <c r="O106">
        <v>0.88600000000000001</v>
      </c>
      <c r="P106">
        <v>0.66400000000000003</v>
      </c>
      <c r="Q106">
        <v>7.42</v>
      </c>
      <c r="R106">
        <v>20.6</v>
      </c>
      <c r="S106">
        <v>5.34</v>
      </c>
      <c r="T106">
        <v>13.75</v>
      </c>
      <c r="U106">
        <v>13.24</v>
      </c>
      <c r="V106">
        <v>1.58</v>
      </c>
      <c r="W106">
        <v>7.86</v>
      </c>
      <c r="X106">
        <v>10.039999999999999</v>
      </c>
      <c r="Y106">
        <v>1.05</v>
      </c>
      <c r="Z106">
        <v>4.22</v>
      </c>
      <c r="AA106">
        <v>0.64600000000000002</v>
      </c>
      <c r="AB106">
        <v>3.79</v>
      </c>
      <c r="AC106">
        <v>10.4</v>
      </c>
      <c r="AD106">
        <v>27.15</v>
      </c>
      <c r="AE106">
        <v>2.98</v>
      </c>
      <c r="AF106">
        <v>0.23200000000000001</v>
      </c>
      <c r="AG106">
        <v>0.45</v>
      </c>
      <c r="AH106">
        <v>1.86</v>
      </c>
      <c r="AI106">
        <v>2.09</v>
      </c>
      <c r="AJ106">
        <v>6.03</v>
      </c>
      <c r="AK106">
        <v>4.2699999999999996</v>
      </c>
      <c r="AL106">
        <v>1.42</v>
      </c>
      <c r="AM106">
        <v>4.37</v>
      </c>
      <c r="AN106">
        <v>9.5000000000000001E-2</v>
      </c>
      <c r="AO106">
        <v>4.55</v>
      </c>
      <c r="AP106">
        <v>723.18</v>
      </c>
    </row>
    <row r="107" spans="1:42">
      <c r="A107" s="28">
        <v>43066</v>
      </c>
      <c r="B107">
        <v>8.4700000000000006</v>
      </c>
      <c r="C107">
        <v>5.7</v>
      </c>
      <c r="D107">
        <v>3</v>
      </c>
      <c r="E107">
        <v>9</v>
      </c>
      <c r="F107">
        <v>15.5</v>
      </c>
      <c r="G107">
        <v>22.76</v>
      </c>
      <c r="H107">
        <v>5.34</v>
      </c>
      <c r="I107">
        <v>1.0900000000000001</v>
      </c>
      <c r="J107">
        <v>4.1399999999999997</v>
      </c>
      <c r="K107">
        <v>20.55</v>
      </c>
      <c r="L107">
        <v>0.625</v>
      </c>
      <c r="M107">
        <v>1.49</v>
      </c>
      <c r="N107">
        <v>2.2599999999999998</v>
      </c>
      <c r="O107">
        <v>0.88400000000000001</v>
      </c>
      <c r="P107">
        <v>0.67500000000000004</v>
      </c>
      <c r="Q107">
        <v>7.35</v>
      </c>
      <c r="R107">
        <v>20.5</v>
      </c>
      <c r="S107">
        <v>5.39</v>
      </c>
      <c r="T107">
        <v>13.81</v>
      </c>
      <c r="U107">
        <v>13.5</v>
      </c>
      <c r="V107">
        <v>1.52</v>
      </c>
      <c r="W107">
        <v>7.87</v>
      </c>
      <c r="X107">
        <v>10.15</v>
      </c>
      <c r="Y107">
        <v>1.06</v>
      </c>
      <c r="Z107">
        <v>4.18</v>
      </c>
      <c r="AA107">
        <v>0.63200000000000001</v>
      </c>
      <c r="AB107">
        <v>3.75</v>
      </c>
      <c r="AC107">
        <v>10.33</v>
      </c>
      <c r="AD107">
        <v>27.65</v>
      </c>
      <c r="AE107">
        <v>2.99</v>
      </c>
      <c r="AF107">
        <v>0.22900000000000001</v>
      </c>
      <c r="AG107">
        <v>0.47</v>
      </c>
      <c r="AH107">
        <v>1.88</v>
      </c>
      <c r="AI107">
        <v>2.06</v>
      </c>
      <c r="AJ107">
        <v>5.99</v>
      </c>
      <c r="AK107">
        <v>4.25</v>
      </c>
      <c r="AL107">
        <v>1.41</v>
      </c>
      <c r="AM107">
        <v>4.3600000000000003</v>
      </c>
      <c r="AN107">
        <v>9.4E-2</v>
      </c>
      <c r="AO107">
        <v>4.53</v>
      </c>
      <c r="AP107">
        <v>724.39</v>
      </c>
    </row>
    <row r="108" spans="1:42">
      <c r="A108" s="28">
        <v>43067</v>
      </c>
      <c r="B108">
        <v>8.36</v>
      </c>
      <c r="C108">
        <v>5.76</v>
      </c>
      <c r="D108">
        <v>2.98</v>
      </c>
      <c r="E108">
        <v>9.01</v>
      </c>
      <c r="F108">
        <v>15.55</v>
      </c>
      <c r="G108">
        <v>22.98</v>
      </c>
      <c r="H108">
        <v>5.35</v>
      </c>
      <c r="I108">
        <v>1.08</v>
      </c>
      <c r="J108">
        <v>4.1399999999999997</v>
      </c>
      <c r="K108">
        <v>20.39</v>
      </c>
      <c r="L108">
        <v>0.621</v>
      </c>
      <c r="M108">
        <v>1.52</v>
      </c>
      <c r="N108">
        <v>2.23</v>
      </c>
      <c r="O108">
        <v>0.87</v>
      </c>
      <c r="P108">
        <v>0.66</v>
      </c>
      <c r="Q108">
        <v>7.25</v>
      </c>
      <c r="R108">
        <v>20.010000000000002</v>
      </c>
      <c r="S108">
        <v>5.37</v>
      </c>
      <c r="T108">
        <v>13.14</v>
      </c>
      <c r="U108">
        <v>13.44</v>
      </c>
      <c r="V108">
        <v>1.55</v>
      </c>
      <c r="W108">
        <v>7.85</v>
      </c>
      <c r="X108">
        <v>10.130000000000001</v>
      </c>
      <c r="Y108">
        <v>1.07</v>
      </c>
      <c r="Z108">
        <v>4.21</v>
      </c>
      <c r="AA108">
        <v>0.64800000000000002</v>
      </c>
      <c r="AB108">
        <v>3.7</v>
      </c>
      <c r="AC108">
        <v>10.36</v>
      </c>
      <c r="AD108">
        <v>27.3</v>
      </c>
      <c r="AE108">
        <v>2.99</v>
      </c>
      <c r="AF108">
        <v>0.23599999999999999</v>
      </c>
      <c r="AG108">
        <v>0.47</v>
      </c>
      <c r="AH108">
        <v>1.85</v>
      </c>
      <c r="AI108">
        <v>2.02</v>
      </c>
      <c r="AJ108">
        <v>6</v>
      </c>
      <c r="AK108">
        <v>4.33</v>
      </c>
      <c r="AL108">
        <v>1.46</v>
      </c>
      <c r="AM108">
        <v>4.3499999999999996</v>
      </c>
      <c r="AN108">
        <v>9.2999999999999999E-2</v>
      </c>
      <c r="AO108">
        <v>4.43</v>
      </c>
      <c r="AP108">
        <v>726.17</v>
      </c>
    </row>
    <row r="109" spans="1:42">
      <c r="A109" s="28">
        <v>43068</v>
      </c>
      <c r="B109">
        <v>8.5</v>
      </c>
      <c r="C109">
        <v>5.8</v>
      </c>
      <c r="D109">
        <v>3.01</v>
      </c>
      <c r="E109">
        <v>9</v>
      </c>
      <c r="F109">
        <v>15.47</v>
      </c>
      <c r="G109">
        <v>22.65</v>
      </c>
      <c r="H109">
        <v>5.36</v>
      </c>
      <c r="I109">
        <v>1.1200000000000001</v>
      </c>
      <c r="J109">
        <v>4.1500000000000004</v>
      </c>
      <c r="K109">
        <v>20.25</v>
      </c>
      <c r="L109">
        <v>0.63200000000000001</v>
      </c>
      <c r="M109">
        <v>1.6</v>
      </c>
      <c r="N109">
        <v>2.15</v>
      </c>
      <c r="O109">
        <v>0.87</v>
      </c>
      <c r="P109">
        <v>0.64800000000000002</v>
      </c>
      <c r="Q109">
        <v>7.36</v>
      </c>
      <c r="R109">
        <v>20.18</v>
      </c>
      <c r="S109">
        <v>5.45</v>
      </c>
      <c r="T109">
        <v>12.93</v>
      </c>
      <c r="U109">
        <v>13</v>
      </c>
      <c r="V109">
        <v>1.55</v>
      </c>
      <c r="W109">
        <v>7.8</v>
      </c>
      <c r="X109">
        <v>10.25</v>
      </c>
      <c r="Y109">
        <v>1.07</v>
      </c>
      <c r="Z109">
        <v>4.24</v>
      </c>
      <c r="AA109">
        <v>0.65</v>
      </c>
      <c r="AB109">
        <v>3.7</v>
      </c>
      <c r="AC109">
        <v>10.23</v>
      </c>
      <c r="AD109">
        <v>27.46</v>
      </c>
      <c r="AE109">
        <v>2.97</v>
      </c>
      <c r="AF109">
        <v>0.24099999999999999</v>
      </c>
      <c r="AG109">
        <v>0.46400000000000002</v>
      </c>
      <c r="AH109">
        <v>1.79</v>
      </c>
      <c r="AI109">
        <v>2.0499999999999998</v>
      </c>
      <c r="AJ109">
        <v>6.1</v>
      </c>
      <c r="AK109">
        <v>4.37</v>
      </c>
      <c r="AL109">
        <v>1.46</v>
      </c>
      <c r="AM109">
        <v>4.3</v>
      </c>
      <c r="AN109">
        <v>9.2999999999999999E-2</v>
      </c>
      <c r="AO109">
        <v>4.5599999999999996</v>
      </c>
      <c r="AP109">
        <v>738.31</v>
      </c>
    </row>
    <row r="110" spans="1:42">
      <c r="A110" s="28">
        <v>43069</v>
      </c>
      <c r="B110">
        <v>8.4499999999999993</v>
      </c>
      <c r="C110">
        <v>5.94</v>
      </c>
      <c r="D110">
        <v>2.99</v>
      </c>
      <c r="E110">
        <v>9.14</v>
      </c>
      <c r="F110">
        <v>15.78</v>
      </c>
      <c r="G110">
        <v>22.89</v>
      </c>
      <c r="H110">
        <v>5.31</v>
      </c>
      <c r="I110">
        <v>1.1000000000000001</v>
      </c>
      <c r="J110">
        <v>4.18</v>
      </c>
      <c r="K110">
        <v>20.72</v>
      </c>
      <c r="L110">
        <v>0.63300000000000001</v>
      </c>
      <c r="M110">
        <v>1.6</v>
      </c>
      <c r="N110">
        <v>2.15</v>
      </c>
      <c r="O110">
        <v>0.87</v>
      </c>
      <c r="P110">
        <v>0.626</v>
      </c>
      <c r="Q110">
        <v>7.55</v>
      </c>
      <c r="R110">
        <v>20.18</v>
      </c>
      <c r="S110">
        <v>5.43</v>
      </c>
      <c r="T110">
        <v>12.7</v>
      </c>
      <c r="U110">
        <v>13.25</v>
      </c>
      <c r="V110">
        <v>1.55</v>
      </c>
      <c r="W110">
        <v>7.71</v>
      </c>
      <c r="X110">
        <v>10.25</v>
      </c>
      <c r="Y110">
        <v>1.07</v>
      </c>
      <c r="Z110">
        <v>4.24</v>
      </c>
      <c r="AA110">
        <v>0.63</v>
      </c>
      <c r="AB110">
        <v>3.7</v>
      </c>
      <c r="AC110">
        <v>10.15</v>
      </c>
      <c r="AD110">
        <v>26.74</v>
      </c>
      <c r="AE110">
        <v>2.91</v>
      </c>
      <c r="AF110">
        <v>0.24</v>
      </c>
      <c r="AG110">
        <v>0.47</v>
      </c>
      <c r="AH110">
        <v>1.77</v>
      </c>
      <c r="AI110">
        <v>2.1</v>
      </c>
      <c r="AJ110">
        <v>6.15</v>
      </c>
      <c r="AK110">
        <v>4.46</v>
      </c>
      <c r="AL110">
        <v>1.44</v>
      </c>
      <c r="AM110">
        <v>4.3600000000000003</v>
      </c>
      <c r="AN110">
        <v>9.0999999999999998E-2</v>
      </c>
      <c r="AO110">
        <v>4.66</v>
      </c>
      <c r="AP110">
        <v>740.2</v>
      </c>
    </row>
    <row r="111" spans="1:42">
      <c r="A111" s="28">
        <v>43070</v>
      </c>
      <c r="B111">
        <v>8.4</v>
      </c>
      <c r="C111">
        <v>6</v>
      </c>
      <c r="D111">
        <v>2.93</v>
      </c>
      <c r="E111">
        <v>9.16</v>
      </c>
      <c r="F111">
        <v>15.75</v>
      </c>
      <c r="G111">
        <v>22.9</v>
      </c>
      <c r="H111">
        <v>5.34</v>
      </c>
      <c r="I111">
        <v>1.0900000000000001</v>
      </c>
      <c r="J111">
        <v>4.1500000000000004</v>
      </c>
      <c r="K111">
        <v>20.5</v>
      </c>
      <c r="L111">
        <v>0.64100000000000001</v>
      </c>
      <c r="M111">
        <v>1.6</v>
      </c>
      <c r="N111">
        <v>2.14</v>
      </c>
      <c r="O111">
        <v>0.876</v>
      </c>
      <c r="P111">
        <v>0.64500000000000002</v>
      </c>
      <c r="Q111">
        <v>7.53</v>
      </c>
      <c r="R111">
        <v>19.78</v>
      </c>
      <c r="S111">
        <v>5.38</v>
      </c>
      <c r="T111">
        <v>13.45</v>
      </c>
      <c r="U111">
        <v>13.04</v>
      </c>
      <c r="V111">
        <v>1.54</v>
      </c>
      <c r="W111">
        <v>7.72</v>
      </c>
      <c r="X111">
        <v>10.08</v>
      </c>
      <c r="Y111">
        <v>1.08</v>
      </c>
      <c r="Z111">
        <v>4.2</v>
      </c>
      <c r="AA111">
        <v>0.63400000000000001</v>
      </c>
      <c r="AB111">
        <v>3.7</v>
      </c>
      <c r="AC111">
        <v>10.35</v>
      </c>
      <c r="AD111">
        <v>26.66</v>
      </c>
      <c r="AE111">
        <v>3</v>
      </c>
      <c r="AF111">
        <v>0.25700000000000001</v>
      </c>
      <c r="AG111">
        <v>0.47599999999999998</v>
      </c>
      <c r="AH111">
        <v>1.8</v>
      </c>
      <c r="AI111">
        <v>2.06</v>
      </c>
      <c r="AJ111">
        <v>6.03</v>
      </c>
      <c r="AK111">
        <v>4.42</v>
      </c>
      <c r="AL111">
        <v>1.48</v>
      </c>
      <c r="AM111">
        <v>4.37</v>
      </c>
      <c r="AN111">
        <v>9.0999999999999998E-2</v>
      </c>
      <c r="AO111">
        <v>4.62</v>
      </c>
      <c r="AP111">
        <v>748.66</v>
      </c>
    </row>
    <row r="112" spans="1:42">
      <c r="A112" s="28">
        <v>43073</v>
      </c>
      <c r="B112">
        <v>8.32</v>
      </c>
      <c r="C112">
        <v>5.86</v>
      </c>
      <c r="D112">
        <v>2.97</v>
      </c>
      <c r="E112">
        <v>8.9499999999999993</v>
      </c>
      <c r="F112">
        <v>15.5</v>
      </c>
      <c r="G112">
        <v>23</v>
      </c>
      <c r="H112">
        <v>5.34</v>
      </c>
      <c r="I112">
        <v>1.1100000000000001</v>
      </c>
      <c r="J112">
        <v>4.1500000000000004</v>
      </c>
      <c r="K112">
        <v>20.2</v>
      </c>
      <c r="L112">
        <v>0.64600000000000002</v>
      </c>
      <c r="M112">
        <v>1.58</v>
      </c>
      <c r="N112">
        <v>2.13</v>
      </c>
      <c r="O112">
        <v>0.878</v>
      </c>
      <c r="P112">
        <v>0.67</v>
      </c>
      <c r="Q112">
        <v>7.3</v>
      </c>
      <c r="R112">
        <v>19.559999999999999</v>
      </c>
      <c r="S112">
        <v>5.44</v>
      </c>
      <c r="T112">
        <v>13.69</v>
      </c>
      <c r="U112">
        <v>13</v>
      </c>
      <c r="V112">
        <v>1.52</v>
      </c>
      <c r="W112">
        <v>7.7</v>
      </c>
      <c r="X112">
        <v>10.1</v>
      </c>
      <c r="Y112">
        <v>1.08</v>
      </c>
      <c r="Z112">
        <v>4.2</v>
      </c>
      <c r="AA112">
        <v>0.621</v>
      </c>
      <c r="AB112">
        <v>3.68</v>
      </c>
      <c r="AC112">
        <v>10.3</v>
      </c>
      <c r="AD112">
        <v>27.08</v>
      </c>
      <c r="AE112">
        <v>3</v>
      </c>
      <c r="AF112">
        <v>0.249</v>
      </c>
      <c r="AG112">
        <v>0.48</v>
      </c>
      <c r="AH112">
        <v>1.79</v>
      </c>
      <c r="AI112">
        <v>1.92</v>
      </c>
      <c r="AJ112">
        <v>6</v>
      </c>
      <c r="AK112">
        <v>4.4000000000000004</v>
      </c>
      <c r="AL112">
        <v>1.48</v>
      </c>
      <c r="AM112">
        <v>4.26</v>
      </c>
      <c r="AN112">
        <v>0.09</v>
      </c>
      <c r="AO112">
        <v>4.5199999999999996</v>
      </c>
      <c r="AP112">
        <v>741.84</v>
      </c>
    </row>
    <row r="113" spans="1:42">
      <c r="A113" s="28">
        <v>43074</v>
      </c>
      <c r="B113">
        <v>8.4</v>
      </c>
      <c r="C113">
        <v>5.85</v>
      </c>
      <c r="D113">
        <v>2.94</v>
      </c>
      <c r="E113">
        <v>8.75</v>
      </c>
      <c r="F113">
        <v>15.57</v>
      </c>
      <c r="G113">
        <v>22.7</v>
      </c>
      <c r="H113">
        <v>5.34</v>
      </c>
      <c r="I113">
        <v>1.1000000000000001</v>
      </c>
      <c r="J113">
        <v>4.1500000000000004</v>
      </c>
      <c r="K113">
        <v>20.100000000000001</v>
      </c>
      <c r="L113">
        <v>0.64</v>
      </c>
      <c r="M113">
        <v>1.55</v>
      </c>
      <c r="N113">
        <v>2.1800000000000002</v>
      </c>
      <c r="O113">
        <v>0.86899999999999999</v>
      </c>
      <c r="P113">
        <v>0.67</v>
      </c>
      <c r="Q113">
        <v>7.21</v>
      </c>
      <c r="R113">
        <v>19.100000000000001</v>
      </c>
      <c r="S113">
        <v>5.48</v>
      </c>
      <c r="T113">
        <v>13.51</v>
      </c>
      <c r="U113">
        <v>12.96</v>
      </c>
      <c r="V113">
        <v>1.51</v>
      </c>
      <c r="W113">
        <v>7.7</v>
      </c>
      <c r="X113">
        <v>10.050000000000001</v>
      </c>
      <c r="Y113">
        <v>1.07</v>
      </c>
      <c r="Z113">
        <v>4.1900000000000004</v>
      </c>
      <c r="AA113">
        <v>0.629</v>
      </c>
      <c r="AB113">
        <v>3.75</v>
      </c>
      <c r="AC113">
        <v>10.33</v>
      </c>
      <c r="AD113">
        <v>26.9</v>
      </c>
      <c r="AE113">
        <v>3</v>
      </c>
      <c r="AF113">
        <v>0.23699999999999999</v>
      </c>
      <c r="AG113">
        <v>0.52100000000000002</v>
      </c>
      <c r="AH113">
        <v>1.78</v>
      </c>
      <c r="AI113">
        <v>1.85</v>
      </c>
      <c r="AJ113">
        <v>5.96</v>
      </c>
      <c r="AK113">
        <v>4.3099999999999996</v>
      </c>
      <c r="AL113">
        <v>1.48</v>
      </c>
      <c r="AM113">
        <v>4.3</v>
      </c>
      <c r="AN113">
        <v>0.09</v>
      </c>
      <c r="AO113">
        <v>4.43</v>
      </c>
      <c r="AP113">
        <v>730.43</v>
      </c>
    </row>
    <row r="114" spans="1:42">
      <c r="A114" s="28">
        <v>43075</v>
      </c>
      <c r="B114">
        <v>8.4</v>
      </c>
      <c r="C114">
        <v>5.97</v>
      </c>
      <c r="D114">
        <v>2.87</v>
      </c>
      <c r="E114">
        <v>8.6999999999999993</v>
      </c>
      <c r="F114">
        <v>15.55</v>
      </c>
      <c r="G114">
        <v>23.03</v>
      </c>
      <c r="H114">
        <v>5.34</v>
      </c>
      <c r="I114">
        <v>1.07</v>
      </c>
      <c r="J114">
        <v>4.1399999999999997</v>
      </c>
      <c r="K114">
        <v>19.899999999999999</v>
      </c>
      <c r="L114">
        <v>0.63300000000000001</v>
      </c>
      <c r="M114">
        <v>1.48</v>
      </c>
      <c r="N114">
        <v>2.25</v>
      </c>
      <c r="O114">
        <v>0.84799999999999998</v>
      </c>
      <c r="P114">
        <v>0.65600000000000003</v>
      </c>
      <c r="Q114">
        <v>7.2</v>
      </c>
      <c r="R114">
        <v>18.8</v>
      </c>
      <c r="S114">
        <v>5.35</v>
      </c>
      <c r="T114">
        <v>13.4</v>
      </c>
      <c r="U114">
        <v>13</v>
      </c>
      <c r="V114">
        <v>1.6</v>
      </c>
      <c r="W114">
        <v>7.77</v>
      </c>
      <c r="X114">
        <v>10.14</v>
      </c>
      <c r="Y114">
        <v>1.02</v>
      </c>
      <c r="Z114">
        <v>4.1900000000000004</v>
      </c>
      <c r="AA114">
        <v>0.61799999999999999</v>
      </c>
      <c r="AB114">
        <v>3.7</v>
      </c>
      <c r="AC114">
        <v>10.43</v>
      </c>
      <c r="AD114">
        <v>26.58</v>
      </c>
      <c r="AE114">
        <v>2.96</v>
      </c>
      <c r="AF114">
        <v>0.23300000000000001</v>
      </c>
      <c r="AG114">
        <v>0.59</v>
      </c>
      <c r="AH114">
        <v>1.71</v>
      </c>
      <c r="AI114">
        <v>1.75</v>
      </c>
      <c r="AJ114">
        <v>5.8</v>
      </c>
      <c r="AK114">
        <v>4.1900000000000004</v>
      </c>
      <c r="AL114">
        <v>1.43</v>
      </c>
      <c r="AM114">
        <v>4.3099999999999996</v>
      </c>
      <c r="AN114">
        <v>8.6999999999999994E-2</v>
      </c>
      <c r="AO114">
        <v>4.3600000000000003</v>
      </c>
      <c r="AP114">
        <v>727.53</v>
      </c>
    </row>
    <row r="115" spans="1:42">
      <c r="A115" s="28">
        <v>43076</v>
      </c>
      <c r="B115">
        <v>8.33</v>
      </c>
      <c r="C115">
        <v>5.87</v>
      </c>
      <c r="D115">
        <v>2.82</v>
      </c>
      <c r="E115">
        <v>8.77</v>
      </c>
      <c r="F115">
        <v>15.45</v>
      </c>
      <c r="G115">
        <v>23.1</v>
      </c>
      <c r="H115">
        <v>5.34</v>
      </c>
      <c r="I115">
        <v>1.05</v>
      </c>
      <c r="J115">
        <v>4.09</v>
      </c>
      <c r="K115">
        <v>20.12</v>
      </c>
      <c r="L115">
        <v>0.61799999999999999</v>
      </c>
      <c r="M115">
        <v>1.52</v>
      </c>
      <c r="N115">
        <v>2.2400000000000002</v>
      </c>
      <c r="O115">
        <v>0.84899999999999998</v>
      </c>
      <c r="P115">
        <v>0.65500000000000003</v>
      </c>
      <c r="Q115">
        <v>7.11</v>
      </c>
      <c r="R115">
        <v>19.13</v>
      </c>
      <c r="S115">
        <v>5.4</v>
      </c>
      <c r="T115">
        <v>13.14</v>
      </c>
      <c r="U115">
        <v>13.2</v>
      </c>
      <c r="V115">
        <v>1.57</v>
      </c>
      <c r="W115">
        <v>7.7</v>
      </c>
      <c r="X115">
        <v>10.1</v>
      </c>
      <c r="Y115">
        <v>1.04</v>
      </c>
      <c r="Z115">
        <v>4.1900000000000004</v>
      </c>
      <c r="AA115">
        <v>0.63400000000000001</v>
      </c>
      <c r="AB115">
        <v>3.74</v>
      </c>
      <c r="AC115">
        <v>10.43</v>
      </c>
      <c r="AD115">
        <v>26.57</v>
      </c>
      <c r="AE115">
        <v>2.96</v>
      </c>
      <c r="AF115">
        <v>0.24</v>
      </c>
      <c r="AG115">
        <v>0.56999999999999995</v>
      </c>
      <c r="AH115">
        <v>1.76</v>
      </c>
      <c r="AI115">
        <v>1.8</v>
      </c>
      <c r="AJ115">
        <v>5.97</v>
      </c>
      <c r="AK115">
        <v>4.29</v>
      </c>
      <c r="AL115">
        <v>1.46</v>
      </c>
      <c r="AM115">
        <v>4.3499999999999996</v>
      </c>
      <c r="AN115">
        <v>8.7999999999999995E-2</v>
      </c>
      <c r="AO115">
        <v>4.5</v>
      </c>
      <c r="AP115">
        <v>728.76</v>
      </c>
    </row>
    <row r="116" spans="1:42">
      <c r="A116" s="28">
        <v>43077</v>
      </c>
      <c r="B116">
        <v>8.5500000000000007</v>
      </c>
      <c r="C116">
        <v>6.34</v>
      </c>
      <c r="D116">
        <v>2.87</v>
      </c>
      <c r="E116">
        <v>8.75</v>
      </c>
      <c r="F116">
        <v>15.5</v>
      </c>
      <c r="G116">
        <v>23.27</v>
      </c>
      <c r="H116">
        <v>5.34</v>
      </c>
      <c r="I116">
        <v>1.06</v>
      </c>
      <c r="J116">
        <v>4.2</v>
      </c>
      <c r="K116">
        <v>20.440000000000001</v>
      </c>
      <c r="L116">
        <v>0.623</v>
      </c>
      <c r="M116">
        <v>1.55</v>
      </c>
      <c r="N116">
        <v>2.2599999999999998</v>
      </c>
      <c r="O116">
        <v>0.83499999999999996</v>
      </c>
      <c r="P116">
        <v>0.65600000000000003</v>
      </c>
      <c r="Q116">
        <v>7.13</v>
      </c>
      <c r="R116">
        <v>19.260000000000002</v>
      </c>
      <c r="S116">
        <v>5.45</v>
      </c>
      <c r="T116">
        <v>13.38</v>
      </c>
      <c r="U116">
        <v>13.15</v>
      </c>
      <c r="V116">
        <v>1.5</v>
      </c>
      <c r="W116">
        <v>7.75</v>
      </c>
      <c r="X116">
        <v>10.1</v>
      </c>
      <c r="Y116">
        <v>1.04</v>
      </c>
      <c r="Z116">
        <v>4.2</v>
      </c>
      <c r="AA116">
        <v>0.628</v>
      </c>
      <c r="AB116">
        <v>3.69</v>
      </c>
      <c r="AC116">
        <v>10.5</v>
      </c>
      <c r="AD116">
        <v>26.42</v>
      </c>
      <c r="AE116">
        <v>2.98</v>
      </c>
      <c r="AF116">
        <v>0.245</v>
      </c>
      <c r="AG116">
        <v>0.57599999999999996</v>
      </c>
      <c r="AH116">
        <v>1.76</v>
      </c>
      <c r="AI116">
        <v>1.85</v>
      </c>
      <c r="AJ116">
        <v>6.02</v>
      </c>
      <c r="AK116">
        <v>4.32</v>
      </c>
      <c r="AL116">
        <v>1.47</v>
      </c>
      <c r="AM116">
        <v>4.3600000000000003</v>
      </c>
      <c r="AN116">
        <v>0.09</v>
      </c>
      <c r="AO116">
        <v>4.55</v>
      </c>
      <c r="AP116">
        <v>740.72</v>
      </c>
    </row>
    <row r="117" spans="1:42">
      <c r="A117" s="28">
        <v>43080</v>
      </c>
      <c r="B117">
        <v>8.5</v>
      </c>
      <c r="C117">
        <v>6.21</v>
      </c>
      <c r="D117">
        <v>2.94</v>
      </c>
      <c r="E117">
        <v>8.89</v>
      </c>
      <c r="F117">
        <v>15.72</v>
      </c>
      <c r="G117">
        <v>23.3</v>
      </c>
      <c r="H117">
        <v>5.34</v>
      </c>
      <c r="I117">
        <v>1.1080000000000001</v>
      </c>
      <c r="J117">
        <v>4.2</v>
      </c>
      <c r="K117">
        <v>20.55</v>
      </c>
      <c r="L117">
        <v>0.623</v>
      </c>
      <c r="M117">
        <v>1.532</v>
      </c>
      <c r="N117">
        <v>2.2999999999999998</v>
      </c>
      <c r="O117">
        <v>0.84599999999999997</v>
      </c>
      <c r="P117">
        <v>0.65600000000000003</v>
      </c>
      <c r="Q117">
        <v>7.2</v>
      </c>
      <c r="R117">
        <v>19.28</v>
      </c>
      <c r="S117">
        <v>5.4</v>
      </c>
      <c r="T117">
        <v>13.48</v>
      </c>
      <c r="U117">
        <v>13.05</v>
      </c>
      <c r="V117">
        <v>1.5</v>
      </c>
      <c r="W117">
        <v>7.69</v>
      </c>
      <c r="X117">
        <v>9.7200000000000006</v>
      </c>
      <c r="Y117">
        <v>1.024</v>
      </c>
      <c r="Z117">
        <v>4.2</v>
      </c>
      <c r="AA117">
        <v>0.63100000000000001</v>
      </c>
      <c r="AB117">
        <v>3.61</v>
      </c>
      <c r="AC117">
        <v>10.55</v>
      </c>
      <c r="AD117">
        <v>26.56</v>
      </c>
      <c r="AE117">
        <v>3</v>
      </c>
      <c r="AF117">
        <v>0.248</v>
      </c>
      <c r="AG117">
        <v>0.55300000000000005</v>
      </c>
      <c r="AH117">
        <v>1.74</v>
      </c>
      <c r="AI117">
        <v>1.84</v>
      </c>
      <c r="AJ117">
        <v>5.95</v>
      </c>
      <c r="AK117">
        <v>4.29</v>
      </c>
      <c r="AL117">
        <v>1.47</v>
      </c>
      <c r="AM117">
        <v>4.3</v>
      </c>
      <c r="AN117">
        <v>8.6999999999999994E-2</v>
      </c>
      <c r="AO117">
        <v>4.5199999999999996</v>
      </c>
      <c r="AP117">
        <v>738.47</v>
      </c>
    </row>
    <row r="118" spans="1:42">
      <c r="A118" s="28">
        <v>43081</v>
      </c>
      <c r="B118">
        <v>8.4700000000000006</v>
      </c>
      <c r="C118">
        <v>6.2</v>
      </c>
      <c r="D118">
        <v>2.97</v>
      </c>
      <c r="E118">
        <v>8.83</v>
      </c>
      <c r="F118">
        <v>15.72</v>
      </c>
      <c r="G118">
        <v>23.3</v>
      </c>
      <c r="H118">
        <v>5.34</v>
      </c>
      <c r="I118">
        <v>1.1599999999999999</v>
      </c>
      <c r="J118">
        <v>4.2</v>
      </c>
      <c r="K118">
        <v>20.2</v>
      </c>
      <c r="L118">
        <v>0.623</v>
      </c>
      <c r="M118">
        <v>1.5</v>
      </c>
      <c r="N118">
        <v>2.46</v>
      </c>
      <c r="O118">
        <v>0.83</v>
      </c>
      <c r="P118">
        <v>0.64600000000000002</v>
      </c>
      <c r="Q118">
        <v>7.18</v>
      </c>
      <c r="R118">
        <v>19.28</v>
      </c>
      <c r="S118">
        <v>5.31</v>
      </c>
      <c r="T118">
        <v>13.52</v>
      </c>
      <c r="U118">
        <v>12.8</v>
      </c>
      <c r="V118">
        <v>1.47</v>
      </c>
      <c r="W118">
        <v>7.66</v>
      </c>
      <c r="X118">
        <v>9.64</v>
      </c>
      <c r="Y118">
        <v>1.042</v>
      </c>
      <c r="Z118">
        <v>4.21</v>
      </c>
      <c r="AA118">
        <v>0.62</v>
      </c>
      <c r="AB118">
        <v>3.8</v>
      </c>
      <c r="AC118">
        <v>10.69</v>
      </c>
      <c r="AD118">
        <v>26.44</v>
      </c>
      <c r="AE118">
        <v>3</v>
      </c>
      <c r="AF118">
        <v>0.23899999999999999</v>
      </c>
      <c r="AG118">
        <v>0.56999999999999995</v>
      </c>
      <c r="AH118">
        <v>1.724</v>
      </c>
      <c r="AI118">
        <v>1.87</v>
      </c>
      <c r="AJ118">
        <v>5.94</v>
      </c>
      <c r="AK118">
        <v>4.45</v>
      </c>
      <c r="AL118">
        <v>1.45</v>
      </c>
      <c r="AM118">
        <v>4.26</v>
      </c>
      <c r="AN118">
        <v>8.7999999999999995E-2</v>
      </c>
      <c r="AO118">
        <v>4.5350000000000001</v>
      </c>
      <c r="AP118">
        <v>738.44</v>
      </c>
    </row>
    <row r="119" spans="1:42">
      <c r="A119" s="28">
        <v>43082</v>
      </c>
      <c r="B119">
        <v>8.5</v>
      </c>
      <c r="C119">
        <v>6.24</v>
      </c>
      <c r="D119">
        <v>3.02</v>
      </c>
      <c r="E119">
        <v>8.9</v>
      </c>
      <c r="F119">
        <v>15.46</v>
      </c>
      <c r="G119">
        <v>23.8</v>
      </c>
      <c r="H119">
        <v>5.26</v>
      </c>
      <c r="I119">
        <v>1.22</v>
      </c>
      <c r="J119">
        <v>4.3499999999999996</v>
      </c>
      <c r="K119">
        <v>20.5</v>
      </c>
      <c r="L119">
        <v>0.64300000000000002</v>
      </c>
      <c r="M119">
        <v>1.53</v>
      </c>
      <c r="N119">
        <v>2.5499999999999998</v>
      </c>
      <c r="O119">
        <v>0.84</v>
      </c>
      <c r="P119">
        <v>0.628</v>
      </c>
      <c r="Q119">
        <v>7.28</v>
      </c>
      <c r="R119">
        <v>18.899999999999999</v>
      </c>
      <c r="S119">
        <v>5.21</v>
      </c>
      <c r="T119">
        <v>13.92</v>
      </c>
      <c r="U119">
        <v>13.1</v>
      </c>
      <c r="V119">
        <v>1.48</v>
      </c>
      <c r="W119">
        <v>7.78</v>
      </c>
      <c r="X119">
        <v>9.74</v>
      </c>
      <c r="Y119">
        <v>1.048</v>
      </c>
      <c r="Z119">
        <v>4.21</v>
      </c>
      <c r="AA119">
        <v>0.63900000000000001</v>
      </c>
      <c r="AB119">
        <v>3.9</v>
      </c>
      <c r="AC119">
        <v>11.01</v>
      </c>
      <c r="AD119">
        <v>26.57</v>
      </c>
      <c r="AE119">
        <v>2.98</v>
      </c>
      <c r="AF119">
        <v>0.23499999999999999</v>
      </c>
      <c r="AG119">
        <v>0.56000000000000005</v>
      </c>
      <c r="AH119">
        <v>1.762</v>
      </c>
      <c r="AI119">
        <v>1.8560000000000001</v>
      </c>
      <c r="AJ119">
        <v>5.98</v>
      </c>
      <c r="AK119">
        <v>4.45</v>
      </c>
      <c r="AL119">
        <v>1.46</v>
      </c>
      <c r="AM119">
        <v>4.34</v>
      </c>
      <c r="AN119">
        <v>0.09</v>
      </c>
      <c r="AO119">
        <v>4.57</v>
      </c>
      <c r="AP119">
        <v>749.76</v>
      </c>
    </row>
    <row r="120" spans="1:42">
      <c r="A120" s="28">
        <v>43083</v>
      </c>
      <c r="B120">
        <v>8.6999999999999993</v>
      </c>
      <c r="C120">
        <v>6.31</v>
      </c>
      <c r="D120">
        <v>3.085</v>
      </c>
      <c r="E120">
        <v>8.89</v>
      </c>
      <c r="F120">
        <v>15.5</v>
      </c>
      <c r="G120">
        <v>24.2</v>
      </c>
      <c r="H120">
        <v>5.14</v>
      </c>
      <c r="I120">
        <v>1.27</v>
      </c>
      <c r="J120">
        <v>4.41</v>
      </c>
      <c r="K120">
        <v>20.55</v>
      </c>
      <c r="L120">
        <v>0.66600000000000004</v>
      </c>
      <c r="M120">
        <v>1.522</v>
      </c>
      <c r="N120">
        <v>2.5</v>
      </c>
      <c r="O120">
        <v>0.86</v>
      </c>
      <c r="P120">
        <v>0.68</v>
      </c>
      <c r="Q120">
        <v>7.35</v>
      </c>
      <c r="R120">
        <v>18.66</v>
      </c>
      <c r="S120">
        <v>5.3</v>
      </c>
      <c r="T120">
        <v>14.46</v>
      </c>
      <c r="U120">
        <v>13</v>
      </c>
      <c r="V120">
        <v>1.5</v>
      </c>
      <c r="W120">
        <v>7.94</v>
      </c>
      <c r="X120">
        <v>9.92</v>
      </c>
      <c r="Y120">
        <v>1.06</v>
      </c>
      <c r="Z120">
        <v>4.26</v>
      </c>
      <c r="AA120">
        <v>0.66500000000000004</v>
      </c>
      <c r="AB120">
        <v>3.98</v>
      </c>
      <c r="AC120">
        <v>11.07</v>
      </c>
      <c r="AD120">
        <v>26.54</v>
      </c>
      <c r="AE120">
        <v>3</v>
      </c>
      <c r="AF120">
        <v>0.23899999999999999</v>
      </c>
      <c r="AG120">
        <v>0.57199999999999995</v>
      </c>
      <c r="AH120">
        <v>1.8360000000000001</v>
      </c>
      <c r="AI120">
        <v>1.93</v>
      </c>
      <c r="AJ120">
        <v>6.11</v>
      </c>
      <c r="AK120">
        <v>4.5999999999999996</v>
      </c>
      <c r="AL120">
        <v>1.5</v>
      </c>
      <c r="AM120">
        <v>4.4800000000000004</v>
      </c>
      <c r="AN120">
        <v>9.2999999999999999E-2</v>
      </c>
      <c r="AO120">
        <v>4.8550000000000004</v>
      </c>
      <c r="AP120">
        <v>767.57</v>
      </c>
    </row>
    <row r="121" spans="1:42">
      <c r="A121" s="28">
        <v>43084</v>
      </c>
      <c r="B121">
        <v>8.6999999999999993</v>
      </c>
      <c r="C121">
        <v>6.33</v>
      </c>
      <c r="D121">
        <v>3.14</v>
      </c>
      <c r="E121">
        <v>8.85</v>
      </c>
      <c r="F121">
        <v>15.5</v>
      </c>
      <c r="G121">
        <v>24.4</v>
      </c>
      <c r="H121">
        <v>5.0199999999999996</v>
      </c>
      <c r="I121">
        <v>1.26</v>
      </c>
      <c r="J121">
        <v>4.46</v>
      </c>
      <c r="K121">
        <v>20.75</v>
      </c>
      <c r="L121">
        <v>0.67200000000000004</v>
      </c>
      <c r="M121">
        <v>1.54</v>
      </c>
      <c r="N121">
        <v>2.31</v>
      </c>
      <c r="O121">
        <v>0.86</v>
      </c>
      <c r="P121">
        <v>0.7</v>
      </c>
      <c r="Q121">
        <v>7.35</v>
      </c>
      <c r="R121">
        <v>18.600000000000001</v>
      </c>
      <c r="S121">
        <v>5.2</v>
      </c>
      <c r="T121">
        <v>14.38</v>
      </c>
      <c r="U121">
        <v>13.2</v>
      </c>
      <c r="V121">
        <v>1.51</v>
      </c>
      <c r="W121">
        <v>7.92</v>
      </c>
      <c r="X121">
        <v>9.9</v>
      </c>
      <c r="Y121">
        <v>1.024</v>
      </c>
      <c r="Z121">
        <v>4.24</v>
      </c>
      <c r="AA121">
        <v>0.67300000000000004</v>
      </c>
      <c r="AB121">
        <v>4.01</v>
      </c>
      <c r="AC121">
        <v>11.09</v>
      </c>
      <c r="AD121">
        <v>26.03</v>
      </c>
      <c r="AE121">
        <v>2.99</v>
      </c>
      <c r="AF121">
        <v>0.24</v>
      </c>
      <c r="AG121">
        <v>0.57799999999999996</v>
      </c>
      <c r="AH121">
        <v>1.84</v>
      </c>
      <c r="AI121">
        <v>1.94</v>
      </c>
      <c r="AJ121">
        <v>6.11</v>
      </c>
      <c r="AK121">
        <v>4.62</v>
      </c>
      <c r="AL121">
        <v>1.4550000000000001</v>
      </c>
      <c r="AM121">
        <v>4.4000000000000004</v>
      </c>
      <c r="AN121">
        <v>0.1</v>
      </c>
      <c r="AO121">
        <v>4.87</v>
      </c>
      <c r="AP121">
        <v>767.76</v>
      </c>
    </row>
    <row r="122" spans="1:42">
      <c r="A122" s="28">
        <v>43087</v>
      </c>
      <c r="B122">
        <v>8.76</v>
      </c>
      <c r="C122">
        <v>6.39</v>
      </c>
      <c r="D122">
        <v>3.18</v>
      </c>
      <c r="E122">
        <v>8.9499999999999993</v>
      </c>
      <c r="F122">
        <v>15.72</v>
      </c>
      <c r="G122">
        <v>24.4</v>
      </c>
      <c r="H122">
        <v>5.0999999999999996</v>
      </c>
      <c r="I122">
        <v>1.272</v>
      </c>
      <c r="J122">
        <v>4.4400000000000004</v>
      </c>
      <c r="K122">
        <v>21.35</v>
      </c>
      <c r="L122">
        <v>0.67200000000000004</v>
      </c>
      <c r="M122">
        <v>1.6180000000000001</v>
      </c>
      <c r="N122">
        <v>2.37</v>
      </c>
      <c r="O122">
        <v>0.86</v>
      </c>
      <c r="P122">
        <v>0.69599999999999995</v>
      </c>
      <c r="Q122">
        <v>7.6</v>
      </c>
      <c r="R122">
        <v>19.16</v>
      </c>
      <c r="S122">
        <v>5.41</v>
      </c>
      <c r="T122">
        <v>14.46</v>
      </c>
      <c r="U122">
        <v>13.35</v>
      </c>
      <c r="V122">
        <v>1.53</v>
      </c>
      <c r="W122">
        <v>8.14</v>
      </c>
      <c r="X122">
        <v>9.9600000000000009</v>
      </c>
      <c r="Y122">
        <v>1.07</v>
      </c>
      <c r="Z122">
        <v>4.2</v>
      </c>
      <c r="AA122">
        <v>0.66600000000000004</v>
      </c>
      <c r="AB122">
        <v>4.0199999999999996</v>
      </c>
      <c r="AC122">
        <v>11.4</v>
      </c>
      <c r="AD122">
        <v>26.8</v>
      </c>
      <c r="AE122">
        <v>2.97</v>
      </c>
      <c r="AF122">
        <v>0.247</v>
      </c>
      <c r="AG122">
        <v>0.627</v>
      </c>
      <c r="AH122">
        <v>1.9319999999999999</v>
      </c>
      <c r="AI122">
        <v>2.0499999999999998</v>
      </c>
      <c r="AJ122">
        <v>6.14</v>
      </c>
      <c r="AK122">
        <v>4.58</v>
      </c>
      <c r="AL122">
        <v>1.5</v>
      </c>
      <c r="AM122">
        <v>4.5</v>
      </c>
      <c r="AN122">
        <v>0.11799999999999999</v>
      </c>
      <c r="AO122">
        <v>4.97</v>
      </c>
      <c r="AP122">
        <v>783.76</v>
      </c>
    </row>
    <row r="123" spans="1:42">
      <c r="A123" s="28">
        <v>43088</v>
      </c>
      <c r="B123">
        <v>8.7200000000000006</v>
      </c>
      <c r="C123">
        <v>6.41</v>
      </c>
      <c r="D123">
        <v>3.145</v>
      </c>
      <c r="E123">
        <v>9.01</v>
      </c>
      <c r="F123">
        <v>15.7</v>
      </c>
      <c r="G123">
        <v>24.1</v>
      </c>
      <c r="H123">
        <v>5.0999999999999996</v>
      </c>
      <c r="I123">
        <v>1.3</v>
      </c>
      <c r="J123">
        <v>4.43</v>
      </c>
      <c r="K123">
        <v>21.7</v>
      </c>
      <c r="L123">
        <v>0.67</v>
      </c>
      <c r="M123">
        <v>1.63</v>
      </c>
      <c r="N123">
        <v>2.38</v>
      </c>
      <c r="O123">
        <v>0.9</v>
      </c>
      <c r="P123">
        <v>0.68799999999999994</v>
      </c>
      <c r="Q123">
        <v>7.44</v>
      </c>
      <c r="R123">
        <v>18.8</v>
      </c>
      <c r="S123">
        <v>5.51</v>
      </c>
      <c r="T123">
        <v>14.4</v>
      </c>
      <c r="U123">
        <v>13.1</v>
      </c>
      <c r="V123">
        <v>1.53</v>
      </c>
      <c r="W123">
        <v>8.14</v>
      </c>
      <c r="X123">
        <v>10.1</v>
      </c>
      <c r="Y123">
        <v>1.0640000000000001</v>
      </c>
      <c r="Z123">
        <v>4.22</v>
      </c>
      <c r="AA123">
        <v>0.67300000000000004</v>
      </c>
      <c r="AB123">
        <v>4.0599999999999996</v>
      </c>
      <c r="AC123">
        <v>11.34</v>
      </c>
      <c r="AD123">
        <v>26.8</v>
      </c>
      <c r="AE123">
        <v>2.97</v>
      </c>
      <c r="AF123">
        <v>0.247</v>
      </c>
      <c r="AG123">
        <v>0.66500000000000004</v>
      </c>
      <c r="AH123">
        <v>1.9379999999999999</v>
      </c>
      <c r="AI123">
        <v>2.04</v>
      </c>
      <c r="AJ123">
        <v>6.06</v>
      </c>
      <c r="AK123">
        <v>4.46</v>
      </c>
      <c r="AL123">
        <v>1.53</v>
      </c>
      <c r="AM123">
        <v>4.5</v>
      </c>
      <c r="AN123">
        <v>0.11600000000000001</v>
      </c>
      <c r="AO123">
        <v>4.95</v>
      </c>
      <c r="AP123">
        <v>783.99</v>
      </c>
    </row>
    <row r="124" spans="1:42">
      <c r="A124" s="28">
        <v>43089</v>
      </c>
      <c r="B124">
        <v>8.81</v>
      </c>
      <c r="C124">
        <v>6.5</v>
      </c>
      <c r="D124">
        <v>3.26</v>
      </c>
      <c r="E124">
        <v>9.02</v>
      </c>
      <c r="F124">
        <v>15.86</v>
      </c>
      <c r="G124">
        <v>24.3</v>
      </c>
      <c r="H124">
        <v>5.12</v>
      </c>
      <c r="I124">
        <v>1.298</v>
      </c>
      <c r="J124">
        <v>4.4749999999999996</v>
      </c>
      <c r="K124">
        <v>21.85</v>
      </c>
      <c r="L124">
        <v>0.68300000000000005</v>
      </c>
      <c r="M124">
        <v>1.65</v>
      </c>
      <c r="N124">
        <v>2.33</v>
      </c>
      <c r="O124">
        <v>0.94799999999999995</v>
      </c>
      <c r="P124">
        <v>0.7</v>
      </c>
      <c r="Q124">
        <v>7.51</v>
      </c>
      <c r="R124">
        <v>18.62</v>
      </c>
      <c r="S124">
        <v>5.55</v>
      </c>
      <c r="T124">
        <v>14.18</v>
      </c>
      <c r="U124">
        <v>13.25</v>
      </c>
      <c r="V124">
        <v>1.55</v>
      </c>
      <c r="W124">
        <v>8.19</v>
      </c>
      <c r="X124">
        <v>10.06</v>
      </c>
      <c r="Y124">
        <v>1.0780000000000001</v>
      </c>
      <c r="Z124">
        <v>4.24</v>
      </c>
      <c r="AA124">
        <v>0.68400000000000005</v>
      </c>
      <c r="AB124">
        <v>4.03</v>
      </c>
      <c r="AC124">
        <v>11.48</v>
      </c>
      <c r="AD124">
        <v>27.09</v>
      </c>
      <c r="AE124">
        <v>2.97</v>
      </c>
      <c r="AF124">
        <v>0.25</v>
      </c>
      <c r="AG124">
        <v>0.66</v>
      </c>
      <c r="AH124">
        <v>1.9339999999999999</v>
      </c>
      <c r="AI124">
        <v>2.04</v>
      </c>
      <c r="AJ124">
        <v>6.15</v>
      </c>
      <c r="AK124">
        <v>4.58</v>
      </c>
      <c r="AL124">
        <v>1.5349999999999999</v>
      </c>
      <c r="AM124">
        <v>4.58</v>
      </c>
      <c r="AN124">
        <v>0.126</v>
      </c>
      <c r="AO124">
        <v>4.99</v>
      </c>
      <c r="AP124">
        <v>789.74</v>
      </c>
    </row>
    <row r="125" spans="1:42">
      <c r="A125" s="28">
        <v>43090</v>
      </c>
      <c r="B125">
        <v>9</v>
      </c>
      <c r="C125">
        <v>6.48</v>
      </c>
      <c r="D125">
        <v>3.24</v>
      </c>
      <c r="E125">
        <v>8.99</v>
      </c>
      <c r="F125">
        <v>15.8</v>
      </c>
      <c r="G125">
        <v>24.3</v>
      </c>
      <c r="H125">
        <v>5.14</v>
      </c>
      <c r="I125">
        <v>1.276</v>
      </c>
      <c r="J125">
        <v>4.4349999999999996</v>
      </c>
      <c r="K125">
        <v>22.15</v>
      </c>
      <c r="L125">
        <v>0.68300000000000005</v>
      </c>
      <c r="M125">
        <v>1.67</v>
      </c>
      <c r="N125">
        <v>2.2999999999999998</v>
      </c>
      <c r="O125">
        <v>0.94799999999999995</v>
      </c>
      <c r="P125">
        <v>0.67400000000000004</v>
      </c>
      <c r="Q125">
        <v>7.66</v>
      </c>
      <c r="R125">
        <v>18.68</v>
      </c>
      <c r="S125">
        <v>5.56</v>
      </c>
      <c r="T125">
        <v>14.3</v>
      </c>
      <c r="U125">
        <v>13.25</v>
      </c>
      <c r="V125">
        <v>1.59</v>
      </c>
      <c r="W125">
        <v>8.24</v>
      </c>
      <c r="X125">
        <v>10.24</v>
      </c>
      <c r="Y125">
        <v>1.1040000000000001</v>
      </c>
      <c r="Z125">
        <v>4.26</v>
      </c>
      <c r="AA125">
        <v>0.70899999999999996</v>
      </c>
      <c r="AB125">
        <v>4.01</v>
      </c>
      <c r="AC125">
        <v>11.45</v>
      </c>
      <c r="AD125">
        <v>26.77</v>
      </c>
      <c r="AE125">
        <v>2.97</v>
      </c>
      <c r="AF125">
        <v>0.247</v>
      </c>
      <c r="AG125">
        <v>0.63100000000000001</v>
      </c>
      <c r="AH125">
        <v>1.9139999999999999</v>
      </c>
      <c r="AI125">
        <v>2.0179999999999998</v>
      </c>
      <c r="AJ125">
        <v>6.18</v>
      </c>
      <c r="AK125">
        <v>4.55</v>
      </c>
      <c r="AL125">
        <v>1.55</v>
      </c>
      <c r="AM125">
        <v>4.5</v>
      </c>
      <c r="AN125">
        <v>0.125</v>
      </c>
      <c r="AO125">
        <v>5.14</v>
      </c>
      <c r="AP125">
        <v>793.12</v>
      </c>
    </row>
    <row r="126" spans="1:42">
      <c r="A126" s="28">
        <v>43091</v>
      </c>
      <c r="B126">
        <v>8.9499999999999993</v>
      </c>
      <c r="C126">
        <v>6.55</v>
      </c>
      <c r="D126">
        <v>3.2749999999999999</v>
      </c>
      <c r="E126">
        <v>9.02</v>
      </c>
      <c r="F126">
        <v>15.74</v>
      </c>
      <c r="G126">
        <v>24.9</v>
      </c>
      <c r="H126">
        <v>5.16</v>
      </c>
      <c r="I126">
        <v>1.27</v>
      </c>
      <c r="J126">
        <v>4.49</v>
      </c>
      <c r="K126">
        <v>22.5</v>
      </c>
      <c r="L126">
        <v>0.70899999999999996</v>
      </c>
      <c r="M126">
        <v>1.6739999999999999</v>
      </c>
      <c r="N126">
        <v>2.27</v>
      </c>
      <c r="O126">
        <v>1.01</v>
      </c>
      <c r="P126">
        <v>0.68799999999999994</v>
      </c>
      <c r="Q126">
        <v>7.68</v>
      </c>
      <c r="R126">
        <v>18.760000000000002</v>
      </c>
      <c r="S126">
        <v>5.67</v>
      </c>
      <c r="T126">
        <v>15</v>
      </c>
      <c r="U126">
        <v>13.1</v>
      </c>
      <c r="V126">
        <v>1.55</v>
      </c>
      <c r="W126">
        <v>8.2899999999999991</v>
      </c>
      <c r="X126">
        <v>10.55</v>
      </c>
      <c r="Y126">
        <v>1.1579999999999999</v>
      </c>
      <c r="Z126">
        <v>4.28</v>
      </c>
      <c r="AA126">
        <v>0.73799999999999999</v>
      </c>
      <c r="AB126">
        <v>4.04</v>
      </c>
      <c r="AC126">
        <v>11.58</v>
      </c>
      <c r="AD126">
        <v>27.05</v>
      </c>
      <c r="AE126">
        <v>2.98</v>
      </c>
      <c r="AF126">
        <v>0.248</v>
      </c>
      <c r="AG126">
        <v>0.63500000000000001</v>
      </c>
      <c r="AH126">
        <v>1.9279999999999999</v>
      </c>
      <c r="AI126">
        <v>1.9950000000000001</v>
      </c>
      <c r="AJ126">
        <v>6.27</v>
      </c>
      <c r="AK126">
        <v>4.51</v>
      </c>
      <c r="AL126">
        <v>1.55</v>
      </c>
      <c r="AM126">
        <v>4.5</v>
      </c>
      <c r="AN126">
        <v>0.129</v>
      </c>
      <c r="AO126">
        <v>5.17</v>
      </c>
      <c r="AP126">
        <v>804.05</v>
      </c>
    </row>
    <row r="127" spans="1:42">
      <c r="A127" s="28">
        <v>43096</v>
      </c>
      <c r="B127">
        <v>9.0500000000000007</v>
      </c>
      <c r="C127">
        <v>6.52</v>
      </c>
      <c r="D127">
        <v>3.2450000000000001</v>
      </c>
      <c r="E127">
        <v>9.14</v>
      </c>
      <c r="F127">
        <v>15.7</v>
      </c>
      <c r="G127">
        <v>24.9</v>
      </c>
      <c r="H127">
        <v>5.18</v>
      </c>
      <c r="I127">
        <v>1.262</v>
      </c>
      <c r="J127">
        <v>4.46</v>
      </c>
      <c r="K127">
        <v>22.9</v>
      </c>
      <c r="L127">
        <v>0.77</v>
      </c>
      <c r="M127">
        <v>1.6859999999999999</v>
      </c>
      <c r="N127">
        <v>2.25</v>
      </c>
      <c r="O127">
        <v>0.99</v>
      </c>
      <c r="P127">
        <v>0.71</v>
      </c>
      <c r="Q127">
        <v>7.67</v>
      </c>
      <c r="R127">
        <v>18.8</v>
      </c>
      <c r="S127">
        <v>5.75</v>
      </c>
      <c r="T127">
        <v>14.88</v>
      </c>
      <c r="U127">
        <v>13.1</v>
      </c>
      <c r="V127">
        <v>1.59</v>
      </c>
      <c r="W127">
        <v>8.3000000000000007</v>
      </c>
      <c r="X127">
        <v>10.6</v>
      </c>
      <c r="Y127">
        <v>1.1499999999999999</v>
      </c>
      <c r="Z127">
        <v>4.28</v>
      </c>
      <c r="AA127">
        <v>0.76800000000000002</v>
      </c>
      <c r="AB127">
        <v>4.13</v>
      </c>
      <c r="AC127">
        <v>11.6</v>
      </c>
      <c r="AD127">
        <v>27.1</v>
      </c>
      <c r="AE127">
        <v>2.98</v>
      </c>
      <c r="AF127">
        <v>0.27200000000000002</v>
      </c>
      <c r="AG127">
        <v>0.64</v>
      </c>
      <c r="AH127">
        <v>1.92</v>
      </c>
      <c r="AI127">
        <v>2.0059999999999998</v>
      </c>
      <c r="AJ127">
        <v>6.3</v>
      </c>
      <c r="AK127">
        <v>4.54</v>
      </c>
      <c r="AL127">
        <v>1.58</v>
      </c>
      <c r="AM127">
        <v>4.47</v>
      </c>
      <c r="AN127">
        <v>0.129</v>
      </c>
      <c r="AO127">
        <v>5.13</v>
      </c>
      <c r="AP127">
        <v>809.23</v>
      </c>
    </row>
    <row r="128" spans="1:42">
      <c r="A128" s="28">
        <v>43097</v>
      </c>
      <c r="B128">
        <v>9.1</v>
      </c>
      <c r="C128">
        <v>6.49</v>
      </c>
      <c r="D128">
        <v>3.23</v>
      </c>
      <c r="E128">
        <v>9.1199999999999992</v>
      </c>
      <c r="F128">
        <v>15.58</v>
      </c>
      <c r="G128">
        <v>24.9</v>
      </c>
      <c r="H128">
        <v>5.14</v>
      </c>
      <c r="I128">
        <v>1.236</v>
      </c>
      <c r="J128">
        <v>4.37</v>
      </c>
      <c r="K128">
        <v>22.85</v>
      </c>
      <c r="L128">
        <v>0.77</v>
      </c>
      <c r="M128">
        <v>1.6639999999999999</v>
      </c>
      <c r="N128">
        <v>2.2400000000000002</v>
      </c>
      <c r="O128">
        <v>0.98799999999999999</v>
      </c>
      <c r="P128">
        <v>0.71</v>
      </c>
      <c r="Q128">
        <v>7.63</v>
      </c>
      <c r="R128">
        <v>18.8</v>
      </c>
      <c r="S128">
        <v>5.74</v>
      </c>
      <c r="T128">
        <v>14.9</v>
      </c>
      <c r="U128">
        <v>12.95</v>
      </c>
      <c r="V128">
        <v>1.56</v>
      </c>
      <c r="W128">
        <v>8.2100000000000009</v>
      </c>
      <c r="X128">
        <v>10.65</v>
      </c>
      <c r="Y128">
        <v>1.1080000000000001</v>
      </c>
      <c r="Z128">
        <v>4.21</v>
      </c>
      <c r="AA128">
        <v>0.745</v>
      </c>
      <c r="AB128">
        <v>4.1399999999999997</v>
      </c>
      <c r="AC128">
        <v>11.5</v>
      </c>
      <c r="AD128">
        <v>27.23</v>
      </c>
      <c r="AE128">
        <v>2.97</v>
      </c>
      <c r="AF128">
        <v>0.26700000000000002</v>
      </c>
      <c r="AG128">
        <v>0.60499999999999998</v>
      </c>
      <c r="AH128">
        <v>1.9259999999999999</v>
      </c>
      <c r="AI128">
        <v>1.978</v>
      </c>
      <c r="AJ128">
        <v>6.2</v>
      </c>
      <c r="AK128">
        <v>4.49</v>
      </c>
      <c r="AL128">
        <v>1.52</v>
      </c>
      <c r="AM128">
        <v>4.47</v>
      </c>
      <c r="AN128">
        <v>0.123</v>
      </c>
      <c r="AO128">
        <v>5.14</v>
      </c>
      <c r="AP128">
        <v>799.05</v>
      </c>
    </row>
    <row r="129" spans="1:42">
      <c r="A129" s="28">
        <v>43098</v>
      </c>
      <c r="B129">
        <v>9.1999999999999993</v>
      </c>
      <c r="C129">
        <v>6.9</v>
      </c>
      <c r="D129">
        <v>3.2349999999999999</v>
      </c>
      <c r="E129">
        <v>9.14</v>
      </c>
      <c r="F129">
        <v>15.5</v>
      </c>
      <c r="G129">
        <v>24.7</v>
      </c>
      <c r="H129">
        <v>5.18</v>
      </c>
      <c r="I129">
        <v>1.234</v>
      </c>
      <c r="J129">
        <v>4.43</v>
      </c>
      <c r="K129">
        <v>22.9</v>
      </c>
      <c r="L129">
        <v>0.76500000000000001</v>
      </c>
      <c r="M129">
        <v>1.62</v>
      </c>
      <c r="N129">
        <v>2.2200000000000002</v>
      </c>
      <c r="O129">
        <v>1.05</v>
      </c>
      <c r="P129">
        <v>0.72</v>
      </c>
      <c r="Q129">
        <v>7.61</v>
      </c>
      <c r="R129">
        <v>18.78</v>
      </c>
      <c r="S129">
        <v>5.75</v>
      </c>
      <c r="T129">
        <v>14.9</v>
      </c>
      <c r="U129">
        <v>12.65</v>
      </c>
      <c r="V129">
        <v>1.6</v>
      </c>
      <c r="W129">
        <v>8.25</v>
      </c>
      <c r="X129">
        <v>10.5</v>
      </c>
      <c r="Y129">
        <v>1.1319999999999999</v>
      </c>
      <c r="Z129">
        <v>4.26</v>
      </c>
      <c r="AA129">
        <v>0.73099999999999998</v>
      </c>
      <c r="AB129">
        <v>4.16</v>
      </c>
      <c r="AC129">
        <v>11.5</v>
      </c>
      <c r="AD129">
        <v>27.25</v>
      </c>
      <c r="AE129">
        <v>3.01</v>
      </c>
      <c r="AF129">
        <v>0.26500000000000001</v>
      </c>
      <c r="AG129">
        <v>0.56100000000000005</v>
      </c>
      <c r="AH129">
        <v>1.9359999999999999</v>
      </c>
      <c r="AI129">
        <v>1.95</v>
      </c>
      <c r="AJ129">
        <v>6.26</v>
      </c>
      <c r="AK129">
        <v>4.41</v>
      </c>
      <c r="AL129">
        <v>1.55</v>
      </c>
      <c r="AM129">
        <v>4.5</v>
      </c>
      <c r="AN129">
        <v>0.124</v>
      </c>
      <c r="AO129">
        <v>5.26</v>
      </c>
      <c r="AP129">
        <v>802.37</v>
      </c>
    </row>
    <row r="130" spans="1:42">
      <c r="A130" s="28">
        <v>43102</v>
      </c>
      <c r="B130">
        <v>9.3000000000000007</v>
      </c>
      <c r="C130">
        <v>6.92</v>
      </c>
      <c r="D130">
        <v>3.33</v>
      </c>
      <c r="E130">
        <v>9.25</v>
      </c>
      <c r="F130">
        <v>15.7</v>
      </c>
      <c r="G130">
        <v>25.3</v>
      </c>
      <c r="H130">
        <v>5.36</v>
      </c>
      <c r="I130">
        <v>1.262</v>
      </c>
      <c r="J130">
        <v>4.62</v>
      </c>
      <c r="K130">
        <v>22.65</v>
      </c>
      <c r="L130">
        <v>0.78</v>
      </c>
      <c r="M130">
        <v>1.68</v>
      </c>
      <c r="N130">
        <v>2.37</v>
      </c>
      <c r="O130">
        <v>1.0649999999999999</v>
      </c>
      <c r="P130">
        <v>0.73</v>
      </c>
      <c r="Q130">
        <v>7.7</v>
      </c>
      <c r="R130">
        <v>19.04</v>
      </c>
      <c r="S130">
        <v>5.68</v>
      </c>
      <c r="T130">
        <v>14.9</v>
      </c>
      <c r="U130">
        <v>12.95</v>
      </c>
      <c r="V130">
        <v>1.63</v>
      </c>
      <c r="W130">
        <v>8.32</v>
      </c>
      <c r="X130">
        <v>10.65</v>
      </c>
      <c r="Y130">
        <v>1.1679999999999999</v>
      </c>
      <c r="Z130">
        <v>4.3</v>
      </c>
      <c r="AA130">
        <v>0.74199999999999999</v>
      </c>
      <c r="AB130">
        <v>4.2</v>
      </c>
      <c r="AC130">
        <v>11.69</v>
      </c>
      <c r="AD130">
        <v>27.13</v>
      </c>
      <c r="AE130">
        <v>3.06</v>
      </c>
      <c r="AF130">
        <v>0.26800000000000002</v>
      </c>
      <c r="AG130">
        <v>0.57999999999999996</v>
      </c>
      <c r="AH130">
        <v>1.96</v>
      </c>
      <c r="AI130">
        <v>2.08</v>
      </c>
      <c r="AJ130">
        <v>6.31</v>
      </c>
      <c r="AK130">
        <v>4.6399999999999997</v>
      </c>
      <c r="AL130">
        <v>1.59</v>
      </c>
      <c r="AM130">
        <v>4.55</v>
      </c>
      <c r="AN130">
        <v>0.13</v>
      </c>
      <c r="AO130">
        <v>5.32</v>
      </c>
      <c r="AP130">
        <v>818.51</v>
      </c>
    </row>
    <row r="131" spans="1:42">
      <c r="A131" s="28">
        <v>43103</v>
      </c>
      <c r="B131">
        <v>9.44</v>
      </c>
      <c r="C131">
        <v>6.9</v>
      </c>
      <c r="D131">
        <v>3.33</v>
      </c>
      <c r="E131">
        <v>9.08</v>
      </c>
      <c r="F131">
        <v>15.88</v>
      </c>
      <c r="G131">
        <v>25.3</v>
      </c>
      <c r="H131">
        <v>5.36</v>
      </c>
      <c r="I131">
        <v>1.286</v>
      </c>
      <c r="J131">
        <v>4.59</v>
      </c>
      <c r="K131">
        <v>22.8</v>
      </c>
      <c r="L131">
        <v>0.78400000000000003</v>
      </c>
      <c r="M131">
        <v>1.736</v>
      </c>
      <c r="N131">
        <v>2.34</v>
      </c>
      <c r="O131">
        <v>1.125</v>
      </c>
      <c r="P131">
        <v>0.72799999999999998</v>
      </c>
      <c r="Q131">
        <v>7.74</v>
      </c>
      <c r="R131">
        <v>19.04</v>
      </c>
      <c r="S131">
        <v>5.58</v>
      </c>
      <c r="T131">
        <v>14.94</v>
      </c>
      <c r="U131">
        <v>13.3</v>
      </c>
      <c r="V131">
        <v>1.7</v>
      </c>
      <c r="W131">
        <v>8.3000000000000007</v>
      </c>
      <c r="X131">
        <v>10.6</v>
      </c>
      <c r="Y131">
        <v>1.17</v>
      </c>
      <c r="Z131">
        <v>4.3499999999999996</v>
      </c>
      <c r="AA131">
        <v>0.76200000000000001</v>
      </c>
      <c r="AB131">
        <v>4.29</v>
      </c>
      <c r="AC131">
        <v>11.65</v>
      </c>
      <c r="AD131">
        <v>27.07</v>
      </c>
      <c r="AE131">
        <v>3.21</v>
      </c>
      <c r="AF131">
        <v>0.27</v>
      </c>
      <c r="AG131">
        <v>0.56499999999999995</v>
      </c>
      <c r="AH131">
        <v>2.0649999999999999</v>
      </c>
      <c r="AI131">
        <v>2.1160000000000001</v>
      </c>
      <c r="AJ131">
        <v>6.23</v>
      </c>
      <c r="AK131">
        <v>4.66</v>
      </c>
      <c r="AL131">
        <v>1.57</v>
      </c>
      <c r="AM131">
        <v>4.59</v>
      </c>
      <c r="AN131">
        <v>0.13200000000000001</v>
      </c>
      <c r="AO131">
        <v>5.35</v>
      </c>
      <c r="AP131">
        <v>817.34</v>
      </c>
    </row>
    <row r="132" spans="1:42">
      <c r="A132" s="28">
        <v>43104</v>
      </c>
      <c r="B132">
        <v>9.3800000000000008</v>
      </c>
      <c r="C132">
        <v>7.09</v>
      </c>
      <c r="D132">
        <v>3.43</v>
      </c>
      <c r="E132">
        <v>9.2799999999999994</v>
      </c>
      <c r="F132">
        <v>15.9</v>
      </c>
      <c r="G132">
        <v>26.4</v>
      </c>
      <c r="H132">
        <v>5.4</v>
      </c>
      <c r="I132">
        <v>1.37</v>
      </c>
      <c r="J132">
        <v>4.6500000000000004</v>
      </c>
      <c r="K132">
        <v>23</v>
      </c>
      <c r="L132">
        <v>0.80100000000000005</v>
      </c>
      <c r="M132">
        <v>1.76</v>
      </c>
      <c r="N132">
        <v>2.3199999999999998</v>
      </c>
      <c r="O132">
        <v>1.1850000000000001</v>
      </c>
      <c r="P132">
        <v>0.72399999999999998</v>
      </c>
      <c r="Q132">
        <v>7.9</v>
      </c>
      <c r="R132">
        <v>19</v>
      </c>
      <c r="S132">
        <v>5.58</v>
      </c>
      <c r="T132">
        <v>15.08</v>
      </c>
      <c r="U132">
        <v>13.15</v>
      </c>
      <c r="V132">
        <v>1.86</v>
      </c>
      <c r="W132">
        <v>8.25</v>
      </c>
      <c r="X132">
        <v>10.69</v>
      </c>
      <c r="Y132">
        <v>1.1919999999999999</v>
      </c>
      <c r="Z132">
        <v>4.3899999999999997</v>
      </c>
      <c r="AA132">
        <v>0.79400000000000004</v>
      </c>
      <c r="AB132">
        <v>4.24</v>
      </c>
      <c r="AC132">
        <v>11.65</v>
      </c>
      <c r="AD132">
        <v>27.08</v>
      </c>
      <c r="AE132">
        <v>3.19</v>
      </c>
      <c r="AF132">
        <v>0.28299999999999997</v>
      </c>
      <c r="AG132">
        <v>0.57199999999999995</v>
      </c>
      <c r="AH132">
        <v>2.09</v>
      </c>
      <c r="AI132">
        <v>2.25</v>
      </c>
      <c r="AJ132">
        <v>6.29</v>
      </c>
      <c r="AK132">
        <v>4.7699999999999996</v>
      </c>
      <c r="AL132">
        <v>1.595</v>
      </c>
      <c r="AM132">
        <v>4.59</v>
      </c>
      <c r="AN132">
        <v>0.14499999999999999</v>
      </c>
      <c r="AO132">
        <v>5.39</v>
      </c>
      <c r="AP132">
        <v>825.78</v>
      </c>
    </row>
    <row r="133" spans="1:42">
      <c r="A133" s="28">
        <v>43105</v>
      </c>
      <c r="B133">
        <v>9.5</v>
      </c>
      <c r="C133">
        <v>7</v>
      </c>
      <c r="D133">
        <v>3.48</v>
      </c>
      <c r="E133">
        <v>9.31</v>
      </c>
      <c r="F133">
        <v>15.9</v>
      </c>
      <c r="G133">
        <v>26.7</v>
      </c>
      <c r="H133">
        <v>5.42</v>
      </c>
      <c r="I133">
        <v>1.39</v>
      </c>
      <c r="J133">
        <v>4.83</v>
      </c>
      <c r="K133">
        <v>23.4</v>
      </c>
      <c r="L133">
        <v>0.83</v>
      </c>
      <c r="M133">
        <v>1.81</v>
      </c>
      <c r="N133">
        <v>2.36</v>
      </c>
      <c r="O133">
        <v>1.18</v>
      </c>
      <c r="P133">
        <v>0.74</v>
      </c>
      <c r="Q133">
        <v>7.92</v>
      </c>
      <c r="R133">
        <v>18.899999999999999</v>
      </c>
      <c r="S133">
        <v>5.55</v>
      </c>
      <c r="T133">
        <v>14.96</v>
      </c>
      <c r="U133">
        <v>14.3</v>
      </c>
      <c r="V133">
        <v>1.89</v>
      </c>
      <c r="W133">
        <v>8.2799999999999994</v>
      </c>
      <c r="X133">
        <v>10.7</v>
      </c>
      <c r="Y133">
        <v>1.204</v>
      </c>
      <c r="Z133">
        <v>4.41</v>
      </c>
      <c r="AA133">
        <v>0.77900000000000003</v>
      </c>
      <c r="AB133">
        <v>4.22</v>
      </c>
      <c r="AC133">
        <v>11.44</v>
      </c>
      <c r="AD133">
        <v>27.56</v>
      </c>
      <c r="AE133">
        <v>3.22</v>
      </c>
      <c r="AF133">
        <v>0.28799999999999998</v>
      </c>
      <c r="AG133">
        <v>0.58199999999999996</v>
      </c>
      <c r="AH133">
        <v>2.1</v>
      </c>
      <c r="AI133">
        <v>2.1960000000000002</v>
      </c>
      <c r="AJ133">
        <v>6.29</v>
      </c>
      <c r="AK133">
        <v>4.96</v>
      </c>
      <c r="AL133">
        <v>1.7150000000000001</v>
      </c>
      <c r="AM133">
        <v>4.62</v>
      </c>
      <c r="AN133">
        <v>0.14599999999999999</v>
      </c>
      <c r="AO133">
        <v>5.47</v>
      </c>
      <c r="AP133">
        <v>829.72</v>
      </c>
    </row>
    <row r="134" spans="1:42">
      <c r="A134" s="28">
        <v>43108</v>
      </c>
      <c r="B134">
        <v>9.5500000000000007</v>
      </c>
      <c r="C134">
        <v>7.13</v>
      </c>
      <c r="D134">
        <v>3.63</v>
      </c>
      <c r="E134">
        <v>9.3699999999999992</v>
      </c>
      <c r="F134">
        <v>16.600000000000001</v>
      </c>
      <c r="G134">
        <v>27</v>
      </c>
      <c r="H134">
        <v>5.52</v>
      </c>
      <c r="I134">
        <v>1.46</v>
      </c>
      <c r="J134">
        <v>4.84</v>
      </c>
      <c r="K134">
        <v>23.3</v>
      </c>
      <c r="L134">
        <v>0.84699999999999998</v>
      </c>
      <c r="M134">
        <v>1.8839999999999999</v>
      </c>
      <c r="N134">
        <v>2.35</v>
      </c>
      <c r="O134">
        <v>1.2</v>
      </c>
      <c r="P134">
        <v>0.748</v>
      </c>
      <c r="Q134">
        <v>8.0399999999999991</v>
      </c>
      <c r="R134">
        <v>19.2</v>
      </c>
      <c r="S134">
        <v>5.65</v>
      </c>
      <c r="T134">
        <v>15.28</v>
      </c>
      <c r="U134">
        <v>14.5</v>
      </c>
      <c r="V134">
        <v>1.86</v>
      </c>
      <c r="W134">
        <v>8.35</v>
      </c>
      <c r="X134">
        <v>10.79</v>
      </c>
      <c r="Y134">
        <v>1.216</v>
      </c>
      <c r="Z134">
        <v>4.3899999999999997</v>
      </c>
      <c r="AA134">
        <v>0.79600000000000004</v>
      </c>
      <c r="AB134">
        <v>4.21</v>
      </c>
      <c r="AC134">
        <v>11.58</v>
      </c>
      <c r="AD134">
        <v>27.69</v>
      </c>
      <c r="AE134">
        <v>3.22</v>
      </c>
      <c r="AF134">
        <v>0.28899999999999998</v>
      </c>
      <c r="AG134">
        <v>0.58199999999999996</v>
      </c>
      <c r="AH134">
        <v>2.1349999999999998</v>
      </c>
      <c r="AI134">
        <v>2.266</v>
      </c>
      <c r="AJ134">
        <v>6.33</v>
      </c>
      <c r="AK134">
        <v>5</v>
      </c>
      <c r="AL134">
        <v>1.7150000000000001</v>
      </c>
      <c r="AM134">
        <v>4.67</v>
      </c>
      <c r="AN134">
        <v>0.152</v>
      </c>
      <c r="AO134">
        <v>5.51</v>
      </c>
      <c r="AP134">
        <v>837.13</v>
      </c>
    </row>
    <row r="135" spans="1:42">
      <c r="A135" s="28">
        <v>43109</v>
      </c>
      <c r="B135">
        <v>9.5500000000000007</v>
      </c>
      <c r="C135">
        <v>7.13</v>
      </c>
      <c r="D135">
        <v>3.69</v>
      </c>
      <c r="E135">
        <v>9.5</v>
      </c>
      <c r="F135">
        <v>16.8</v>
      </c>
      <c r="G135">
        <v>26.8</v>
      </c>
      <c r="H135">
        <v>5.54</v>
      </c>
      <c r="I135">
        <v>1.466</v>
      </c>
      <c r="J135">
        <v>4.9450000000000003</v>
      </c>
      <c r="K135">
        <v>23.4</v>
      </c>
      <c r="L135">
        <v>0.85199999999999998</v>
      </c>
      <c r="M135">
        <v>1.946</v>
      </c>
      <c r="N135">
        <v>2.36</v>
      </c>
      <c r="O135">
        <v>1.2849999999999999</v>
      </c>
      <c r="P135">
        <v>0.77800000000000002</v>
      </c>
      <c r="Q135">
        <v>8</v>
      </c>
      <c r="R135">
        <v>19.940000000000001</v>
      </c>
      <c r="S135">
        <v>5.72</v>
      </c>
      <c r="T135">
        <v>15.34</v>
      </c>
      <c r="U135">
        <v>14.5</v>
      </c>
      <c r="V135">
        <v>1.99</v>
      </c>
      <c r="W135">
        <v>8.6199999999999992</v>
      </c>
      <c r="X135">
        <v>10.82</v>
      </c>
      <c r="Y135">
        <v>1.204</v>
      </c>
      <c r="Z135">
        <v>4.3899999999999997</v>
      </c>
      <c r="AA135">
        <v>0.83799999999999997</v>
      </c>
      <c r="AB135">
        <v>4.24</v>
      </c>
      <c r="AC135">
        <v>11.6</v>
      </c>
      <c r="AD135">
        <v>27.54</v>
      </c>
      <c r="AE135">
        <v>3.2</v>
      </c>
      <c r="AF135">
        <v>0.28599999999999998</v>
      </c>
      <c r="AG135">
        <v>0.58699999999999997</v>
      </c>
      <c r="AH135">
        <v>2.16</v>
      </c>
      <c r="AI135">
        <v>2.2999999999999998</v>
      </c>
      <c r="AJ135">
        <v>6.37</v>
      </c>
      <c r="AK135">
        <v>4.9800000000000004</v>
      </c>
      <c r="AL135">
        <v>1.68</v>
      </c>
      <c r="AM135">
        <v>4.7</v>
      </c>
      <c r="AN135">
        <v>0.151</v>
      </c>
      <c r="AO135">
        <v>5.57</v>
      </c>
      <c r="AP135">
        <v>841.28</v>
      </c>
    </row>
    <row r="136" spans="1:42">
      <c r="A136" s="28">
        <v>43110</v>
      </c>
      <c r="B136">
        <v>9.5500000000000007</v>
      </c>
      <c r="C136">
        <v>7</v>
      </c>
      <c r="D136">
        <v>3.76</v>
      </c>
      <c r="E136">
        <v>9.48</v>
      </c>
      <c r="F136">
        <v>16.5</v>
      </c>
      <c r="G136">
        <v>26.6</v>
      </c>
      <c r="H136">
        <v>5.34</v>
      </c>
      <c r="I136">
        <v>1.444</v>
      </c>
      <c r="J136">
        <v>4.95</v>
      </c>
      <c r="K136">
        <v>23.4</v>
      </c>
      <c r="L136">
        <v>0.82</v>
      </c>
      <c r="M136">
        <v>1.93</v>
      </c>
      <c r="N136">
        <v>2.36</v>
      </c>
      <c r="O136">
        <v>1.26</v>
      </c>
      <c r="P136">
        <v>0.77400000000000002</v>
      </c>
      <c r="Q136">
        <v>7.95</v>
      </c>
      <c r="R136">
        <v>19.86</v>
      </c>
      <c r="S136">
        <v>5.72</v>
      </c>
      <c r="T136">
        <v>15.3</v>
      </c>
      <c r="U136">
        <v>14.5</v>
      </c>
      <c r="V136">
        <v>2.06</v>
      </c>
      <c r="W136">
        <v>8.6</v>
      </c>
      <c r="X136">
        <v>10.85</v>
      </c>
      <c r="Y136">
        <v>1.1839999999999999</v>
      </c>
      <c r="Z136">
        <v>4.34</v>
      </c>
      <c r="AA136">
        <v>0.81</v>
      </c>
      <c r="AB136">
        <v>4.18</v>
      </c>
      <c r="AC136">
        <v>11.48</v>
      </c>
      <c r="AD136">
        <v>27.08</v>
      </c>
      <c r="AE136">
        <v>3.2</v>
      </c>
      <c r="AF136">
        <v>0.27700000000000002</v>
      </c>
      <c r="AG136">
        <v>0.59</v>
      </c>
      <c r="AH136">
        <v>2.085</v>
      </c>
      <c r="AI136">
        <v>2.2400000000000002</v>
      </c>
      <c r="AJ136">
        <v>6.35</v>
      </c>
      <c r="AK136">
        <v>4.8499999999999996</v>
      </c>
      <c r="AL136">
        <v>1.71</v>
      </c>
      <c r="AM136">
        <v>4.62</v>
      </c>
      <c r="AN136">
        <v>0.14899999999999999</v>
      </c>
      <c r="AO136">
        <v>5.5</v>
      </c>
      <c r="AP136">
        <v>836.28</v>
      </c>
    </row>
    <row r="137" spans="1:42">
      <c r="A137" s="28">
        <v>43111</v>
      </c>
      <c r="B137">
        <v>9.52</v>
      </c>
      <c r="C137">
        <v>7.01</v>
      </c>
      <c r="D137">
        <v>3.835</v>
      </c>
      <c r="E137">
        <v>9.66</v>
      </c>
      <c r="F137">
        <v>16.52</v>
      </c>
      <c r="G137">
        <v>26.7</v>
      </c>
      <c r="H137">
        <v>5.58</v>
      </c>
      <c r="I137">
        <v>1.464</v>
      </c>
      <c r="J137">
        <v>4.9000000000000004</v>
      </c>
      <c r="K137">
        <v>23</v>
      </c>
      <c r="L137">
        <v>0.82499999999999996</v>
      </c>
      <c r="M137">
        <v>1.93</v>
      </c>
      <c r="N137">
        <v>2.4</v>
      </c>
      <c r="O137">
        <v>1.27</v>
      </c>
      <c r="P137">
        <v>0.79</v>
      </c>
      <c r="Q137">
        <v>8.0399999999999991</v>
      </c>
      <c r="R137">
        <v>20</v>
      </c>
      <c r="S137">
        <v>5.65</v>
      </c>
      <c r="T137">
        <v>15.36</v>
      </c>
      <c r="U137">
        <v>14.45</v>
      </c>
      <c r="V137">
        <v>2.0499999999999998</v>
      </c>
      <c r="W137">
        <v>8.6300000000000008</v>
      </c>
      <c r="X137">
        <v>10.73</v>
      </c>
      <c r="Y137">
        <v>1.208</v>
      </c>
      <c r="Z137">
        <v>4.3</v>
      </c>
      <c r="AA137">
        <v>0.81899999999999995</v>
      </c>
      <c r="AB137">
        <v>4.4000000000000004</v>
      </c>
      <c r="AC137">
        <v>11.45</v>
      </c>
      <c r="AD137">
        <v>27.17</v>
      </c>
      <c r="AE137">
        <v>3.2</v>
      </c>
      <c r="AF137">
        <v>0.28699999999999998</v>
      </c>
      <c r="AG137">
        <v>0.61</v>
      </c>
      <c r="AH137">
        <v>2.17</v>
      </c>
      <c r="AI137">
        <v>2.36</v>
      </c>
      <c r="AJ137">
        <v>6.35</v>
      </c>
      <c r="AK137">
        <v>4.92</v>
      </c>
      <c r="AL137">
        <v>1.69</v>
      </c>
      <c r="AM137">
        <v>4.7</v>
      </c>
      <c r="AN137">
        <v>0.152</v>
      </c>
      <c r="AO137">
        <v>5.51</v>
      </c>
      <c r="AP137">
        <v>846.98</v>
      </c>
    </row>
    <row r="138" spans="1:42">
      <c r="A138" s="28">
        <v>43112</v>
      </c>
      <c r="B138">
        <v>9.5</v>
      </c>
      <c r="C138">
        <v>7.03</v>
      </c>
      <c r="D138">
        <v>3.78</v>
      </c>
      <c r="E138">
        <v>9.7100000000000009</v>
      </c>
      <c r="F138">
        <v>16.68</v>
      </c>
      <c r="G138">
        <v>26.5</v>
      </c>
      <c r="H138">
        <v>5.66</v>
      </c>
      <c r="I138">
        <v>1.54</v>
      </c>
      <c r="J138">
        <v>4.95</v>
      </c>
      <c r="K138">
        <v>23.05</v>
      </c>
      <c r="L138">
        <v>0.83</v>
      </c>
      <c r="M138">
        <v>1.948</v>
      </c>
      <c r="N138">
        <v>2.4700000000000002</v>
      </c>
      <c r="O138">
        <v>1.26</v>
      </c>
      <c r="P138">
        <v>0.79800000000000004</v>
      </c>
      <c r="Q138">
        <v>8.1199999999999992</v>
      </c>
      <c r="R138">
        <v>19.940000000000001</v>
      </c>
      <c r="S138">
        <v>5.77</v>
      </c>
      <c r="T138">
        <v>15.38</v>
      </c>
      <c r="U138">
        <v>14.3</v>
      </c>
      <c r="V138">
        <v>2.02</v>
      </c>
      <c r="W138">
        <v>8.64</v>
      </c>
      <c r="X138">
        <v>10.85</v>
      </c>
      <c r="Y138">
        <v>1.262</v>
      </c>
      <c r="Z138">
        <v>4.4000000000000004</v>
      </c>
      <c r="AA138">
        <v>0.81</v>
      </c>
      <c r="AB138">
        <v>4.43</v>
      </c>
      <c r="AC138">
        <v>11.45</v>
      </c>
      <c r="AD138">
        <v>27.43</v>
      </c>
      <c r="AE138">
        <v>3.22</v>
      </c>
      <c r="AF138">
        <v>0.28699999999999998</v>
      </c>
      <c r="AG138">
        <v>0.63500000000000001</v>
      </c>
      <c r="AH138">
        <v>2.15</v>
      </c>
      <c r="AI138">
        <v>2.35</v>
      </c>
      <c r="AJ138">
        <v>6.5</v>
      </c>
      <c r="AK138">
        <v>4.88</v>
      </c>
      <c r="AL138">
        <v>1.68</v>
      </c>
      <c r="AM138">
        <v>4.8</v>
      </c>
      <c r="AN138">
        <v>0.14899999999999999</v>
      </c>
      <c r="AO138">
        <v>5.58</v>
      </c>
      <c r="AP138">
        <v>851.12</v>
      </c>
    </row>
    <row r="139" spans="1:42">
      <c r="A139" s="28">
        <v>43115</v>
      </c>
      <c r="B139">
        <v>9.48</v>
      </c>
      <c r="C139">
        <v>7.09</v>
      </c>
      <c r="D139">
        <v>3.78</v>
      </c>
      <c r="E139">
        <v>9.73</v>
      </c>
      <c r="F139">
        <v>16.739999999999998</v>
      </c>
      <c r="G139">
        <v>26.5</v>
      </c>
      <c r="H139">
        <v>5.64</v>
      </c>
      <c r="I139">
        <v>1.53</v>
      </c>
      <c r="J139">
        <v>4.8849999999999998</v>
      </c>
      <c r="K139">
        <v>23.15</v>
      </c>
      <c r="L139">
        <v>0.83499999999999996</v>
      </c>
      <c r="M139">
        <v>1.94</v>
      </c>
      <c r="N139">
        <v>2.46</v>
      </c>
      <c r="O139">
        <v>1.2749999999999999</v>
      </c>
      <c r="P139">
        <v>0.77200000000000002</v>
      </c>
      <c r="Q139">
        <v>8.0500000000000007</v>
      </c>
      <c r="R139">
        <v>19.899999999999999</v>
      </c>
      <c r="S139">
        <v>5.8</v>
      </c>
      <c r="T139">
        <v>15.38</v>
      </c>
      <c r="U139">
        <v>14.25</v>
      </c>
      <c r="V139">
        <v>2.0099999999999998</v>
      </c>
      <c r="W139">
        <v>8.64</v>
      </c>
      <c r="X139">
        <v>10.87</v>
      </c>
      <c r="Y139">
        <v>1.266</v>
      </c>
      <c r="Z139">
        <v>4.34</v>
      </c>
      <c r="AA139">
        <v>0.83</v>
      </c>
      <c r="AB139">
        <v>4.4800000000000004</v>
      </c>
      <c r="AC139">
        <v>11.45</v>
      </c>
      <c r="AD139">
        <v>27.11</v>
      </c>
      <c r="AE139">
        <v>3.24</v>
      </c>
      <c r="AF139">
        <v>0.28699999999999998</v>
      </c>
      <c r="AG139">
        <v>0.621</v>
      </c>
      <c r="AH139">
        <v>2.1349999999999998</v>
      </c>
      <c r="AI139">
        <v>2.34</v>
      </c>
      <c r="AJ139">
        <v>6.54</v>
      </c>
      <c r="AK139">
        <v>4.8499999999999996</v>
      </c>
      <c r="AL139">
        <v>1.74</v>
      </c>
      <c r="AM139">
        <v>4.84</v>
      </c>
      <c r="AN139">
        <v>0.14799999999999999</v>
      </c>
      <c r="AO139">
        <v>5.57</v>
      </c>
      <c r="AP139">
        <v>847.73</v>
      </c>
    </row>
    <row r="140" spans="1:42">
      <c r="A140" s="28">
        <v>43116</v>
      </c>
      <c r="B140">
        <v>9.6</v>
      </c>
      <c r="C140">
        <v>7.09</v>
      </c>
      <c r="D140">
        <v>3.75</v>
      </c>
      <c r="E140">
        <v>9.7799999999999994</v>
      </c>
      <c r="F140">
        <v>16.88</v>
      </c>
      <c r="G140">
        <v>26.5</v>
      </c>
      <c r="H140">
        <v>5.64</v>
      </c>
      <c r="I140">
        <v>1.548</v>
      </c>
      <c r="J140">
        <v>4.9400000000000004</v>
      </c>
      <c r="K140">
        <v>23.6</v>
      </c>
      <c r="L140">
        <v>0.85</v>
      </c>
      <c r="M140">
        <v>1.9179999999999999</v>
      </c>
      <c r="N140">
        <v>2.4900000000000002</v>
      </c>
      <c r="O140">
        <v>1.34</v>
      </c>
      <c r="P140">
        <v>0.76</v>
      </c>
      <c r="Q140">
        <v>8.08</v>
      </c>
      <c r="R140">
        <v>20</v>
      </c>
      <c r="S140">
        <v>5.79</v>
      </c>
      <c r="T140">
        <v>16</v>
      </c>
      <c r="U140">
        <v>14.5</v>
      </c>
      <c r="V140">
        <v>2.04</v>
      </c>
      <c r="W140">
        <v>8.7200000000000006</v>
      </c>
      <c r="X140">
        <v>10.95</v>
      </c>
      <c r="Y140">
        <v>1.286</v>
      </c>
      <c r="Z140">
        <v>4.2</v>
      </c>
      <c r="AA140">
        <v>0.88300000000000001</v>
      </c>
      <c r="AB140">
        <v>4.55</v>
      </c>
      <c r="AC140">
        <v>11.68</v>
      </c>
      <c r="AD140">
        <v>26.88</v>
      </c>
      <c r="AE140">
        <v>3.23</v>
      </c>
      <c r="AF140">
        <v>0.27600000000000002</v>
      </c>
      <c r="AG140">
        <v>0.61099999999999999</v>
      </c>
      <c r="AH140">
        <v>2.15</v>
      </c>
      <c r="AI140">
        <v>2.37</v>
      </c>
      <c r="AJ140">
        <v>6.41</v>
      </c>
      <c r="AK140">
        <v>4.8600000000000003</v>
      </c>
      <c r="AL140">
        <v>1.76</v>
      </c>
      <c r="AM140">
        <v>4.83</v>
      </c>
      <c r="AN140">
        <v>0.14399999999999999</v>
      </c>
      <c r="AO140">
        <v>5.58</v>
      </c>
      <c r="AP140">
        <v>852.81</v>
      </c>
    </row>
    <row r="141" spans="1:42">
      <c r="A141" s="28">
        <v>43117</v>
      </c>
      <c r="B141">
        <v>9.33</v>
      </c>
      <c r="C141">
        <v>6.94</v>
      </c>
      <c r="D141">
        <v>3.6749999999999998</v>
      </c>
      <c r="E141">
        <v>9.67</v>
      </c>
      <c r="F141">
        <v>16.78</v>
      </c>
      <c r="G141">
        <v>26.1</v>
      </c>
      <c r="H141">
        <v>5.6</v>
      </c>
      <c r="I141">
        <v>1.496</v>
      </c>
      <c r="J141">
        <v>4.8099999999999996</v>
      </c>
      <c r="K141">
        <v>23.6</v>
      </c>
      <c r="L141">
        <v>0.82599999999999996</v>
      </c>
      <c r="M141">
        <v>1.8620000000000001</v>
      </c>
      <c r="N141">
        <v>2.5</v>
      </c>
      <c r="O141">
        <v>1.34</v>
      </c>
      <c r="P141">
        <v>0.77</v>
      </c>
      <c r="Q141">
        <v>8.01</v>
      </c>
      <c r="R141">
        <v>19.5</v>
      </c>
      <c r="S141">
        <v>5.7</v>
      </c>
      <c r="T141">
        <v>15.78</v>
      </c>
      <c r="U141">
        <v>14.2</v>
      </c>
      <c r="V141">
        <v>2.39</v>
      </c>
      <c r="W141">
        <v>8.77</v>
      </c>
      <c r="X141">
        <v>10.92</v>
      </c>
      <c r="Y141">
        <v>1.3</v>
      </c>
      <c r="Z141">
        <v>4.2</v>
      </c>
      <c r="AA141">
        <v>0.88300000000000001</v>
      </c>
      <c r="AB141">
        <v>4.5</v>
      </c>
      <c r="AC141">
        <v>11.66</v>
      </c>
      <c r="AD141">
        <v>26.96</v>
      </c>
      <c r="AE141">
        <v>3.21</v>
      </c>
      <c r="AF141">
        <v>0.27</v>
      </c>
      <c r="AG141">
        <v>0.58699999999999997</v>
      </c>
      <c r="AH141">
        <v>2.125</v>
      </c>
      <c r="AI141">
        <v>2.2999999999999998</v>
      </c>
      <c r="AJ141">
        <v>6.34</v>
      </c>
      <c r="AK141">
        <v>4.8</v>
      </c>
      <c r="AL141">
        <v>1.77</v>
      </c>
      <c r="AM141">
        <v>4.74</v>
      </c>
      <c r="AN141">
        <v>0.13900000000000001</v>
      </c>
      <c r="AO141">
        <v>5.44</v>
      </c>
      <c r="AP141">
        <v>841.51</v>
      </c>
    </row>
    <row r="142" spans="1:42">
      <c r="A142" s="28">
        <v>43118</v>
      </c>
      <c r="B142">
        <v>9.5</v>
      </c>
      <c r="C142">
        <v>6.84</v>
      </c>
      <c r="D142">
        <v>3.76</v>
      </c>
      <c r="E142">
        <v>9.67</v>
      </c>
      <c r="F142">
        <v>16.7</v>
      </c>
      <c r="G142">
        <v>26</v>
      </c>
      <c r="H142">
        <v>5.6</v>
      </c>
      <c r="I142">
        <v>1.5</v>
      </c>
      <c r="J142">
        <v>4.7649999999999997</v>
      </c>
      <c r="K142">
        <v>23.65</v>
      </c>
      <c r="L142">
        <v>0.85</v>
      </c>
      <c r="M142">
        <v>1.8460000000000001</v>
      </c>
      <c r="N142">
        <v>2.5</v>
      </c>
      <c r="O142">
        <v>1.3149999999999999</v>
      </c>
      <c r="P142">
        <v>0.77</v>
      </c>
      <c r="Q142">
        <v>8.1</v>
      </c>
      <c r="R142">
        <v>19.3</v>
      </c>
      <c r="S142">
        <v>5.73</v>
      </c>
      <c r="T142">
        <v>15.44</v>
      </c>
      <c r="U142">
        <v>13.95</v>
      </c>
      <c r="V142">
        <v>2.35</v>
      </c>
      <c r="W142">
        <v>8.6999999999999993</v>
      </c>
      <c r="X142">
        <v>11.05</v>
      </c>
      <c r="Y142">
        <v>1.28</v>
      </c>
      <c r="Z142">
        <v>4.29</v>
      </c>
      <c r="AA142">
        <v>0.87</v>
      </c>
      <c r="AB142">
        <v>4.49</v>
      </c>
      <c r="AC142">
        <v>11.75</v>
      </c>
      <c r="AD142">
        <v>27.35</v>
      </c>
      <c r="AE142">
        <v>3.21</v>
      </c>
      <c r="AF142">
        <v>0.27100000000000002</v>
      </c>
      <c r="AG142">
        <v>0.63300000000000001</v>
      </c>
      <c r="AH142">
        <v>2.09</v>
      </c>
      <c r="AI142">
        <v>2.282</v>
      </c>
      <c r="AJ142">
        <v>6.29</v>
      </c>
      <c r="AK142">
        <v>4.625</v>
      </c>
      <c r="AL142">
        <v>1.7649999999999999</v>
      </c>
      <c r="AM142">
        <v>4.8</v>
      </c>
      <c r="AN142">
        <v>0.14699999999999999</v>
      </c>
      <c r="AO142">
        <v>5.38</v>
      </c>
      <c r="AP142">
        <v>837.56</v>
      </c>
    </row>
    <row r="143" spans="1:42">
      <c r="A143" s="28">
        <v>43119</v>
      </c>
      <c r="B143">
        <v>9.32</v>
      </c>
      <c r="C143">
        <v>7</v>
      </c>
      <c r="D143">
        <v>3.8</v>
      </c>
      <c r="E143">
        <v>9.7200000000000006</v>
      </c>
      <c r="F143">
        <v>16.36</v>
      </c>
      <c r="G143">
        <v>27.8</v>
      </c>
      <c r="H143">
        <v>5.68</v>
      </c>
      <c r="I143">
        <v>1.52</v>
      </c>
      <c r="J143">
        <v>4.8899999999999997</v>
      </c>
      <c r="K143">
        <v>23.75</v>
      </c>
      <c r="L143">
        <v>0.87</v>
      </c>
      <c r="M143">
        <v>1.83</v>
      </c>
      <c r="N143">
        <v>2.56</v>
      </c>
      <c r="O143">
        <v>1.32</v>
      </c>
      <c r="P143">
        <v>0.78</v>
      </c>
      <c r="Q143">
        <v>8.0500000000000007</v>
      </c>
      <c r="R143">
        <v>19.36</v>
      </c>
      <c r="S143">
        <v>5.7</v>
      </c>
      <c r="T143">
        <v>15.02</v>
      </c>
      <c r="U143">
        <v>14.3</v>
      </c>
      <c r="V143">
        <v>2.33</v>
      </c>
      <c r="W143">
        <v>8.7200000000000006</v>
      </c>
      <c r="X143">
        <v>11</v>
      </c>
      <c r="Y143">
        <v>1.33</v>
      </c>
      <c r="Z143">
        <v>4.4000000000000004</v>
      </c>
      <c r="AA143">
        <v>0.88700000000000001</v>
      </c>
      <c r="AB143">
        <v>4.5599999999999996</v>
      </c>
      <c r="AC143">
        <v>12.31</v>
      </c>
      <c r="AD143">
        <v>27.46</v>
      </c>
      <c r="AE143">
        <v>3.36</v>
      </c>
      <c r="AF143">
        <v>0.27400000000000002</v>
      </c>
      <c r="AG143">
        <v>0.622</v>
      </c>
      <c r="AH143">
        <v>2.125</v>
      </c>
      <c r="AI143">
        <v>2.2999999999999998</v>
      </c>
      <c r="AJ143">
        <v>6.38</v>
      </c>
      <c r="AK143">
        <v>4.71</v>
      </c>
      <c r="AL143">
        <v>1.85</v>
      </c>
      <c r="AM143">
        <v>4.82</v>
      </c>
      <c r="AN143">
        <v>0.14699999999999999</v>
      </c>
      <c r="AO143">
        <v>5.55</v>
      </c>
      <c r="AP143">
        <v>847.56</v>
      </c>
    </row>
    <row r="144" spans="1:42">
      <c r="A144" s="28">
        <v>43122</v>
      </c>
      <c r="B144">
        <v>9.33</v>
      </c>
      <c r="C144">
        <v>7.06</v>
      </c>
      <c r="D144">
        <v>3.88</v>
      </c>
      <c r="E144">
        <v>9.8000000000000007</v>
      </c>
      <c r="F144">
        <v>17.100000000000001</v>
      </c>
      <c r="G144">
        <v>29</v>
      </c>
      <c r="H144">
        <v>5.74</v>
      </c>
      <c r="I144">
        <v>1.57</v>
      </c>
      <c r="J144">
        <v>4.92</v>
      </c>
      <c r="K144">
        <v>23.9</v>
      </c>
      <c r="L144">
        <v>0.92</v>
      </c>
      <c r="M144">
        <v>1.9359999999999999</v>
      </c>
      <c r="N144">
        <v>2.5299999999999998</v>
      </c>
      <c r="O144">
        <v>1.27</v>
      </c>
      <c r="P144">
        <v>0.80200000000000005</v>
      </c>
      <c r="Q144">
        <v>8.0500000000000007</v>
      </c>
      <c r="R144">
        <v>19.48</v>
      </c>
      <c r="S144">
        <v>5.88</v>
      </c>
      <c r="T144">
        <v>15.46</v>
      </c>
      <c r="U144">
        <v>14.3</v>
      </c>
      <c r="V144">
        <v>2.3199999999999998</v>
      </c>
      <c r="W144">
        <v>8.8000000000000007</v>
      </c>
      <c r="X144">
        <v>11.02</v>
      </c>
      <c r="Y144">
        <v>1.36</v>
      </c>
      <c r="Z144">
        <v>4.46</v>
      </c>
      <c r="AA144">
        <v>0.875</v>
      </c>
      <c r="AB144">
        <v>4.63</v>
      </c>
      <c r="AC144">
        <v>12.25</v>
      </c>
      <c r="AD144">
        <v>27.55</v>
      </c>
      <c r="AE144">
        <v>3.46</v>
      </c>
      <c r="AF144">
        <v>0.28699999999999998</v>
      </c>
      <c r="AG144">
        <v>0.62</v>
      </c>
      <c r="AH144">
        <v>2.13</v>
      </c>
      <c r="AI144">
        <v>2.4</v>
      </c>
      <c r="AJ144">
        <v>6.4</v>
      </c>
      <c r="AK144">
        <v>4.8550000000000004</v>
      </c>
      <c r="AL144">
        <v>1.88</v>
      </c>
      <c r="AM144">
        <v>4.8</v>
      </c>
      <c r="AN144">
        <v>0.14799999999999999</v>
      </c>
      <c r="AO144">
        <v>5.55</v>
      </c>
      <c r="AP144">
        <v>858.12</v>
      </c>
    </row>
    <row r="145" spans="1:42">
      <c r="A145" s="28">
        <v>43123</v>
      </c>
      <c r="B145">
        <v>9.3699999999999992</v>
      </c>
      <c r="C145">
        <v>7.05</v>
      </c>
      <c r="D145">
        <v>3.92</v>
      </c>
      <c r="E145">
        <v>10</v>
      </c>
      <c r="F145">
        <v>17.36</v>
      </c>
      <c r="G145">
        <v>30</v>
      </c>
      <c r="H145">
        <v>5.76</v>
      </c>
      <c r="I145">
        <v>1.552</v>
      </c>
      <c r="J145">
        <v>5</v>
      </c>
      <c r="K145">
        <v>24.25</v>
      </c>
      <c r="L145">
        <v>0.97</v>
      </c>
      <c r="M145">
        <v>1.958</v>
      </c>
      <c r="N145">
        <v>2.5299999999999998</v>
      </c>
      <c r="O145">
        <v>1.2150000000000001</v>
      </c>
      <c r="P145">
        <v>0.8</v>
      </c>
      <c r="Q145">
        <v>8.18</v>
      </c>
      <c r="R145">
        <v>19.600000000000001</v>
      </c>
      <c r="S145">
        <v>5.97</v>
      </c>
      <c r="T145">
        <v>15.48</v>
      </c>
      <c r="U145">
        <v>15.2</v>
      </c>
      <c r="V145">
        <v>2.4500000000000002</v>
      </c>
      <c r="W145">
        <v>8.92</v>
      </c>
      <c r="X145">
        <v>11.09</v>
      </c>
      <c r="Y145">
        <v>1.3380000000000001</v>
      </c>
      <c r="Z145">
        <v>4.4000000000000004</v>
      </c>
      <c r="AA145">
        <v>0.86799999999999999</v>
      </c>
      <c r="AB145">
        <v>4.59</v>
      </c>
      <c r="AC145">
        <v>12.69</v>
      </c>
      <c r="AD145">
        <v>27.87</v>
      </c>
      <c r="AE145">
        <v>3.57</v>
      </c>
      <c r="AF145">
        <v>0.29199999999999998</v>
      </c>
      <c r="AG145">
        <v>0.626</v>
      </c>
      <c r="AH145">
        <v>2.16</v>
      </c>
      <c r="AI145">
        <v>2.4980000000000002</v>
      </c>
      <c r="AJ145">
        <v>6.5</v>
      </c>
      <c r="AK145">
        <v>4.8</v>
      </c>
      <c r="AL145">
        <v>1.87</v>
      </c>
      <c r="AM145">
        <v>4.8499999999999996</v>
      </c>
      <c r="AN145">
        <v>0.15</v>
      </c>
      <c r="AO145">
        <v>5.7</v>
      </c>
      <c r="AP145">
        <v>872</v>
      </c>
    </row>
    <row r="146" spans="1:42">
      <c r="A146" s="28">
        <v>43124</v>
      </c>
      <c r="B146">
        <v>9.42</v>
      </c>
      <c r="C146">
        <v>7.1</v>
      </c>
      <c r="D146">
        <v>3.9950000000000001</v>
      </c>
      <c r="E146">
        <v>9.9499999999999993</v>
      </c>
      <c r="F146">
        <v>17.579999999999998</v>
      </c>
      <c r="G146">
        <v>29.5</v>
      </c>
      <c r="H146">
        <v>5.8</v>
      </c>
      <c r="I146">
        <v>1.58</v>
      </c>
      <c r="J146">
        <v>5.28</v>
      </c>
      <c r="K146">
        <v>24.45</v>
      </c>
      <c r="L146">
        <v>1</v>
      </c>
      <c r="M146">
        <v>1.996</v>
      </c>
      <c r="N146">
        <v>2.54</v>
      </c>
      <c r="O146">
        <v>1.2849999999999999</v>
      </c>
      <c r="P146">
        <v>0.83399999999999996</v>
      </c>
      <c r="Q146">
        <v>8.68</v>
      </c>
      <c r="R146">
        <v>19.62</v>
      </c>
      <c r="S146">
        <v>6.04</v>
      </c>
      <c r="T146">
        <v>15.7</v>
      </c>
      <c r="U146">
        <v>15.9</v>
      </c>
      <c r="V146">
        <v>2.4700000000000002</v>
      </c>
      <c r="W146">
        <v>9.19</v>
      </c>
      <c r="X146">
        <v>11.07</v>
      </c>
      <c r="Y146">
        <v>1.3640000000000001</v>
      </c>
      <c r="Z146">
        <v>4.4800000000000004</v>
      </c>
      <c r="AA146">
        <v>0.93500000000000005</v>
      </c>
      <c r="AB146">
        <v>4.55</v>
      </c>
      <c r="AC146">
        <v>12.7</v>
      </c>
      <c r="AD146">
        <v>28.18</v>
      </c>
      <c r="AE146">
        <v>3.65</v>
      </c>
      <c r="AF146">
        <v>0.29399999999999998</v>
      </c>
      <c r="AG146">
        <v>0.63900000000000001</v>
      </c>
      <c r="AH146">
        <v>2.27</v>
      </c>
      <c r="AI146">
        <v>2.89</v>
      </c>
      <c r="AJ146">
        <v>6.71</v>
      </c>
      <c r="AK146">
        <v>4.78</v>
      </c>
      <c r="AL146">
        <v>1.88</v>
      </c>
      <c r="AM146">
        <v>4.8</v>
      </c>
      <c r="AN146">
        <v>0.159</v>
      </c>
      <c r="AO146">
        <v>5.72</v>
      </c>
      <c r="AP146">
        <v>883.98</v>
      </c>
    </row>
    <row r="147" spans="1:42">
      <c r="A147" s="28">
        <v>43125</v>
      </c>
      <c r="B147">
        <v>9.41</v>
      </c>
      <c r="C147">
        <v>7.31</v>
      </c>
      <c r="D147">
        <v>3.895</v>
      </c>
      <c r="E147">
        <v>9.98</v>
      </c>
      <c r="F147">
        <v>17.399999999999999</v>
      </c>
      <c r="G147">
        <v>30</v>
      </c>
      <c r="H147">
        <v>5.92</v>
      </c>
      <c r="I147">
        <v>1.532</v>
      </c>
      <c r="J147">
        <v>5.44</v>
      </c>
      <c r="K147">
        <v>24.75</v>
      </c>
      <c r="L147">
        <v>0.97</v>
      </c>
      <c r="M147">
        <v>1.94</v>
      </c>
      <c r="N147">
        <v>2.56</v>
      </c>
      <c r="O147">
        <v>1.37</v>
      </c>
      <c r="P147">
        <v>0.82199999999999995</v>
      </c>
      <c r="Q147">
        <v>8.66</v>
      </c>
      <c r="R147">
        <v>19.48</v>
      </c>
      <c r="S147">
        <v>6.22</v>
      </c>
      <c r="T147">
        <v>15.56</v>
      </c>
      <c r="U147">
        <v>15.55</v>
      </c>
      <c r="V147">
        <v>2.52</v>
      </c>
      <c r="W147">
        <v>9.1</v>
      </c>
      <c r="X147">
        <v>11</v>
      </c>
      <c r="Y147">
        <v>1.3460000000000001</v>
      </c>
      <c r="Z147">
        <v>4.49</v>
      </c>
      <c r="AA147">
        <v>0.93600000000000005</v>
      </c>
      <c r="AB147">
        <v>4.5</v>
      </c>
      <c r="AC147">
        <v>12.6</v>
      </c>
      <c r="AD147">
        <v>27.37</v>
      </c>
      <c r="AE147">
        <v>3.73</v>
      </c>
      <c r="AF147">
        <v>0.308</v>
      </c>
      <c r="AG147">
        <v>0.65</v>
      </c>
      <c r="AH147">
        <v>2.21</v>
      </c>
      <c r="AI147">
        <v>2.81</v>
      </c>
      <c r="AJ147">
        <v>6.78</v>
      </c>
      <c r="AK147">
        <v>4.8899999999999997</v>
      </c>
      <c r="AL147">
        <v>1.84</v>
      </c>
      <c r="AM147">
        <v>4.8499999999999996</v>
      </c>
      <c r="AN147">
        <v>0.16800000000000001</v>
      </c>
      <c r="AO147">
        <v>5.76</v>
      </c>
      <c r="AP147">
        <v>877.47</v>
      </c>
    </row>
    <row r="148" spans="1:42">
      <c r="A148" s="28">
        <v>43126</v>
      </c>
      <c r="B148">
        <v>9.4</v>
      </c>
      <c r="C148">
        <v>7.38</v>
      </c>
      <c r="D148">
        <v>3.855</v>
      </c>
      <c r="E148">
        <v>9.9</v>
      </c>
      <c r="F148">
        <v>17.399999999999999</v>
      </c>
      <c r="G148">
        <v>30.1</v>
      </c>
      <c r="H148">
        <v>6</v>
      </c>
      <c r="I148">
        <v>1.484</v>
      </c>
      <c r="J148">
        <v>5.32</v>
      </c>
      <c r="K148">
        <v>25</v>
      </c>
      <c r="L148">
        <v>0.96</v>
      </c>
      <c r="M148">
        <v>1.98</v>
      </c>
      <c r="N148">
        <v>2.54</v>
      </c>
      <c r="O148">
        <v>1.41</v>
      </c>
      <c r="P148">
        <v>0.79800000000000004</v>
      </c>
      <c r="Q148">
        <v>8.48</v>
      </c>
      <c r="R148">
        <v>19.5</v>
      </c>
      <c r="S148">
        <v>6.2</v>
      </c>
      <c r="T148">
        <v>15.86</v>
      </c>
      <c r="U148">
        <v>15.4</v>
      </c>
      <c r="V148">
        <v>2.4500000000000002</v>
      </c>
      <c r="W148">
        <v>8.92</v>
      </c>
      <c r="X148">
        <v>11.03</v>
      </c>
      <c r="Y148">
        <v>1.33</v>
      </c>
      <c r="Z148">
        <v>4.5</v>
      </c>
      <c r="AA148">
        <v>0.93500000000000005</v>
      </c>
      <c r="AB148">
        <v>4.59</v>
      </c>
      <c r="AC148">
        <v>12.72</v>
      </c>
      <c r="AD148">
        <v>27.78</v>
      </c>
      <c r="AE148">
        <v>3.7</v>
      </c>
      <c r="AF148">
        <v>0.29399999999999998</v>
      </c>
      <c r="AG148">
        <v>0.66500000000000004</v>
      </c>
      <c r="AH148">
        <v>2.19</v>
      </c>
      <c r="AI148">
        <v>2.93</v>
      </c>
      <c r="AJ148">
        <v>6.67</v>
      </c>
      <c r="AK148">
        <v>4.83</v>
      </c>
      <c r="AL148">
        <v>1.84</v>
      </c>
      <c r="AM148">
        <v>5</v>
      </c>
      <c r="AN148">
        <v>0.17199999999999999</v>
      </c>
      <c r="AO148">
        <v>5.72</v>
      </c>
      <c r="AP148">
        <v>878.06</v>
      </c>
    </row>
    <row r="149" spans="1:42">
      <c r="A149" s="28">
        <v>43129</v>
      </c>
      <c r="B149">
        <v>9.4</v>
      </c>
      <c r="C149">
        <v>7.36</v>
      </c>
      <c r="D149">
        <v>3.9449999999999998</v>
      </c>
      <c r="E149">
        <v>10.119999999999999</v>
      </c>
      <c r="F149">
        <v>17.600000000000001</v>
      </c>
      <c r="G149">
        <v>30.8</v>
      </c>
      <c r="H149">
        <v>6</v>
      </c>
      <c r="I149">
        <v>1.5</v>
      </c>
      <c r="J149">
        <v>5.48</v>
      </c>
      <c r="K149">
        <v>25.1</v>
      </c>
      <c r="L149">
        <v>0.96899999999999997</v>
      </c>
      <c r="M149">
        <v>1.982</v>
      </c>
      <c r="N149">
        <v>2.5</v>
      </c>
      <c r="O149">
        <v>1.42</v>
      </c>
      <c r="P149">
        <v>0.79</v>
      </c>
      <c r="Q149">
        <v>8.52</v>
      </c>
      <c r="R149">
        <v>19.66</v>
      </c>
      <c r="S149">
        <v>6.2</v>
      </c>
      <c r="T149">
        <v>16.3</v>
      </c>
      <c r="U149">
        <v>15.2</v>
      </c>
      <c r="V149">
        <v>2.4900000000000002</v>
      </c>
      <c r="W149">
        <v>9</v>
      </c>
      <c r="X149">
        <v>11</v>
      </c>
      <c r="Y149">
        <v>1.3580000000000001</v>
      </c>
      <c r="Z149">
        <v>4.3600000000000003</v>
      </c>
      <c r="AA149">
        <v>0.96199999999999997</v>
      </c>
      <c r="AB149">
        <v>4.5999999999999996</v>
      </c>
      <c r="AC149">
        <v>12.64</v>
      </c>
      <c r="AD149">
        <v>27.4</v>
      </c>
      <c r="AE149">
        <v>3.73</v>
      </c>
      <c r="AF149">
        <v>0.29699999999999999</v>
      </c>
      <c r="AG149">
        <v>0.72499999999999998</v>
      </c>
      <c r="AH149">
        <v>2.2000000000000002</v>
      </c>
      <c r="AI149">
        <v>3.3</v>
      </c>
      <c r="AJ149">
        <v>6.88</v>
      </c>
      <c r="AK149">
        <v>4.8899999999999997</v>
      </c>
      <c r="AL149">
        <v>1.83</v>
      </c>
      <c r="AM149">
        <v>5.0999999999999996</v>
      </c>
      <c r="AN149">
        <v>0.17699999999999999</v>
      </c>
      <c r="AO149">
        <v>5.75</v>
      </c>
      <c r="AP149">
        <v>886.54</v>
      </c>
    </row>
    <row r="150" spans="1:42">
      <c r="A150" s="28">
        <v>43130</v>
      </c>
      <c r="B150">
        <v>9.35</v>
      </c>
      <c r="C150">
        <v>7.19</v>
      </c>
      <c r="D150">
        <v>3.81</v>
      </c>
      <c r="E150">
        <v>9.93</v>
      </c>
      <c r="F150">
        <v>17.2</v>
      </c>
      <c r="G150">
        <v>30.5</v>
      </c>
      <c r="H150">
        <v>6.04</v>
      </c>
      <c r="I150">
        <v>1.4279999999999999</v>
      </c>
      <c r="J150">
        <v>5.35</v>
      </c>
      <c r="K150">
        <v>24.9</v>
      </c>
      <c r="L150">
        <v>0.90200000000000002</v>
      </c>
      <c r="M150">
        <v>1.86</v>
      </c>
      <c r="N150">
        <v>2.5</v>
      </c>
      <c r="O150">
        <v>1.33</v>
      </c>
      <c r="P150">
        <v>0.76</v>
      </c>
      <c r="Q150">
        <v>8.6199999999999992</v>
      </c>
      <c r="R150">
        <v>19.600000000000001</v>
      </c>
      <c r="S150">
        <v>6.01</v>
      </c>
      <c r="T150">
        <v>15.9</v>
      </c>
      <c r="U150">
        <v>14.95</v>
      </c>
      <c r="V150">
        <v>2.2599999999999998</v>
      </c>
      <c r="W150">
        <v>8.8800000000000008</v>
      </c>
      <c r="X150">
        <v>11.05</v>
      </c>
      <c r="Y150">
        <v>1.3680000000000001</v>
      </c>
      <c r="Z150">
        <v>4.38</v>
      </c>
      <c r="AA150">
        <v>0.91</v>
      </c>
      <c r="AB150">
        <v>4.4800000000000004</v>
      </c>
      <c r="AC150">
        <v>12.64</v>
      </c>
      <c r="AD150">
        <v>27.89</v>
      </c>
      <c r="AE150">
        <v>3.69</v>
      </c>
      <c r="AF150">
        <v>0.30199999999999999</v>
      </c>
      <c r="AG150">
        <v>0.70799999999999996</v>
      </c>
      <c r="AH150">
        <v>2.11</v>
      </c>
      <c r="AI150">
        <v>3.06</v>
      </c>
      <c r="AJ150">
        <v>6.8</v>
      </c>
      <c r="AK150">
        <v>4.8499999999999996</v>
      </c>
      <c r="AL150">
        <v>1.72</v>
      </c>
      <c r="AM150">
        <v>4.97</v>
      </c>
      <c r="AN150">
        <v>0.16300000000000001</v>
      </c>
      <c r="AO150">
        <v>5.61</v>
      </c>
      <c r="AP150">
        <v>868.08</v>
      </c>
    </row>
    <row r="151" spans="1:42">
      <c r="A151" s="28">
        <v>43131</v>
      </c>
      <c r="B151">
        <v>9.3000000000000007</v>
      </c>
      <c r="C151">
        <v>7.2</v>
      </c>
      <c r="D151">
        <v>3.8</v>
      </c>
      <c r="E151">
        <v>10.1</v>
      </c>
      <c r="F151">
        <v>17.02</v>
      </c>
      <c r="G151">
        <v>30.1</v>
      </c>
      <c r="H151">
        <v>6.08</v>
      </c>
      <c r="I151">
        <v>1.45</v>
      </c>
      <c r="J151">
        <v>5.41</v>
      </c>
      <c r="K151">
        <v>24.7</v>
      </c>
      <c r="L151">
        <v>0.92</v>
      </c>
      <c r="M151">
        <v>1.8740000000000001</v>
      </c>
      <c r="N151">
        <v>2.52</v>
      </c>
      <c r="O151">
        <v>1.345</v>
      </c>
      <c r="P151">
        <v>0.79600000000000004</v>
      </c>
      <c r="Q151">
        <v>8.7899999999999991</v>
      </c>
      <c r="R151">
        <v>20.149999999999999</v>
      </c>
      <c r="S151">
        <v>5.88</v>
      </c>
      <c r="T151">
        <v>15.92</v>
      </c>
      <c r="U151">
        <v>15.05</v>
      </c>
      <c r="V151">
        <v>2.25</v>
      </c>
      <c r="W151">
        <v>9.17</v>
      </c>
      <c r="X151">
        <v>10.8</v>
      </c>
      <c r="Y151">
        <v>1.446</v>
      </c>
      <c r="Z151">
        <v>4.4000000000000004</v>
      </c>
      <c r="AA151">
        <v>0.93200000000000005</v>
      </c>
      <c r="AB151">
        <v>4.5199999999999996</v>
      </c>
      <c r="AC151">
        <v>12.65</v>
      </c>
      <c r="AD151">
        <v>27.57</v>
      </c>
      <c r="AE151">
        <v>3.73</v>
      </c>
      <c r="AF151">
        <v>0.30599999999999999</v>
      </c>
      <c r="AG151">
        <v>0.71199999999999997</v>
      </c>
      <c r="AH151">
        <v>2.105</v>
      </c>
      <c r="AI151">
        <v>3.1859999999999999</v>
      </c>
      <c r="AJ151">
        <v>6.84</v>
      </c>
      <c r="AK151">
        <v>4.915</v>
      </c>
      <c r="AL151">
        <v>1.77</v>
      </c>
      <c r="AM151">
        <v>5.08</v>
      </c>
      <c r="AN151">
        <v>0.16600000000000001</v>
      </c>
      <c r="AO151">
        <v>5.75</v>
      </c>
      <c r="AP151">
        <v>878.83</v>
      </c>
    </row>
    <row r="152" spans="1:42">
      <c r="A152" s="28">
        <v>43132</v>
      </c>
      <c r="B152">
        <v>9.18</v>
      </c>
      <c r="C152">
        <v>7.1</v>
      </c>
      <c r="D152">
        <v>3.78</v>
      </c>
      <c r="E152">
        <v>10.220000000000001</v>
      </c>
      <c r="F152">
        <v>17.100000000000001</v>
      </c>
      <c r="G152">
        <v>30.1</v>
      </c>
      <c r="H152">
        <v>6.12</v>
      </c>
      <c r="I152">
        <v>1.46</v>
      </c>
      <c r="J152">
        <v>5.58</v>
      </c>
      <c r="K152">
        <v>24.45</v>
      </c>
      <c r="L152">
        <v>0.90900000000000003</v>
      </c>
      <c r="M152">
        <v>1.93</v>
      </c>
      <c r="N152">
        <v>2.52</v>
      </c>
      <c r="O152">
        <v>1.39</v>
      </c>
      <c r="P152">
        <v>0.79600000000000004</v>
      </c>
      <c r="Q152">
        <v>8.67</v>
      </c>
      <c r="R152">
        <v>20.45</v>
      </c>
      <c r="S152">
        <v>6</v>
      </c>
      <c r="T152">
        <v>16.32</v>
      </c>
      <c r="U152">
        <v>14.9</v>
      </c>
      <c r="V152">
        <v>2.2599999999999998</v>
      </c>
      <c r="W152">
        <v>9.24</v>
      </c>
      <c r="X152">
        <v>10.74</v>
      </c>
      <c r="Y152">
        <v>1.478</v>
      </c>
      <c r="Z152">
        <v>4.45</v>
      </c>
      <c r="AA152">
        <v>0.91700000000000004</v>
      </c>
      <c r="AB152">
        <v>4.45</v>
      </c>
      <c r="AC152">
        <v>12.5</v>
      </c>
      <c r="AD152">
        <v>27.41</v>
      </c>
      <c r="AE152">
        <v>3.7</v>
      </c>
      <c r="AF152">
        <v>0.32600000000000001</v>
      </c>
      <c r="AG152">
        <v>0.71799999999999997</v>
      </c>
      <c r="AH152">
        <v>2.125</v>
      </c>
      <c r="AI152">
        <v>3.3</v>
      </c>
      <c r="AJ152">
        <v>6.8</v>
      </c>
      <c r="AK152">
        <v>4.92</v>
      </c>
      <c r="AL152">
        <v>1.8</v>
      </c>
      <c r="AM152">
        <v>5.18</v>
      </c>
      <c r="AN152">
        <v>0.16800000000000001</v>
      </c>
      <c r="AO152">
        <v>5.69</v>
      </c>
      <c r="AP152">
        <v>886.44</v>
      </c>
    </row>
    <row r="153" spans="1:42">
      <c r="A153" s="28">
        <v>43133</v>
      </c>
      <c r="B153">
        <v>8.94</v>
      </c>
      <c r="C153">
        <v>6.91</v>
      </c>
      <c r="D153">
        <v>3.77</v>
      </c>
      <c r="E153">
        <v>10.1</v>
      </c>
      <c r="F153">
        <v>16.899999999999999</v>
      </c>
      <c r="G153">
        <v>29</v>
      </c>
      <c r="H153">
        <v>6.04</v>
      </c>
      <c r="I153">
        <v>1.456</v>
      </c>
      <c r="J153">
        <v>5.51</v>
      </c>
      <c r="K153">
        <v>23.65</v>
      </c>
      <c r="L153">
        <v>0.9</v>
      </c>
      <c r="M153">
        <v>1.86</v>
      </c>
      <c r="N153">
        <v>2.52</v>
      </c>
      <c r="O153">
        <v>1.44</v>
      </c>
      <c r="P153">
        <v>0.79400000000000004</v>
      </c>
      <c r="Q153">
        <v>8.5</v>
      </c>
      <c r="R153">
        <v>19.78</v>
      </c>
      <c r="S153">
        <v>6</v>
      </c>
      <c r="T153">
        <v>16.059999999999999</v>
      </c>
      <c r="U153">
        <v>14.9</v>
      </c>
      <c r="V153">
        <v>2.2200000000000002</v>
      </c>
      <c r="W153">
        <v>9.19</v>
      </c>
      <c r="X153">
        <v>10.73</v>
      </c>
      <c r="Y153">
        <v>1.48</v>
      </c>
      <c r="Z153">
        <v>4.43</v>
      </c>
      <c r="AA153">
        <v>0.88500000000000001</v>
      </c>
      <c r="AB153">
        <v>4.42</v>
      </c>
      <c r="AC153">
        <v>12.27</v>
      </c>
      <c r="AD153">
        <v>26.86</v>
      </c>
      <c r="AE153">
        <v>3.59</v>
      </c>
      <c r="AF153">
        <v>0.32500000000000001</v>
      </c>
      <c r="AG153">
        <v>0.69899999999999995</v>
      </c>
      <c r="AH153">
        <v>2.11</v>
      </c>
      <c r="AI153">
        <v>3.18</v>
      </c>
      <c r="AJ153">
        <v>6.69</v>
      </c>
      <c r="AK153">
        <v>4.8600000000000003</v>
      </c>
      <c r="AL153">
        <v>1.78</v>
      </c>
      <c r="AM153">
        <v>5.0999999999999996</v>
      </c>
      <c r="AN153">
        <v>0.16400000000000001</v>
      </c>
      <c r="AO153">
        <v>5.71</v>
      </c>
      <c r="AP153">
        <v>875.38</v>
      </c>
    </row>
    <row r="154" spans="1:42">
      <c r="A154" s="28">
        <v>43136</v>
      </c>
      <c r="B154">
        <v>9</v>
      </c>
      <c r="C154">
        <v>6.8</v>
      </c>
      <c r="D154">
        <v>3.5950000000000002</v>
      </c>
      <c r="E154">
        <v>9.8000000000000007</v>
      </c>
      <c r="F154">
        <v>16.64</v>
      </c>
      <c r="G154">
        <v>29.2</v>
      </c>
      <c r="H154">
        <v>5.94</v>
      </c>
      <c r="I154">
        <v>1.462</v>
      </c>
      <c r="J154">
        <v>5.3</v>
      </c>
      <c r="K154">
        <v>23.15</v>
      </c>
      <c r="L154">
        <v>0.86</v>
      </c>
      <c r="M154">
        <v>1.8</v>
      </c>
      <c r="N154">
        <v>2.48</v>
      </c>
      <c r="O154">
        <v>1.41</v>
      </c>
      <c r="P154">
        <v>0.75800000000000001</v>
      </c>
      <c r="Q154">
        <v>8.24</v>
      </c>
      <c r="R154">
        <v>19.66</v>
      </c>
      <c r="S154">
        <v>5.96</v>
      </c>
      <c r="T154">
        <v>15.84</v>
      </c>
      <c r="U154">
        <v>14.4</v>
      </c>
      <c r="V154">
        <v>2.13</v>
      </c>
      <c r="W154">
        <v>8.82</v>
      </c>
      <c r="X154">
        <v>10.6</v>
      </c>
      <c r="Y154">
        <v>1.4319999999999999</v>
      </c>
      <c r="Z154">
        <v>4.4000000000000004</v>
      </c>
      <c r="AA154">
        <v>0.87</v>
      </c>
      <c r="AB154">
        <v>4.38</v>
      </c>
      <c r="AC154">
        <v>12</v>
      </c>
      <c r="AD154">
        <v>26.22</v>
      </c>
      <c r="AE154">
        <v>3.52</v>
      </c>
      <c r="AF154">
        <v>0.31900000000000001</v>
      </c>
      <c r="AG154">
        <v>0.68500000000000005</v>
      </c>
      <c r="AH154">
        <v>2.0299999999999998</v>
      </c>
      <c r="AI154">
        <v>3.09</v>
      </c>
      <c r="AJ154">
        <v>6.66</v>
      </c>
      <c r="AK154">
        <v>4.74</v>
      </c>
      <c r="AL154">
        <v>1.75</v>
      </c>
      <c r="AM154">
        <v>5</v>
      </c>
      <c r="AN154">
        <v>0.16200000000000001</v>
      </c>
      <c r="AO154">
        <v>5.53</v>
      </c>
      <c r="AP154">
        <v>853.67</v>
      </c>
    </row>
    <row r="155" spans="1:42">
      <c r="A155" s="28">
        <v>43137</v>
      </c>
      <c r="B155">
        <v>8.92</v>
      </c>
      <c r="C155">
        <v>6.8</v>
      </c>
      <c r="D155">
        <v>3.5449999999999999</v>
      </c>
      <c r="E155">
        <v>9.68</v>
      </c>
      <c r="F155">
        <v>16.12</v>
      </c>
      <c r="G155">
        <v>28.4</v>
      </c>
      <c r="H155">
        <v>5.96</v>
      </c>
      <c r="I155">
        <v>1.47</v>
      </c>
      <c r="J155">
        <v>5.3</v>
      </c>
      <c r="K155">
        <v>22.6</v>
      </c>
      <c r="L155">
        <v>0.85</v>
      </c>
      <c r="M155">
        <v>1.74</v>
      </c>
      <c r="N155">
        <v>2.4</v>
      </c>
      <c r="O155">
        <v>1.43</v>
      </c>
      <c r="P155">
        <v>0.77600000000000002</v>
      </c>
      <c r="Q155">
        <v>8</v>
      </c>
      <c r="R155">
        <v>19.18</v>
      </c>
      <c r="S155">
        <v>5.7</v>
      </c>
      <c r="T155">
        <v>15.26</v>
      </c>
      <c r="U155">
        <v>14.55</v>
      </c>
      <c r="V155">
        <v>2.15</v>
      </c>
      <c r="W155">
        <v>8.9</v>
      </c>
      <c r="X155">
        <v>10.3</v>
      </c>
      <c r="Y155">
        <v>1.4239999999999999</v>
      </c>
      <c r="Z155">
        <v>4.4000000000000004</v>
      </c>
      <c r="AA155">
        <v>0.89600000000000002</v>
      </c>
      <c r="AB155">
        <v>4.2699999999999996</v>
      </c>
      <c r="AC155">
        <v>11.78</v>
      </c>
      <c r="AD155">
        <v>25.5</v>
      </c>
      <c r="AE155">
        <v>3.55</v>
      </c>
      <c r="AF155">
        <v>0.30099999999999999</v>
      </c>
      <c r="AG155">
        <v>0.69199999999999995</v>
      </c>
      <c r="AH155">
        <v>1.998</v>
      </c>
      <c r="AI155">
        <v>3.0179999999999998</v>
      </c>
      <c r="AJ155">
        <v>6.45</v>
      </c>
      <c r="AK155">
        <v>4.75</v>
      </c>
      <c r="AL155">
        <v>1.74</v>
      </c>
      <c r="AM155">
        <v>4.95</v>
      </c>
      <c r="AN155">
        <v>0.16</v>
      </c>
      <c r="AO155">
        <v>5.49</v>
      </c>
      <c r="AP155">
        <v>838.8</v>
      </c>
    </row>
    <row r="156" spans="1:42">
      <c r="A156" s="28">
        <v>43138</v>
      </c>
      <c r="B156">
        <v>9.1</v>
      </c>
      <c r="C156">
        <v>6.76</v>
      </c>
      <c r="D156">
        <v>3.5950000000000002</v>
      </c>
      <c r="E156">
        <v>9.7899999999999991</v>
      </c>
      <c r="F156">
        <v>16.559999999999999</v>
      </c>
      <c r="G156">
        <v>28.8</v>
      </c>
      <c r="H156">
        <v>6.02</v>
      </c>
      <c r="I156">
        <v>1.48</v>
      </c>
      <c r="J156">
        <v>5.25</v>
      </c>
      <c r="K156">
        <v>23.45</v>
      </c>
      <c r="L156">
        <v>0.86899999999999999</v>
      </c>
      <c r="M156">
        <v>1.74</v>
      </c>
      <c r="N156">
        <v>2.41</v>
      </c>
      <c r="O156">
        <v>1.41</v>
      </c>
      <c r="P156">
        <v>0.77200000000000002</v>
      </c>
      <c r="Q156">
        <v>8.16</v>
      </c>
      <c r="R156">
        <v>19.239999999999998</v>
      </c>
      <c r="S156">
        <v>5.7</v>
      </c>
      <c r="T156">
        <v>15.22</v>
      </c>
      <c r="U156">
        <v>14.45</v>
      </c>
      <c r="V156">
        <v>2.1800000000000002</v>
      </c>
      <c r="W156">
        <v>9.01</v>
      </c>
      <c r="X156">
        <v>10.51</v>
      </c>
      <c r="Y156">
        <v>1.43</v>
      </c>
      <c r="Z156">
        <v>4.4000000000000004</v>
      </c>
      <c r="AA156">
        <v>0.92300000000000004</v>
      </c>
      <c r="AB156">
        <v>4.38</v>
      </c>
      <c r="AC156">
        <v>12</v>
      </c>
      <c r="AD156">
        <v>25.69</v>
      </c>
      <c r="AE156">
        <v>3.5</v>
      </c>
      <c r="AF156">
        <v>0.29299999999999998</v>
      </c>
      <c r="AG156">
        <v>0.69899999999999995</v>
      </c>
      <c r="AH156">
        <v>2.0150000000000001</v>
      </c>
      <c r="AI156">
        <v>2.95</v>
      </c>
      <c r="AJ156">
        <v>6.49</v>
      </c>
      <c r="AK156">
        <v>4.75</v>
      </c>
      <c r="AL156">
        <v>1.73</v>
      </c>
      <c r="AM156">
        <v>4.99</v>
      </c>
      <c r="AN156">
        <v>0.16600000000000001</v>
      </c>
      <c r="AO156">
        <v>5.5</v>
      </c>
      <c r="AP156">
        <v>849.94</v>
      </c>
    </row>
    <row r="157" spans="1:42">
      <c r="A157" s="28">
        <v>43139</v>
      </c>
      <c r="B157">
        <v>9</v>
      </c>
      <c r="C157">
        <v>6.77</v>
      </c>
      <c r="D157">
        <v>3.605</v>
      </c>
      <c r="E157">
        <v>9.75</v>
      </c>
      <c r="F157">
        <v>16.36</v>
      </c>
      <c r="G157">
        <v>28.6</v>
      </c>
      <c r="H157">
        <v>6.04</v>
      </c>
      <c r="I157">
        <v>1.46</v>
      </c>
      <c r="J157">
        <v>5.26</v>
      </c>
      <c r="K157">
        <v>23</v>
      </c>
      <c r="L157">
        <v>0.86199999999999999</v>
      </c>
      <c r="M157">
        <v>1.78</v>
      </c>
      <c r="N157">
        <v>2.42</v>
      </c>
      <c r="O157">
        <v>1.395</v>
      </c>
      <c r="P157">
        <v>0.79200000000000004</v>
      </c>
      <c r="Q157">
        <v>8.08</v>
      </c>
      <c r="R157">
        <v>19.100000000000001</v>
      </c>
      <c r="S157">
        <v>5.64</v>
      </c>
      <c r="T157">
        <v>15.12</v>
      </c>
      <c r="U157">
        <v>14.2</v>
      </c>
      <c r="V157">
        <v>2.14</v>
      </c>
      <c r="W157">
        <v>8.75</v>
      </c>
      <c r="X157">
        <v>10.28</v>
      </c>
      <c r="Y157">
        <v>1.43</v>
      </c>
      <c r="Z157">
        <v>4.4000000000000004</v>
      </c>
      <c r="AA157">
        <v>0.94</v>
      </c>
      <c r="AB157">
        <v>4.33</v>
      </c>
      <c r="AC157">
        <v>11.86</v>
      </c>
      <c r="AD157">
        <v>25.74</v>
      </c>
      <c r="AE157">
        <v>3.41</v>
      </c>
      <c r="AF157">
        <v>0.30499999999999999</v>
      </c>
      <c r="AG157">
        <v>0.70499999999999996</v>
      </c>
      <c r="AH157">
        <v>1.99</v>
      </c>
      <c r="AI157">
        <v>2.8580000000000001</v>
      </c>
      <c r="AJ157">
        <v>6.49</v>
      </c>
      <c r="AK157">
        <v>4.7450000000000001</v>
      </c>
      <c r="AL157">
        <v>1.74</v>
      </c>
      <c r="AM157">
        <v>5.04</v>
      </c>
      <c r="AN157">
        <v>0.16900000000000001</v>
      </c>
      <c r="AO157">
        <v>5.48</v>
      </c>
      <c r="AP157">
        <v>841.38</v>
      </c>
    </row>
    <row r="158" spans="1:42">
      <c r="A158" s="28">
        <v>43140</v>
      </c>
      <c r="B158">
        <v>9</v>
      </c>
      <c r="C158">
        <v>6.65</v>
      </c>
      <c r="D158">
        <v>3.51</v>
      </c>
      <c r="E158">
        <v>9.7200000000000006</v>
      </c>
      <c r="F158">
        <v>16.7</v>
      </c>
      <c r="G158">
        <v>29</v>
      </c>
      <c r="H158">
        <v>6</v>
      </c>
      <c r="I158">
        <v>1.43</v>
      </c>
      <c r="J158">
        <v>5.2</v>
      </c>
      <c r="K158">
        <v>22.75</v>
      </c>
      <c r="L158">
        <v>0.84599999999999997</v>
      </c>
      <c r="M158">
        <v>1.732</v>
      </c>
      <c r="N158">
        <v>2.41</v>
      </c>
      <c r="O158">
        <v>1.4</v>
      </c>
      <c r="P158">
        <v>0.80200000000000005</v>
      </c>
      <c r="Q158">
        <v>7.92</v>
      </c>
      <c r="R158">
        <v>19.16</v>
      </c>
      <c r="S158">
        <v>5.5</v>
      </c>
      <c r="T158">
        <v>15.2</v>
      </c>
      <c r="U158">
        <v>14.5</v>
      </c>
      <c r="V158">
        <v>2.14</v>
      </c>
      <c r="W158">
        <v>8.75</v>
      </c>
      <c r="X158">
        <v>10.1</v>
      </c>
      <c r="Y158">
        <v>1.39</v>
      </c>
      <c r="Z158">
        <v>4.3899999999999997</v>
      </c>
      <c r="AA158">
        <v>0.93600000000000005</v>
      </c>
      <c r="AB158">
        <v>4.28</v>
      </c>
      <c r="AC158">
        <v>11.65</v>
      </c>
      <c r="AD158">
        <v>25.55</v>
      </c>
      <c r="AE158">
        <v>3.48</v>
      </c>
      <c r="AF158">
        <v>0.30599999999999999</v>
      </c>
      <c r="AG158">
        <v>0.67</v>
      </c>
      <c r="AH158">
        <v>1.97</v>
      </c>
      <c r="AI158">
        <v>2.774</v>
      </c>
      <c r="AJ158">
        <v>6.38</v>
      </c>
      <c r="AK158">
        <v>4.7149999999999999</v>
      </c>
      <c r="AL158">
        <v>1.7050000000000001</v>
      </c>
      <c r="AM158">
        <v>4.8899999999999997</v>
      </c>
      <c r="AN158">
        <v>0.16500000000000001</v>
      </c>
      <c r="AO158">
        <v>5.34</v>
      </c>
      <c r="AP158">
        <v>828.78</v>
      </c>
    </row>
    <row r="159" spans="1:42">
      <c r="A159" s="28">
        <v>43143</v>
      </c>
      <c r="B159">
        <v>8.93</v>
      </c>
      <c r="C159">
        <v>6.75</v>
      </c>
      <c r="D159">
        <v>3.43</v>
      </c>
      <c r="E159">
        <v>9.67</v>
      </c>
      <c r="F159">
        <v>16.3</v>
      </c>
      <c r="G159">
        <v>29.5</v>
      </c>
      <c r="H159">
        <v>6</v>
      </c>
      <c r="I159">
        <v>1.39</v>
      </c>
      <c r="J159">
        <v>5.1100000000000003</v>
      </c>
      <c r="K159">
        <v>23</v>
      </c>
      <c r="L159">
        <v>0.83199999999999996</v>
      </c>
      <c r="M159">
        <v>1.73</v>
      </c>
      <c r="N159">
        <v>2.5</v>
      </c>
      <c r="O159">
        <v>1.38</v>
      </c>
      <c r="P159">
        <v>0.80400000000000005</v>
      </c>
      <c r="Q159">
        <v>7.8</v>
      </c>
      <c r="R159">
        <v>18.940000000000001</v>
      </c>
      <c r="S159">
        <v>5.44</v>
      </c>
      <c r="T159">
        <v>15.1</v>
      </c>
      <c r="U159">
        <v>14.8</v>
      </c>
      <c r="V159">
        <v>2.09</v>
      </c>
      <c r="W159">
        <v>8.48</v>
      </c>
      <c r="X159">
        <v>10.199999999999999</v>
      </c>
      <c r="Y159">
        <v>1.39</v>
      </c>
      <c r="Z159">
        <v>4.3499999999999996</v>
      </c>
      <c r="AA159">
        <v>0.96</v>
      </c>
      <c r="AB159">
        <v>4.3</v>
      </c>
      <c r="AC159">
        <v>11.7</v>
      </c>
      <c r="AD159">
        <v>24.99</v>
      </c>
      <c r="AE159">
        <v>3.48</v>
      </c>
      <c r="AF159">
        <v>0.29299999999999998</v>
      </c>
      <c r="AG159">
        <v>0.69</v>
      </c>
      <c r="AH159">
        <v>1.958</v>
      </c>
      <c r="AI159">
        <v>2.81</v>
      </c>
      <c r="AJ159">
        <v>6.35</v>
      </c>
      <c r="AK159">
        <v>4.665</v>
      </c>
      <c r="AL159">
        <v>1.71</v>
      </c>
      <c r="AM159">
        <v>4.9000000000000004</v>
      </c>
      <c r="AN159">
        <v>0.16200000000000001</v>
      </c>
      <c r="AO159">
        <v>5.33</v>
      </c>
      <c r="AP159">
        <v>823.46</v>
      </c>
    </row>
    <row r="160" spans="1:42">
      <c r="A160" s="28">
        <v>43144</v>
      </c>
      <c r="B160">
        <v>9.18</v>
      </c>
      <c r="C160">
        <v>6.75</v>
      </c>
      <c r="D160">
        <v>3.35</v>
      </c>
      <c r="E160">
        <v>9.4</v>
      </c>
      <c r="F160">
        <v>16</v>
      </c>
      <c r="G160">
        <v>29.1</v>
      </c>
      <c r="H160">
        <v>6.04</v>
      </c>
      <c r="I160">
        <v>1.33</v>
      </c>
      <c r="J160">
        <v>5.15</v>
      </c>
      <c r="K160">
        <v>22.9</v>
      </c>
      <c r="L160">
        <v>0.83</v>
      </c>
      <c r="M160">
        <v>1.714</v>
      </c>
      <c r="N160">
        <v>2.46</v>
      </c>
      <c r="O160">
        <v>1.33</v>
      </c>
      <c r="P160">
        <v>0.79400000000000004</v>
      </c>
      <c r="Q160">
        <v>7.84</v>
      </c>
      <c r="R160">
        <v>18.88</v>
      </c>
      <c r="S160">
        <v>5.47</v>
      </c>
      <c r="T160">
        <v>15.04</v>
      </c>
      <c r="U160">
        <v>14.6</v>
      </c>
      <c r="V160">
        <v>2.09</v>
      </c>
      <c r="W160">
        <v>8.6999999999999993</v>
      </c>
      <c r="X160">
        <v>10.19</v>
      </c>
      <c r="Y160">
        <v>1.37</v>
      </c>
      <c r="Z160">
        <v>4.37</v>
      </c>
      <c r="AA160">
        <v>0.93</v>
      </c>
      <c r="AB160">
        <v>4.33</v>
      </c>
      <c r="AC160">
        <v>11.7</v>
      </c>
      <c r="AD160">
        <v>25.48</v>
      </c>
      <c r="AE160">
        <v>3.52</v>
      </c>
      <c r="AF160">
        <v>0.28999999999999998</v>
      </c>
      <c r="AG160">
        <v>0.68899999999999995</v>
      </c>
      <c r="AH160">
        <v>1.958</v>
      </c>
      <c r="AI160">
        <v>2.73</v>
      </c>
      <c r="AJ160">
        <v>6.42</v>
      </c>
      <c r="AK160">
        <v>4.6900000000000004</v>
      </c>
      <c r="AL160">
        <v>1.71</v>
      </c>
      <c r="AM160">
        <v>4.84</v>
      </c>
      <c r="AN160">
        <v>0.16</v>
      </c>
      <c r="AO160">
        <v>5.34</v>
      </c>
      <c r="AP160">
        <v>821.85</v>
      </c>
    </row>
    <row r="161" spans="1:42">
      <c r="A161" s="28">
        <v>43145</v>
      </c>
      <c r="B161">
        <v>9.1</v>
      </c>
      <c r="C161">
        <v>6.67</v>
      </c>
      <c r="D161">
        <v>3.34</v>
      </c>
      <c r="E161">
        <v>9.44</v>
      </c>
      <c r="F161">
        <v>16.399999999999999</v>
      </c>
      <c r="G161">
        <v>29</v>
      </c>
      <c r="H161">
        <v>6.06</v>
      </c>
      <c r="I161">
        <v>1.31</v>
      </c>
      <c r="J161">
        <v>5.24</v>
      </c>
      <c r="K161">
        <v>23.25</v>
      </c>
      <c r="L161">
        <v>0.8</v>
      </c>
      <c r="M161">
        <v>1.64</v>
      </c>
      <c r="N161">
        <v>2.46</v>
      </c>
      <c r="O161">
        <v>1.33</v>
      </c>
      <c r="P161">
        <v>0.79</v>
      </c>
      <c r="Q161">
        <v>7.81</v>
      </c>
      <c r="R161">
        <v>18.68</v>
      </c>
      <c r="S161">
        <v>5.58</v>
      </c>
      <c r="T161">
        <v>15.4</v>
      </c>
      <c r="U161">
        <v>14.4</v>
      </c>
      <c r="V161">
        <v>2.11</v>
      </c>
      <c r="W161">
        <v>8.85</v>
      </c>
      <c r="X161">
        <v>10.15</v>
      </c>
      <c r="Y161">
        <v>1.33</v>
      </c>
      <c r="Z161">
        <v>4.37</v>
      </c>
      <c r="AA161">
        <v>0.876</v>
      </c>
      <c r="AB161">
        <v>4.32</v>
      </c>
      <c r="AC161">
        <v>11.67</v>
      </c>
      <c r="AD161">
        <v>27</v>
      </c>
      <c r="AE161">
        <v>3.61</v>
      </c>
      <c r="AF161">
        <v>0.28599999999999998</v>
      </c>
      <c r="AG161">
        <v>0.69</v>
      </c>
      <c r="AH161">
        <v>1.94</v>
      </c>
      <c r="AI161">
        <v>2.6720000000000002</v>
      </c>
      <c r="AJ161">
        <v>6.3</v>
      </c>
      <c r="AK161">
        <v>4.6849999999999996</v>
      </c>
      <c r="AL161">
        <v>1.69</v>
      </c>
      <c r="AM161">
        <v>4.8499999999999996</v>
      </c>
      <c r="AN161">
        <v>0.14899999999999999</v>
      </c>
      <c r="AO161">
        <v>5.3</v>
      </c>
      <c r="AP161">
        <v>825.64</v>
      </c>
    </row>
    <row r="162" spans="1:42">
      <c r="A162" s="28">
        <v>43146</v>
      </c>
      <c r="B162">
        <v>9.31</v>
      </c>
      <c r="C162">
        <v>6.8</v>
      </c>
      <c r="D162">
        <v>3.48</v>
      </c>
      <c r="E162">
        <v>9.67</v>
      </c>
      <c r="F162">
        <v>16.600000000000001</v>
      </c>
      <c r="G162">
        <v>29.3</v>
      </c>
      <c r="H162">
        <v>6.14</v>
      </c>
      <c r="I162">
        <v>1.3680000000000001</v>
      </c>
      <c r="J162">
        <v>5.47</v>
      </c>
      <c r="K162">
        <v>23.15</v>
      </c>
      <c r="L162">
        <v>0.85699999999999998</v>
      </c>
      <c r="M162">
        <v>1.72</v>
      </c>
      <c r="N162">
        <v>2.52</v>
      </c>
      <c r="O162">
        <v>1.35</v>
      </c>
      <c r="P162">
        <v>0.79800000000000004</v>
      </c>
      <c r="Q162">
        <v>8.02</v>
      </c>
      <c r="R162">
        <v>18.72</v>
      </c>
      <c r="S162">
        <v>5.69</v>
      </c>
      <c r="T162">
        <v>15.44</v>
      </c>
      <c r="U162">
        <v>14.95</v>
      </c>
      <c r="V162">
        <v>2.12</v>
      </c>
      <c r="W162">
        <v>9.1300000000000008</v>
      </c>
      <c r="X162">
        <v>10.31</v>
      </c>
      <c r="Y162">
        <v>1.3560000000000001</v>
      </c>
      <c r="Z162">
        <v>4.37</v>
      </c>
      <c r="AA162">
        <v>0.89300000000000002</v>
      </c>
      <c r="AB162">
        <v>4.42</v>
      </c>
      <c r="AC162">
        <v>12.2</v>
      </c>
      <c r="AD162">
        <v>26.93</v>
      </c>
      <c r="AE162">
        <v>3.73</v>
      </c>
      <c r="AF162">
        <v>0.29299999999999998</v>
      </c>
      <c r="AG162">
        <v>0.68899999999999995</v>
      </c>
      <c r="AH162">
        <v>1.982</v>
      </c>
      <c r="AI162">
        <v>2.83</v>
      </c>
      <c r="AJ162">
        <v>6.46</v>
      </c>
      <c r="AK162">
        <v>4.8099999999999996</v>
      </c>
      <c r="AL162">
        <v>1.73</v>
      </c>
      <c r="AM162">
        <v>4.99</v>
      </c>
      <c r="AN162">
        <v>0.154</v>
      </c>
      <c r="AO162">
        <v>5.34</v>
      </c>
      <c r="AP162">
        <v>842.9</v>
      </c>
    </row>
    <row r="163" spans="1:42">
      <c r="A163" s="28">
        <v>43147</v>
      </c>
      <c r="B163">
        <v>9.48</v>
      </c>
      <c r="C163">
        <v>6.69</v>
      </c>
      <c r="D163">
        <v>3.4049999999999998</v>
      </c>
      <c r="E163">
        <v>9.6</v>
      </c>
      <c r="F163">
        <v>16.7</v>
      </c>
      <c r="G163">
        <v>29.3</v>
      </c>
      <c r="H163">
        <v>6.16</v>
      </c>
      <c r="I163">
        <v>1.3560000000000001</v>
      </c>
      <c r="J163">
        <v>5.39</v>
      </c>
      <c r="K163">
        <v>23.8</v>
      </c>
      <c r="L163">
        <v>0.88100000000000001</v>
      </c>
      <c r="M163">
        <v>1.726</v>
      </c>
      <c r="N163">
        <v>2.46</v>
      </c>
      <c r="O163">
        <v>1.33</v>
      </c>
      <c r="P163">
        <v>0.8</v>
      </c>
      <c r="Q163">
        <v>8.07</v>
      </c>
      <c r="R163">
        <v>18.920000000000002</v>
      </c>
      <c r="S163">
        <v>5.81</v>
      </c>
      <c r="T163">
        <v>15.88</v>
      </c>
      <c r="U163">
        <v>14.6</v>
      </c>
      <c r="V163">
        <v>2.1</v>
      </c>
      <c r="W163">
        <v>9.16</v>
      </c>
      <c r="X163">
        <v>10.36</v>
      </c>
      <c r="Y163">
        <v>1.3520000000000001</v>
      </c>
      <c r="Z163">
        <v>4.3</v>
      </c>
      <c r="AA163">
        <v>0.876</v>
      </c>
      <c r="AB163">
        <v>4.5</v>
      </c>
      <c r="AC163">
        <v>12.14</v>
      </c>
      <c r="AD163">
        <v>28.09</v>
      </c>
      <c r="AE163">
        <v>3.68</v>
      </c>
      <c r="AF163">
        <v>0.28999999999999998</v>
      </c>
      <c r="AG163">
        <v>0.7</v>
      </c>
      <c r="AH163">
        <v>1.986</v>
      </c>
      <c r="AI163">
        <v>2.85</v>
      </c>
      <c r="AJ163">
        <v>6.45</v>
      </c>
      <c r="AK163">
        <v>4.8499999999999996</v>
      </c>
      <c r="AL163">
        <v>1.73</v>
      </c>
      <c r="AM163">
        <v>4.9000000000000004</v>
      </c>
      <c r="AN163">
        <v>0.151</v>
      </c>
      <c r="AO163">
        <v>5.33</v>
      </c>
      <c r="AP163">
        <v>846.07</v>
      </c>
    </row>
    <row r="164" spans="1:42">
      <c r="A164" s="28">
        <v>43151</v>
      </c>
      <c r="B164">
        <v>9.39</v>
      </c>
      <c r="C164">
        <v>7.05</v>
      </c>
      <c r="D164">
        <v>3.46</v>
      </c>
      <c r="E164">
        <v>9.4499999999999993</v>
      </c>
      <c r="F164">
        <v>16.559999999999999</v>
      </c>
      <c r="G164">
        <v>29.4</v>
      </c>
      <c r="H164">
        <v>6.1</v>
      </c>
      <c r="I164">
        <v>1.3460000000000001</v>
      </c>
      <c r="J164">
        <v>5.28</v>
      </c>
      <c r="K164">
        <v>23.75</v>
      </c>
      <c r="L164">
        <v>0.92200000000000004</v>
      </c>
      <c r="M164">
        <v>1.6819999999999999</v>
      </c>
      <c r="N164">
        <v>2.48</v>
      </c>
      <c r="O164">
        <v>1.3049999999999999</v>
      </c>
      <c r="P164">
        <v>0.79800000000000004</v>
      </c>
      <c r="Q164">
        <v>8.1</v>
      </c>
      <c r="R164">
        <v>18.98</v>
      </c>
      <c r="S164">
        <v>5.86</v>
      </c>
      <c r="T164">
        <v>15.56</v>
      </c>
      <c r="U164">
        <v>14.5</v>
      </c>
      <c r="V164">
        <v>2.04</v>
      </c>
      <c r="W164">
        <v>9.16</v>
      </c>
      <c r="X164">
        <v>10.119999999999999</v>
      </c>
      <c r="Y164">
        <v>1.3420000000000001</v>
      </c>
      <c r="Z164">
        <v>4.25</v>
      </c>
      <c r="AA164">
        <v>0.87</v>
      </c>
      <c r="AB164">
        <v>4.53</v>
      </c>
      <c r="AC164">
        <v>12.21</v>
      </c>
      <c r="AD164">
        <v>28.02</v>
      </c>
      <c r="AE164">
        <v>3.65</v>
      </c>
      <c r="AF164">
        <v>0.3</v>
      </c>
      <c r="AG164">
        <v>0.70799999999999996</v>
      </c>
      <c r="AH164">
        <v>1.9419999999999999</v>
      </c>
      <c r="AI164">
        <v>2.7639999999999998</v>
      </c>
      <c r="AJ164">
        <v>6.45</v>
      </c>
      <c r="AK164">
        <v>4.87</v>
      </c>
      <c r="AL164">
        <v>1.7</v>
      </c>
      <c r="AM164">
        <v>4.93</v>
      </c>
      <c r="AN164">
        <v>0.14599999999999999</v>
      </c>
      <c r="AO164">
        <v>5.22</v>
      </c>
      <c r="AP164">
        <v>841.83</v>
      </c>
    </row>
    <row r="165" spans="1:42">
      <c r="A165" s="28">
        <v>43152</v>
      </c>
      <c r="B165">
        <v>9.3000000000000007</v>
      </c>
      <c r="C165">
        <v>7.11</v>
      </c>
      <c r="D165">
        <v>3.55</v>
      </c>
      <c r="E165">
        <v>9.56</v>
      </c>
      <c r="F165">
        <v>16.420000000000002</v>
      </c>
      <c r="G165">
        <v>30</v>
      </c>
      <c r="H165">
        <v>6.12</v>
      </c>
      <c r="I165">
        <v>1.35</v>
      </c>
      <c r="J165">
        <v>5.24</v>
      </c>
      <c r="K165">
        <v>23.2</v>
      </c>
      <c r="L165">
        <v>0.89100000000000001</v>
      </c>
      <c r="M165">
        <v>1.748</v>
      </c>
      <c r="N165">
        <v>2.44</v>
      </c>
      <c r="O165">
        <v>1.325</v>
      </c>
      <c r="P165">
        <v>0.79800000000000004</v>
      </c>
      <c r="Q165">
        <v>8.35</v>
      </c>
      <c r="R165">
        <v>18.62</v>
      </c>
      <c r="S165">
        <v>5.88</v>
      </c>
      <c r="T165">
        <v>15.52</v>
      </c>
      <c r="U165">
        <v>14.35</v>
      </c>
      <c r="V165">
        <v>2.08</v>
      </c>
      <c r="W165">
        <v>9.1</v>
      </c>
      <c r="X165">
        <v>10.02</v>
      </c>
      <c r="Y165">
        <v>1.4</v>
      </c>
      <c r="Z165">
        <v>4.26</v>
      </c>
      <c r="AA165">
        <v>0.91</v>
      </c>
      <c r="AB165">
        <v>4.5999999999999996</v>
      </c>
      <c r="AC165">
        <v>12.1</v>
      </c>
      <c r="AD165">
        <v>28.04</v>
      </c>
      <c r="AE165">
        <v>3.62</v>
      </c>
      <c r="AF165">
        <v>0.32100000000000001</v>
      </c>
      <c r="AG165">
        <v>0.69599999999999995</v>
      </c>
      <c r="AH165">
        <v>1.9279999999999999</v>
      </c>
      <c r="AI165">
        <v>2.754</v>
      </c>
      <c r="AJ165">
        <v>6.43</v>
      </c>
      <c r="AK165">
        <v>4.91</v>
      </c>
      <c r="AL165">
        <v>1.73</v>
      </c>
      <c r="AM165">
        <v>4.9400000000000004</v>
      </c>
      <c r="AN165">
        <v>0.14499999999999999</v>
      </c>
      <c r="AO165">
        <v>5.14</v>
      </c>
      <c r="AP165">
        <v>838.69</v>
      </c>
    </row>
    <row r="166" spans="1:42">
      <c r="A166" s="28">
        <v>43153</v>
      </c>
      <c r="B166">
        <v>9.44</v>
      </c>
      <c r="C166">
        <v>7.17</v>
      </c>
      <c r="D166">
        <v>3.585</v>
      </c>
      <c r="E166">
        <v>9.6</v>
      </c>
      <c r="F166">
        <v>16.579999999999998</v>
      </c>
      <c r="G166">
        <v>30.5</v>
      </c>
      <c r="H166">
        <v>6.16</v>
      </c>
      <c r="I166">
        <v>1.3620000000000001</v>
      </c>
      <c r="J166">
        <v>5.25</v>
      </c>
      <c r="K166">
        <v>23.3</v>
      </c>
      <c r="L166">
        <v>0.91300000000000003</v>
      </c>
      <c r="M166">
        <v>1.79</v>
      </c>
      <c r="N166">
        <v>2.5</v>
      </c>
      <c r="O166">
        <v>1.36</v>
      </c>
      <c r="P166">
        <v>0.79400000000000004</v>
      </c>
      <c r="Q166">
        <v>8.3699999999999992</v>
      </c>
      <c r="R166">
        <v>18.2</v>
      </c>
      <c r="S166">
        <v>5.85</v>
      </c>
      <c r="T166">
        <v>15.56</v>
      </c>
      <c r="U166">
        <v>14.45</v>
      </c>
      <c r="V166">
        <v>2.11</v>
      </c>
      <c r="W166">
        <v>9.1999999999999993</v>
      </c>
      <c r="X166">
        <v>10.16</v>
      </c>
      <c r="Y166">
        <v>1.4</v>
      </c>
      <c r="Z166">
        <v>4.29</v>
      </c>
      <c r="AA166">
        <v>0.91800000000000004</v>
      </c>
      <c r="AB166">
        <v>4.5999999999999996</v>
      </c>
      <c r="AC166">
        <v>12.05</v>
      </c>
      <c r="AD166">
        <v>27.69</v>
      </c>
      <c r="AE166">
        <v>3.69</v>
      </c>
      <c r="AF166">
        <v>0.32200000000000001</v>
      </c>
      <c r="AG166">
        <v>0.70799999999999996</v>
      </c>
      <c r="AH166">
        <v>1.964</v>
      </c>
      <c r="AI166">
        <v>2.778</v>
      </c>
      <c r="AJ166">
        <v>6.38</v>
      </c>
      <c r="AK166">
        <v>5.03</v>
      </c>
      <c r="AL166">
        <v>1.78</v>
      </c>
      <c r="AM166">
        <v>5</v>
      </c>
      <c r="AN166">
        <v>0.151</v>
      </c>
      <c r="AO166">
        <v>5.22</v>
      </c>
      <c r="AP166">
        <v>845.34</v>
      </c>
    </row>
    <row r="167" spans="1:42">
      <c r="A167" s="28">
        <v>43154</v>
      </c>
      <c r="B167">
        <v>9.3000000000000007</v>
      </c>
      <c r="C167">
        <v>7.39</v>
      </c>
      <c r="D167">
        <v>3.62</v>
      </c>
      <c r="E167">
        <v>9.59</v>
      </c>
      <c r="F167">
        <v>16.559999999999999</v>
      </c>
      <c r="G167">
        <v>30</v>
      </c>
      <c r="H167">
        <v>6.18</v>
      </c>
      <c r="I167">
        <v>1.3620000000000001</v>
      </c>
      <c r="J167">
        <v>5.28</v>
      </c>
      <c r="K167">
        <v>23.25</v>
      </c>
      <c r="L167">
        <v>0.90400000000000003</v>
      </c>
      <c r="M167">
        <v>1.8720000000000001</v>
      </c>
      <c r="N167">
        <v>2.5</v>
      </c>
      <c r="O167">
        <v>1.35</v>
      </c>
      <c r="P167">
        <v>0.77600000000000002</v>
      </c>
      <c r="Q167">
        <v>8.3000000000000007</v>
      </c>
      <c r="R167">
        <v>18.3</v>
      </c>
      <c r="S167">
        <v>5.81</v>
      </c>
      <c r="T167">
        <v>15.6</v>
      </c>
      <c r="U167">
        <v>14.5</v>
      </c>
      <c r="V167">
        <v>2.13</v>
      </c>
      <c r="W167">
        <v>9.1999999999999993</v>
      </c>
      <c r="X167">
        <v>10.18</v>
      </c>
      <c r="Y167">
        <v>1.4119999999999999</v>
      </c>
      <c r="Z167">
        <v>4.2699999999999996</v>
      </c>
      <c r="AA167">
        <v>0.92</v>
      </c>
      <c r="AB167">
        <v>4.63</v>
      </c>
      <c r="AC167">
        <v>11.92</v>
      </c>
      <c r="AD167">
        <v>28.08</v>
      </c>
      <c r="AE167">
        <v>3.68</v>
      </c>
      <c r="AF167">
        <v>0.307</v>
      </c>
      <c r="AG167">
        <v>0.69399999999999995</v>
      </c>
      <c r="AH167">
        <v>1.96</v>
      </c>
      <c r="AI167">
        <v>2.8420000000000001</v>
      </c>
      <c r="AJ167">
        <v>6.3</v>
      </c>
      <c r="AK167">
        <v>5.17</v>
      </c>
      <c r="AL167">
        <v>1.8</v>
      </c>
      <c r="AM167">
        <v>5</v>
      </c>
      <c r="AN167">
        <v>0.14699999999999999</v>
      </c>
      <c r="AO167">
        <v>5.22</v>
      </c>
      <c r="AP167">
        <v>844.12</v>
      </c>
    </row>
    <row r="168" spans="1:42">
      <c r="A168" s="28">
        <v>43157</v>
      </c>
      <c r="B168">
        <v>9.2200000000000006</v>
      </c>
      <c r="C168">
        <v>7.16</v>
      </c>
      <c r="D168">
        <v>3.5550000000000002</v>
      </c>
      <c r="E168">
        <v>9.61</v>
      </c>
      <c r="F168">
        <v>16.399999999999999</v>
      </c>
      <c r="G168">
        <v>29</v>
      </c>
      <c r="H168">
        <v>6.1</v>
      </c>
      <c r="I168">
        <v>1.34</v>
      </c>
      <c r="J168">
        <v>5.35</v>
      </c>
      <c r="K168">
        <v>22.85</v>
      </c>
      <c r="L168">
        <v>0.89600000000000002</v>
      </c>
      <c r="M168">
        <v>1.87</v>
      </c>
      <c r="N168">
        <v>2.5299999999999998</v>
      </c>
      <c r="O168">
        <v>1.345</v>
      </c>
      <c r="P168">
        <v>0.77400000000000002</v>
      </c>
      <c r="Q168">
        <v>8.1</v>
      </c>
      <c r="R168">
        <v>18.66</v>
      </c>
      <c r="S168">
        <v>5.82</v>
      </c>
      <c r="T168">
        <v>15.28</v>
      </c>
      <c r="U168">
        <v>14.35</v>
      </c>
      <c r="V168">
        <v>2.1</v>
      </c>
      <c r="W168">
        <v>9.1999999999999993</v>
      </c>
      <c r="X168">
        <v>10.199999999999999</v>
      </c>
      <c r="Y168">
        <v>1.3919999999999999</v>
      </c>
      <c r="Z168">
        <v>4.2699999999999996</v>
      </c>
      <c r="AA168">
        <v>0.90500000000000003</v>
      </c>
      <c r="AB168">
        <v>4.7</v>
      </c>
      <c r="AC168">
        <v>11.8</v>
      </c>
      <c r="AD168">
        <v>28.23</v>
      </c>
      <c r="AE168">
        <v>3.61</v>
      </c>
      <c r="AF168">
        <v>0.3</v>
      </c>
      <c r="AG168">
        <v>0.68</v>
      </c>
      <c r="AH168">
        <v>1.948</v>
      </c>
      <c r="AI168">
        <v>2.81</v>
      </c>
      <c r="AJ168">
        <v>6</v>
      </c>
      <c r="AK168">
        <v>5.09</v>
      </c>
      <c r="AL168">
        <v>1.78</v>
      </c>
      <c r="AM168">
        <v>4.83</v>
      </c>
      <c r="AN168">
        <v>0.14099999999999999</v>
      </c>
      <c r="AO168">
        <v>5.09</v>
      </c>
      <c r="AP168">
        <v>837.04</v>
      </c>
    </row>
    <row r="169" spans="1:42">
      <c r="A169" s="28">
        <v>43158</v>
      </c>
      <c r="B169">
        <v>9.35</v>
      </c>
      <c r="C169">
        <v>7.06</v>
      </c>
      <c r="D169">
        <v>3.5</v>
      </c>
      <c r="E169">
        <v>9.64</v>
      </c>
      <c r="F169">
        <v>16.68</v>
      </c>
      <c r="G169">
        <v>29.7</v>
      </c>
      <c r="H169">
        <v>6.08</v>
      </c>
      <c r="I169">
        <v>1.32</v>
      </c>
      <c r="J169">
        <v>5.34</v>
      </c>
      <c r="K169">
        <v>23.2</v>
      </c>
      <c r="L169">
        <v>0.89800000000000002</v>
      </c>
      <c r="M169">
        <v>1.8380000000000001</v>
      </c>
      <c r="N169">
        <v>2.5</v>
      </c>
      <c r="O169">
        <v>1.33</v>
      </c>
      <c r="P169">
        <v>0.76400000000000001</v>
      </c>
      <c r="Q169">
        <v>8.02</v>
      </c>
      <c r="R169">
        <v>18.8</v>
      </c>
      <c r="S169">
        <v>5.75</v>
      </c>
      <c r="T169">
        <v>15.14</v>
      </c>
      <c r="U169">
        <v>14.55</v>
      </c>
      <c r="V169">
        <v>2.04</v>
      </c>
      <c r="W169">
        <v>9.1999999999999993</v>
      </c>
      <c r="X169">
        <v>10.35</v>
      </c>
      <c r="Y169">
        <v>1.3560000000000001</v>
      </c>
      <c r="Z169">
        <v>4.29</v>
      </c>
      <c r="AA169">
        <v>0.88</v>
      </c>
      <c r="AB169">
        <v>4.63</v>
      </c>
      <c r="AC169">
        <v>11.98</v>
      </c>
      <c r="AD169">
        <v>28</v>
      </c>
      <c r="AE169">
        <v>3.64</v>
      </c>
      <c r="AF169">
        <v>0.29499999999999998</v>
      </c>
      <c r="AG169">
        <v>0.67100000000000004</v>
      </c>
      <c r="AH169">
        <v>1.9239999999999999</v>
      </c>
      <c r="AI169">
        <v>2.7679999999999998</v>
      </c>
      <c r="AJ169">
        <v>6</v>
      </c>
      <c r="AK169">
        <v>5.15</v>
      </c>
      <c r="AL169">
        <v>1.7549999999999999</v>
      </c>
      <c r="AM169">
        <v>4.7699999999999996</v>
      </c>
      <c r="AN169">
        <v>0.13900000000000001</v>
      </c>
      <c r="AO169">
        <v>5.16</v>
      </c>
      <c r="AP169">
        <v>837.77</v>
      </c>
    </row>
    <row r="170" spans="1:42">
      <c r="A170" s="28">
        <v>43159</v>
      </c>
      <c r="B170">
        <v>9.4600000000000009</v>
      </c>
      <c r="C170">
        <v>7.1</v>
      </c>
      <c r="D170">
        <v>3.51</v>
      </c>
      <c r="E170">
        <v>9.65</v>
      </c>
      <c r="F170">
        <v>17</v>
      </c>
      <c r="G170">
        <v>29.5</v>
      </c>
      <c r="H170">
        <v>6.1</v>
      </c>
      <c r="I170">
        <v>1.3380000000000001</v>
      </c>
      <c r="J170">
        <v>5.3</v>
      </c>
      <c r="K170">
        <v>22.4</v>
      </c>
      <c r="L170">
        <v>0.9</v>
      </c>
      <c r="M170">
        <v>1.88</v>
      </c>
      <c r="N170">
        <v>2.5299999999999998</v>
      </c>
      <c r="O170">
        <v>1.33</v>
      </c>
      <c r="P170">
        <v>0.78600000000000003</v>
      </c>
      <c r="Q170">
        <v>8.25</v>
      </c>
      <c r="R170">
        <v>19.239999999999998</v>
      </c>
      <c r="S170">
        <v>5.74</v>
      </c>
      <c r="T170">
        <v>14.94</v>
      </c>
      <c r="U170">
        <v>15</v>
      </c>
      <c r="V170">
        <v>2.0299999999999998</v>
      </c>
      <c r="W170">
        <v>9.17</v>
      </c>
      <c r="X170">
        <v>10.01</v>
      </c>
      <c r="Y170">
        <v>1.34</v>
      </c>
      <c r="Z170">
        <v>4.3</v>
      </c>
      <c r="AA170">
        <v>0.87</v>
      </c>
      <c r="AB170">
        <v>4.6500000000000004</v>
      </c>
      <c r="AC170">
        <v>11.69</v>
      </c>
      <c r="AD170">
        <v>27.25</v>
      </c>
      <c r="AE170">
        <v>3.64</v>
      </c>
      <c r="AF170">
        <v>0.29199999999999998</v>
      </c>
      <c r="AG170">
        <v>0.68</v>
      </c>
      <c r="AH170">
        <v>1.93</v>
      </c>
      <c r="AI170">
        <v>2.8180000000000001</v>
      </c>
      <c r="AJ170">
        <v>6.23</v>
      </c>
      <c r="AK170">
        <v>5.2</v>
      </c>
      <c r="AL170">
        <v>1.8</v>
      </c>
      <c r="AM170">
        <v>4.9000000000000004</v>
      </c>
      <c r="AN170">
        <v>0.14199999999999999</v>
      </c>
      <c r="AO170">
        <v>5.12</v>
      </c>
      <c r="AP170">
        <v>835.66</v>
      </c>
    </row>
    <row r="171" spans="1:42">
      <c r="A171" s="28">
        <v>43160</v>
      </c>
      <c r="B171">
        <v>9.1999999999999993</v>
      </c>
      <c r="C171">
        <v>7</v>
      </c>
      <c r="D171">
        <v>3.68</v>
      </c>
      <c r="E171">
        <v>9.85</v>
      </c>
      <c r="F171">
        <v>16.78</v>
      </c>
      <c r="G171">
        <v>29.5</v>
      </c>
      <c r="H171">
        <v>6.1</v>
      </c>
      <c r="I171">
        <v>1.3420000000000001</v>
      </c>
      <c r="J171">
        <v>5.34</v>
      </c>
      <c r="K171">
        <v>22.2</v>
      </c>
      <c r="L171">
        <v>0.89600000000000002</v>
      </c>
      <c r="M171">
        <v>1.8740000000000001</v>
      </c>
      <c r="N171">
        <v>2.5299999999999998</v>
      </c>
      <c r="O171">
        <v>1.345</v>
      </c>
      <c r="P171">
        <v>0.78600000000000003</v>
      </c>
      <c r="Q171">
        <v>8.23</v>
      </c>
      <c r="R171">
        <v>19.14</v>
      </c>
      <c r="S171">
        <v>5.75</v>
      </c>
      <c r="T171">
        <v>15.02</v>
      </c>
      <c r="U171">
        <v>15</v>
      </c>
      <c r="V171">
        <v>2</v>
      </c>
      <c r="W171">
        <v>9.1999999999999993</v>
      </c>
      <c r="X171">
        <v>10.1</v>
      </c>
      <c r="Y171">
        <v>1.3620000000000001</v>
      </c>
      <c r="Z171">
        <v>4.3600000000000003</v>
      </c>
      <c r="AA171">
        <v>0.88</v>
      </c>
      <c r="AB171">
        <v>4.58</v>
      </c>
      <c r="AC171">
        <v>11.56</v>
      </c>
      <c r="AD171">
        <v>26.78</v>
      </c>
      <c r="AE171">
        <v>3.65</v>
      </c>
      <c r="AF171">
        <v>0.29799999999999999</v>
      </c>
      <c r="AG171">
        <v>0.68</v>
      </c>
      <c r="AH171">
        <v>1.9359999999999999</v>
      </c>
      <c r="AI171">
        <v>2.8679999999999999</v>
      </c>
      <c r="AJ171">
        <v>6.08</v>
      </c>
      <c r="AK171">
        <v>5.18</v>
      </c>
      <c r="AL171">
        <v>1.8049999999999999</v>
      </c>
      <c r="AM171">
        <v>4.9000000000000004</v>
      </c>
      <c r="AN171">
        <v>0.14399999999999999</v>
      </c>
      <c r="AO171">
        <v>5.09</v>
      </c>
      <c r="AP171">
        <v>831</v>
      </c>
    </row>
    <row r="172" spans="1:42">
      <c r="A172" s="28">
        <v>43161</v>
      </c>
      <c r="B172">
        <v>9.24</v>
      </c>
      <c r="C172">
        <v>6.74</v>
      </c>
      <c r="D172">
        <v>3.53</v>
      </c>
      <c r="E172">
        <v>9.67</v>
      </c>
      <c r="F172">
        <v>16.600000000000001</v>
      </c>
      <c r="G172">
        <v>28.8</v>
      </c>
      <c r="H172">
        <v>6.06</v>
      </c>
      <c r="I172">
        <v>1.282</v>
      </c>
      <c r="J172">
        <v>5.28</v>
      </c>
      <c r="K172">
        <v>21.7</v>
      </c>
      <c r="L172">
        <v>0.85799999999999998</v>
      </c>
      <c r="M172">
        <v>1.79</v>
      </c>
      <c r="N172">
        <v>2.46</v>
      </c>
      <c r="O172">
        <v>1.32</v>
      </c>
      <c r="P172">
        <v>0.77</v>
      </c>
      <c r="Q172">
        <v>7.98</v>
      </c>
      <c r="R172">
        <v>18.96</v>
      </c>
      <c r="S172">
        <v>5.75</v>
      </c>
      <c r="T172">
        <v>14.8</v>
      </c>
      <c r="U172">
        <v>14.25</v>
      </c>
      <c r="V172">
        <v>1.97</v>
      </c>
      <c r="W172">
        <v>9.01</v>
      </c>
      <c r="X172">
        <v>9.6999999999999993</v>
      </c>
      <c r="Y172">
        <v>1.3280000000000001</v>
      </c>
      <c r="Z172">
        <v>4.32</v>
      </c>
      <c r="AA172">
        <v>0.84699999999999998</v>
      </c>
      <c r="AB172">
        <v>4.51</v>
      </c>
      <c r="AC172">
        <v>11.3</v>
      </c>
      <c r="AD172">
        <v>26.7</v>
      </c>
      <c r="AE172">
        <v>3.56</v>
      </c>
      <c r="AF172">
        <v>0.29499999999999998</v>
      </c>
      <c r="AG172">
        <v>0.67</v>
      </c>
      <c r="AH172">
        <v>1.91</v>
      </c>
      <c r="AI172">
        <v>2.73</v>
      </c>
      <c r="AJ172">
        <v>6</v>
      </c>
      <c r="AK172">
        <v>5.0999999999999996</v>
      </c>
      <c r="AL172">
        <v>1.75</v>
      </c>
      <c r="AM172">
        <v>4.8099999999999996</v>
      </c>
      <c r="AN172">
        <v>0.13800000000000001</v>
      </c>
      <c r="AO172">
        <v>4.96</v>
      </c>
      <c r="AP172">
        <v>813.09</v>
      </c>
    </row>
    <row r="173" spans="1:42">
      <c r="A173" s="28">
        <v>43164</v>
      </c>
      <c r="B173">
        <v>9.17</v>
      </c>
      <c r="C173">
        <v>6.38</v>
      </c>
      <c r="D173">
        <v>3.4</v>
      </c>
      <c r="E173">
        <v>9.3800000000000008</v>
      </c>
      <c r="F173">
        <v>16.36</v>
      </c>
      <c r="G173">
        <v>29.5</v>
      </c>
      <c r="H173">
        <v>6</v>
      </c>
      <c r="I173">
        <v>1.214</v>
      </c>
      <c r="J173">
        <v>5.2</v>
      </c>
      <c r="K173">
        <v>20.85</v>
      </c>
      <c r="L173">
        <v>0.8</v>
      </c>
      <c r="M173">
        <v>1.7</v>
      </c>
      <c r="N173">
        <v>2.42</v>
      </c>
      <c r="O173">
        <v>1.19</v>
      </c>
      <c r="P173">
        <v>0.75</v>
      </c>
      <c r="Q173">
        <v>7.79</v>
      </c>
      <c r="R173">
        <v>18.3</v>
      </c>
      <c r="S173">
        <v>5.65</v>
      </c>
      <c r="T173">
        <v>14.3</v>
      </c>
      <c r="U173">
        <v>14.3</v>
      </c>
      <c r="V173">
        <v>1.83</v>
      </c>
      <c r="W173">
        <v>9</v>
      </c>
      <c r="X173">
        <v>9.49</v>
      </c>
      <c r="Y173">
        <v>1.286</v>
      </c>
      <c r="Z173">
        <v>4.3</v>
      </c>
      <c r="AA173">
        <v>0.79</v>
      </c>
      <c r="AB173">
        <v>4.37</v>
      </c>
      <c r="AC173">
        <v>10.9</v>
      </c>
      <c r="AD173">
        <v>27</v>
      </c>
      <c r="AE173">
        <v>3.6</v>
      </c>
      <c r="AF173">
        <v>0.28100000000000003</v>
      </c>
      <c r="AG173">
        <v>0.68200000000000005</v>
      </c>
      <c r="AH173">
        <v>1.8919999999999999</v>
      </c>
      <c r="AI173">
        <v>2.68</v>
      </c>
      <c r="AJ173">
        <v>5.9</v>
      </c>
      <c r="AK173">
        <v>5.0199999999999996</v>
      </c>
      <c r="AL173">
        <v>1.72</v>
      </c>
      <c r="AM173">
        <v>4.74</v>
      </c>
      <c r="AN173">
        <v>0.13500000000000001</v>
      </c>
      <c r="AO173">
        <v>4.835</v>
      </c>
      <c r="AP173">
        <v>794.51</v>
      </c>
    </row>
    <row r="174" spans="1:42">
      <c r="A174" s="28">
        <v>43165</v>
      </c>
      <c r="B174">
        <v>9.1999999999999993</v>
      </c>
      <c r="C174">
        <v>6.39</v>
      </c>
      <c r="D174">
        <v>3.45</v>
      </c>
      <c r="E174">
        <v>9.67</v>
      </c>
      <c r="F174">
        <v>16.760000000000002</v>
      </c>
      <c r="G174">
        <v>29.3</v>
      </c>
      <c r="H174">
        <v>6.04</v>
      </c>
      <c r="I174">
        <v>1.23</v>
      </c>
      <c r="J174">
        <v>5.22</v>
      </c>
      <c r="K174">
        <v>20.85</v>
      </c>
      <c r="L174">
        <v>0.79700000000000004</v>
      </c>
      <c r="M174">
        <v>1.736</v>
      </c>
      <c r="N174">
        <v>2.4500000000000002</v>
      </c>
      <c r="O174">
        <v>1.19</v>
      </c>
      <c r="P174">
        <v>0.76</v>
      </c>
      <c r="Q174">
        <v>7.95</v>
      </c>
      <c r="R174">
        <v>18.28</v>
      </c>
      <c r="S174">
        <v>5.59</v>
      </c>
      <c r="T174">
        <v>14.5</v>
      </c>
      <c r="U174">
        <v>14.7</v>
      </c>
      <c r="V174">
        <v>1.83</v>
      </c>
      <c r="W174">
        <v>8.9</v>
      </c>
      <c r="X174">
        <v>9.5500000000000007</v>
      </c>
      <c r="Y174">
        <v>1.268</v>
      </c>
      <c r="Z174">
        <v>4.32</v>
      </c>
      <c r="AA174">
        <v>0.79</v>
      </c>
      <c r="AB174">
        <v>4.32</v>
      </c>
      <c r="AC174">
        <v>11.07</v>
      </c>
      <c r="AD174">
        <v>27.05</v>
      </c>
      <c r="AE174">
        <v>3.64</v>
      </c>
      <c r="AF174">
        <v>0.28899999999999998</v>
      </c>
      <c r="AG174">
        <v>0.67</v>
      </c>
      <c r="AH174">
        <v>1.8879999999999999</v>
      </c>
      <c r="AI174">
        <v>2.722</v>
      </c>
      <c r="AJ174">
        <v>5.95</v>
      </c>
      <c r="AK174">
        <v>5.01</v>
      </c>
      <c r="AL174">
        <v>1.72</v>
      </c>
      <c r="AM174">
        <v>4.68</v>
      </c>
      <c r="AN174">
        <v>0.13400000000000001</v>
      </c>
      <c r="AO174">
        <v>4.9550000000000001</v>
      </c>
      <c r="AP174">
        <v>799.2</v>
      </c>
    </row>
    <row r="175" spans="1:42">
      <c r="A175" s="28">
        <v>43166</v>
      </c>
      <c r="B175">
        <v>9.06</v>
      </c>
      <c r="C175">
        <v>6.23</v>
      </c>
      <c r="D175">
        <v>3.2850000000000001</v>
      </c>
      <c r="E175">
        <v>9.57</v>
      </c>
      <c r="F175">
        <v>16.54</v>
      </c>
      <c r="G175">
        <v>28.5</v>
      </c>
      <c r="H175">
        <v>6.1</v>
      </c>
      <c r="I175">
        <v>1.1679999999999999</v>
      </c>
      <c r="J175">
        <v>5.27</v>
      </c>
      <c r="K175">
        <v>20.75</v>
      </c>
      <c r="L175">
        <v>0.79700000000000004</v>
      </c>
      <c r="M175">
        <v>1.71</v>
      </c>
      <c r="N175">
        <v>2.5</v>
      </c>
      <c r="O175">
        <v>1.1299999999999999</v>
      </c>
      <c r="P175">
        <v>0.73399999999999999</v>
      </c>
      <c r="Q175">
        <v>7.8</v>
      </c>
      <c r="R175">
        <v>18.36</v>
      </c>
      <c r="S175">
        <v>5.57</v>
      </c>
      <c r="T175">
        <v>14.9</v>
      </c>
      <c r="U175">
        <v>14.25</v>
      </c>
      <c r="V175">
        <v>1.825</v>
      </c>
      <c r="W175">
        <v>8.8800000000000008</v>
      </c>
      <c r="X175">
        <v>9.7799999999999994</v>
      </c>
      <c r="Y175">
        <v>1.23</v>
      </c>
      <c r="Z175">
        <v>4.3</v>
      </c>
      <c r="AA175">
        <v>0.78700000000000003</v>
      </c>
      <c r="AB175">
        <v>4.32</v>
      </c>
      <c r="AC175">
        <v>11.16</v>
      </c>
      <c r="AD175">
        <v>27.46</v>
      </c>
      <c r="AE175">
        <v>3.64</v>
      </c>
      <c r="AF175">
        <v>0.28000000000000003</v>
      </c>
      <c r="AG175">
        <v>0.65600000000000003</v>
      </c>
      <c r="AH175">
        <v>1.8660000000000001</v>
      </c>
      <c r="AI175">
        <v>2.7</v>
      </c>
      <c r="AJ175">
        <v>5.93</v>
      </c>
      <c r="AK175">
        <v>5.05</v>
      </c>
      <c r="AL175">
        <v>1.75</v>
      </c>
      <c r="AM175">
        <v>4.76</v>
      </c>
      <c r="AN175">
        <v>0.13400000000000001</v>
      </c>
      <c r="AO175">
        <v>4.8049999999999997</v>
      </c>
      <c r="AP175">
        <v>798.41</v>
      </c>
    </row>
    <row r="176" spans="1:42">
      <c r="A176" s="28">
        <v>43167</v>
      </c>
      <c r="B176">
        <v>9.3000000000000007</v>
      </c>
      <c r="C176">
        <v>6.42</v>
      </c>
      <c r="D176">
        <v>3.4449999999999998</v>
      </c>
      <c r="E176">
        <v>9.6300000000000008</v>
      </c>
      <c r="F176">
        <v>16.579999999999998</v>
      </c>
      <c r="G176">
        <v>28.4</v>
      </c>
      <c r="H176">
        <v>6.16</v>
      </c>
      <c r="I176">
        <v>1.25</v>
      </c>
      <c r="J176">
        <v>5.37</v>
      </c>
      <c r="K176">
        <v>21.3</v>
      </c>
      <c r="L176">
        <v>0.81</v>
      </c>
      <c r="M176">
        <v>1.722</v>
      </c>
      <c r="N176">
        <v>2.73</v>
      </c>
      <c r="O176">
        <v>1.2250000000000001</v>
      </c>
      <c r="P176">
        <v>0.75800000000000001</v>
      </c>
      <c r="Q176">
        <v>7.9</v>
      </c>
      <c r="R176">
        <v>18.12</v>
      </c>
      <c r="S176">
        <v>5.58</v>
      </c>
      <c r="T176">
        <v>15.56</v>
      </c>
      <c r="U176">
        <v>14.7</v>
      </c>
      <c r="V176">
        <v>1.885</v>
      </c>
      <c r="W176">
        <v>8.9</v>
      </c>
      <c r="X176">
        <v>9.9499999999999993</v>
      </c>
      <c r="Y176">
        <v>1.254</v>
      </c>
      <c r="Z176">
        <v>4.33</v>
      </c>
      <c r="AA176">
        <v>0.82499999999999996</v>
      </c>
      <c r="AB176">
        <v>4.3600000000000003</v>
      </c>
      <c r="AC176">
        <v>11.2</v>
      </c>
      <c r="AD176">
        <v>28.2</v>
      </c>
      <c r="AE176">
        <v>3.79</v>
      </c>
      <c r="AF176">
        <v>0.308</v>
      </c>
      <c r="AG176">
        <v>0.67</v>
      </c>
      <c r="AH176">
        <v>1.8939999999999999</v>
      </c>
      <c r="AI176">
        <v>2.75</v>
      </c>
      <c r="AJ176">
        <v>5.96</v>
      </c>
      <c r="AK176">
        <v>5.0999999999999996</v>
      </c>
      <c r="AL176">
        <v>1.75</v>
      </c>
      <c r="AM176">
        <v>4.76</v>
      </c>
      <c r="AN176">
        <v>0.13800000000000001</v>
      </c>
      <c r="AO176">
        <v>4.9000000000000004</v>
      </c>
      <c r="AP176">
        <v>812.53</v>
      </c>
    </row>
    <row r="177" spans="1:42">
      <c r="A177" s="28">
        <v>43168</v>
      </c>
      <c r="B177">
        <v>9.17</v>
      </c>
      <c r="C177">
        <v>6.79</v>
      </c>
      <c r="D177">
        <v>3.39</v>
      </c>
      <c r="E177">
        <v>9.7200000000000006</v>
      </c>
      <c r="F177">
        <v>16.600000000000001</v>
      </c>
      <c r="G177">
        <v>28</v>
      </c>
      <c r="H177">
        <v>6.22</v>
      </c>
      <c r="I177">
        <v>1.254</v>
      </c>
      <c r="J177">
        <v>5.31</v>
      </c>
      <c r="K177">
        <v>21.6</v>
      </c>
      <c r="L177">
        <v>0.82299999999999995</v>
      </c>
      <c r="M177">
        <v>1.744</v>
      </c>
      <c r="N177">
        <v>2.81</v>
      </c>
      <c r="O177">
        <v>1.2350000000000001</v>
      </c>
      <c r="P177">
        <v>0.76800000000000002</v>
      </c>
      <c r="Q177">
        <v>7.94</v>
      </c>
      <c r="R177">
        <v>18.440000000000001</v>
      </c>
      <c r="S177">
        <v>5.61</v>
      </c>
      <c r="T177">
        <v>15.84</v>
      </c>
      <c r="U177">
        <v>14.6</v>
      </c>
      <c r="V177">
        <v>1.98</v>
      </c>
      <c r="W177">
        <v>9.02</v>
      </c>
      <c r="X177">
        <v>10.1</v>
      </c>
      <c r="Y177">
        <v>1.266</v>
      </c>
      <c r="Z177">
        <v>4.34</v>
      </c>
      <c r="AA177">
        <v>0.84199999999999997</v>
      </c>
      <c r="AB177">
        <v>4.4000000000000004</v>
      </c>
      <c r="AC177">
        <v>11.46</v>
      </c>
      <c r="AD177">
        <v>28.28</v>
      </c>
      <c r="AE177">
        <v>3.8</v>
      </c>
      <c r="AF177">
        <v>0.29599999999999999</v>
      </c>
      <c r="AG177">
        <v>0.67100000000000004</v>
      </c>
      <c r="AH177">
        <v>1.9</v>
      </c>
      <c r="AI177">
        <v>2.758</v>
      </c>
      <c r="AJ177">
        <v>6.02</v>
      </c>
      <c r="AK177">
        <v>5.2</v>
      </c>
      <c r="AL177">
        <v>1.77</v>
      </c>
      <c r="AM177">
        <v>4.76</v>
      </c>
      <c r="AN177">
        <v>0.13800000000000001</v>
      </c>
      <c r="AO177">
        <v>4.8949999999999996</v>
      </c>
      <c r="AP177">
        <v>821.57</v>
      </c>
    </row>
    <row r="178" spans="1:42">
      <c r="A178" s="28">
        <v>43171</v>
      </c>
      <c r="B178">
        <v>9.1999999999999993</v>
      </c>
      <c r="C178">
        <v>6.78</v>
      </c>
      <c r="D178">
        <v>3.53</v>
      </c>
      <c r="E178">
        <v>9.8800000000000008</v>
      </c>
      <c r="F178">
        <v>16.62</v>
      </c>
      <c r="G178">
        <v>28</v>
      </c>
      <c r="H178">
        <v>6.28</v>
      </c>
      <c r="I178">
        <v>1.272</v>
      </c>
      <c r="J178">
        <v>5.44</v>
      </c>
      <c r="K178">
        <v>21.6</v>
      </c>
      <c r="L178">
        <v>0.85899999999999999</v>
      </c>
      <c r="M178">
        <v>1.75</v>
      </c>
      <c r="N178">
        <v>2.87</v>
      </c>
      <c r="O178">
        <v>1.2549999999999999</v>
      </c>
      <c r="P178">
        <v>0.8</v>
      </c>
      <c r="Q178">
        <v>8.0399999999999991</v>
      </c>
      <c r="R178">
        <v>19.239999999999998</v>
      </c>
      <c r="S178">
        <v>5.78</v>
      </c>
      <c r="T178">
        <v>16.02</v>
      </c>
      <c r="U178">
        <v>14.8</v>
      </c>
      <c r="V178">
        <v>2.06</v>
      </c>
      <c r="W178">
        <v>9.1999999999999993</v>
      </c>
      <c r="X178">
        <v>10</v>
      </c>
      <c r="Y178">
        <v>1.282</v>
      </c>
      <c r="Z178">
        <v>4.3499999999999996</v>
      </c>
      <c r="AA178">
        <v>0.86699999999999999</v>
      </c>
      <c r="AB178">
        <v>4.55</v>
      </c>
      <c r="AC178">
        <v>11.49</v>
      </c>
      <c r="AD178">
        <v>28.38</v>
      </c>
      <c r="AE178">
        <v>3.8</v>
      </c>
      <c r="AF178">
        <v>0.29299999999999998</v>
      </c>
      <c r="AG178">
        <v>0.67900000000000005</v>
      </c>
      <c r="AH178">
        <v>1.944</v>
      </c>
      <c r="AI178">
        <v>2.786</v>
      </c>
      <c r="AJ178">
        <v>6.09</v>
      </c>
      <c r="AK178">
        <v>5.3</v>
      </c>
      <c r="AL178">
        <v>1.79</v>
      </c>
      <c r="AM178">
        <v>4.8</v>
      </c>
      <c r="AN178">
        <v>0.14299999999999999</v>
      </c>
      <c r="AO178">
        <v>4.96</v>
      </c>
      <c r="AP178">
        <v>831.74</v>
      </c>
    </row>
    <row r="179" spans="1:42">
      <c r="A179" s="28">
        <v>43172</v>
      </c>
      <c r="B179">
        <v>9.1999999999999993</v>
      </c>
      <c r="C179">
        <v>6.84</v>
      </c>
      <c r="D179">
        <v>3.625</v>
      </c>
      <c r="E179">
        <v>9.9700000000000006</v>
      </c>
      <c r="F179">
        <v>16.72</v>
      </c>
      <c r="G179">
        <v>28.1</v>
      </c>
      <c r="H179">
        <v>6.28</v>
      </c>
      <c r="I179">
        <v>1.27</v>
      </c>
      <c r="J179">
        <v>5.44</v>
      </c>
      <c r="K179">
        <v>21.65</v>
      </c>
      <c r="L179">
        <v>0.84599999999999997</v>
      </c>
      <c r="M179">
        <v>1.74</v>
      </c>
      <c r="N179">
        <v>2.98</v>
      </c>
      <c r="O179">
        <v>1.25</v>
      </c>
      <c r="P179">
        <v>0.79800000000000004</v>
      </c>
      <c r="Q179">
        <v>7.97</v>
      </c>
      <c r="R179">
        <v>19</v>
      </c>
      <c r="S179">
        <v>5.8</v>
      </c>
      <c r="T179">
        <v>15.5</v>
      </c>
      <c r="U179">
        <v>14.85</v>
      </c>
      <c r="V179">
        <v>2.0499999999999998</v>
      </c>
      <c r="W179">
        <v>9.25</v>
      </c>
      <c r="X179">
        <v>10.029999999999999</v>
      </c>
      <c r="Y179">
        <v>1.286</v>
      </c>
      <c r="Z179">
        <v>4.34</v>
      </c>
      <c r="AA179">
        <v>0.84199999999999997</v>
      </c>
      <c r="AB179">
        <v>4.5599999999999996</v>
      </c>
      <c r="AC179">
        <v>11.51</v>
      </c>
      <c r="AD179">
        <v>28.39</v>
      </c>
      <c r="AE179">
        <v>3.87</v>
      </c>
      <c r="AF179">
        <v>0.29499999999999998</v>
      </c>
      <c r="AG179">
        <v>0.67800000000000005</v>
      </c>
      <c r="AH179">
        <v>1.92</v>
      </c>
      <c r="AI179">
        <v>2.806</v>
      </c>
      <c r="AJ179">
        <v>6.1</v>
      </c>
      <c r="AK179">
        <v>5.25</v>
      </c>
      <c r="AL179">
        <v>1.78</v>
      </c>
      <c r="AM179">
        <v>4.8600000000000003</v>
      </c>
      <c r="AN179">
        <v>0.14099999999999999</v>
      </c>
      <c r="AO179">
        <v>4.9649999999999999</v>
      </c>
      <c r="AP179">
        <v>829.33</v>
      </c>
    </row>
    <row r="180" spans="1:42">
      <c r="A180" s="28">
        <v>43173</v>
      </c>
      <c r="B180">
        <v>9.1</v>
      </c>
      <c r="C180">
        <v>6.73</v>
      </c>
      <c r="D180">
        <v>3.625</v>
      </c>
      <c r="E180">
        <v>10.02</v>
      </c>
      <c r="F180">
        <v>16.52</v>
      </c>
      <c r="G180">
        <v>27.9</v>
      </c>
      <c r="H180">
        <v>6.28</v>
      </c>
      <c r="I180">
        <v>1.262</v>
      </c>
      <c r="J180">
        <v>5.37</v>
      </c>
      <c r="K180">
        <v>21.4</v>
      </c>
      <c r="L180">
        <v>0.83099999999999996</v>
      </c>
      <c r="M180">
        <v>1.712</v>
      </c>
      <c r="N180">
        <v>3.19</v>
      </c>
      <c r="O180">
        <v>1.2549999999999999</v>
      </c>
      <c r="P180">
        <v>0.8</v>
      </c>
      <c r="Q180">
        <v>7.87</v>
      </c>
      <c r="R180">
        <v>19.260000000000002</v>
      </c>
      <c r="S180">
        <v>5.78</v>
      </c>
      <c r="T180">
        <v>15.64</v>
      </c>
      <c r="U180">
        <v>14.6</v>
      </c>
      <c r="V180">
        <v>2.0499999999999998</v>
      </c>
      <c r="W180">
        <v>9.1999999999999993</v>
      </c>
      <c r="X180">
        <v>10.039999999999999</v>
      </c>
      <c r="Y180">
        <v>1.298</v>
      </c>
      <c r="Z180">
        <v>4.33</v>
      </c>
      <c r="AA180">
        <v>0.83099999999999996</v>
      </c>
      <c r="AB180">
        <v>4.5599999999999996</v>
      </c>
      <c r="AC180">
        <v>11.45</v>
      </c>
      <c r="AD180">
        <v>28.28</v>
      </c>
      <c r="AE180">
        <v>3.92</v>
      </c>
      <c r="AF180">
        <v>0.28699999999999998</v>
      </c>
      <c r="AG180">
        <v>0.67200000000000004</v>
      </c>
      <c r="AH180">
        <v>1.9079999999999999</v>
      </c>
      <c r="AI180">
        <v>2.7719999999999998</v>
      </c>
      <c r="AJ180">
        <v>5.99</v>
      </c>
      <c r="AK180">
        <v>5.2</v>
      </c>
      <c r="AL180">
        <v>1.7549999999999999</v>
      </c>
      <c r="AM180">
        <v>4.82</v>
      </c>
      <c r="AN180">
        <v>0.14399999999999999</v>
      </c>
      <c r="AO180">
        <v>4.87</v>
      </c>
      <c r="AP180">
        <v>823.82</v>
      </c>
    </row>
    <row r="181" spans="1:42">
      <c r="A181" s="28">
        <v>43174</v>
      </c>
      <c r="B181">
        <v>9.0399999999999991</v>
      </c>
      <c r="C181">
        <v>6.67</v>
      </c>
      <c r="D181">
        <v>3.62</v>
      </c>
      <c r="E181">
        <v>9.9700000000000006</v>
      </c>
      <c r="F181">
        <v>16.78</v>
      </c>
      <c r="G181">
        <v>27.8</v>
      </c>
      <c r="H181">
        <v>6.28</v>
      </c>
      <c r="I181">
        <v>1.24</v>
      </c>
      <c r="J181">
        <v>5.35</v>
      </c>
      <c r="K181">
        <v>21.2</v>
      </c>
      <c r="L181">
        <v>0.83</v>
      </c>
      <c r="M181">
        <v>1.708</v>
      </c>
      <c r="N181">
        <v>3.11</v>
      </c>
      <c r="O181">
        <v>1.32</v>
      </c>
      <c r="P181">
        <v>0.8</v>
      </c>
      <c r="Q181">
        <v>7.85</v>
      </c>
      <c r="R181">
        <v>19.3</v>
      </c>
      <c r="S181">
        <v>5.7</v>
      </c>
      <c r="T181">
        <v>15.54</v>
      </c>
      <c r="U181">
        <v>14.7</v>
      </c>
      <c r="V181">
        <v>2.08</v>
      </c>
      <c r="W181">
        <v>9.2899999999999991</v>
      </c>
      <c r="X181">
        <v>9.8949999999999996</v>
      </c>
      <c r="Y181">
        <v>1.284</v>
      </c>
      <c r="Z181">
        <v>4.38</v>
      </c>
      <c r="AA181">
        <v>0.82</v>
      </c>
      <c r="AB181">
        <v>4.58</v>
      </c>
      <c r="AC181">
        <v>11.26</v>
      </c>
      <c r="AD181">
        <v>28.8</v>
      </c>
      <c r="AE181">
        <v>3.94</v>
      </c>
      <c r="AF181">
        <v>0.28100000000000003</v>
      </c>
      <c r="AG181">
        <v>0.67</v>
      </c>
      <c r="AH181">
        <v>1.91</v>
      </c>
      <c r="AI181">
        <v>2.8119999999999998</v>
      </c>
      <c r="AJ181">
        <v>6</v>
      </c>
      <c r="AK181">
        <v>5.25</v>
      </c>
      <c r="AL181">
        <v>1.77</v>
      </c>
      <c r="AM181">
        <v>4.87</v>
      </c>
      <c r="AN181">
        <v>0.14399999999999999</v>
      </c>
      <c r="AO181">
        <v>4.8499999999999996</v>
      </c>
      <c r="AP181">
        <v>817.69</v>
      </c>
    </row>
    <row r="182" spans="1:42">
      <c r="A182" s="28">
        <v>43175</v>
      </c>
      <c r="B182">
        <v>8.75</v>
      </c>
      <c r="C182">
        <v>6.61</v>
      </c>
      <c r="D182">
        <v>3.59</v>
      </c>
      <c r="E182">
        <v>9.6999999999999993</v>
      </c>
      <c r="F182">
        <v>16.940000000000001</v>
      </c>
      <c r="G182">
        <v>28.5</v>
      </c>
      <c r="H182">
        <v>6.28</v>
      </c>
      <c r="I182">
        <v>1.226</v>
      </c>
      <c r="J182">
        <v>5.35</v>
      </c>
      <c r="K182">
        <v>20.8</v>
      </c>
      <c r="L182">
        <v>0.84</v>
      </c>
      <c r="M182">
        <v>1.6879999999999999</v>
      </c>
      <c r="N182">
        <v>3.14</v>
      </c>
      <c r="O182">
        <v>1.29</v>
      </c>
      <c r="P182">
        <v>0.78800000000000003</v>
      </c>
      <c r="Q182">
        <v>8</v>
      </c>
      <c r="R182">
        <v>19.899999999999999</v>
      </c>
      <c r="S182">
        <v>5.78</v>
      </c>
      <c r="T182">
        <v>15.5</v>
      </c>
      <c r="U182">
        <v>14.7</v>
      </c>
      <c r="V182">
        <v>2.0499999999999998</v>
      </c>
      <c r="W182">
        <v>9.16</v>
      </c>
      <c r="X182">
        <v>9.73</v>
      </c>
      <c r="Y182">
        <v>1.28</v>
      </c>
      <c r="Z182">
        <v>4.38</v>
      </c>
      <c r="AA182">
        <v>0.82099999999999995</v>
      </c>
      <c r="AB182">
        <v>4.5599999999999996</v>
      </c>
      <c r="AC182">
        <v>11.22</v>
      </c>
      <c r="AD182">
        <v>28.66</v>
      </c>
      <c r="AE182">
        <v>3.94</v>
      </c>
      <c r="AF182">
        <v>0.28499999999999998</v>
      </c>
      <c r="AG182">
        <v>0.67400000000000004</v>
      </c>
      <c r="AH182">
        <v>1.92</v>
      </c>
      <c r="AI182">
        <v>2.7240000000000002</v>
      </c>
      <c r="AJ182">
        <v>5.84</v>
      </c>
      <c r="AK182">
        <v>5.22</v>
      </c>
      <c r="AL182">
        <v>1.79</v>
      </c>
      <c r="AM182">
        <v>4.8899999999999997</v>
      </c>
      <c r="AN182">
        <v>0.14099999999999999</v>
      </c>
      <c r="AO182">
        <v>4.8049999999999997</v>
      </c>
      <c r="AP182">
        <v>813.91</v>
      </c>
    </row>
    <row r="183" spans="1:42">
      <c r="A183" s="28">
        <v>43178</v>
      </c>
      <c r="B183">
        <v>8.86</v>
      </c>
      <c r="C183">
        <v>6.57</v>
      </c>
      <c r="D183">
        <v>3.46</v>
      </c>
      <c r="E183">
        <v>9.6999999999999993</v>
      </c>
      <c r="F183">
        <v>16.8</v>
      </c>
      <c r="G183">
        <v>28.2</v>
      </c>
      <c r="H183">
        <v>6.28</v>
      </c>
      <c r="I183">
        <v>1.206</v>
      </c>
      <c r="J183">
        <v>5.46</v>
      </c>
      <c r="K183">
        <v>21</v>
      </c>
      <c r="L183">
        <v>0.82699999999999996</v>
      </c>
      <c r="M183">
        <v>1.6539999999999999</v>
      </c>
      <c r="N183">
        <v>3.11</v>
      </c>
      <c r="O183">
        <v>1.25</v>
      </c>
      <c r="P183">
        <v>0.79200000000000004</v>
      </c>
      <c r="Q183">
        <v>7.94</v>
      </c>
      <c r="R183">
        <v>19.46</v>
      </c>
      <c r="S183">
        <v>5.78</v>
      </c>
      <c r="T183">
        <v>15.72</v>
      </c>
      <c r="U183">
        <v>14.4</v>
      </c>
      <c r="V183">
        <v>2.0499999999999998</v>
      </c>
      <c r="W183">
        <v>9.3000000000000007</v>
      </c>
      <c r="X183">
        <v>9.73</v>
      </c>
      <c r="Y183">
        <v>1.24</v>
      </c>
      <c r="Z183">
        <v>4.3499999999999996</v>
      </c>
      <c r="AA183">
        <v>0.78600000000000003</v>
      </c>
      <c r="AB183">
        <v>4.4800000000000004</v>
      </c>
      <c r="AC183">
        <v>11.2</v>
      </c>
      <c r="AD183">
        <v>28.6</v>
      </c>
      <c r="AE183">
        <v>3.9</v>
      </c>
      <c r="AF183">
        <v>0.27900000000000003</v>
      </c>
      <c r="AG183">
        <v>0.73</v>
      </c>
      <c r="AH183">
        <v>1.8759999999999999</v>
      </c>
      <c r="AI183">
        <v>2.6619999999999999</v>
      </c>
      <c r="AJ183">
        <v>5.9</v>
      </c>
      <c r="AK183">
        <v>5.24</v>
      </c>
      <c r="AL183">
        <v>1.73</v>
      </c>
      <c r="AM183">
        <v>4.9000000000000004</v>
      </c>
      <c r="AN183">
        <v>0.151</v>
      </c>
      <c r="AO183">
        <v>4.75</v>
      </c>
      <c r="AP183">
        <v>807.44</v>
      </c>
    </row>
    <row r="184" spans="1:42">
      <c r="A184" s="28">
        <v>43179</v>
      </c>
      <c r="B184">
        <v>8.89</v>
      </c>
      <c r="C184">
        <v>6.6</v>
      </c>
      <c r="D184">
        <v>3.47</v>
      </c>
      <c r="E184">
        <v>9.64</v>
      </c>
      <c r="F184">
        <v>16.600000000000001</v>
      </c>
      <c r="G184">
        <v>28.2</v>
      </c>
      <c r="H184">
        <v>6.28</v>
      </c>
      <c r="I184">
        <v>1.212</v>
      </c>
      <c r="J184">
        <v>5.4</v>
      </c>
      <c r="K184">
        <v>20.7</v>
      </c>
      <c r="L184">
        <v>0.81499999999999995</v>
      </c>
      <c r="M184">
        <v>1.6659999999999999</v>
      </c>
      <c r="N184">
        <v>3.25</v>
      </c>
      <c r="O184">
        <v>1.24</v>
      </c>
      <c r="P184">
        <v>0.79800000000000004</v>
      </c>
      <c r="Q184">
        <v>7.9</v>
      </c>
      <c r="R184">
        <v>19.32</v>
      </c>
      <c r="S184">
        <v>5.95</v>
      </c>
      <c r="T184">
        <v>15.38</v>
      </c>
      <c r="U184">
        <v>14.4</v>
      </c>
      <c r="V184">
        <v>2.0699999999999998</v>
      </c>
      <c r="W184">
        <v>9.1999999999999993</v>
      </c>
      <c r="X184">
        <v>9.94</v>
      </c>
      <c r="Y184">
        <v>1.23</v>
      </c>
      <c r="Z184">
        <v>4.3499999999999996</v>
      </c>
      <c r="AA184">
        <v>0.82599999999999996</v>
      </c>
      <c r="AB184">
        <v>4.5</v>
      </c>
      <c r="AC184">
        <v>11.24</v>
      </c>
      <c r="AD184">
        <v>28.21</v>
      </c>
      <c r="AE184">
        <v>3.8</v>
      </c>
      <c r="AF184">
        <v>0.28000000000000003</v>
      </c>
      <c r="AG184">
        <v>0.83699999999999997</v>
      </c>
      <c r="AH184">
        <v>1.9219999999999999</v>
      </c>
      <c r="AI184">
        <v>2.6619999999999999</v>
      </c>
      <c r="AJ184">
        <v>5.9</v>
      </c>
      <c r="AK184">
        <v>5.18</v>
      </c>
      <c r="AL184">
        <v>1.74</v>
      </c>
      <c r="AM184">
        <v>4.91</v>
      </c>
      <c r="AN184">
        <v>0.17399999999999999</v>
      </c>
      <c r="AO184">
        <v>4.7</v>
      </c>
      <c r="AP184">
        <v>805.58</v>
      </c>
    </row>
    <row r="185" spans="1:42">
      <c r="A185" s="28">
        <v>43180</v>
      </c>
      <c r="B185">
        <v>8.81</v>
      </c>
      <c r="C185">
        <v>6.57</v>
      </c>
      <c r="D185">
        <v>3.49</v>
      </c>
      <c r="E185">
        <v>9.5299999999999994</v>
      </c>
      <c r="F185">
        <v>16.600000000000001</v>
      </c>
      <c r="G185">
        <v>28.3</v>
      </c>
      <c r="H185">
        <v>6.28</v>
      </c>
      <c r="I185">
        <v>1.2</v>
      </c>
      <c r="J185">
        <v>5.35</v>
      </c>
      <c r="K185">
        <v>20.5</v>
      </c>
      <c r="L185">
        <v>0.80200000000000005</v>
      </c>
      <c r="M185">
        <v>1.68</v>
      </c>
      <c r="N185">
        <v>3.36</v>
      </c>
      <c r="O185">
        <v>1.2450000000000001</v>
      </c>
      <c r="P185">
        <v>0.79800000000000004</v>
      </c>
      <c r="Q185">
        <v>7.91</v>
      </c>
      <c r="R185">
        <v>18.8</v>
      </c>
      <c r="S185">
        <v>5.79</v>
      </c>
      <c r="T185">
        <v>15.46</v>
      </c>
      <c r="U185">
        <v>14.35</v>
      </c>
      <c r="V185">
        <v>2.0699999999999998</v>
      </c>
      <c r="W185">
        <v>9.1999999999999993</v>
      </c>
      <c r="X185">
        <v>9.98</v>
      </c>
      <c r="Y185">
        <v>1.214</v>
      </c>
      <c r="Z185">
        <v>4.37</v>
      </c>
      <c r="AA185">
        <v>0.81899999999999995</v>
      </c>
      <c r="AB185">
        <v>4.5</v>
      </c>
      <c r="AC185">
        <v>11.44</v>
      </c>
      <c r="AD185">
        <v>27.88</v>
      </c>
      <c r="AE185">
        <v>3.81</v>
      </c>
      <c r="AF185">
        <v>0.28100000000000003</v>
      </c>
      <c r="AG185">
        <v>0.875</v>
      </c>
      <c r="AH185">
        <v>1.9019999999999999</v>
      </c>
      <c r="AI185">
        <v>2.78</v>
      </c>
      <c r="AJ185">
        <v>5.88</v>
      </c>
      <c r="AK185">
        <v>5.19</v>
      </c>
      <c r="AL185">
        <v>1.74</v>
      </c>
      <c r="AM185">
        <v>4.8099999999999996</v>
      </c>
      <c r="AN185">
        <v>0.16800000000000001</v>
      </c>
      <c r="AO185">
        <v>4.63</v>
      </c>
      <c r="AP185">
        <v>800.1</v>
      </c>
    </row>
    <row r="186" spans="1:42">
      <c r="A186" s="28">
        <v>43181</v>
      </c>
      <c r="B186">
        <v>8.9600000000000009</v>
      </c>
      <c r="C186">
        <v>6.4</v>
      </c>
      <c r="D186">
        <v>3.42</v>
      </c>
      <c r="E186">
        <v>9</v>
      </c>
      <c r="F186">
        <v>16.22</v>
      </c>
      <c r="G186">
        <v>28.1</v>
      </c>
      <c r="H186">
        <v>6.26</v>
      </c>
      <c r="I186">
        <v>1.1839999999999999</v>
      </c>
      <c r="J186">
        <v>5.14</v>
      </c>
      <c r="K186">
        <v>20.149999999999999</v>
      </c>
      <c r="L186">
        <v>0.77700000000000002</v>
      </c>
      <c r="M186">
        <v>1.65</v>
      </c>
      <c r="N186">
        <v>3.35</v>
      </c>
      <c r="O186">
        <v>1.2</v>
      </c>
      <c r="P186">
        <v>0.79400000000000004</v>
      </c>
      <c r="Q186">
        <v>7.91</v>
      </c>
      <c r="R186">
        <v>18.78</v>
      </c>
      <c r="S186">
        <v>5.71</v>
      </c>
      <c r="T186">
        <v>15.46</v>
      </c>
      <c r="U186">
        <v>14.3</v>
      </c>
      <c r="V186">
        <v>2.02</v>
      </c>
      <c r="W186">
        <v>9.19</v>
      </c>
      <c r="X186">
        <v>9.8450000000000006</v>
      </c>
      <c r="Y186">
        <v>1.194</v>
      </c>
      <c r="Z186">
        <v>4.33</v>
      </c>
      <c r="AA186">
        <v>0.81799999999999995</v>
      </c>
      <c r="AB186">
        <v>4.4000000000000004</v>
      </c>
      <c r="AC186">
        <v>11.09</v>
      </c>
      <c r="AD186">
        <v>28.23</v>
      </c>
      <c r="AE186">
        <v>3.7</v>
      </c>
      <c r="AF186">
        <v>0.27900000000000003</v>
      </c>
      <c r="AG186">
        <v>0.88100000000000001</v>
      </c>
      <c r="AH186">
        <v>1.85</v>
      </c>
      <c r="AI186">
        <v>2.6619999999999999</v>
      </c>
      <c r="AJ186">
        <v>5.85</v>
      </c>
      <c r="AK186">
        <v>5.0999999999999996</v>
      </c>
      <c r="AL186">
        <v>1.72</v>
      </c>
      <c r="AM186">
        <v>4.76</v>
      </c>
      <c r="AN186">
        <v>0.16400000000000001</v>
      </c>
      <c r="AO186">
        <v>4.59</v>
      </c>
      <c r="AP186">
        <v>787.5</v>
      </c>
    </row>
    <row r="187" spans="1:42">
      <c r="A187" s="28">
        <v>43182</v>
      </c>
      <c r="B187">
        <v>8.7100000000000009</v>
      </c>
      <c r="C187">
        <v>6.31</v>
      </c>
      <c r="D187">
        <v>3.44</v>
      </c>
      <c r="E187">
        <v>8.9</v>
      </c>
      <c r="F187">
        <v>16.059999999999999</v>
      </c>
      <c r="G187">
        <v>28.3</v>
      </c>
      <c r="H187">
        <v>6.2</v>
      </c>
      <c r="I187">
        <v>1.21</v>
      </c>
      <c r="J187">
        <v>5.09</v>
      </c>
      <c r="K187">
        <v>20.25</v>
      </c>
      <c r="L187">
        <v>0.78400000000000003</v>
      </c>
      <c r="M187">
        <v>1.6639999999999999</v>
      </c>
      <c r="N187">
        <v>3.28</v>
      </c>
      <c r="O187">
        <v>1.21</v>
      </c>
      <c r="P187">
        <v>0.79</v>
      </c>
      <c r="Q187">
        <v>7.93</v>
      </c>
      <c r="R187">
        <v>18.559999999999999</v>
      </c>
      <c r="S187">
        <v>5.74</v>
      </c>
      <c r="T187">
        <v>15.06</v>
      </c>
      <c r="U187">
        <v>14.5</v>
      </c>
      <c r="V187">
        <v>2.02</v>
      </c>
      <c r="W187">
        <v>9.06</v>
      </c>
      <c r="X187">
        <v>9.6649999999999991</v>
      </c>
      <c r="Y187">
        <v>1.2</v>
      </c>
      <c r="Z187">
        <v>4.34</v>
      </c>
      <c r="AA187">
        <v>0.81399999999999995</v>
      </c>
      <c r="AB187">
        <v>4.37</v>
      </c>
      <c r="AC187">
        <v>11</v>
      </c>
      <c r="AD187">
        <v>28.39</v>
      </c>
      <c r="AE187">
        <v>3.78</v>
      </c>
      <c r="AF187">
        <v>0.28000000000000003</v>
      </c>
      <c r="AG187">
        <v>0.875</v>
      </c>
      <c r="AH187">
        <v>1.8360000000000001</v>
      </c>
      <c r="AI187">
        <v>2.58</v>
      </c>
      <c r="AJ187">
        <v>5.81</v>
      </c>
      <c r="AK187">
        <v>5.09</v>
      </c>
      <c r="AL187">
        <v>1.7350000000000001</v>
      </c>
      <c r="AM187">
        <v>4.9400000000000004</v>
      </c>
      <c r="AN187">
        <v>0.16400000000000001</v>
      </c>
      <c r="AO187">
        <v>4.6500000000000004</v>
      </c>
      <c r="AP187">
        <v>785.72</v>
      </c>
    </row>
    <row r="188" spans="1:42">
      <c r="A188" s="28">
        <v>43185</v>
      </c>
      <c r="B188">
        <v>8.7200000000000006</v>
      </c>
      <c r="C188">
        <v>6.37</v>
      </c>
      <c r="D188">
        <v>3.4649999999999999</v>
      </c>
      <c r="E188">
        <v>9</v>
      </c>
      <c r="F188">
        <v>16.2</v>
      </c>
      <c r="G188">
        <v>28.4</v>
      </c>
      <c r="H188">
        <v>6.22</v>
      </c>
      <c r="I188">
        <v>1.1859999999999999</v>
      </c>
      <c r="J188">
        <v>5.25</v>
      </c>
      <c r="K188">
        <v>20.350000000000001</v>
      </c>
      <c r="L188">
        <v>0.8</v>
      </c>
      <c r="M188">
        <v>1.62</v>
      </c>
      <c r="N188">
        <v>3.24</v>
      </c>
      <c r="O188">
        <v>1.1950000000000001</v>
      </c>
      <c r="P188">
        <v>0.79800000000000004</v>
      </c>
      <c r="Q188">
        <v>7.92</v>
      </c>
      <c r="R188">
        <v>18.46</v>
      </c>
      <c r="S188">
        <v>5.71</v>
      </c>
      <c r="T188">
        <v>14.9</v>
      </c>
      <c r="U188">
        <v>14.1</v>
      </c>
      <c r="V188">
        <v>2.0499999999999998</v>
      </c>
      <c r="W188">
        <v>8.9700000000000006</v>
      </c>
      <c r="X188">
        <v>9.6950000000000003</v>
      </c>
      <c r="Y188">
        <v>1.21</v>
      </c>
      <c r="Z188">
        <v>4.3600000000000003</v>
      </c>
      <c r="AA188">
        <v>0.81899999999999995</v>
      </c>
      <c r="AB188">
        <v>4.2699999999999996</v>
      </c>
      <c r="AC188">
        <v>11.4</v>
      </c>
      <c r="AD188">
        <v>28.5</v>
      </c>
      <c r="AE188">
        <v>3.76</v>
      </c>
      <c r="AF188">
        <v>0.28299999999999997</v>
      </c>
      <c r="AG188">
        <v>0.88900000000000001</v>
      </c>
      <c r="AH188">
        <v>1.85</v>
      </c>
      <c r="AI188">
        <v>2.6219999999999999</v>
      </c>
      <c r="AJ188">
        <v>5.76</v>
      </c>
      <c r="AK188">
        <v>5.14</v>
      </c>
      <c r="AL188">
        <v>1.7</v>
      </c>
      <c r="AM188">
        <v>4.8099999999999996</v>
      </c>
      <c r="AN188">
        <v>0.16800000000000001</v>
      </c>
      <c r="AO188">
        <v>4.6500000000000004</v>
      </c>
      <c r="AP188">
        <v>790.05</v>
      </c>
    </row>
    <row r="189" spans="1:42">
      <c r="A189" s="28">
        <v>43186</v>
      </c>
      <c r="B189">
        <v>8.9</v>
      </c>
      <c r="C189">
        <v>6.4</v>
      </c>
      <c r="D189">
        <v>3.47</v>
      </c>
      <c r="E189">
        <v>9.0500000000000007</v>
      </c>
      <c r="F189">
        <v>16.399999999999999</v>
      </c>
      <c r="G189">
        <v>28.2</v>
      </c>
      <c r="H189">
        <v>6.22</v>
      </c>
      <c r="I189">
        <v>1.19</v>
      </c>
      <c r="J189">
        <v>5.1100000000000003</v>
      </c>
      <c r="K189">
        <v>20.5</v>
      </c>
      <c r="L189">
        <v>0.79100000000000004</v>
      </c>
      <c r="M189">
        <v>1.6020000000000001</v>
      </c>
      <c r="N189">
        <v>3.24</v>
      </c>
      <c r="O189">
        <v>1.2</v>
      </c>
      <c r="P189">
        <v>0.79800000000000004</v>
      </c>
      <c r="Q189">
        <v>7.88</v>
      </c>
      <c r="R189">
        <v>18.559999999999999</v>
      </c>
      <c r="S189">
        <v>5.7</v>
      </c>
      <c r="T189">
        <v>15.16</v>
      </c>
      <c r="U189">
        <v>14.45</v>
      </c>
      <c r="V189">
        <v>2.1</v>
      </c>
      <c r="W189">
        <v>9.15</v>
      </c>
      <c r="X189">
        <v>9.92</v>
      </c>
      <c r="Y189">
        <v>1.204</v>
      </c>
      <c r="Z189">
        <v>4.38</v>
      </c>
      <c r="AA189">
        <v>0.81399999999999995</v>
      </c>
      <c r="AB189">
        <v>4.29</v>
      </c>
      <c r="AC189">
        <v>11.28</v>
      </c>
      <c r="AD189">
        <v>28.73</v>
      </c>
      <c r="AE189">
        <v>3.76</v>
      </c>
      <c r="AF189">
        <v>0.28299999999999997</v>
      </c>
      <c r="AG189">
        <v>0.9</v>
      </c>
      <c r="AH189">
        <v>1.806</v>
      </c>
      <c r="AI189">
        <v>2.6440000000000001</v>
      </c>
      <c r="AJ189">
        <v>5.88</v>
      </c>
      <c r="AK189">
        <v>5.18</v>
      </c>
      <c r="AL189">
        <v>1.69</v>
      </c>
      <c r="AM189">
        <v>4.8</v>
      </c>
      <c r="AN189">
        <v>0.17299999999999999</v>
      </c>
      <c r="AO189">
        <v>4.8</v>
      </c>
      <c r="AP189">
        <v>794.56</v>
      </c>
    </row>
    <row r="190" spans="1:42">
      <c r="A190" s="28">
        <v>43187</v>
      </c>
      <c r="B190">
        <v>8.8000000000000007</v>
      </c>
      <c r="C190">
        <v>6.4</v>
      </c>
      <c r="D190">
        <v>3.4</v>
      </c>
      <c r="E190">
        <v>9</v>
      </c>
      <c r="F190">
        <v>16.34</v>
      </c>
      <c r="G190">
        <v>28.5</v>
      </c>
      <c r="H190">
        <v>6.22</v>
      </c>
      <c r="I190">
        <v>1.18</v>
      </c>
      <c r="J190">
        <v>5.05</v>
      </c>
      <c r="K190">
        <v>20.399999999999999</v>
      </c>
      <c r="L190">
        <v>0.77900000000000003</v>
      </c>
      <c r="M190">
        <v>1.6080000000000001</v>
      </c>
      <c r="N190">
        <v>3.32</v>
      </c>
      <c r="O190">
        <v>1.175</v>
      </c>
      <c r="P190">
        <v>0.79</v>
      </c>
      <c r="Q190">
        <v>7.94</v>
      </c>
      <c r="R190">
        <v>18.7</v>
      </c>
      <c r="S190">
        <v>5.59</v>
      </c>
      <c r="T190">
        <v>15</v>
      </c>
      <c r="U190">
        <v>14.25</v>
      </c>
      <c r="V190">
        <v>2.0499999999999998</v>
      </c>
      <c r="W190">
        <v>9.11</v>
      </c>
      <c r="X190">
        <v>9.6</v>
      </c>
      <c r="Y190">
        <v>1.18</v>
      </c>
      <c r="Z190">
        <v>4.3600000000000003</v>
      </c>
      <c r="AA190">
        <v>0.79200000000000004</v>
      </c>
      <c r="AB190">
        <v>4.3499999999999996</v>
      </c>
      <c r="AC190">
        <v>11.12</v>
      </c>
      <c r="AD190">
        <v>29.5</v>
      </c>
      <c r="AE190">
        <v>3.79</v>
      </c>
      <c r="AF190">
        <v>0.27300000000000002</v>
      </c>
      <c r="AG190">
        <v>0.9</v>
      </c>
      <c r="AH190">
        <v>1.78</v>
      </c>
      <c r="AI190">
        <v>2.61</v>
      </c>
      <c r="AJ190">
        <v>5.83</v>
      </c>
      <c r="AK190">
        <v>5.16</v>
      </c>
      <c r="AL190">
        <v>1.69</v>
      </c>
      <c r="AM190">
        <v>4.8</v>
      </c>
      <c r="AN190">
        <v>0.17199999999999999</v>
      </c>
      <c r="AO190">
        <v>4.76</v>
      </c>
      <c r="AP190">
        <v>790.8</v>
      </c>
    </row>
    <row r="191" spans="1:42">
      <c r="A191" s="28">
        <v>43188</v>
      </c>
      <c r="B191">
        <v>8.85</v>
      </c>
      <c r="C191">
        <v>6.39</v>
      </c>
      <c r="D191">
        <v>3.4</v>
      </c>
      <c r="E191">
        <v>8.6999999999999993</v>
      </c>
      <c r="F191">
        <v>16.260000000000002</v>
      </c>
      <c r="G191">
        <v>28.5</v>
      </c>
      <c r="H191">
        <v>6.14</v>
      </c>
      <c r="I191">
        <v>1.1619999999999999</v>
      </c>
      <c r="J191">
        <v>4.8899999999999997</v>
      </c>
      <c r="K191">
        <v>20.149999999999999</v>
      </c>
      <c r="L191">
        <v>0.69599999999999995</v>
      </c>
      <c r="M191">
        <v>1.5660000000000001</v>
      </c>
      <c r="N191">
        <v>3.33</v>
      </c>
      <c r="O191">
        <v>1.17</v>
      </c>
      <c r="P191">
        <v>0.79</v>
      </c>
      <c r="Q191">
        <v>7.85</v>
      </c>
      <c r="R191">
        <v>18.28</v>
      </c>
      <c r="S191">
        <v>5.64</v>
      </c>
      <c r="T191">
        <v>14.5</v>
      </c>
      <c r="U191">
        <v>14.3</v>
      </c>
      <c r="V191">
        <v>1.99</v>
      </c>
      <c r="W191">
        <v>8.93</v>
      </c>
      <c r="X191">
        <v>9.2899999999999991</v>
      </c>
      <c r="Y191">
        <v>1.1499999999999999</v>
      </c>
      <c r="Z191">
        <v>4.3</v>
      </c>
      <c r="AA191">
        <v>0.76500000000000001</v>
      </c>
      <c r="AB191">
        <v>4.3</v>
      </c>
      <c r="AC191">
        <v>10.98</v>
      </c>
      <c r="AD191">
        <v>29.89</v>
      </c>
      <c r="AE191">
        <v>3.8</v>
      </c>
      <c r="AF191">
        <v>0.29799999999999999</v>
      </c>
      <c r="AG191">
        <v>0.94</v>
      </c>
      <c r="AH191">
        <v>1.76</v>
      </c>
      <c r="AI191">
        <v>2.5859999999999999</v>
      </c>
      <c r="AJ191">
        <v>5.96</v>
      </c>
      <c r="AK191">
        <v>4.9800000000000004</v>
      </c>
      <c r="AL191">
        <v>1.68</v>
      </c>
      <c r="AM191">
        <v>4.8</v>
      </c>
      <c r="AN191">
        <v>0.18</v>
      </c>
      <c r="AO191">
        <v>4.6500000000000004</v>
      </c>
      <c r="AP191">
        <v>780.5</v>
      </c>
    </row>
    <row r="192" spans="1:42">
      <c r="A192" s="28">
        <v>43193</v>
      </c>
      <c r="B192">
        <v>8.9499999999999993</v>
      </c>
      <c r="C192">
        <v>6.25</v>
      </c>
      <c r="D192">
        <v>3.35</v>
      </c>
      <c r="E192">
        <v>8.77</v>
      </c>
      <c r="F192">
        <v>16</v>
      </c>
      <c r="G192">
        <v>28.4</v>
      </c>
      <c r="H192">
        <v>6.12</v>
      </c>
      <c r="I192">
        <v>1.1379999999999999</v>
      </c>
      <c r="J192">
        <v>4.95</v>
      </c>
      <c r="K192">
        <v>20.350000000000001</v>
      </c>
      <c r="L192">
        <v>0.71399999999999997</v>
      </c>
      <c r="M192">
        <v>1.56</v>
      </c>
      <c r="N192">
        <v>3.32</v>
      </c>
      <c r="O192">
        <v>1.18</v>
      </c>
      <c r="P192">
        <v>0.77200000000000002</v>
      </c>
      <c r="Q192">
        <v>7.8</v>
      </c>
      <c r="R192">
        <v>18.2</v>
      </c>
      <c r="S192">
        <v>5.58</v>
      </c>
      <c r="T192">
        <v>14.52</v>
      </c>
      <c r="U192">
        <v>14.15</v>
      </c>
      <c r="V192">
        <v>1.9550000000000001</v>
      </c>
      <c r="W192">
        <v>8.92</v>
      </c>
      <c r="X192">
        <v>9</v>
      </c>
      <c r="Y192">
        <v>1.0900000000000001</v>
      </c>
      <c r="Z192">
        <v>4.26</v>
      </c>
      <c r="AA192">
        <v>0.747</v>
      </c>
      <c r="AB192">
        <v>4.2300000000000004</v>
      </c>
      <c r="AC192">
        <v>10.75</v>
      </c>
      <c r="AD192">
        <v>30.15</v>
      </c>
      <c r="AE192">
        <v>3.8</v>
      </c>
      <c r="AF192">
        <v>0.28599999999999998</v>
      </c>
      <c r="AG192">
        <v>0.88200000000000001</v>
      </c>
      <c r="AH192">
        <v>1.748</v>
      </c>
      <c r="AI192">
        <v>2.5859999999999999</v>
      </c>
      <c r="AJ192">
        <v>5.84</v>
      </c>
      <c r="AK192">
        <v>4.9400000000000004</v>
      </c>
      <c r="AL192">
        <v>1.67</v>
      </c>
      <c r="AM192">
        <v>4.71</v>
      </c>
      <c r="AN192">
        <v>0.16800000000000001</v>
      </c>
      <c r="AO192">
        <v>4.59</v>
      </c>
      <c r="AP192">
        <v>779.45</v>
      </c>
    </row>
    <row r="193" spans="1:42">
      <c r="A193" s="28">
        <v>43194</v>
      </c>
      <c r="B193">
        <v>8.9600000000000009</v>
      </c>
      <c r="C193">
        <v>6.26</v>
      </c>
      <c r="D193">
        <v>3.2749999999999999</v>
      </c>
      <c r="E193">
        <v>8.7200000000000006</v>
      </c>
      <c r="F193">
        <v>15.66</v>
      </c>
      <c r="G193">
        <v>28.1</v>
      </c>
      <c r="H193">
        <v>6.14</v>
      </c>
      <c r="I193">
        <v>1.1259999999999999</v>
      </c>
      <c r="J193">
        <v>4.8899999999999997</v>
      </c>
      <c r="K193">
        <v>20.75</v>
      </c>
      <c r="L193">
        <v>0.69499999999999995</v>
      </c>
      <c r="M193">
        <v>1.504</v>
      </c>
      <c r="N193">
        <v>3.36</v>
      </c>
      <c r="O193">
        <v>1.19</v>
      </c>
      <c r="P193">
        <v>0.77800000000000002</v>
      </c>
      <c r="Q193">
        <v>7.78</v>
      </c>
      <c r="R193">
        <v>18.399999999999999</v>
      </c>
      <c r="S193">
        <v>5.58</v>
      </c>
      <c r="T193">
        <v>14.56</v>
      </c>
      <c r="U193">
        <v>14</v>
      </c>
      <c r="V193">
        <v>2</v>
      </c>
      <c r="W193">
        <v>9.1</v>
      </c>
      <c r="X193">
        <v>9</v>
      </c>
      <c r="Y193">
        <v>1.06</v>
      </c>
      <c r="Z193">
        <v>4.28</v>
      </c>
      <c r="AA193">
        <v>0.73499999999999999</v>
      </c>
      <c r="AB193">
        <v>4.26</v>
      </c>
      <c r="AC193">
        <v>10.8</v>
      </c>
      <c r="AD193">
        <v>29.94</v>
      </c>
      <c r="AE193">
        <v>3.8</v>
      </c>
      <c r="AF193">
        <v>0.28899999999999998</v>
      </c>
      <c r="AG193">
        <v>0.87</v>
      </c>
      <c r="AH193">
        <v>1.73</v>
      </c>
      <c r="AI193">
        <v>2.5859999999999999</v>
      </c>
      <c r="AJ193">
        <v>5.9</v>
      </c>
      <c r="AK193">
        <v>4.88</v>
      </c>
      <c r="AL193">
        <v>1.67</v>
      </c>
      <c r="AM193">
        <v>4.7300000000000004</v>
      </c>
      <c r="AN193">
        <v>0.154</v>
      </c>
      <c r="AO193">
        <v>4.5449999999999999</v>
      </c>
      <c r="AP193">
        <v>781.14</v>
      </c>
    </row>
    <row r="194" spans="1:42">
      <c r="A194" s="28">
        <v>43195</v>
      </c>
      <c r="B194">
        <v>9.0500000000000007</v>
      </c>
      <c r="C194">
        <v>6.48</v>
      </c>
      <c r="D194">
        <v>3.43</v>
      </c>
      <c r="E194">
        <v>9</v>
      </c>
      <c r="F194">
        <v>16</v>
      </c>
      <c r="G194">
        <v>28.4</v>
      </c>
      <c r="H194">
        <v>6.16</v>
      </c>
      <c r="I194">
        <v>1.1879999999999999</v>
      </c>
      <c r="J194">
        <v>5.24</v>
      </c>
      <c r="K194">
        <v>21</v>
      </c>
      <c r="L194">
        <v>0.71</v>
      </c>
      <c r="M194">
        <v>1.538</v>
      </c>
      <c r="N194">
        <v>3.44</v>
      </c>
      <c r="O194">
        <v>1.22</v>
      </c>
      <c r="P194">
        <v>0.78800000000000003</v>
      </c>
      <c r="Q194">
        <v>8.0399999999999991</v>
      </c>
      <c r="R194">
        <v>18.48</v>
      </c>
      <c r="S194">
        <v>5.6</v>
      </c>
      <c r="T194">
        <v>14.84</v>
      </c>
      <c r="U194">
        <v>14.05</v>
      </c>
      <c r="V194">
        <v>2.06</v>
      </c>
      <c r="W194">
        <v>9.34</v>
      </c>
      <c r="X194">
        <v>9.1999999999999993</v>
      </c>
      <c r="Y194">
        <v>1.08</v>
      </c>
      <c r="Z194">
        <v>4.3099999999999996</v>
      </c>
      <c r="AA194">
        <v>0.77900000000000003</v>
      </c>
      <c r="AB194">
        <v>4.2</v>
      </c>
      <c r="AC194">
        <v>11.03</v>
      </c>
      <c r="AD194">
        <v>30.27</v>
      </c>
      <c r="AE194">
        <v>3.85</v>
      </c>
      <c r="AF194">
        <v>0.29199999999999998</v>
      </c>
      <c r="AG194">
        <v>0.88</v>
      </c>
      <c r="AH194">
        <v>1.752</v>
      </c>
      <c r="AI194">
        <v>2.75</v>
      </c>
      <c r="AJ194">
        <v>5.94</v>
      </c>
      <c r="AK194">
        <v>5.03</v>
      </c>
      <c r="AL194">
        <v>1.7050000000000001</v>
      </c>
      <c r="AM194">
        <v>4.83</v>
      </c>
      <c r="AN194">
        <v>0.16</v>
      </c>
      <c r="AO194">
        <v>4.68</v>
      </c>
      <c r="AP194">
        <v>801.14</v>
      </c>
    </row>
    <row r="195" spans="1:42">
      <c r="A195" s="28">
        <v>43200</v>
      </c>
      <c r="B195">
        <v>8.9</v>
      </c>
      <c r="C195">
        <v>6.58</v>
      </c>
      <c r="D195">
        <v>3.43</v>
      </c>
      <c r="E195">
        <v>9.36</v>
      </c>
      <c r="F195">
        <v>16</v>
      </c>
      <c r="G195">
        <v>28.6</v>
      </c>
      <c r="H195">
        <v>6.2</v>
      </c>
      <c r="I195">
        <v>1.226</v>
      </c>
      <c r="J195">
        <v>5.36</v>
      </c>
      <c r="K195">
        <v>21.05</v>
      </c>
      <c r="L195">
        <v>0.72</v>
      </c>
      <c r="M195">
        <v>1.5760000000000001</v>
      </c>
      <c r="N195">
        <v>3.44</v>
      </c>
      <c r="O195">
        <v>1.2150000000000001</v>
      </c>
      <c r="P195">
        <v>0.79800000000000004</v>
      </c>
      <c r="Q195">
        <v>8.14</v>
      </c>
      <c r="R195">
        <v>18.8</v>
      </c>
      <c r="S195">
        <v>5.6</v>
      </c>
      <c r="T195">
        <v>14.98</v>
      </c>
      <c r="U195">
        <v>14</v>
      </c>
      <c r="V195">
        <v>2.1</v>
      </c>
      <c r="W195">
        <v>9.3000000000000007</v>
      </c>
      <c r="X195">
        <v>9.4</v>
      </c>
      <c r="Y195">
        <v>1.1100000000000001</v>
      </c>
      <c r="Z195">
        <v>4.34</v>
      </c>
      <c r="AA195">
        <v>0.78400000000000003</v>
      </c>
      <c r="AB195">
        <v>4.22</v>
      </c>
      <c r="AC195">
        <v>11.28</v>
      </c>
      <c r="AD195">
        <v>30</v>
      </c>
      <c r="AE195">
        <v>3.87</v>
      </c>
      <c r="AF195">
        <v>0.28899999999999998</v>
      </c>
      <c r="AG195">
        <v>0.89200000000000002</v>
      </c>
      <c r="AH195">
        <v>1.762</v>
      </c>
      <c r="AI195">
        <v>2.86</v>
      </c>
      <c r="AJ195">
        <v>5.85</v>
      </c>
      <c r="AK195">
        <v>5.15</v>
      </c>
      <c r="AL195">
        <v>1.7</v>
      </c>
      <c r="AM195">
        <v>4.8</v>
      </c>
      <c r="AN195">
        <v>0.159</v>
      </c>
      <c r="AO195">
        <v>4.7350000000000003</v>
      </c>
      <c r="AP195">
        <v>810.54</v>
      </c>
    </row>
    <row r="196" spans="1:42">
      <c r="A196" s="28">
        <v>43201</v>
      </c>
      <c r="B196">
        <v>8.85</v>
      </c>
      <c r="C196">
        <v>6.55</v>
      </c>
      <c r="D196">
        <v>3.3849999999999998</v>
      </c>
      <c r="E196">
        <v>9.56</v>
      </c>
      <c r="F196">
        <v>15.6</v>
      </c>
      <c r="G196">
        <v>28.2</v>
      </c>
      <c r="H196">
        <v>6.24</v>
      </c>
      <c r="I196">
        <v>1.2</v>
      </c>
      <c r="J196">
        <v>5.4</v>
      </c>
      <c r="K196">
        <v>20.95</v>
      </c>
      <c r="L196">
        <v>0.7</v>
      </c>
      <c r="M196">
        <v>1.53</v>
      </c>
      <c r="N196">
        <v>3.36</v>
      </c>
      <c r="O196">
        <v>1.2</v>
      </c>
      <c r="P196">
        <v>0.79800000000000004</v>
      </c>
      <c r="Q196">
        <v>7.98</v>
      </c>
      <c r="R196">
        <v>18.3</v>
      </c>
      <c r="S196">
        <v>5.6</v>
      </c>
      <c r="T196">
        <v>14.98</v>
      </c>
      <c r="U196">
        <v>14.2</v>
      </c>
      <c r="V196">
        <v>2.0499999999999998</v>
      </c>
      <c r="W196">
        <v>9.14</v>
      </c>
      <c r="X196">
        <v>9.44</v>
      </c>
      <c r="Y196">
        <v>1.0780000000000001</v>
      </c>
      <c r="Z196">
        <v>4.3</v>
      </c>
      <c r="AA196">
        <v>0.77500000000000002</v>
      </c>
      <c r="AB196">
        <v>4.1900000000000004</v>
      </c>
      <c r="AC196">
        <v>11.24</v>
      </c>
      <c r="AD196">
        <v>29.2</v>
      </c>
      <c r="AE196">
        <v>3.86</v>
      </c>
      <c r="AF196">
        <v>0.27800000000000002</v>
      </c>
      <c r="AG196">
        <v>0.87</v>
      </c>
      <c r="AH196">
        <v>1.74</v>
      </c>
      <c r="AI196">
        <v>2.79</v>
      </c>
      <c r="AJ196">
        <v>5.92</v>
      </c>
      <c r="AK196">
        <v>5.03</v>
      </c>
      <c r="AL196">
        <v>1.6950000000000001</v>
      </c>
      <c r="AM196">
        <v>4.8899999999999997</v>
      </c>
      <c r="AN196">
        <v>0.15</v>
      </c>
      <c r="AO196">
        <v>4.71</v>
      </c>
      <c r="AP196">
        <v>799.31</v>
      </c>
    </row>
    <row r="197" spans="1:42">
      <c r="A197" s="28">
        <v>43202</v>
      </c>
      <c r="B197">
        <v>9.1999999999999993</v>
      </c>
      <c r="C197">
        <v>6.67</v>
      </c>
      <c r="D197">
        <v>3.415</v>
      </c>
      <c r="E197">
        <v>9.58</v>
      </c>
      <c r="F197">
        <v>15.6</v>
      </c>
      <c r="G197">
        <v>28.2</v>
      </c>
      <c r="H197">
        <v>6.3</v>
      </c>
      <c r="I197">
        <v>1.232</v>
      </c>
      <c r="J197">
        <v>5.39</v>
      </c>
      <c r="K197">
        <v>21</v>
      </c>
      <c r="L197">
        <v>0.72</v>
      </c>
      <c r="M197">
        <v>1.59</v>
      </c>
      <c r="N197">
        <v>3.18</v>
      </c>
      <c r="O197">
        <v>1.28</v>
      </c>
      <c r="P197">
        <v>0.8</v>
      </c>
      <c r="Q197">
        <v>8.1300000000000008</v>
      </c>
      <c r="R197">
        <v>18.66</v>
      </c>
      <c r="S197">
        <v>5.58</v>
      </c>
      <c r="T197">
        <v>15.4</v>
      </c>
      <c r="U197">
        <v>14.2</v>
      </c>
      <c r="V197">
        <v>2.0299999999999998</v>
      </c>
      <c r="W197">
        <v>9.0500000000000007</v>
      </c>
      <c r="X197">
        <v>9.5500000000000007</v>
      </c>
      <c r="Y197">
        <v>1.1299999999999999</v>
      </c>
      <c r="Z197">
        <v>4.3099999999999996</v>
      </c>
      <c r="AA197">
        <v>0.81</v>
      </c>
      <c r="AB197">
        <v>4.5599999999999996</v>
      </c>
      <c r="AC197">
        <v>11.27</v>
      </c>
      <c r="AD197">
        <v>28.94</v>
      </c>
      <c r="AE197">
        <v>3.77</v>
      </c>
      <c r="AF197">
        <v>0.28499999999999998</v>
      </c>
      <c r="AG197">
        <v>0.84099999999999997</v>
      </c>
      <c r="AH197">
        <v>1.79</v>
      </c>
      <c r="AI197">
        <v>2.806</v>
      </c>
      <c r="AJ197">
        <v>6.05</v>
      </c>
      <c r="AK197">
        <v>5.12</v>
      </c>
      <c r="AL197">
        <v>1.71</v>
      </c>
      <c r="AM197">
        <v>4.8499999999999996</v>
      </c>
      <c r="AN197">
        <v>0.14899999999999999</v>
      </c>
      <c r="AO197">
        <v>4.8099999999999996</v>
      </c>
      <c r="AP197">
        <v>806.08</v>
      </c>
    </row>
    <row r="198" spans="1:42">
      <c r="A198" s="28">
        <v>43203</v>
      </c>
      <c r="B198">
        <v>9.25</v>
      </c>
      <c r="C198">
        <v>6.6</v>
      </c>
      <c r="D198">
        <v>3.4350000000000001</v>
      </c>
      <c r="E198">
        <v>9.6999999999999993</v>
      </c>
      <c r="F198">
        <v>15.7</v>
      </c>
      <c r="G198">
        <v>28.3</v>
      </c>
      <c r="H198">
        <v>6.3</v>
      </c>
      <c r="I198">
        <v>1.254</v>
      </c>
      <c r="J198">
        <v>5.2</v>
      </c>
      <c r="K198">
        <v>21.25</v>
      </c>
      <c r="L198">
        <v>0.72</v>
      </c>
      <c r="M198">
        <v>1.6180000000000001</v>
      </c>
      <c r="N198">
        <v>3.21</v>
      </c>
      <c r="O198">
        <v>1.26</v>
      </c>
      <c r="P198">
        <v>0.83399999999999996</v>
      </c>
      <c r="Q198">
        <v>8.02</v>
      </c>
      <c r="R198">
        <v>18.38</v>
      </c>
      <c r="S198">
        <v>5.54</v>
      </c>
      <c r="T198">
        <v>15</v>
      </c>
      <c r="U198">
        <v>14.4</v>
      </c>
      <c r="V198">
        <v>2.08</v>
      </c>
      <c r="W198">
        <v>9.1</v>
      </c>
      <c r="X198">
        <v>9.42</v>
      </c>
      <c r="Y198">
        <v>1.1639999999999999</v>
      </c>
      <c r="Z198">
        <v>4.3600000000000003</v>
      </c>
      <c r="AA198">
        <v>0.81899999999999995</v>
      </c>
      <c r="AB198">
        <v>4.5</v>
      </c>
      <c r="AC198">
        <v>11.27</v>
      </c>
      <c r="AD198">
        <v>30.45</v>
      </c>
      <c r="AE198">
        <v>3.9</v>
      </c>
      <c r="AF198">
        <v>0.28199999999999997</v>
      </c>
      <c r="AG198">
        <v>0.86699999999999999</v>
      </c>
      <c r="AH198">
        <v>1.792</v>
      </c>
      <c r="AI198">
        <v>2.8</v>
      </c>
      <c r="AJ198">
        <v>6.04</v>
      </c>
      <c r="AK198">
        <v>5.12</v>
      </c>
      <c r="AL198">
        <v>1.72</v>
      </c>
      <c r="AM198">
        <v>4.91</v>
      </c>
      <c r="AN198">
        <v>0.153</v>
      </c>
      <c r="AO198">
        <v>4.9000000000000004</v>
      </c>
      <c r="AP198">
        <v>810.93</v>
      </c>
    </row>
    <row r="199" spans="1:42">
      <c r="A199" s="28">
        <v>43206</v>
      </c>
      <c r="B199">
        <v>9.0500000000000007</v>
      </c>
      <c r="C199">
        <v>6.64</v>
      </c>
      <c r="D199">
        <v>3.54</v>
      </c>
      <c r="E199">
        <v>9.65</v>
      </c>
      <c r="F199">
        <v>15.9</v>
      </c>
      <c r="G199">
        <v>28</v>
      </c>
      <c r="H199">
        <v>6.36</v>
      </c>
      <c r="I199">
        <v>1.268</v>
      </c>
      <c r="J199">
        <v>5.31</v>
      </c>
      <c r="K199">
        <v>21.15</v>
      </c>
      <c r="L199">
        <v>0.74</v>
      </c>
      <c r="M199">
        <v>1.64</v>
      </c>
      <c r="N199">
        <v>3.23</v>
      </c>
      <c r="O199">
        <v>1.3</v>
      </c>
      <c r="P199">
        <v>0.82799999999999996</v>
      </c>
      <c r="Q199">
        <v>8.14</v>
      </c>
      <c r="R199">
        <v>18.28</v>
      </c>
      <c r="S199">
        <v>5.6</v>
      </c>
      <c r="T199">
        <v>15.1</v>
      </c>
      <c r="U199">
        <v>14</v>
      </c>
      <c r="V199">
        <v>2.1</v>
      </c>
      <c r="W199">
        <v>9.1300000000000008</v>
      </c>
      <c r="X199">
        <v>9.44</v>
      </c>
      <c r="Y199">
        <v>1.198</v>
      </c>
      <c r="Z199">
        <v>4.3</v>
      </c>
      <c r="AA199">
        <v>0.83099999999999996</v>
      </c>
      <c r="AB199">
        <v>4.5</v>
      </c>
      <c r="AC199">
        <v>11.27</v>
      </c>
      <c r="AD199">
        <v>28.74</v>
      </c>
      <c r="AE199">
        <v>3.83</v>
      </c>
      <c r="AF199">
        <v>0.28000000000000003</v>
      </c>
      <c r="AG199">
        <v>0.95</v>
      </c>
      <c r="AH199">
        <v>1.8440000000000001</v>
      </c>
      <c r="AI199">
        <v>2.8839999999999999</v>
      </c>
      <c r="AJ199">
        <v>6</v>
      </c>
      <c r="AK199">
        <v>5.12</v>
      </c>
      <c r="AL199">
        <v>1.72</v>
      </c>
      <c r="AM199">
        <v>4.9400000000000004</v>
      </c>
      <c r="AN199">
        <v>0.16</v>
      </c>
      <c r="AO199">
        <v>5.14</v>
      </c>
      <c r="AP199">
        <v>820.88</v>
      </c>
    </row>
    <row r="200" spans="1:42">
      <c r="A200" s="28">
        <v>43207</v>
      </c>
      <c r="B200">
        <v>9</v>
      </c>
      <c r="C200">
        <v>6.74</v>
      </c>
      <c r="D200">
        <v>3.6</v>
      </c>
      <c r="E200">
        <v>9.94</v>
      </c>
      <c r="F200">
        <v>16.48</v>
      </c>
      <c r="G200">
        <v>28.3</v>
      </c>
      <c r="H200">
        <v>6.44</v>
      </c>
      <c r="I200">
        <v>1.288</v>
      </c>
      <c r="J200">
        <v>5.33</v>
      </c>
      <c r="K200">
        <v>21.85</v>
      </c>
      <c r="L200">
        <v>0.75</v>
      </c>
      <c r="M200">
        <v>1.63</v>
      </c>
      <c r="N200">
        <v>3.4</v>
      </c>
      <c r="O200">
        <v>1.32</v>
      </c>
      <c r="P200">
        <v>0.81200000000000006</v>
      </c>
      <c r="Q200">
        <v>8.4</v>
      </c>
      <c r="R200">
        <v>18.579999999999998</v>
      </c>
      <c r="S200">
        <v>5.56</v>
      </c>
      <c r="T200">
        <v>15.12</v>
      </c>
      <c r="U200">
        <v>14.4</v>
      </c>
      <c r="V200">
        <v>2.0499999999999998</v>
      </c>
      <c r="W200">
        <v>9.27</v>
      </c>
      <c r="X200">
        <v>9.6199999999999992</v>
      </c>
      <c r="Y200">
        <v>1.204</v>
      </c>
      <c r="Z200">
        <v>4.34</v>
      </c>
      <c r="AA200">
        <v>0.84799999999999998</v>
      </c>
      <c r="AB200">
        <v>4.51</v>
      </c>
      <c r="AC200">
        <v>11.4</v>
      </c>
      <c r="AD200">
        <v>28.9</v>
      </c>
      <c r="AE200">
        <v>3.93</v>
      </c>
      <c r="AF200">
        <v>0.28399999999999997</v>
      </c>
      <c r="AG200">
        <v>0.95099999999999996</v>
      </c>
      <c r="AH200">
        <v>1.88</v>
      </c>
      <c r="AI200">
        <v>2.93</v>
      </c>
      <c r="AJ200">
        <v>6.1</v>
      </c>
      <c r="AK200">
        <v>5.18</v>
      </c>
      <c r="AL200">
        <v>1.74</v>
      </c>
      <c r="AM200">
        <v>4.9400000000000004</v>
      </c>
      <c r="AN200">
        <v>0.16400000000000001</v>
      </c>
      <c r="AO200">
        <v>5.18</v>
      </c>
      <c r="AP200">
        <v>836.94</v>
      </c>
    </row>
    <row r="201" spans="1:42">
      <c r="A201" s="28">
        <v>43208</v>
      </c>
      <c r="B201">
        <v>9.1</v>
      </c>
      <c r="C201">
        <v>6.72</v>
      </c>
      <c r="D201">
        <v>3.5750000000000002</v>
      </c>
      <c r="E201">
        <v>10.199999999999999</v>
      </c>
      <c r="F201">
        <v>16.600000000000001</v>
      </c>
      <c r="G201">
        <v>27.9</v>
      </c>
      <c r="H201">
        <v>6.44</v>
      </c>
      <c r="I201">
        <v>1.27</v>
      </c>
      <c r="J201">
        <v>5.25</v>
      </c>
      <c r="K201">
        <v>21.6</v>
      </c>
      <c r="L201">
        <v>0.8</v>
      </c>
      <c r="M201">
        <v>1.6259999999999999</v>
      </c>
      <c r="N201">
        <v>3.38</v>
      </c>
      <c r="O201">
        <v>1.3</v>
      </c>
      <c r="P201">
        <v>0.81200000000000006</v>
      </c>
      <c r="Q201">
        <v>8.6</v>
      </c>
      <c r="R201">
        <v>18.36</v>
      </c>
      <c r="S201">
        <v>5.5</v>
      </c>
      <c r="T201">
        <v>15.2</v>
      </c>
      <c r="U201">
        <v>14.2</v>
      </c>
      <c r="V201">
        <v>2.0499999999999998</v>
      </c>
      <c r="W201">
        <v>9.3000000000000007</v>
      </c>
      <c r="X201">
        <v>9.75</v>
      </c>
      <c r="Y201">
        <v>1.1919999999999999</v>
      </c>
      <c r="Z201">
        <v>4.4000000000000004</v>
      </c>
      <c r="AA201">
        <v>0.83499999999999996</v>
      </c>
      <c r="AB201">
        <v>4.4000000000000004</v>
      </c>
      <c r="AC201">
        <v>11.5</v>
      </c>
      <c r="AD201">
        <v>28.58</v>
      </c>
      <c r="AE201">
        <v>3.93</v>
      </c>
      <c r="AF201">
        <v>0.28199999999999997</v>
      </c>
      <c r="AG201">
        <v>0.94899999999999995</v>
      </c>
      <c r="AH201">
        <v>1.8979999999999999</v>
      </c>
      <c r="AI201">
        <v>2.93</v>
      </c>
      <c r="AJ201">
        <v>6.1</v>
      </c>
      <c r="AK201">
        <v>5.15</v>
      </c>
      <c r="AL201">
        <v>1.7450000000000001</v>
      </c>
      <c r="AM201">
        <v>4.9400000000000004</v>
      </c>
      <c r="AN201">
        <v>0.161</v>
      </c>
      <c r="AO201">
        <v>5.17</v>
      </c>
      <c r="AP201">
        <v>842.34</v>
      </c>
    </row>
    <row r="202" spans="1:42">
      <c r="A202" s="28">
        <v>43209</v>
      </c>
      <c r="B202">
        <v>9.17</v>
      </c>
      <c r="C202">
        <v>6.71</v>
      </c>
      <c r="D202">
        <v>3.73</v>
      </c>
      <c r="E202">
        <v>10.54</v>
      </c>
      <c r="F202">
        <v>16.78</v>
      </c>
      <c r="G202">
        <v>27.9</v>
      </c>
      <c r="H202">
        <v>6.46</v>
      </c>
      <c r="I202">
        <v>1.28</v>
      </c>
      <c r="J202">
        <v>5.18</v>
      </c>
      <c r="K202">
        <v>21.95</v>
      </c>
      <c r="L202">
        <v>0.8</v>
      </c>
      <c r="M202">
        <v>1.6040000000000001</v>
      </c>
      <c r="N202">
        <v>3.42</v>
      </c>
      <c r="O202">
        <v>1.3</v>
      </c>
      <c r="P202">
        <v>0.81799999999999995</v>
      </c>
      <c r="Q202">
        <v>8.58</v>
      </c>
      <c r="R202">
        <v>18.600000000000001</v>
      </c>
      <c r="S202">
        <v>5.58</v>
      </c>
      <c r="T202">
        <v>15.38</v>
      </c>
      <c r="U202">
        <v>14.7</v>
      </c>
      <c r="V202">
        <v>2.0499999999999998</v>
      </c>
      <c r="W202">
        <v>9.26</v>
      </c>
      <c r="X202">
        <v>9.8000000000000007</v>
      </c>
      <c r="Y202">
        <v>1.1759999999999999</v>
      </c>
      <c r="Z202">
        <v>4.4000000000000004</v>
      </c>
      <c r="AA202">
        <v>0.84599999999999997</v>
      </c>
      <c r="AB202">
        <v>4.5199999999999996</v>
      </c>
      <c r="AC202">
        <v>11.8</v>
      </c>
      <c r="AD202">
        <v>28.64</v>
      </c>
      <c r="AE202">
        <v>3.93</v>
      </c>
      <c r="AF202">
        <v>0.28000000000000003</v>
      </c>
      <c r="AG202">
        <v>0.92900000000000005</v>
      </c>
      <c r="AH202">
        <v>1.89</v>
      </c>
      <c r="AI202">
        <v>2.9039999999999999</v>
      </c>
      <c r="AJ202">
        <v>6.2</v>
      </c>
      <c r="AK202">
        <v>5.0999999999999996</v>
      </c>
      <c r="AL202">
        <v>1.73</v>
      </c>
      <c r="AM202">
        <v>4.9400000000000004</v>
      </c>
      <c r="AN202">
        <v>0.16800000000000001</v>
      </c>
      <c r="AO202">
        <v>5.08</v>
      </c>
      <c r="AP202">
        <v>848.71</v>
      </c>
    </row>
    <row r="203" spans="1:42">
      <c r="A203" s="28">
        <v>43210</v>
      </c>
      <c r="B203">
        <v>9.1199999999999992</v>
      </c>
      <c r="C203">
        <v>6.78</v>
      </c>
      <c r="D203">
        <v>3.68</v>
      </c>
      <c r="E203">
        <v>10.26</v>
      </c>
      <c r="F203">
        <v>16.579999999999998</v>
      </c>
      <c r="G203">
        <v>28</v>
      </c>
      <c r="H203">
        <v>6.48</v>
      </c>
      <c r="I203">
        <v>1.268</v>
      </c>
      <c r="J203">
        <v>5.13</v>
      </c>
      <c r="K203">
        <v>21.75</v>
      </c>
      <c r="L203">
        <v>0.81499999999999995</v>
      </c>
      <c r="M203">
        <v>1.6559999999999999</v>
      </c>
      <c r="N203">
        <v>3.45</v>
      </c>
      <c r="O203">
        <v>1.31</v>
      </c>
      <c r="P203">
        <v>0.80400000000000005</v>
      </c>
      <c r="Q203">
        <v>8.4</v>
      </c>
      <c r="R203">
        <v>18.62</v>
      </c>
      <c r="S203">
        <v>5.59</v>
      </c>
      <c r="T203">
        <v>15.44</v>
      </c>
      <c r="U203">
        <v>14.2</v>
      </c>
      <c r="V203">
        <v>2.0499999999999998</v>
      </c>
      <c r="W203">
        <v>9.36</v>
      </c>
      <c r="X203">
        <v>9.7799999999999994</v>
      </c>
      <c r="Y203">
        <v>1.1779999999999999</v>
      </c>
      <c r="Z203">
        <v>4.2300000000000004</v>
      </c>
      <c r="AA203">
        <v>0.82599999999999996</v>
      </c>
      <c r="AB203">
        <v>4.53</v>
      </c>
      <c r="AC203">
        <v>11.68</v>
      </c>
      <c r="AD203">
        <v>28.4</v>
      </c>
      <c r="AE203">
        <v>3.92</v>
      </c>
      <c r="AF203">
        <v>0.28100000000000003</v>
      </c>
      <c r="AG203">
        <v>0.94</v>
      </c>
      <c r="AH203">
        <v>1.8540000000000001</v>
      </c>
      <c r="AI203">
        <v>2.86</v>
      </c>
      <c r="AJ203">
        <v>6.1</v>
      </c>
      <c r="AK203">
        <v>5.0999999999999996</v>
      </c>
      <c r="AL203">
        <v>1.73</v>
      </c>
      <c r="AM203">
        <v>4.9000000000000004</v>
      </c>
      <c r="AN203">
        <v>0.16800000000000001</v>
      </c>
      <c r="AO203">
        <v>5.18</v>
      </c>
      <c r="AP203">
        <v>844.7</v>
      </c>
    </row>
    <row r="204" spans="1:42">
      <c r="A204" s="28">
        <v>43213</v>
      </c>
      <c r="B204">
        <v>9.1199999999999992</v>
      </c>
      <c r="C204">
        <v>6.7</v>
      </c>
      <c r="D204">
        <v>3.64</v>
      </c>
      <c r="E204">
        <v>9.86</v>
      </c>
      <c r="F204">
        <v>16.28</v>
      </c>
      <c r="G204">
        <v>28.2</v>
      </c>
      <c r="H204">
        <v>6.38</v>
      </c>
      <c r="I204">
        <v>1.296</v>
      </c>
      <c r="J204">
        <v>5.07</v>
      </c>
      <c r="K204">
        <v>21.7</v>
      </c>
      <c r="L204">
        <v>0.79</v>
      </c>
      <c r="M204">
        <v>1.68</v>
      </c>
      <c r="N204">
        <v>3.38</v>
      </c>
      <c r="O204">
        <v>1.3149999999999999</v>
      </c>
      <c r="P204">
        <v>0.80200000000000005</v>
      </c>
      <c r="Q204">
        <v>8.5</v>
      </c>
      <c r="R204">
        <v>19</v>
      </c>
      <c r="S204">
        <v>5.56</v>
      </c>
      <c r="T204">
        <v>15.1</v>
      </c>
      <c r="U204">
        <v>14</v>
      </c>
      <c r="V204">
        <v>2.0699999999999998</v>
      </c>
      <c r="W204">
        <v>9.1999999999999993</v>
      </c>
      <c r="X204">
        <v>9.73</v>
      </c>
      <c r="Y204">
        <v>1.1919999999999999</v>
      </c>
      <c r="Z204">
        <v>4.3</v>
      </c>
      <c r="AA204">
        <v>0.82099999999999995</v>
      </c>
      <c r="AB204">
        <v>4.49</v>
      </c>
      <c r="AC204">
        <v>11.64</v>
      </c>
      <c r="AD204">
        <v>28.2</v>
      </c>
      <c r="AE204">
        <v>3.92</v>
      </c>
      <c r="AF204">
        <v>0.28399999999999997</v>
      </c>
      <c r="AG204">
        <v>0.92100000000000004</v>
      </c>
      <c r="AH204">
        <v>1.83</v>
      </c>
      <c r="AI204">
        <v>2.8</v>
      </c>
      <c r="AJ204">
        <v>6.01</v>
      </c>
      <c r="AK204">
        <v>5.0999999999999996</v>
      </c>
      <c r="AL204">
        <v>1.7250000000000001</v>
      </c>
      <c r="AM204">
        <v>4.8</v>
      </c>
      <c r="AN204">
        <v>0.16500000000000001</v>
      </c>
      <c r="AO204">
        <v>5.08</v>
      </c>
      <c r="AP204">
        <v>838.63</v>
      </c>
    </row>
    <row r="205" spans="1:42">
      <c r="A205" s="28">
        <v>43214</v>
      </c>
      <c r="B205">
        <v>9.26</v>
      </c>
      <c r="C205">
        <v>6.69</v>
      </c>
      <c r="D205">
        <v>3.66</v>
      </c>
      <c r="E205">
        <v>9.9</v>
      </c>
      <c r="F205">
        <v>16.36</v>
      </c>
      <c r="G205">
        <v>28.1</v>
      </c>
      <c r="H205">
        <v>6.34</v>
      </c>
      <c r="I205">
        <v>1.3</v>
      </c>
      <c r="J205">
        <v>5.14</v>
      </c>
      <c r="K205">
        <v>21.4</v>
      </c>
      <c r="L205">
        <v>0.79100000000000004</v>
      </c>
      <c r="M205">
        <v>1.6879999999999999</v>
      </c>
      <c r="N205">
        <v>3.5</v>
      </c>
      <c r="O205">
        <v>1.34</v>
      </c>
      <c r="P205">
        <v>0.81</v>
      </c>
      <c r="Q205">
        <v>8.5399999999999991</v>
      </c>
      <c r="R205">
        <v>19.04</v>
      </c>
      <c r="S205">
        <v>5.73</v>
      </c>
      <c r="T205">
        <v>15.4</v>
      </c>
      <c r="U205">
        <v>14.65</v>
      </c>
      <c r="V205">
        <v>2.08</v>
      </c>
      <c r="W205">
        <v>9.27</v>
      </c>
      <c r="X205">
        <v>9.76</v>
      </c>
      <c r="Y205">
        <v>1.1839999999999999</v>
      </c>
      <c r="Z205">
        <v>4.29</v>
      </c>
      <c r="AA205">
        <v>0.82499999999999996</v>
      </c>
      <c r="AB205">
        <v>4.4000000000000004</v>
      </c>
      <c r="AC205">
        <v>11.6</v>
      </c>
      <c r="AD205">
        <v>28.44</v>
      </c>
      <c r="AE205">
        <v>3.94</v>
      </c>
      <c r="AF205">
        <v>0.28100000000000003</v>
      </c>
      <c r="AG205">
        <v>0.91800000000000004</v>
      </c>
      <c r="AH205">
        <v>1.83</v>
      </c>
      <c r="AI205">
        <v>2.8439999999999999</v>
      </c>
      <c r="AJ205">
        <v>6</v>
      </c>
      <c r="AK205">
        <v>5.0999999999999996</v>
      </c>
      <c r="AL205">
        <v>1.7350000000000001</v>
      </c>
      <c r="AM205">
        <v>4.8</v>
      </c>
      <c r="AN205">
        <v>0.16</v>
      </c>
      <c r="AO205">
        <v>5.16</v>
      </c>
      <c r="AP205">
        <v>837.53</v>
      </c>
    </row>
    <row r="206" spans="1:42">
      <c r="A206" s="28">
        <v>43215</v>
      </c>
      <c r="B206">
        <v>9.1999999999999993</v>
      </c>
      <c r="C206">
        <v>6.65</v>
      </c>
      <c r="D206">
        <v>3.57</v>
      </c>
      <c r="E206">
        <v>9.81</v>
      </c>
      <c r="F206">
        <v>16.04</v>
      </c>
      <c r="G206">
        <v>27.2</v>
      </c>
      <c r="H206">
        <v>6.34</v>
      </c>
      <c r="I206">
        <v>1.272</v>
      </c>
      <c r="J206">
        <v>5.08</v>
      </c>
      <c r="K206">
        <v>21.55</v>
      </c>
      <c r="L206">
        <v>0.78900000000000003</v>
      </c>
      <c r="M206">
        <v>1.66</v>
      </c>
      <c r="N206">
        <v>3.57</v>
      </c>
      <c r="O206">
        <v>1.34</v>
      </c>
      <c r="P206">
        <v>0.80800000000000005</v>
      </c>
      <c r="Q206">
        <v>8.3000000000000007</v>
      </c>
      <c r="R206">
        <v>18.739999999999998</v>
      </c>
      <c r="S206">
        <v>5.7</v>
      </c>
      <c r="T206">
        <v>14.98</v>
      </c>
      <c r="U206">
        <v>14.05</v>
      </c>
      <c r="V206">
        <v>2.0499999999999998</v>
      </c>
      <c r="W206">
        <v>9.11</v>
      </c>
      <c r="X206">
        <v>9.77</v>
      </c>
      <c r="Y206">
        <v>1.1659999999999999</v>
      </c>
      <c r="Z206">
        <v>4.33</v>
      </c>
      <c r="AA206">
        <v>0.83</v>
      </c>
      <c r="AB206">
        <v>4.3600000000000003</v>
      </c>
      <c r="AC206">
        <v>11.59</v>
      </c>
      <c r="AD206">
        <v>27.73</v>
      </c>
      <c r="AE206">
        <v>3.94</v>
      </c>
      <c r="AF206">
        <v>0.28100000000000003</v>
      </c>
      <c r="AG206">
        <v>0.92700000000000005</v>
      </c>
      <c r="AH206">
        <v>1.8540000000000001</v>
      </c>
      <c r="AI206">
        <v>2.7759999999999998</v>
      </c>
      <c r="AJ206">
        <v>5.87</v>
      </c>
      <c r="AK206">
        <v>5.12</v>
      </c>
      <c r="AL206">
        <v>1.71</v>
      </c>
      <c r="AM206">
        <v>4.8</v>
      </c>
      <c r="AN206">
        <v>0.16500000000000001</v>
      </c>
      <c r="AO206">
        <v>5.0199999999999996</v>
      </c>
      <c r="AP206">
        <v>825.93</v>
      </c>
    </row>
    <row r="207" spans="1:42">
      <c r="A207" s="28">
        <v>43216</v>
      </c>
      <c r="B207">
        <v>9.1300000000000008</v>
      </c>
      <c r="C207">
        <v>6.72</v>
      </c>
      <c r="D207">
        <v>3.62</v>
      </c>
      <c r="E207">
        <v>10.119999999999999</v>
      </c>
      <c r="F207">
        <v>16.079999999999998</v>
      </c>
      <c r="G207">
        <v>28.1</v>
      </c>
      <c r="H207">
        <v>6.4</v>
      </c>
      <c r="I207">
        <v>1.298</v>
      </c>
      <c r="J207">
        <v>5.12</v>
      </c>
      <c r="K207">
        <v>21.85</v>
      </c>
      <c r="L207">
        <v>0.78500000000000003</v>
      </c>
      <c r="M207">
        <v>1.67</v>
      </c>
      <c r="N207">
        <v>3.92</v>
      </c>
      <c r="O207">
        <v>1.37</v>
      </c>
      <c r="P207">
        <v>0.78800000000000003</v>
      </c>
      <c r="Q207">
        <v>8.3000000000000007</v>
      </c>
      <c r="R207">
        <v>19.14</v>
      </c>
      <c r="S207">
        <v>5.74</v>
      </c>
      <c r="T207">
        <v>15.14</v>
      </c>
      <c r="U207">
        <v>14.05</v>
      </c>
      <c r="V207">
        <v>2.0499999999999998</v>
      </c>
      <c r="W207">
        <v>9.1999999999999993</v>
      </c>
      <c r="X207">
        <v>9.8000000000000007</v>
      </c>
      <c r="Y207">
        <v>1.1719999999999999</v>
      </c>
      <c r="Z207">
        <v>4.34</v>
      </c>
      <c r="AA207">
        <v>0.86099999999999999</v>
      </c>
      <c r="AB207">
        <v>4.32</v>
      </c>
      <c r="AC207">
        <v>11.8</v>
      </c>
      <c r="AD207">
        <v>28.04</v>
      </c>
      <c r="AE207">
        <v>3.94</v>
      </c>
      <c r="AF207">
        <v>0.28000000000000003</v>
      </c>
      <c r="AG207">
        <v>0.91800000000000004</v>
      </c>
      <c r="AH207">
        <v>1.8460000000000001</v>
      </c>
      <c r="AI207">
        <v>2.726</v>
      </c>
      <c r="AJ207">
        <v>5.85</v>
      </c>
      <c r="AK207">
        <v>5.13</v>
      </c>
      <c r="AL207">
        <v>1.6950000000000001</v>
      </c>
      <c r="AM207">
        <v>4.87</v>
      </c>
      <c r="AN207">
        <v>0.16400000000000001</v>
      </c>
      <c r="AO207">
        <v>5.05</v>
      </c>
      <c r="AP207">
        <v>835.8</v>
      </c>
    </row>
    <row r="208" spans="1:42">
      <c r="A208" s="28">
        <v>43217</v>
      </c>
      <c r="B208">
        <v>9.1199999999999992</v>
      </c>
      <c r="C208">
        <v>6.74</v>
      </c>
      <c r="D208">
        <v>3.66</v>
      </c>
      <c r="E208">
        <v>10</v>
      </c>
      <c r="F208">
        <v>16.260000000000002</v>
      </c>
      <c r="G208">
        <v>28.4</v>
      </c>
      <c r="H208">
        <v>6.4</v>
      </c>
      <c r="I208">
        <v>1.3440000000000001</v>
      </c>
      <c r="J208">
        <v>5.1100000000000003</v>
      </c>
      <c r="K208">
        <v>22.1</v>
      </c>
      <c r="L208">
        <v>0.81499999999999995</v>
      </c>
      <c r="M208">
        <v>1.65</v>
      </c>
      <c r="N208">
        <v>4.1100000000000003</v>
      </c>
      <c r="O208">
        <v>1.37</v>
      </c>
      <c r="P208">
        <v>0.81599999999999995</v>
      </c>
      <c r="Q208">
        <v>8.23</v>
      </c>
      <c r="R208">
        <v>19</v>
      </c>
      <c r="S208">
        <v>5.9</v>
      </c>
      <c r="T208">
        <v>15.18</v>
      </c>
      <c r="U208">
        <v>14.2</v>
      </c>
      <c r="V208">
        <v>2.0499999999999998</v>
      </c>
      <c r="W208">
        <v>9.3699999999999992</v>
      </c>
      <c r="X208">
        <v>9.81</v>
      </c>
      <c r="Y208">
        <v>1.1819999999999999</v>
      </c>
      <c r="Z208">
        <v>4.3499999999999996</v>
      </c>
      <c r="AA208">
        <v>0.85299999999999998</v>
      </c>
      <c r="AB208">
        <v>4.32</v>
      </c>
      <c r="AC208">
        <v>11.94</v>
      </c>
      <c r="AD208">
        <v>27.98</v>
      </c>
      <c r="AE208">
        <v>3.98</v>
      </c>
      <c r="AF208">
        <v>0.28399999999999997</v>
      </c>
      <c r="AG208">
        <v>0.89200000000000002</v>
      </c>
      <c r="AH208">
        <v>1.8380000000000001</v>
      </c>
      <c r="AI208">
        <v>2.6880000000000002</v>
      </c>
      <c r="AJ208">
        <v>5.9</v>
      </c>
      <c r="AK208">
        <v>5.12</v>
      </c>
      <c r="AL208">
        <v>1.71</v>
      </c>
      <c r="AM208">
        <v>4.8600000000000003</v>
      </c>
      <c r="AN208">
        <v>0.16400000000000001</v>
      </c>
      <c r="AO208">
        <v>5.1100000000000003</v>
      </c>
      <c r="AP208">
        <v>849.26</v>
      </c>
    </row>
    <row r="209" spans="1:42">
      <c r="A209" s="28">
        <v>43220</v>
      </c>
      <c r="B209">
        <v>9.1199999999999992</v>
      </c>
      <c r="C209">
        <v>6.69</v>
      </c>
      <c r="D209">
        <v>3.68</v>
      </c>
      <c r="E209">
        <v>10</v>
      </c>
      <c r="F209">
        <v>16.38</v>
      </c>
      <c r="G209">
        <v>28.1</v>
      </c>
      <c r="H209">
        <v>6.4</v>
      </c>
      <c r="I209">
        <v>1.3320000000000001</v>
      </c>
      <c r="J209">
        <v>5.05</v>
      </c>
      <c r="K209">
        <v>21.85</v>
      </c>
      <c r="L209">
        <v>0.80500000000000005</v>
      </c>
      <c r="M209">
        <v>1.6479999999999999</v>
      </c>
      <c r="N209">
        <v>4.47</v>
      </c>
      <c r="O209">
        <v>1.35</v>
      </c>
      <c r="P209">
        <v>0.79800000000000004</v>
      </c>
      <c r="Q209">
        <v>8.4499999999999993</v>
      </c>
      <c r="R209">
        <v>19.78</v>
      </c>
      <c r="S209">
        <v>5.9</v>
      </c>
      <c r="T209">
        <v>15.16</v>
      </c>
      <c r="U209">
        <v>14.25</v>
      </c>
      <c r="V209">
        <v>2.25</v>
      </c>
      <c r="W209">
        <v>9.35</v>
      </c>
      <c r="X209">
        <v>9.93</v>
      </c>
      <c r="Y209">
        <v>1.1839999999999999</v>
      </c>
      <c r="Z209">
        <v>4.38</v>
      </c>
      <c r="AA209">
        <v>0.86</v>
      </c>
      <c r="AB209">
        <v>4.38</v>
      </c>
      <c r="AC209">
        <v>12.05</v>
      </c>
      <c r="AD209">
        <v>27.9</v>
      </c>
      <c r="AE209">
        <v>3.95</v>
      </c>
      <c r="AF209">
        <v>0.28999999999999998</v>
      </c>
      <c r="AG209">
        <v>0.88400000000000001</v>
      </c>
      <c r="AH209">
        <v>1.85</v>
      </c>
      <c r="AI209">
        <v>2.734</v>
      </c>
      <c r="AJ209">
        <v>5.95</v>
      </c>
      <c r="AK209">
        <v>5.12</v>
      </c>
      <c r="AL209">
        <v>1.75</v>
      </c>
      <c r="AM209">
        <v>4.88</v>
      </c>
      <c r="AN209">
        <v>0.16400000000000001</v>
      </c>
      <c r="AO209">
        <v>5.2</v>
      </c>
      <c r="AP209">
        <v>858.22</v>
      </c>
    </row>
    <row r="210" spans="1:42">
      <c r="A210" s="28">
        <v>43222</v>
      </c>
      <c r="B210">
        <v>9.2799999999999994</v>
      </c>
      <c r="C210">
        <v>6.7</v>
      </c>
      <c r="D210">
        <v>3.7450000000000001</v>
      </c>
      <c r="E210">
        <v>10.16</v>
      </c>
      <c r="F210">
        <v>16.239999999999998</v>
      </c>
      <c r="G210">
        <v>27.8</v>
      </c>
      <c r="H210">
        <v>6.42</v>
      </c>
      <c r="I210">
        <v>1.3660000000000001</v>
      </c>
      <c r="J210">
        <v>5.26</v>
      </c>
      <c r="K210">
        <v>22.6</v>
      </c>
      <c r="L210">
        <v>0.8</v>
      </c>
      <c r="M210">
        <v>1.728</v>
      </c>
      <c r="N210">
        <v>4.3499999999999996</v>
      </c>
      <c r="O210">
        <v>1.34</v>
      </c>
      <c r="P210">
        <v>0.80200000000000005</v>
      </c>
      <c r="Q210">
        <v>8.3000000000000007</v>
      </c>
      <c r="R210">
        <v>19.7</v>
      </c>
      <c r="S210">
        <v>5.96</v>
      </c>
      <c r="T210">
        <v>15.14</v>
      </c>
      <c r="U210">
        <v>14.85</v>
      </c>
      <c r="V210">
        <v>2.14</v>
      </c>
      <c r="W210">
        <v>9.4</v>
      </c>
      <c r="X210">
        <v>10</v>
      </c>
      <c r="Y210">
        <v>1.1639999999999999</v>
      </c>
      <c r="Z210">
        <v>4.37</v>
      </c>
      <c r="AA210">
        <v>0.85199999999999998</v>
      </c>
      <c r="AB210">
        <v>4.3099999999999996</v>
      </c>
      <c r="AC210">
        <v>11.99</v>
      </c>
      <c r="AD210">
        <v>28.07</v>
      </c>
      <c r="AE210">
        <v>3.97</v>
      </c>
      <c r="AF210">
        <v>0.28199999999999997</v>
      </c>
      <c r="AG210">
        <v>0.88</v>
      </c>
      <c r="AH210">
        <v>1.8640000000000001</v>
      </c>
      <c r="AI210">
        <v>2.7160000000000002</v>
      </c>
      <c r="AJ210">
        <v>5.96</v>
      </c>
      <c r="AK210">
        <v>5.25</v>
      </c>
      <c r="AL210">
        <v>1.7649999999999999</v>
      </c>
      <c r="AM210">
        <v>4.8600000000000003</v>
      </c>
      <c r="AN210">
        <v>0.159</v>
      </c>
      <c r="AO210">
        <v>5.23</v>
      </c>
      <c r="AP210">
        <v>858.06</v>
      </c>
    </row>
    <row r="211" spans="1:42">
      <c r="A211" s="28">
        <v>43223</v>
      </c>
      <c r="B211">
        <v>9.16</v>
      </c>
      <c r="C211">
        <v>6.58</v>
      </c>
      <c r="D211">
        <v>3.625</v>
      </c>
      <c r="E211">
        <v>10.08</v>
      </c>
      <c r="F211">
        <v>15.9</v>
      </c>
      <c r="G211">
        <v>27.7</v>
      </c>
      <c r="H211">
        <v>6.38</v>
      </c>
      <c r="I211">
        <v>1.3260000000000001</v>
      </c>
      <c r="J211">
        <v>5.29</v>
      </c>
      <c r="K211">
        <v>21.55</v>
      </c>
      <c r="L211">
        <v>0.77400000000000002</v>
      </c>
      <c r="M211">
        <v>1.6719999999999999</v>
      </c>
      <c r="N211">
        <v>4.43</v>
      </c>
      <c r="O211">
        <v>1.33</v>
      </c>
      <c r="P211">
        <v>0.79800000000000004</v>
      </c>
      <c r="Q211">
        <v>8.3000000000000007</v>
      </c>
      <c r="R211">
        <v>19.54</v>
      </c>
      <c r="S211">
        <v>5.98</v>
      </c>
      <c r="T211">
        <v>14.86</v>
      </c>
      <c r="U211">
        <v>14.75</v>
      </c>
      <c r="V211">
        <v>2.09</v>
      </c>
      <c r="W211">
        <v>9.23</v>
      </c>
      <c r="X211">
        <v>9.7149999999999999</v>
      </c>
      <c r="Y211">
        <v>1.1499999999999999</v>
      </c>
      <c r="Z211">
        <v>4.3899999999999997</v>
      </c>
      <c r="AA211">
        <v>0.83299999999999996</v>
      </c>
      <c r="AB211">
        <v>4.2</v>
      </c>
      <c r="AC211">
        <v>11.52</v>
      </c>
      <c r="AD211">
        <v>27.83</v>
      </c>
      <c r="AE211">
        <v>3.9</v>
      </c>
      <c r="AF211">
        <v>0.28000000000000003</v>
      </c>
      <c r="AG211">
        <v>0.80300000000000005</v>
      </c>
      <c r="AH211">
        <v>1.8380000000000001</v>
      </c>
      <c r="AI211">
        <v>2.6779999999999999</v>
      </c>
      <c r="AJ211">
        <v>5.89</v>
      </c>
      <c r="AK211">
        <v>5.15</v>
      </c>
      <c r="AL211">
        <v>1.75</v>
      </c>
      <c r="AM211">
        <v>4.84</v>
      </c>
      <c r="AN211">
        <v>0.151</v>
      </c>
      <c r="AO211">
        <v>5.13</v>
      </c>
      <c r="AP211">
        <v>839.34</v>
      </c>
    </row>
    <row r="212" spans="1:42">
      <c r="A212" s="28">
        <v>43224</v>
      </c>
      <c r="B212">
        <v>9.1999999999999993</v>
      </c>
      <c r="C212">
        <v>6.58</v>
      </c>
      <c r="D212">
        <v>3.53</v>
      </c>
      <c r="E212">
        <v>9.82</v>
      </c>
      <c r="F212">
        <v>15.86</v>
      </c>
      <c r="G212">
        <v>26.9</v>
      </c>
      <c r="H212">
        <v>6.34</v>
      </c>
      <c r="I212">
        <v>1.274</v>
      </c>
      <c r="J212">
        <v>5.29</v>
      </c>
      <c r="K212">
        <v>21.4</v>
      </c>
      <c r="L212">
        <v>0.71799999999999997</v>
      </c>
      <c r="M212">
        <v>1.63</v>
      </c>
      <c r="N212">
        <v>4.43</v>
      </c>
      <c r="O212">
        <v>1.26</v>
      </c>
      <c r="P212">
        <v>0.75800000000000001</v>
      </c>
      <c r="Q212">
        <v>8.18</v>
      </c>
      <c r="R212">
        <v>19.3</v>
      </c>
      <c r="S212">
        <v>6.01</v>
      </c>
      <c r="T212">
        <v>14.7</v>
      </c>
      <c r="U212">
        <v>15</v>
      </c>
      <c r="V212">
        <v>2.1</v>
      </c>
      <c r="W212">
        <v>9.31</v>
      </c>
      <c r="X212">
        <v>9.75</v>
      </c>
      <c r="Y212">
        <v>1.05</v>
      </c>
      <c r="Z212">
        <v>4.3899999999999997</v>
      </c>
      <c r="AA212">
        <v>0.8</v>
      </c>
      <c r="AB212">
        <v>4.2</v>
      </c>
      <c r="AC212">
        <v>11.47</v>
      </c>
      <c r="AD212">
        <v>27.9</v>
      </c>
      <c r="AE212">
        <v>3.89</v>
      </c>
      <c r="AF212">
        <v>0.27</v>
      </c>
      <c r="AG212">
        <v>0.77</v>
      </c>
      <c r="AH212">
        <v>1.78</v>
      </c>
      <c r="AI212">
        <v>2.5579999999999998</v>
      </c>
      <c r="AJ212">
        <v>5.91</v>
      </c>
      <c r="AK212">
        <v>5.0999999999999996</v>
      </c>
      <c r="AL212">
        <v>1.7250000000000001</v>
      </c>
      <c r="AM212">
        <v>4.8</v>
      </c>
      <c r="AN212">
        <v>0.14399999999999999</v>
      </c>
      <c r="AO212">
        <v>5.17</v>
      </c>
      <c r="AP212">
        <v>823.89</v>
      </c>
    </row>
    <row r="213" spans="1:42">
      <c r="A213" s="28">
        <v>43227</v>
      </c>
      <c r="B213">
        <v>9.08</v>
      </c>
      <c r="C213">
        <v>6.58</v>
      </c>
      <c r="D213">
        <v>3.5750000000000002</v>
      </c>
      <c r="E213">
        <v>9.85</v>
      </c>
      <c r="F213">
        <v>15.72</v>
      </c>
      <c r="G213">
        <v>26.5</v>
      </c>
      <c r="H213">
        <v>6.34</v>
      </c>
      <c r="I213">
        <v>1.3220000000000001</v>
      </c>
      <c r="J213">
        <v>5.27</v>
      </c>
      <c r="K213">
        <v>21.55</v>
      </c>
      <c r="L213">
        <v>0.72199999999999998</v>
      </c>
      <c r="M213">
        <v>1.6359999999999999</v>
      </c>
      <c r="N213">
        <v>4.6900000000000004</v>
      </c>
      <c r="O213">
        <v>1.24</v>
      </c>
      <c r="P213">
        <v>0.76600000000000001</v>
      </c>
      <c r="Q213">
        <v>8.1</v>
      </c>
      <c r="R213">
        <v>19.12</v>
      </c>
      <c r="S213">
        <v>6.02</v>
      </c>
      <c r="T213">
        <v>14.86</v>
      </c>
      <c r="U213">
        <v>14.85</v>
      </c>
      <c r="V213">
        <v>2.08</v>
      </c>
      <c r="W213">
        <v>9.19</v>
      </c>
      <c r="X213">
        <v>9.3550000000000004</v>
      </c>
      <c r="Y213">
        <v>0.98</v>
      </c>
      <c r="Z213">
        <v>4.37</v>
      </c>
      <c r="AA213">
        <v>0.76</v>
      </c>
      <c r="AB213">
        <v>4.2</v>
      </c>
      <c r="AC213">
        <v>11.65</v>
      </c>
      <c r="AD213">
        <v>28.07</v>
      </c>
      <c r="AE213">
        <v>3.87</v>
      </c>
      <c r="AF213">
        <v>0.27</v>
      </c>
      <c r="AG213">
        <v>0.77300000000000002</v>
      </c>
      <c r="AH213">
        <v>1.776</v>
      </c>
      <c r="AI213">
        <v>2.2999999999999998</v>
      </c>
      <c r="AJ213">
        <v>5.85</v>
      </c>
      <c r="AK213">
        <v>5.12</v>
      </c>
      <c r="AL213">
        <v>1.71</v>
      </c>
      <c r="AM213">
        <v>4.8099999999999996</v>
      </c>
      <c r="AN213">
        <v>0.13800000000000001</v>
      </c>
      <c r="AO213">
        <v>5.08</v>
      </c>
      <c r="AP213">
        <v>810.72</v>
      </c>
    </row>
    <row r="214" spans="1:42">
      <c r="A214" s="28">
        <v>43228</v>
      </c>
      <c r="B214">
        <v>9.1</v>
      </c>
      <c r="C214">
        <v>6.61</v>
      </c>
      <c r="D214">
        <v>3.6</v>
      </c>
      <c r="E214">
        <v>9.98</v>
      </c>
      <c r="F214">
        <v>16.100000000000001</v>
      </c>
      <c r="G214">
        <v>26.5</v>
      </c>
      <c r="H214">
        <v>6.3</v>
      </c>
      <c r="I214">
        <v>1.34</v>
      </c>
      <c r="J214">
        <v>5.23</v>
      </c>
      <c r="K214">
        <v>21.3</v>
      </c>
      <c r="L214">
        <v>0.71</v>
      </c>
      <c r="M214">
        <v>1.64</v>
      </c>
      <c r="N214">
        <v>4.49</v>
      </c>
      <c r="O214">
        <v>1.2</v>
      </c>
      <c r="P214">
        <v>0.76800000000000002</v>
      </c>
      <c r="Q214">
        <v>8.06</v>
      </c>
      <c r="R214">
        <v>19.420000000000002</v>
      </c>
      <c r="S214">
        <v>5.85</v>
      </c>
      <c r="T214">
        <v>15.06</v>
      </c>
      <c r="U214">
        <v>15.35</v>
      </c>
      <c r="V214">
        <v>2.12</v>
      </c>
      <c r="W214">
        <v>9.5</v>
      </c>
      <c r="X214">
        <v>9.4</v>
      </c>
      <c r="Y214">
        <v>0.88</v>
      </c>
      <c r="Z214">
        <v>4.38</v>
      </c>
      <c r="AA214">
        <v>0.73</v>
      </c>
      <c r="AB214">
        <v>4.16</v>
      </c>
      <c r="AC214">
        <v>11.34</v>
      </c>
      <c r="AD214">
        <v>28.5</v>
      </c>
      <c r="AE214">
        <v>3.89</v>
      </c>
      <c r="AF214">
        <v>0.26</v>
      </c>
      <c r="AG214">
        <v>0.79700000000000004</v>
      </c>
      <c r="AH214">
        <v>1.788</v>
      </c>
      <c r="AI214">
        <v>2.29</v>
      </c>
      <c r="AJ214">
        <v>5.85</v>
      </c>
      <c r="AK214">
        <v>5.0999999999999996</v>
      </c>
      <c r="AL214">
        <v>1.69</v>
      </c>
      <c r="AM214">
        <v>4.78</v>
      </c>
      <c r="AN214">
        <v>0.14000000000000001</v>
      </c>
      <c r="AO214">
        <v>5.13</v>
      </c>
      <c r="AP214">
        <v>817.92</v>
      </c>
    </row>
    <row r="215" spans="1:42">
      <c r="A215" s="28">
        <v>43229</v>
      </c>
      <c r="B215">
        <v>9.1199999999999992</v>
      </c>
      <c r="C215">
        <v>6.6</v>
      </c>
      <c r="D215">
        <v>3.57</v>
      </c>
      <c r="E215">
        <v>9.7899999999999991</v>
      </c>
      <c r="F215">
        <v>16.3</v>
      </c>
      <c r="G215">
        <v>26.5</v>
      </c>
      <c r="H215">
        <v>6.3</v>
      </c>
      <c r="I215">
        <v>1.3320000000000001</v>
      </c>
      <c r="J215">
        <v>5.19</v>
      </c>
      <c r="K215">
        <v>21.65</v>
      </c>
      <c r="L215">
        <v>0.70599999999999996</v>
      </c>
      <c r="M215">
        <v>1.6279999999999999</v>
      </c>
      <c r="N215">
        <v>4.49</v>
      </c>
      <c r="O215">
        <v>1.22</v>
      </c>
      <c r="P215">
        <v>0.76800000000000002</v>
      </c>
      <c r="Q215">
        <v>7.9</v>
      </c>
      <c r="R215">
        <v>19.38</v>
      </c>
      <c r="S215">
        <v>5.86</v>
      </c>
      <c r="T215">
        <v>15.18</v>
      </c>
      <c r="U215">
        <v>15.3</v>
      </c>
      <c r="V215">
        <v>2.15</v>
      </c>
      <c r="W215">
        <v>9.39</v>
      </c>
      <c r="X215">
        <v>9.4149999999999991</v>
      </c>
      <c r="Y215">
        <v>0.91600000000000004</v>
      </c>
      <c r="Z215">
        <v>4.3899999999999997</v>
      </c>
      <c r="AA215">
        <v>0.74199999999999999</v>
      </c>
      <c r="AB215">
        <v>4.2</v>
      </c>
      <c r="AC215">
        <v>11.5</v>
      </c>
      <c r="AD215">
        <v>27.98</v>
      </c>
      <c r="AE215">
        <v>3.97</v>
      </c>
      <c r="AF215">
        <v>0.26400000000000001</v>
      </c>
      <c r="AG215">
        <v>0.80600000000000005</v>
      </c>
      <c r="AH215">
        <v>1.76</v>
      </c>
      <c r="AI215">
        <v>2.37</v>
      </c>
      <c r="AJ215">
        <v>5.88</v>
      </c>
      <c r="AK215">
        <v>5.0999999999999996</v>
      </c>
      <c r="AL215">
        <v>1.69</v>
      </c>
      <c r="AM215">
        <v>4.8</v>
      </c>
      <c r="AN215">
        <v>0.13700000000000001</v>
      </c>
      <c r="AO215">
        <v>5.15</v>
      </c>
      <c r="AP215">
        <v>818.67</v>
      </c>
    </row>
    <row r="216" spans="1:42">
      <c r="A216" s="28">
        <v>43230</v>
      </c>
      <c r="B216">
        <v>9.01</v>
      </c>
      <c r="C216">
        <v>6.53</v>
      </c>
      <c r="D216">
        <v>3.5249999999999999</v>
      </c>
      <c r="E216">
        <v>9.85</v>
      </c>
      <c r="F216">
        <v>16.3</v>
      </c>
      <c r="G216">
        <v>26.5</v>
      </c>
      <c r="H216">
        <v>6.38</v>
      </c>
      <c r="I216">
        <v>1.3</v>
      </c>
      <c r="J216">
        <v>5.13</v>
      </c>
      <c r="K216">
        <v>21.6</v>
      </c>
      <c r="L216">
        <v>0.70299999999999996</v>
      </c>
      <c r="M216">
        <v>1.6240000000000001</v>
      </c>
      <c r="N216">
        <v>4.43</v>
      </c>
      <c r="O216">
        <v>1.22</v>
      </c>
      <c r="P216">
        <v>0.78</v>
      </c>
      <c r="Q216">
        <v>7.92</v>
      </c>
      <c r="R216">
        <v>19.68</v>
      </c>
      <c r="S216">
        <v>5.89</v>
      </c>
      <c r="T216">
        <v>15</v>
      </c>
      <c r="U216">
        <v>15.15</v>
      </c>
      <c r="V216">
        <v>2.14</v>
      </c>
      <c r="W216">
        <v>9.24</v>
      </c>
      <c r="X216">
        <v>9.52</v>
      </c>
      <c r="Y216">
        <v>0.88400000000000001</v>
      </c>
      <c r="Z216">
        <v>4.3499999999999996</v>
      </c>
      <c r="AA216">
        <v>0.72</v>
      </c>
      <c r="AB216">
        <v>4.25</v>
      </c>
      <c r="AC216">
        <v>11.35</v>
      </c>
      <c r="AD216">
        <v>28.62</v>
      </c>
      <c r="AE216">
        <v>4.0999999999999996</v>
      </c>
      <c r="AF216">
        <v>0.26500000000000001</v>
      </c>
      <c r="AG216">
        <v>0.80800000000000005</v>
      </c>
      <c r="AH216">
        <v>1.762</v>
      </c>
      <c r="AI216">
        <v>2.27</v>
      </c>
      <c r="AJ216">
        <v>5.75</v>
      </c>
      <c r="AK216">
        <v>5.0999999999999996</v>
      </c>
      <c r="AL216">
        <v>1.7150000000000001</v>
      </c>
      <c r="AM216">
        <v>4.84</v>
      </c>
      <c r="AN216">
        <v>0.13600000000000001</v>
      </c>
      <c r="AO216">
        <v>5.05</v>
      </c>
      <c r="AP216">
        <v>817.66</v>
      </c>
    </row>
    <row r="217" spans="1:42">
      <c r="A217" s="28">
        <v>43231</v>
      </c>
      <c r="B217">
        <v>9.1199999999999992</v>
      </c>
      <c r="C217">
        <v>6.5</v>
      </c>
      <c r="D217">
        <v>3.57</v>
      </c>
      <c r="E217">
        <v>9.84</v>
      </c>
      <c r="F217">
        <v>16.46</v>
      </c>
      <c r="G217">
        <v>26.2</v>
      </c>
      <c r="H217">
        <v>6.4</v>
      </c>
      <c r="I217">
        <v>1.33</v>
      </c>
      <c r="J217">
        <v>5.16</v>
      </c>
      <c r="K217">
        <v>22</v>
      </c>
      <c r="L217">
        <v>0.70599999999999996</v>
      </c>
      <c r="M217">
        <v>1.68</v>
      </c>
      <c r="N217">
        <v>4.51</v>
      </c>
      <c r="O217">
        <v>1.2949999999999999</v>
      </c>
      <c r="P217">
        <v>0.76200000000000001</v>
      </c>
      <c r="Q217">
        <v>8.0299999999999994</v>
      </c>
      <c r="R217">
        <v>19.8</v>
      </c>
      <c r="S217">
        <v>5.97</v>
      </c>
      <c r="T217">
        <v>15.18</v>
      </c>
      <c r="U217">
        <v>15.15</v>
      </c>
      <c r="V217">
        <v>2.2400000000000002</v>
      </c>
      <c r="W217">
        <v>9.49</v>
      </c>
      <c r="X217">
        <v>9.4149999999999991</v>
      </c>
      <c r="Y217">
        <v>0.91500000000000004</v>
      </c>
      <c r="Z217">
        <v>4.3499999999999996</v>
      </c>
      <c r="AA217">
        <v>0.78400000000000003</v>
      </c>
      <c r="AB217">
        <v>4.25</v>
      </c>
      <c r="AC217">
        <v>11.25</v>
      </c>
      <c r="AD217">
        <v>28.48</v>
      </c>
      <c r="AE217">
        <v>4.16</v>
      </c>
      <c r="AF217">
        <v>0.27900000000000003</v>
      </c>
      <c r="AG217">
        <v>0.82299999999999995</v>
      </c>
      <c r="AH217">
        <v>1.796</v>
      </c>
      <c r="AI217">
        <v>2.2799999999999998</v>
      </c>
      <c r="AJ217">
        <v>5.77</v>
      </c>
      <c r="AK217">
        <v>5.09</v>
      </c>
      <c r="AL217">
        <v>1.7649999999999999</v>
      </c>
      <c r="AM217">
        <v>4.84</v>
      </c>
      <c r="AN217">
        <v>0.14000000000000001</v>
      </c>
      <c r="AO217">
        <v>5.17</v>
      </c>
      <c r="AP217">
        <v>822.37</v>
      </c>
    </row>
    <row r="218" spans="1:42">
      <c r="A218" s="28">
        <v>43234</v>
      </c>
      <c r="B218">
        <v>9.25</v>
      </c>
      <c r="C218">
        <v>6.56</v>
      </c>
      <c r="D218">
        <v>3.5350000000000001</v>
      </c>
      <c r="E218">
        <v>9.57</v>
      </c>
      <c r="F218">
        <v>16.16</v>
      </c>
      <c r="G218">
        <v>26.3</v>
      </c>
      <c r="H218">
        <v>6.34</v>
      </c>
      <c r="I218">
        <v>1.34</v>
      </c>
      <c r="J218">
        <v>5.07</v>
      </c>
      <c r="K218">
        <v>21.9</v>
      </c>
      <c r="L218">
        <v>0.69299999999999995</v>
      </c>
      <c r="M218">
        <v>1.6359999999999999</v>
      </c>
      <c r="N218">
        <v>4.45</v>
      </c>
      <c r="O218">
        <v>1.2649999999999999</v>
      </c>
      <c r="P218">
        <v>0.78800000000000003</v>
      </c>
      <c r="Q218">
        <v>8.0500000000000007</v>
      </c>
      <c r="R218">
        <v>19.7</v>
      </c>
      <c r="S218">
        <v>6.02</v>
      </c>
      <c r="T218">
        <v>15.04</v>
      </c>
      <c r="U218">
        <v>15.05</v>
      </c>
      <c r="V218">
        <v>2.2200000000000002</v>
      </c>
      <c r="W218">
        <v>9.36</v>
      </c>
      <c r="X218">
        <v>9.3000000000000007</v>
      </c>
      <c r="Y218">
        <v>0.90700000000000003</v>
      </c>
      <c r="Z218">
        <v>4.21</v>
      </c>
      <c r="AA218">
        <v>0.73299999999999998</v>
      </c>
      <c r="AB218">
        <v>4.2300000000000004</v>
      </c>
      <c r="AC218">
        <v>11</v>
      </c>
      <c r="AD218">
        <v>29.2</v>
      </c>
      <c r="AE218">
        <v>4.0999999999999996</v>
      </c>
      <c r="AF218">
        <v>0.27600000000000002</v>
      </c>
      <c r="AG218">
        <v>0.82799999999999996</v>
      </c>
      <c r="AH218">
        <v>1.756</v>
      </c>
      <c r="AI218">
        <v>2.0640000000000001</v>
      </c>
      <c r="AJ218">
        <v>5.8</v>
      </c>
      <c r="AK218">
        <v>5.08</v>
      </c>
      <c r="AL218">
        <v>1.7649999999999999</v>
      </c>
      <c r="AM218">
        <v>4.82</v>
      </c>
      <c r="AN218">
        <v>0.13800000000000001</v>
      </c>
      <c r="AO218">
        <v>5.12</v>
      </c>
      <c r="AP218">
        <v>815.99</v>
      </c>
    </row>
    <row r="219" spans="1:42">
      <c r="A219" s="28">
        <v>43235</v>
      </c>
      <c r="B219">
        <v>9.02</v>
      </c>
      <c r="C219">
        <v>6.34</v>
      </c>
      <c r="D219">
        <v>3.4</v>
      </c>
      <c r="E219">
        <v>9.24</v>
      </c>
      <c r="F219">
        <v>15.94</v>
      </c>
      <c r="G219">
        <v>26.3</v>
      </c>
      <c r="H219">
        <v>6.34</v>
      </c>
      <c r="I219">
        <v>1.3180000000000001</v>
      </c>
      <c r="J219">
        <v>5.15</v>
      </c>
      <c r="K219">
        <v>21.7</v>
      </c>
      <c r="L219">
        <v>0.67300000000000004</v>
      </c>
      <c r="M219">
        <v>1.5720000000000001</v>
      </c>
      <c r="N219">
        <v>4.45</v>
      </c>
      <c r="O219">
        <v>1.2749999999999999</v>
      </c>
      <c r="P219">
        <v>0.78200000000000003</v>
      </c>
      <c r="Q219">
        <v>7.75</v>
      </c>
      <c r="R219">
        <v>19.239999999999998</v>
      </c>
      <c r="S219">
        <v>6</v>
      </c>
      <c r="T219">
        <v>14.88</v>
      </c>
      <c r="U219">
        <v>14.95</v>
      </c>
      <c r="V219">
        <v>2.17</v>
      </c>
      <c r="W219">
        <v>9.1999999999999993</v>
      </c>
      <c r="X219">
        <v>9.32</v>
      </c>
      <c r="Y219">
        <v>0.93300000000000005</v>
      </c>
      <c r="Z219">
        <v>4.17</v>
      </c>
      <c r="AA219">
        <v>0.70599999999999996</v>
      </c>
      <c r="AB219">
        <v>4.12</v>
      </c>
      <c r="AC219">
        <v>11</v>
      </c>
      <c r="AD219">
        <v>29.36</v>
      </c>
      <c r="AE219">
        <v>4</v>
      </c>
      <c r="AF219">
        <v>0.26700000000000002</v>
      </c>
      <c r="AG219">
        <v>0.83</v>
      </c>
      <c r="AH219">
        <v>1.718</v>
      </c>
      <c r="AI219">
        <v>2.0699999999999998</v>
      </c>
      <c r="AJ219">
        <v>5.75</v>
      </c>
      <c r="AK219">
        <v>5.0999999999999996</v>
      </c>
      <c r="AL219">
        <v>1.77</v>
      </c>
      <c r="AM219">
        <v>4.82</v>
      </c>
      <c r="AN219">
        <v>0.13200000000000001</v>
      </c>
      <c r="AO219">
        <v>4.96</v>
      </c>
      <c r="AP219">
        <v>799.37</v>
      </c>
    </row>
    <row r="220" spans="1:42">
      <c r="A220" s="28">
        <v>43236</v>
      </c>
      <c r="B220">
        <v>9.16</v>
      </c>
      <c r="C220">
        <v>6.22</v>
      </c>
      <c r="D220">
        <v>3.4</v>
      </c>
      <c r="E220">
        <v>9.27</v>
      </c>
      <c r="F220">
        <v>15.9</v>
      </c>
      <c r="G220">
        <v>27</v>
      </c>
      <c r="H220">
        <v>6.3</v>
      </c>
      <c r="I220">
        <v>1.284</v>
      </c>
      <c r="J220">
        <v>5.0999999999999996</v>
      </c>
      <c r="K220">
        <v>21.5</v>
      </c>
      <c r="L220">
        <v>0.67400000000000004</v>
      </c>
      <c r="M220">
        <v>1.56</v>
      </c>
      <c r="N220">
        <v>4.3499999999999996</v>
      </c>
      <c r="O220">
        <v>1.28</v>
      </c>
      <c r="P220">
        <v>0.76800000000000002</v>
      </c>
      <c r="Q220">
        <v>7.82</v>
      </c>
      <c r="R220">
        <v>19</v>
      </c>
      <c r="S220">
        <v>5.99</v>
      </c>
      <c r="T220">
        <v>14.4</v>
      </c>
      <c r="U220">
        <v>14.55</v>
      </c>
      <c r="V220">
        <v>2.14</v>
      </c>
      <c r="W220">
        <v>9.18</v>
      </c>
      <c r="X220">
        <v>9.2449999999999992</v>
      </c>
      <c r="Y220">
        <v>0.94399999999999995</v>
      </c>
      <c r="Z220">
        <v>4.17</v>
      </c>
      <c r="AA220">
        <v>0.70599999999999996</v>
      </c>
      <c r="AB220">
        <v>4.09</v>
      </c>
      <c r="AC220">
        <v>10.8</v>
      </c>
      <c r="AD220">
        <v>29.61</v>
      </c>
      <c r="AE220">
        <v>3.93</v>
      </c>
      <c r="AF220">
        <v>0.26500000000000001</v>
      </c>
      <c r="AG220">
        <v>0.84</v>
      </c>
      <c r="AH220">
        <v>1.708</v>
      </c>
      <c r="AI220">
        <v>2.0840000000000001</v>
      </c>
      <c r="AJ220">
        <v>5.7</v>
      </c>
      <c r="AK220">
        <v>5.0999999999999996</v>
      </c>
      <c r="AL220">
        <v>1.74</v>
      </c>
      <c r="AM220">
        <v>4.8</v>
      </c>
      <c r="AN220">
        <v>0.129</v>
      </c>
      <c r="AO220">
        <v>4.8</v>
      </c>
      <c r="AP220">
        <v>787.9</v>
      </c>
    </row>
    <row r="221" spans="1:42">
      <c r="A221" s="28">
        <v>43237</v>
      </c>
      <c r="B221">
        <v>9.11</v>
      </c>
      <c r="C221">
        <v>6.33</v>
      </c>
      <c r="D221">
        <v>3.35</v>
      </c>
      <c r="E221">
        <v>9.44</v>
      </c>
      <c r="F221">
        <v>16.260000000000002</v>
      </c>
      <c r="G221">
        <v>27.6</v>
      </c>
      <c r="H221">
        <v>6.3</v>
      </c>
      <c r="I221">
        <v>1.26</v>
      </c>
      <c r="J221">
        <v>5.13</v>
      </c>
      <c r="K221">
        <v>21.2</v>
      </c>
      <c r="L221">
        <v>0.67</v>
      </c>
      <c r="M221">
        <v>1.5780000000000001</v>
      </c>
      <c r="N221">
        <v>4.3499999999999996</v>
      </c>
      <c r="O221">
        <v>1.28</v>
      </c>
      <c r="P221">
        <v>0.77400000000000002</v>
      </c>
      <c r="Q221">
        <v>7.78</v>
      </c>
      <c r="R221">
        <v>18.46</v>
      </c>
      <c r="S221">
        <v>5.86</v>
      </c>
      <c r="T221">
        <v>14.18</v>
      </c>
      <c r="U221">
        <v>14.4</v>
      </c>
      <c r="V221">
        <v>2.16</v>
      </c>
      <c r="W221">
        <v>9.24</v>
      </c>
      <c r="X221">
        <v>9.2349999999999994</v>
      </c>
      <c r="Y221">
        <v>0.99299999999999999</v>
      </c>
      <c r="Z221">
        <v>4.29</v>
      </c>
      <c r="AA221">
        <v>0.72399999999999998</v>
      </c>
      <c r="AB221">
        <v>4.18</v>
      </c>
      <c r="AC221">
        <v>10.8</v>
      </c>
      <c r="AD221">
        <v>29.57</v>
      </c>
      <c r="AE221">
        <v>4.0199999999999996</v>
      </c>
      <c r="AF221">
        <v>0.25600000000000001</v>
      </c>
      <c r="AG221">
        <v>0.84399999999999997</v>
      </c>
      <c r="AH221">
        <v>1.72</v>
      </c>
      <c r="AI221">
        <v>2.1419999999999999</v>
      </c>
      <c r="AJ221">
        <v>5.77</v>
      </c>
      <c r="AK221">
        <v>5.0999999999999996</v>
      </c>
      <c r="AL221">
        <v>1.77</v>
      </c>
      <c r="AM221">
        <v>4.84</v>
      </c>
      <c r="AN221">
        <v>0.13100000000000001</v>
      </c>
      <c r="AO221">
        <v>4.8099999999999996</v>
      </c>
      <c r="AP221">
        <v>786.2</v>
      </c>
    </row>
    <row r="222" spans="1:42">
      <c r="A222" s="28">
        <v>43238</v>
      </c>
      <c r="B222">
        <v>9.01</v>
      </c>
      <c r="C222">
        <v>6.3</v>
      </c>
      <c r="D222">
        <v>3.4449999999999998</v>
      </c>
      <c r="E222">
        <v>9.6</v>
      </c>
      <c r="F222">
        <v>16.28</v>
      </c>
      <c r="G222">
        <v>27.5</v>
      </c>
      <c r="H222">
        <v>6.3</v>
      </c>
      <c r="I222">
        <v>1.27</v>
      </c>
      <c r="J222">
        <v>5.22</v>
      </c>
      <c r="K222">
        <v>21.35</v>
      </c>
      <c r="L222">
        <v>0.66500000000000004</v>
      </c>
      <c r="M222">
        <v>1.5640000000000001</v>
      </c>
      <c r="N222">
        <v>4.42</v>
      </c>
      <c r="O222">
        <v>1.28</v>
      </c>
      <c r="P222">
        <v>0.78</v>
      </c>
      <c r="Q222">
        <v>7.77</v>
      </c>
      <c r="R222">
        <v>18.36</v>
      </c>
      <c r="S222">
        <v>5.83</v>
      </c>
      <c r="T222">
        <v>13.92</v>
      </c>
      <c r="U222">
        <v>14.4</v>
      </c>
      <c r="V222">
        <v>2.09</v>
      </c>
      <c r="W222">
        <v>9.23</v>
      </c>
      <c r="X222">
        <v>9.2650000000000006</v>
      </c>
      <c r="Y222">
        <v>0.97399999999999998</v>
      </c>
      <c r="Z222">
        <v>4.28</v>
      </c>
      <c r="AA222">
        <v>0.72299999999999998</v>
      </c>
      <c r="AB222">
        <v>4.2</v>
      </c>
      <c r="AC222">
        <v>10.6</v>
      </c>
      <c r="AD222">
        <v>29.43</v>
      </c>
      <c r="AE222">
        <v>3.98</v>
      </c>
      <c r="AF222">
        <v>0.25800000000000001</v>
      </c>
      <c r="AG222">
        <v>0.84099999999999997</v>
      </c>
      <c r="AH222">
        <v>1.71</v>
      </c>
      <c r="AI222">
        <v>2.15</v>
      </c>
      <c r="AJ222">
        <v>5.83</v>
      </c>
      <c r="AK222">
        <v>5.07</v>
      </c>
      <c r="AL222">
        <v>1.83</v>
      </c>
      <c r="AM222">
        <v>4.8</v>
      </c>
      <c r="AN222">
        <v>0.13</v>
      </c>
      <c r="AO222">
        <v>4.68</v>
      </c>
      <c r="AP222">
        <v>782.8</v>
      </c>
    </row>
    <row r="223" spans="1:42">
      <c r="A223" s="28">
        <v>43241</v>
      </c>
      <c r="B223">
        <v>8.94</v>
      </c>
      <c r="C223">
        <v>6.34</v>
      </c>
      <c r="D223">
        <v>3.41</v>
      </c>
      <c r="E223">
        <v>9.5299999999999994</v>
      </c>
      <c r="F223">
        <v>16.2</v>
      </c>
      <c r="G223">
        <v>27.2</v>
      </c>
      <c r="H223">
        <v>6.3</v>
      </c>
      <c r="I223">
        <v>1.278</v>
      </c>
      <c r="J223">
        <v>5.36</v>
      </c>
      <c r="K223">
        <v>21</v>
      </c>
      <c r="L223">
        <v>0.61599999999999999</v>
      </c>
      <c r="M223">
        <v>1.6</v>
      </c>
      <c r="N223">
        <v>4.41</v>
      </c>
      <c r="O223">
        <v>1.29</v>
      </c>
      <c r="P223">
        <v>0.78</v>
      </c>
      <c r="Q223">
        <v>7.6</v>
      </c>
      <c r="R223">
        <v>18.739999999999998</v>
      </c>
      <c r="S223">
        <v>5.78</v>
      </c>
      <c r="T223">
        <v>13.7</v>
      </c>
      <c r="U223">
        <v>14.2</v>
      </c>
      <c r="V223">
        <v>2.1</v>
      </c>
      <c r="W223">
        <v>9.25</v>
      </c>
      <c r="X223">
        <v>9.6199999999999992</v>
      </c>
      <c r="Y223">
        <v>0.95599999999999996</v>
      </c>
      <c r="Z223">
        <v>4.24</v>
      </c>
      <c r="AA223">
        <v>0.72899999999999998</v>
      </c>
      <c r="AB223">
        <v>4.18</v>
      </c>
      <c r="AC223">
        <v>10.6</v>
      </c>
      <c r="AD223">
        <v>30.13</v>
      </c>
      <c r="AE223">
        <v>4</v>
      </c>
      <c r="AF223">
        <v>0.25900000000000001</v>
      </c>
      <c r="AG223">
        <v>0.88</v>
      </c>
      <c r="AH223">
        <v>1.71</v>
      </c>
      <c r="AI223">
        <v>2.222</v>
      </c>
      <c r="AJ223">
        <v>5.76</v>
      </c>
      <c r="AK223">
        <v>5.0999999999999996</v>
      </c>
      <c r="AL223">
        <v>1.89</v>
      </c>
      <c r="AM223">
        <v>4.87</v>
      </c>
      <c r="AN223">
        <v>0.13700000000000001</v>
      </c>
      <c r="AO223">
        <v>4.74</v>
      </c>
      <c r="AP223">
        <v>784.46</v>
      </c>
    </row>
    <row r="224" spans="1:42">
      <c r="A224" s="28">
        <v>43242</v>
      </c>
      <c r="B224">
        <v>8.9</v>
      </c>
      <c r="C224">
        <v>6.35</v>
      </c>
      <c r="D224">
        <v>3.52</v>
      </c>
      <c r="E224">
        <v>9.6</v>
      </c>
      <c r="F224">
        <v>16.28</v>
      </c>
      <c r="G224">
        <v>27.2</v>
      </c>
      <c r="H224">
        <v>6.3</v>
      </c>
      <c r="I224">
        <v>1.3380000000000001</v>
      </c>
      <c r="J224">
        <v>5.5</v>
      </c>
      <c r="K224">
        <v>21.75</v>
      </c>
      <c r="L224">
        <v>0.63</v>
      </c>
      <c r="M224">
        <v>1.61</v>
      </c>
      <c r="N224">
        <v>4.42</v>
      </c>
      <c r="O224">
        <v>1.325</v>
      </c>
      <c r="P224">
        <v>0.77</v>
      </c>
      <c r="Q224">
        <v>7.66</v>
      </c>
      <c r="R224">
        <v>18.559999999999999</v>
      </c>
      <c r="S224">
        <v>5.84</v>
      </c>
      <c r="T224">
        <v>14.18</v>
      </c>
      <c r="U224">
        <v>14.1</v>
      </c>
      <c r="V224">
        <v>2.1</v>
      </c>
      <c r="W224">
        <v>8.6999999999999993</v>
      </c>
      <c r="X224">
        <v>9.58</v>
      </c>
      <c r="Y224">
        <v>0.94799999999999995</v>
      </c>
      <c r="Z224">
        <v>4.34</v>
      </c>
      <c r="AA224">
        <v>0.72599999999999998</v>
      </c>
      <c r="AB224">
        <v>4.2</v>
      </c>
      <c r="AC224">
        <v>10.9</v>
      </c>
      <c r="AD224">
        <v>30.22</v>
      </c>
      <c r="AE224">
        <v>4</v>
      </c>
      <c r="AF224">
        <v>0.26</v>
      </c>
      <c r="AG224">
        <v>0.88200000000000001</v>
      </c>
      <c r="AH224">
        <v>1.728</v>
      </c>
      <c r="AI224">
        <v>2.2000000000000002</v>
      </c>
      <c r="AJ224">
        <v>5.84</v>
      </c>
      <c r="AK224">
        <v>5.15</v>
      </c>
      <c r="AL224">
        <v>1.9</v>
      </c>
      <c r="AM224">
        <v>4.87</v>
      </c>
      <c r="AN224">
        <v>0.13600000000000001</v>
      </c>
      <c r="AO224">
        <v>4.88</v>
      </c>
      <c r="AP224">
        <v>797.65</v>
      </c>
    </row>
    <row r="225" spans="1:42">
      <c r="A225" s="28">
        <v>43243</v>
      </c>
      <c r="B225">
        <v>8.9</v>
      </c>
      <c r="C225">
        <v>6.3</v>
      </c>
      <c r="D225">
        <v>3.46</v>
      </c>
      <c r="E225">
        <v>9.32</v>
      </c>
      <c r="F225">
        <v>16.100000000000001</v>
      </c>
      <c r="G225">
        <v>26.8</v>
      </c>
      <c r="H225">
        <v>6.3</v>
      </c>
      <c r="I225">
        <v>1.3360000000000001</v>
      </c>
      <c r="J225">
        <v>5.45</v>
      </c>
      <c r="K225">
        <v>21.2</v>
      </c>
      <c r="L225">
        <v>0.6</v>
      </c>
      <c r="M225">
        <v>1.6419999999999999</v>
      </c>
      <c r="N225">
        <v>4.4000000000000004</v>
      </c>
      <c r="O225">
        <v>1.29</v>
      </c>
      <c r="P225">
        <v>0.77200000000000002</v>
      </c>
      <c r="Q225">
        <v>7.7</v>
      </c>
      <c r="R225">
        <v>18.600000000000001</v>
      </c>
      <c r="S225">
        <v>5.65</v>
      </c>
      <c r="T225">
        <v>13.96</v>
      </c>
      <c r="U225">
        <v>14.1</v>
      </c>
      <c r="V225">
        <v>2.08</v>
      </c>
      <c r="W225">
        <v>8.8000000000000007</v>
      </c>
      <c r="X225">
        <v>9.5500000000000007</v>
      </c>
      <c r="Y225">
        <v>0.92</v>
      </c>
      <c r="Z225">
        <v>4.2</v>
      </c>
      <c r="AA225">
        <v>0.71799999999999997</v>
      </c>
      <c r="AB225">
        <v>4.2</v>
      </c>
      <c r="AC225">
        <v>10.78</v>
      </c>
      <c r="AD225">
        <v>29.95</v>
      </c>
      <c r="AE225">
        <v>3.96</v>
      </c>
      <c r="AF225">
        <v>0.255</v>
      </c>
      <c r="AG225">
        <v>0.88</v>
      </c>
      <c r="AH225">
        <v>1.76</v>
      </c>
      <c r="AI225">
        <v>2.1520000000000001</v>
      </c>
      <c r="AJ225">
        <v>5.91</v>
      </c>
      <c r="AK225">
        <v>5.15</v>
      </c>
      <c r="AL225">
        <v>1.885</v>
      </c>
      <c r="AM225">
        <v>4.88</v>
      </c>
      <c r="AN225">
        <v>0.128</v>
      </c>
      <c r="AO225">
        <v>4.8499999999999996</v>
      </c>
      <c r="AP225">
        <v>784.93</v>
      </c>
    </row>
    <row r="226" spans="1:42">
      <c r="A226" s="28">
        <v>43244</v>
      </c>
      <c r="B226">
        <v>8.7200000000000006</v>
      </c>
      <c r="C226">
        <v>6.09</v>
      </c>
      <c r="D226">
        <v>3.33</v>
      </c>
      <c r="E226">
        <v>9.33</v>
      </c>
      <c r="F226">
        <v>15.8</v>
      </c>
      <c r="G226">
        <v>26.8</v>
      </c>
      <c r="H226">
        <v>6.3</v>
      </c>
      <c r="I226">
        <v>1.286</v>
      </c>
      <c r="J226">
        <v>5.44</v>
      </c>
      <c r="K226">
        <v>21.05</v>
      </c>
      <c r="L226">
        <v>0.58199999999999996</v>
      </c>
      <c r="M226">
        <v>1.6</v>
      </c>
      <c r="N226">
        <v>4.32</v>
      </c>
      <c r="O226">
        <v>1.29</v>
      </c>
      <c r="P226">
        <v>0.77400000000000002</v>
      </c>
      <c r="Q226">
        <v>7.56</v>
      </c>
      <c r="R226">
        <v>18.3</v>
      </c>
      <c r="S226">
        <v>5.72</v>
      </c>
      <c r="T226">
        <v>14.04</v>
      </c>
      <c r="U226">
        <v>14.7</v>
      </c>
      <c r="V226">
        <v>2.09</v>
      </c>
      <c r="W226">
        <v>8.67</v>
      </c>
      <c r="X226">
        <v>9.5399999999999991</v>
      </c>
      <c r="Y226">
        <v>0.88</v>
      </c>
      <c r="Z226">
        <v>4.12</v>
      </c>
      <c r="AA226">
        <v>0.70099999999999996</v>
      </c>
      <c r="AB226">
        <v>4.12</v>
      </c>
      <c r="AC226">
        <v>10.81</v>
      </c>
      <c r="AD226">
        <v>29.76</v>
      </c>
      <c r="AE226">
        <v>3.92</v>
      </c>
      <c r="AF226">
        <v>0.251</v>
      </c>
      <c r="AG226">
        <v>0.87</v>
      </c>
      <c r="AH226">
        <v>1.72</v>
      </c>
      <c r="AI226">
        <v>2.08</v>
      </c>
      <c r="AJ226">
        <v>5.79</v>
      </c>
      <c r="AK226">
        <v>5.2</v>
      </c>
      <c r="AL226">
        <v>1.88</v>
      </c>
      <c r="AM226">
        <v>4.88</v>
      </c>
      <c r="AN226">
        <v>0.11799999999999999</v>
      </c>
      <c r="AO226">
        <v>4.7549999999999999</v>
      </c>
      <c r="AP226">
        <v>770.89</v>
      </c>
    </row>
    <row r="227" spans="1:42">
      <c r="A227" s="28">
        <v>43245</v>
      </c>
      <c r="B227">
        <v>8.6</v>
      </c>
      <c r="C227">
        <v>6.07</v>
      </c>
      <c r="D227">
        <v>3.2149999999999999</v>
      </c>
      <c r="E227">
        <v>9.26</v>
      </c>
      <c r="F227">
        <v>15.8</v>
      </c>
      <c r="G227">
        <v>26.7</v>
      </c>
      <c r="H227">
        <v>6.16</v>
      </c>
      <c r="I227">
        <v>1.22</v>
      </c>
      <c r="J227">
        <v>5.38</v>
      </c>
      <c r="K227">
        <v>20.7</v>
      </c>
      <c r="L227">
        <v>0.57899999999999996</v>
      </c>
      <c r="M227">
        <v>1.56</v>
      </c>
      <c r="N227">
        <v>4.05</v>
      </c>
      <c r="O227">
        <v>1.27</v>
      </c>
      <c r="P227">
        <v>0.76200000000000001</v>
      </c>
      <c r="Q227">
        <v>7.23</v>
      </c>
      <c r="R227">
        <v>18</v>
      </c>
      <c r="S227">
        <v>5.9</v>
      </c>
      <c r="T227">
        <v>13.96</v>
      </c>
      <c r="U227">
        <v>14.9</v>
      </c>
      <c r="V227">
        <v>2.0299999999999998</v>
      </c>
      <c r="W227">
        <v>8.5399999999999991</v>
      </c>
      <c r="X227">
        <v>9.3049999999999997</v>
      </c>
      <c r="Y227">
        <v>0.83499999999999996</v>
      </c>
      <c r="Z227">
        <v>4.1399999999999997</v>
      </c>
      <c r="AA227">
        <v>0.65500000000000003</v>
      </c>
      <c r="AB227">
        <v>4.12</v>
      </c>
      <c r="AC227">
        <v>10.69</v>
      </c>
      <c r="AD227">
        <v>30.47</v>
      </c>
      <c r="AE227">
        <v>3.9</v>
      </c>
      <c r="AF227">
        <v>0.246</v>
      </c>
      <c r="AG227">
        <v>0.85399999999999998</v>
      </c>
      <c r="AH227">
        <v>1.71</v>
      </c>
      <c r="AI227">
        <v>2.06</v>
      </c>
      <c r="AJ227">
        <v>5.69</v>
      </c>
      <c r="AK227">
        <v>5.09</v>
      </c>
      <c r="AL227">
        <v>1.825</v>
      </c>
      <c r="AM227">
        <v>4.8</v>
      </c>
      <c r="AN227">
        <v>0.11</v>
      </c>
      <c r="AO227">
        <v>4.7249999999999996</v>
      </c>
      <c r="AP227">
        <v>755.63</v>
      </c>
    </row>
    <row r="228" spans="1:42">
      <c r="A228" s="28">
        <v>43249</v>
      </c>
      <c r="B228">
        <v>8.6</v>
      </c>
      <c r="C228">
        <v>5.91</v>
      </c>
      <c r="D228">
        <v>3.03</v>
      </c>
      <c r="E228">
        <v>9.0500000000000007</v>
      </c>
      <c r="F228">
        <v>15.64</v>
      </c>
      <c r="G228">
        <v>26.3</v>
      </c>
      <c r="H228">
        <v>6.08</v>
      </c>
      <c r="I228">
        <v>1.1619999999999999</v>
      </c>
      <c r="J228">
        <v>5.35</v>
      </c>
      <c r="K228">
        <v>20.7</v>
      </c>
      <c r="L228">
        <v>0.54</v>
      </c>
      <c r="M228">
        <v>1.512</v>
      </c>
      <c r="N228">
        <v>3.8</v>
      </c>
      <c r="O228">
        <v>1.2150000000000001</v>
      </c>
      <c r="P228">
        <v>0.75800000000000001</v>
      </c>
      <c r="Q228">
        <v>7.22</v>
      </c>
      <c r="R228">
        <v>17.14</v>
      </c>
      <c r="S228">
        <v>5.9</v>
      </c>
      <c r="T228">
        <v>13.22</v>
      </c>
      <c r="U228">
        <v>14.5</v>
      </c>
      <c r="V228">
        <v>2.04</v>
      </c>
      <c r="W228">
        <v>8.26</v>
      </c>
      <c r="X228">
        <v>9.1950000000000003</v>
      </c>
      <c r="Y228">
        <v>0.82</v>
      </c>
      <c r="Z228">
        <v>4</v>
      </c>
      <c r="AA228">
        <v>0.64900000000000002</v>
      </c>
      <c r="AB228">
        <v>4.08</v>
      </c>
      <c r="AC228">
        <v>10.1</v>
      </c>
      <c r="AD228">
        <v>29.9</v>
      </c>
      <c r="AE228">
        <v>3.81</v>
      </c>
      <c r="AF228">
        <v>0.24</v>
      </c>
      <c r="AG228">
        <v>0.85</v>
      </c>
      <c r="AH228">
        <v>1.71</v>
      </c>
      <c r="AI228">
        <v>2</v>
      </c>
      <c r="AJ228">
        <v>5.58</v>
      </c>
      <c r="AK228">
        <v>4.9950000000000001</v>
      </c>
      <c r="AL228">
        <v>1.865</v>
      </c>
      <c r="AM228">
        <v>4.8</v>
      </c>
      <c r="AN228">
        <v>0.107</v>
      </c>
      <c r="AO228">
        <v>4.71</v>
      </c>
      <c r="AP228">
        <v>738.08</v>
      </c>
    </row>
    <row r="229" spans="1:42">
      <c r="A229" s="28">
        <v>43250</v>
      </c>
      <c r="B229">
        <v>8.6999999999999993</v>
      </c>
      <c r="C229">
        <v>6.06</v>
      </c>
      <c r="D229">
        <v>3.0350000000000001</v>
      </c>
      <c r="E229">
        <v>9.09</v>
      </c>
      <c r="F229">
        <v>15.8</v>
      </c>
      <c r="G229">
        <v>26.4</v>
      </c>
      <c r="H229">
        <v>6.1</v>
      </c>
      <c r="I229">
        <v>1.17</v>
      </c>
      <c r="J229">
        <v>5.5</v>
      </c>
      <c r="K229">
        <v>21</v>
      </c>
      <c r="L229">
        <v>0.51</v>
      </c>
      <c r="M229">
        <v>1.52</v>
      </c>
      <c r="N229">
        <v>4</v>
      </c>
      <c r="O229">
        <v>1.2350000000000001</v>
      </c>
      <c r="P229">
        <v>0.748</v>
      </c>
      <c r="Q229">
        <v>7.16</v>
      </c>
      <c r="R229">
        <v>17.7</v>
      </c>
      <c r="S229">
        <v>5.9</v>
      </c>
      <c r="T229">
        <v>13.68</v>
      </c>
      <c r="U229">
        <v>14.6</v>
      </c>
      <c r="V229">
        <v>2.0099999999999998</v>
      </c>
      <c r="W229">
        <v>8.32</v>
      </c>
      <c r="X229">
        <v>9.24</v>
      </c>
      <c r="Y229">
        <v>0.92800000000000005</v>
      </c>
      <c r="Z229">
        <v>4.05</v>
      </c>
      <c r="AA229">
        <v>0.68200000000000005</v>
      </c>
      <c r="AB229">
        <v>4.1900000000000004</v>
      </c>
      <c r="AC229">
        <v>10.1</v>
      </c>
      <c r="AD229">
        <v>29.72</v>
      </c>
      <c r="AE229">
        <v>3.91</v>
      </c>
      <c r="AF229">
        <v>0.23499999999999999</v>
      </c>
      <c r="AG229">
        <v>0.84</v>
      </c>
      <c r="AH229">
        <v>1.724</v>
      </c>
      <c r="AI229">
        <v>2.016</v>
      </c>
      <c r="AJ229">
        <v>5.79</v>
      </c>
      <c r="AK229">
        <v>5</v>
      </c>
      <c r="AL229">
        <v>1.82</v>
      </c>
      <c r="AM229">
        <v>4.8</v>
      </c>
      <c r="AN229">
        <v>0.112</v>
      </c>
      <c r="AO229">
        <v>4.8499999999999996</v>
      </c>
      <c r="AP229">
        <v>749.28</v>
      </c>
    </row>
    <row r="230" spans="1:42">
      <c r="A230" s="28">
        <v>43251</v>
      </c>
      <c r="B230">
        <v>9.3000000000000007</v>
      </c>
      <c r="C230">
        <v>6.01</v>
      </c>
      <c r="D230">
        <v>3.1</v>
      </c>
      <c r="E230">
        <v>9.08</v>
      </c>
      <c r="F230">
        <v>16.3</v>
      </c>
      <c r="G230">
        <v>26.5</v>
      </c>
      <c r="H230">
        <v>6.1</v>
      </c>
      <c r="I230">
        <v>1.18</v>
      </c>
      <c r="J230">
        <v>5.28</v>
      </c>
      <c r="K230">
        <v>21</v>
      </c>
      <c r="L230">
        <v>0.50700000000000001</v>
      </c>
      <c r="M230">
        <v>1.5780000000000001</v>
      </c>
      <c r="N230">
        <v>4.0599999999999996</v>
      </c>
      <c r="O230">
        <v>1.2350000000000001</v>
      </c>
      <c r="P230">
        <v>0.75</v>
      </c>
      <c r="Q230">
        <v>7.1</v>
      </c>
      <c r="R230">
        <v>17.34</v>
      </c>
      <c r="S230">
        <v>5.9</v>
      </c>
      <c r="T230">
        <v>13.74</v>
      </c>
      <c r="U230">
        <v>14.4</v>
      </c>
      <c r="V230">
        <v>1.99</v>
      </c>
      <c r="W230">
        <v>8.65</v>
      </c>
      <c r="X230">
        <v>9.1999999999999993</v>
      </c>
      <c r="Y230">
        <v>0.94799999999999995</v>
      </c>
      <c r="Z230">
        <v>4.12</v>
      </c>
      <c r="AA230">
        <v>0.66400000000000003</v>
      </c>
      <c r="AB230">
        <v>4.24</v>
      </c>
      <c r="AC230">
        <v>10.25</v>
      </c>
      <c r="AD230">
        <v>29.73</v>
      </c>
      <c r="AE230">
        <v>3.94</v>
      </c>
      <c r="AF230">
        <v>0.24099999999999999</v>
      </c>
      <c r="AG230">
        <v>0.84</v>
      </c>
      <c r="AH230">
        <v>1.6619999999999999</v>
      </c>
      <c r="AI230">
        <v>2.0099999999999998</v>
      </c>
      <c r="AJ230">
        <v>5.63</v>
      </c>
      <c r="AK230">
        <v>4.92</v>
      </c>
      <c r="AL230">
        <v>1.9</v>
      </c>
      <c r="AM230">
        <v>4.8</v>
      </c>
      <c r="AN230">
        <v>0.113</v>
      </c>
      <c r="AO230">
        <v>4.96</v>
      </c>
      <c r="AP230">
        <v>755.85</v>
      </c>
    </row>
    <row r="231" spans="1:42">
      <c r="A231" s="28">
        <v>43252</v>
      </c>
      <c r="B231">
        <v>9.1</v>
      </c>
      <c r="C231">
        <v>6.18</v>
      </c>
      <c r="D231">
        <v>3.15</v>
      </c>
      <c r="E231">
        <v>9.15</v>
      </c>
      <c r="F231">
        <v>16.440000000000001</v>
      </c>
      <c r="G231">
        <v>25.4</v>
      </c>
      <c r="H231">
        <v>6.2</v>
      </c>
      <c r="I231">
        <v>1.21</v>
      </c>
      <c r="J231">
        <v>5.42</v>
      </c>
      <c r="K231">
        <v>21.85</v>
      </c>
      <c r="L231">
        <v>0.54900000000000004</v>
      </c>
      <c r="M231">
        <v>1.62</v>
      </c>
      <c r="N231">
        <v>4.16</v>
      </c>
      <c r="O231">
        <v>1.28</v>
      </c>
      <c r="P231">
        <v>0.76200000000000001</v>
      </c>
      <c r="Q231">
        <v>7.35</v>
      </c>
      <c r="R231">
        <v>18.02</v>
      </c>
      <c r="S231">
        <v>5.89</v>
      </c>
      <c r="T231">
        <v>14.14</v>
      </c>
      <c r="U231">
        <v>14.7</v>
      </c>
      <c r="V231">
        <v>1.99</v>
      </c>
      <c r="W231">
        <v>8.6999999999999993</v>
      </c>
      <c r="X231">
        <v>9.4499999999999993</v>
      </c>
      <c r="Y231">
        <v>0.96499999999999997</v>
      </c>
      <c r="Z231">
        <v>4.2</v>
      </c>
      <c r="AA231">
        <v>0.68600000000000005</v>
      </c>
      <c r="AB231">
        <v>4.3</v>
      </c>
      <c r="AC231">
        <v>10.6</v>
      </c>
      <c r="AD231">
        <v>29.4</v>
      </c>
      <c r="AE231">
        <v>3.95</v>
      </c>
      <c r="AF231">
        <v>0.246</v>
      </c>
      <c r="AG231">
        <v>0.85199999999999998</v>
      </c>
      <c r="AH231">
        <v>1.728</v>
      </c>
      <c r="AI231">
        <v>2.06</v>
      </c>
      <c r="AJ231">
        <v>5.8</v>
      </c>
      <c r="AK231">
        <v>5.05</v>
      </c>
      <c r="AL231">
        <v>1.89</v>
      </c>
      <c r="AM231">
        <v>4.8</v>
      </c>
      <c r="AN231">
        <v>0.11799999999999999</v>
      </c>
      <c r="AO231">
        <v>4.93</v>
      </c>
      <c r="AP231">
        <v>776.77</v>
      </c>
    </row>
    <row r="232" spans="1:42">
      <c r="A232" s="28">
        <v>43255</v>
      </c>
      <c r="B232">
        <v>9.1</v>
      </c>
      <c r="C232">
        <v>6.16</v>
      </c>
      <c r="D232">
        <v>3.165</v>
      </c>
      <c r="E232">
        <v>9.1999999999999993</v>
      </c>
      <c r="F232">
        <v>16.3</v>
      </c>
      <c r="G232">
        <v>26</v>
      </c>
      <c r="H232">
        <v>6.2</v>
      </c>
      <c r="I232">
        <v>1.2</v>
      </c>
      <c r="J232">
        <v>5.48</v>
      </c>
      <c r="K232">
        <v>21.75</v>
      </c>
      <c r="L232">
        <v>0.56299999999999994</v>
      </c>
      <c r="M232">
        <v>1.6379999999999999</v>
      </c>
      <c r="N232">
        <v>4.24</v>
      </c>
      <c r="O232">
        <v>1.2749999999999999</v>
      </c>
      <c r="P232">
        <v>0.77800000000000002</v>
      </c>
      <c r="Q232">
        <v>7.4</v>
      </c>
      <c r="R232">
        <v>17.899999999999999</v>
      </c>
      <c r="S232">
        <v>5.82</v>
      </c>
      <c r="T232">
        <v>14.38</v>
      </c>
      <c r="U232">
        <v>14.6</v>
      </c>
      <c r="V232">
        <v>2.0499999999999998</v>
      </c>
      <c r="W232">
        <v>8.65</v>
      </c>
      <c r="X232">
        <v>9.5299999999999994</v>
      </c>
      <c r="Y232">
        <v>0.98599999999999999</v>
      </c>
      <c r="Z232">
        <v>4.2</v>
      </c>
      <c r="AA232">
        <v>0.69</v>
      </c>
      <c r="AB232">
        <v>4.3</v>
      </c>
      <c r="AC232">
        <v>10.42</v>
      </c>
      <c r="AD232">
        <v>29.44</v>
      </c>
      <c r="AE232">
        <v>4</v>
      </c>
      <c r="AF232">
        <v>0.253</v>
      </c>
      <c r="AG232">
        <v>0.84</v>
      </c>
      <c r="AH232">
        <v>1.748</v>
      </c>
      <c r="AI232">
        <v>2.1539999999999999</v>
      </c>
      <c r="AJ232">
        <v>5.76</v>
      </c>
      <c r="AK232">
        <v>5.0999999999999996</v>
      </c>
      <c r="AL232">
        <v>1.93</v>
      </c>
      <c r="AM232">
        <v>4.8899999999999997</v>
      </c>
      <c r="AN232">
        <v>0.11700000000000001</v>
      </c>
      <c r="AO232">
        <v>4.875</v>
      </c>
      <c r="AP232">
        <v>778.57</v>
      </c>
    </row>
    <row r="233" spans="1:42">
      <c r="A233" s="28">
        <v>43256</v>
      </c>
      <c r="B233">
        <v>9.0299999999999994</v>
      </c>
      <c r="C233">
        <v>6.29</v>
      </c>
      <c r="D233">
        <v>3.1749999999999998</v>
      </c>
      <c r="E233">
        <v>9.23</v>
      </c>
      <c r="F233">
        <v>16.32</v>
      </c>
      <c r="G233">
        <v>26.4</v>
      </c>
      <c r="H233">
        <v>6.2</v>
      </c>
      <c r="I233">
        <v>1.218</v>
      </c>
      <c r="J233">
        <v>5.5</v>
      </c>
      <c r="K233">
        <v>21.95</v>
      </c>
      <c r="L233">
        <v>0.57599999999999996</v>
      </c>
      <c r="M233">
        <v>1.75</v>
      </c>
      <c r="N233">
        <v>4.3600000000000003</v>
      </c>
      <c r="O233">
        <v>1.2849999999999999</v>
      </c>
      <c r="P233">
        <v>0.77800000000000002</v>
      </c>
      <c r="Q233">
        <v>7.43</v>
      </c>
      <c r="R233">
        <v>18.34</v>
      </c>
      <c r="S233">
        <v>6</v>
      </c>
      <c r="T233">
        <v>14.5</v>
      </c>
      <c r="U233">
        <v>14.9</v>
      </c>
      <c r="V233">
        <v>2.0299999999999998</v>
      </c>
      <c r="W233">
        <v>8.9600000000000009</v>
      </c>
      <c r="X233">
        <v>9.6199999999999992</v>
      </c>
      <c r="Y233">
        <v>0.98499999999999999</v>
      </c>
      <c r="Z233">
        <v>4.25</v>
      </c>
      <c r="AA233">
        <v>0.71499999999999997</v>
      </c>
      <c r="AB233">
        <v>4.3</v>
      </c>
      <c r="AC233">
        <v>10.65</v>
      </c>
      <c r="AD233">
        <v>30.1</v>
      </c>
      <c r="AE233">
        <v>4.04</v>
      </c>
      <c r="AF233">
        <v>0.25600000000000001</v>
      </c>
      <c r="AG233">
        <v>0.85499999999999998</v>
      </c>
      <c r="AH233">
        <v>1.8</v>
      </c>
      <c r="AI233">
        <v>2.13</v>
      </c>
      <c r="AJ233">
        <v>5.9</v>
      </c>
      <c r="AK233">
        <v>5.17</v>
      </c>
      <c r="AL233">
        <v>1.94</v>
      </c>
      <c r="AM233">
        <v>4.83</v>
      </c>
      <c r="AN233">
        <v>0.11700000000000001</v>
      </c>
      <c r="AO233">
        <v>4.8049999999999997</v>
      </c>
      <c r="AP233">
        <v>789.32</v>
      </c>
    </row>
    <row r="234" spans="1:42">
      <c r="A234" s="28">
        <v>43257</v>
      </c>
      <c r="B234">
        <v>9</v>
      </c>
      <c r="C234">
        <v>6.22</v>
      </c>
      <c r="D234">
        <v>2.99</v>
      </c>
      <c r="E234">
        <v>9.2100000000000009</v>
      </c>
      <c r="F234">
        <v>16.239999999999998</v>
      </c>
      <c r="G234">
        <v>26.4</v>
      </c>
      <c r="H234">
        <v>6.2</v>
      </c>
      <c r="I234">
        <v>1.1599999999999999</v>
      </c>
      <c r="J234">
        <v>5.33</v>
      </c>
      <c r="K234">
        <v>22.35</v>
      </c>
      <c r="L234">
        <v>0.56200000000000006</v>
      </c>
      <c r="M234">
        <v>1.67</v>
      </c>
      <c r="N234">
        <v>4.38</v>
      </c>
      <c r="O234">
        <v>1.27</v>
      </c>
      <c r="P234">
        <v>0.77</v>
      </c>
      <c r="Q234">
        <v>7.35</v>
      </c>
      <c r="R234">
        <v>18.68</v>
      </c>
      <c r="S234">
        <v>5.96</v>
      </c>
      <c r="T234">
        <v>14.28</v>
      </c>
      <c r="U234">
        <v>14.95</v>
      </c>
      <c r="V234">
        <v>2.06</v>
      </c>
      <c r="W234">
        <v>8.7200000000000006</v>
      </c>
      <c r="X234">
        <v>9.5950000000000006</v>
      </c>
      <c r="Y234">
        <v>0.98</v>
      </c>
      <c r="Z234">
        <v>4.3</v>
      </c>
      <c r="AA234">
        <v>0.69399999999999995</v>
      </c>
      <c r="AB234">
        <v>4.21</v>
      </c>
      <c r="AC234">
        <v>10.37</v>
      </c>
      <c r="AD234">
        <v>29.59</v>
      </c>
      <c r="AE234">
        <v>4.0199999999999996</v>
      </c>
      <c r="AF234">
        <v>0.26600000000000001</v>
      </c>
      <c r="AG234">
        <v>0.85</v>
      </c>
      <c r="AH234">
        <v>1.772</v>
      </c>
      <c r="AI234">
        <v>2.052</v>
      </c>
      <c r="AJ234">
        <v>5.88</v>
      </c>
      <c r="AK234">
        <v>5.13</v>
      </c>
      <c r="AL234">
        <v>1.93</v>
      </c>
      <c r="AM234">
        <v>4.8499999999999996</v>
      </c>
      <c r="AN234">
        <v>0.115</v>
      </c>
      <c r="AO234">
        <v>4.8</v>
      </c>
      <c r="AP234">
        <v>781.05</v>
      </c>
    </row>
    <row r="235" spans="1:42">
      <c r="A235" s="28">
        <v>43258</v>
      </c>
      <c r="B235">
        <v>8.9600000000000009</v>
      </c>
      <c r="C235">
        <v>6.26</v>
      </c>
      <c r="D235">
        <v>2.9750000000000001</v>
      </c>
      <c r="E235">
        <v>9.4</v>
      </c>
      <c r="F235">
        <v>16.399999999999999</v>
      </c>
      <c r="G235">
        <v>25.9</v>
      </c>
      <c r="H235">
        <v>6.24</v>
      </c>
      <c r="I235">
        <v>1.1759999999999999</v>
      </c>
      <c r="J235">
        <v>5.31</v>
      </c>
      <c r="K235">
        <v>22.8</v>
      </c>
      <c r="L235">
        <v>0.58399999999999996</v>
      </c>
      <c r="M235">
        <v>1.68</v>
      </c>
      <c r="N235">
        <v>4.4000000000000004</v>
      </c>
      <c r="O235">
        <v>1.2849999999999999</v>
      </c>
      <c r="P235">
        <v>0.69</v>
      </c>
      <c r="Q235">
        <v>7.48</v>
      </c>
      <c r="R235">
        <v>18.54</v>
      </c>
      <c r="S235">
        <v>5.97</v>
      </c>
      <c r="T235">
        <v>14.5</v>
      </c>
      <c r="U235">
        <v>14.85</v>
      </c>
      <c r="V235">
        <v>2.06</v>
      </c>
      <c r="W235">
        <v>8.65</v>
      </c>
      <c r="X235">
        <v>9.6199999999999992</v>
      </c>
      <c r="Y235">
        <v>0.998</v>
      </c>
      <c r="Z235">
        <v>4.34</v>
      </c>
      <c r="AA235">
        <v>0.69399999999999995</v>
      </c>
      <c r="AB235">
        <v>4.1900000000000004</v>
      </c>
      <c r="AC235">
        <v>10.14</v>
      </c>
      <c r="AD235">
        <v>29.37</v>
      </c>
      <c r="AE235">
        <v>4.03</v>
      </c>
      <c r="AF235">
        <v>0.26800000000000002</v>
      </c>
      <c r="AG235">
        <v>0.84899999999999998</v>
      </c>
      <c r="AH235">
        <v>1.762</v>
      </c>
      <c r="AI235">
        <v>2.0099999999999998</v>
      </c>
      <c r="AJ235">
        <v>5.91</v>
      </c>
      <c r="AK235">
        <v>5.16</v>
      </c>
      <c r="AL235">
        <v>1.9</v>
      </c>
      <c r="AM235">
        <v>4.8499999999999996</v>
      </c>
      <c r="AN235">
        <v>0.11700000000000001</v>
      </c>
      <c r="AO235">
        <v>4.8499999999999996</v>
      </c>
      <c r="AP235">
        <v>778.62</v>
      </c>
    </row>
    <row r="236" spans="1:42">
      <c r="A236" s="28">
        <v>43259</v>
      </c>
      <c r="B236">
        <v>8.85</v>
      </c>
      <c r="C236">
        <v>6.3</v>
      </c>
      <c r="D236">
        <v>2.9750000000000001</v>
      </c>
      <c r="E236">
        <v>9.3000000000000007</v>
      </c>
      <c r="F236">
        <v>16.399999999999999</v>
      </c>
      <c r="G236">
        <v>25.9</v>
      </c>
      <c r="H236">
        <v>6.24</v>
      </c>
      <c r="I236">
        <v>1.1819999999999999</v>
      </c>
      <c r="J236">
        <v>5.2</v>
      </c>
      <c r="K236">
        <v>22.7</v>
      </c>
      <c r="L236">
        <v>0.58099999999999996</v>
      </c>
      <c r="M236">
        <v>1.6859999999999999</v>
      </c>
      <c r="N236">
        <v>4.4000000000000004</v>
      </c>
      <c r="O236">
        <v>1.335</v>
      </c>
      <c r="P236">
        <v>0.70399999999999996</v>
      </c>
      <c r="Q236">
        <v>7.37</v>
      </c>
      <c r="R236">
        <v>18.5</v>
      </c>
      <c r="S236">
        <v>6.05</v>
      </c>
      <c r="T236">
        <v>14.5</v>
      </c>
      <c r="U236">
        <v>14.2</v>
      </c>
      <c r="V236">
        <v>2.0299999999999998</v>
      </c>
      <c r="W236">
        <v>8.81</v>
      </c>
      <c r="X236">
        <v>9.65</v>
      </c>
      <c r="Y236">
        <v>0.96699999999999997</v>
      </c>
      <c r="Z236">
        <v>4.32</v>
      </c>
      <c r="AA236">
        <v>0.68500000000000005</v>
      </c>
      <c r="AB236">
        <v>4.1900000000000004</v>
      </c>
      <c r="AC236">
        <v>10.28</v>
      </c>
      <c r="AD236">
        <v>29.54</v>
      </c>
      <c r="AE236">
        <v>4.0199999999999996</v>
      </c>
      <c r="AF236">
        <v>0.26800000000000002</v>
      </c>
      <c r="AG236">
        <v>0.85</v>
      </c>
      <c r="AH236">
        <v>1.722</v>
      </c>
      <c r="AI236">
        <v>1.9550000000000001</v>
      </c>
      <c r="AJ236">
        <v>5.79</v>
      </c>
      <c r="AK236">
        <v>5.12</v>
      </c>
      <c r="AL236">
        <v>1.92</v>
      </c>
      <c r="AM236">
        <v>4.8</v>
      </c>
      <c r="AN236">
        <v>0.114</v>
      </c>
      <c r="AO236">
        <v>4.75</v>
      </c>
      <c r="AP236">
        <v>773.06</v>
      </c>
    </row>
    <row r="237" spans="1:42">
      <c r="A237" s="28">
        <v>43262</v>
      </c>
      <c r="B237">
        <v>8.8000000000000007</v>
      </c>
      <c r="C237">
        <v>6.16</v>
      </c>
      <c r="D237">
        <v>2.94</v>
      </c>
      <c r="E237">
        <v>8.9700000000000006</v>
      </c>
      <c r="F237">
        <v>16.3</v>
      </c>
      <c r="G237">
        <v>25.7</v>
      </c>
      <c r="H237">
        <v>6.24</v>
      </c>
      <c r="I237">
        <v>1.1619999999999999</v>
      </c>
      <c r="J237">
        <v>5.12</v>
      </c>
      <c r="K237">
        <v>22.35</v>
      </c>
      <c r="L237">
        <v>0.57999999999999996</v>
      </c>
      <c r="M237">
        <v>1.66</v>
      </c>
      <c r="N237">
        <v>4.3499999999999996</v>
      </c>
      <c r="O237">
        <v>1.365</v>
      </c>
      <c r="P237">
        <v>0.72199999999999998</v>
      </c>
      <c r="Q237">
        <v>7.3</v>
      </c>
      <c r="R237">
        <v>18.600000000000001</v>
      </c>
      <c r="S237">
        <v>6.2</v>
      </c>
      <c r="T237">
        <v>14.32</v>
      </c>
      <c r="U237">
        <v>14.3</v>
      </c>
      <c r="V237">
        <v>2</v>
      </c>
      <c r="W237">
        <v>8.6300000000000008</v>
      </c>
      <c r="X237">
        <v>9.5399999999999991</v>
      </c>
      <c r="Y237">
        <v>0.97499999999999998</v>
      </c>
      <c r="Z237">
        <v>4.28</v>
      </c>
      <c r="AA237">
        <v>0.64700000000000002</v>
      </c>
      <c r="AB237">
        <v>4.2</v>
      </c>
      <c r="AC237">
        <v>10.3</v>
      </c>
      <c r="AD237">
        <v>29.22</v>
      </c>
      <c r="AE237">
        <v>4</v>
      </c>
      <c r="AF237">
        <v>0.26500000000000001</v>
      </c>
      <c r="AG237">
        <v>0.85099999999999998</v>
      </c>
      <c r="AH237">
        <v>1.718</v>
      </c>
      <c r="AI237">
        <v>1.903</v>
      </c>
      <c r="AJ237">
        <v>5.79</v>
      </c>
      <c r="AK237">
        <v>5.05</v>
      </c>
      <c r="AL237">
        <v>1.92</v>
      </c>
      <c r="AM237">
        <v>4.8</v>
      </c>
      <c r="AN237">
        <v>0.112</v>
      </c>
      <c r="AO237">
        <v>4.68</v>
      </c>
      <c r="AP237">
        <v>758.96</v>
      </c>
    </row>
    <row r="238" spans="1:42">
      <c r="A238" s="28">
        <v>43263</v>
      </c>
      <c r="B238">
        <v>8.9</v>
      </c>
      <c r="C238">
        <v>6.2</v>
      </c>
      <c r="D238">
        <v>2.9550000000000001</v>
      </c>
      <c r="E238">
        <v>9.02</v>
      </c>
      <c r="F238">
        <v>16.34</v>
      </c>
      <c r="G238">
        <v>26.4</v>
      </c>
      <c r="H238">
        <v>6.24</v>
      </c>
      <c r="I238">
        <v>1.1519999999999999</v>
      </c>
      <c r="J238">
        <v>5.0999999999999996</v>
      </c>
      <c r="K238">
        <v>22.5</v>
      </c>
      <c r="L238">
        <v>0.57899999999999996</v>
      </c>
      <c r="M238">
        <v>1.65</v>
      </c>
      <c r="N238">
        <v>4.4400000000000004</v>
      </c>
      <c r="O238">
        <v>1.395</v>
      </c>
      <c r="P238">
        <v>0.71</v>
      </c>
      <c r="Q238">
        <v>7.45</v>
      </c>
      <c r="R238">
        <v>18.86</v>
      </c>
      <c r="S238">
        <v>6.17</v>
      </c>
      <c r="T238">
        <v>14.16</v>
      </c>
      <c r="U238">
        <v>7.4</v>
      </c>
      <c r="V238">
        <v>2</v>
      </c>
      <c r="W238">
        <v>8.75</v>
      </c>
      <c r="X238">
        <v>9.65</v>
      </c>
      <c r="Y238">
        <v>0.98</v>
      </c>
      <c r="Z238">
        <v>4.3</v>
      </c>
      <c r="AA238">
        <v>0.64300000000000002</v>
      </c>
      <c r="AB238">
        <v>4.17</v>
      </c>
      <c r="AC238">
        <v>10.35</v>
      </c>
      <c r="AD238">
        <v>29.57</v>
      </c>
      <c r="AE238">
        <v>4</v>
      </c>
      <c r="AF238">
        <v>0.26400000000000001</v>
      </c>
      <c r="AG238">
        <v>0.86399999999999999</v>
      </c>
      <c r="AH238">
        <v>1.728</v>
      </c>
      <c r="AI238">
        <v>1.915</v>
      </c>
      <c r="AJ238">
        <v>5.81</v>
      </c>
      <c r="AK238">
        <v>5.0999999999999996</v>
      </c>
      <c r="AL238">
        <v>1.95</v>
      </c>
      <c r="AM238">
        <v>4.83</v>
      </c>
      <c r="AN238">
        <v>0.113</v>
      </c>
      <c r="AO238">
        <v>4.7050000000000001</v>
      </c>
      <c r="AP238">
        <v>762.43</v>
      </c>
    </row>
    <row r="239" spans="1:42">
      <c r="A239" s="28">
        <v>43264</v>
      </c>
      <c r="B239">
        <v>8.85</v>
      </c>
      <c r="C239">
        <v>6.29</v>
      </c>
      <c r="D239">
        <v>3</v>
      </c>
      <c r="E239">
        <v>8.9700000000000006</v>
      </c>
      <c r="F239">
        <v>16.5</v>
      </c>
      <c r="G239">
        <v>26.3</v>
      </c>
      <c r="H239">
        <v>6.24</v>
      </c>
      <c r="I239">
        <v>1.1599999999999999</v>
      </c>
      <c r="J239">
        <v>5.0999999999999996</v>
      </c>
      <c r="K239">
        <v>22.5</v>
      </c>
      <c r="L239">
        <v>0.56999999999999995</v>
      </c>
      <c r="M239">
        <v>1.66</v>
      </c>
      <c r="N239">
        <v>4.45</v>
      </c>
      <c r="O239">
        <v>1.415</v>
      </c>
      <c r="P239">
        <v>0.68</v>
      </c>
      <c r="Q239">
        <v>7.4</v>
      </c>
      <c r="R239">
        <v>18.98</v>
      </c>
      <c r="S239">
        <v>6</v>
      </c>
      <c r="T239">
        <v>13.96</v>
      </c>
      <c r="U239">
        <v>7.5</v>
      </c>
      <c r="V239">
        <v>2.06</v>
      </c>
      <c r="W239">
        <v>8.8000000000000007</v>
      </c>
      <c r="X239">
        <v>9.6999999999999993</v>
      </c>
      <c r="Y239">
        <v>1.014</v>
      </c>
      <c r="Z239">
        <v>4.32</v>
      </c>
      <c r="AA239">
        <v>0.64900000000000002</v>
      </c>
      <c r="AB239">
        <v>4.17</v>
      </c>
      <c r="AC239">
        <v>10.47</v>
      </c>
      <c r="AD239">
        <v>29.6</v>
      </c>
      <c r="AE239">
        <v>4</v>
      </c>
      <c r="AF239">
        <v>0.26300000000000001</v>
      </c>
      <c r="AG239">
        <v>0.86699999999999999</v>
      </c>
      <c r="AH239">
        <v>1.74</v>
      </c>
      <c r="AI239">
        <v>1.948</v>
      </c>
      <c r="AJ239">
        <v>5.73</v>
      </c>
      <c r="AK239">
        <v>5.08</v>
      </c>
      <c r="AL239">
        <v>1.9350000000000001</v>
      </c>
      <c r="AM239">
        <v>4.8</v>
      </c>
      <c r="AN239">
        <v>0.11600000000000001</v>
      </c>
      <c r="AO239">
        <v>4.7350000000000003</v>
      </c>
      <c r="AP239">
        <v>769.68</v>
      </c>
    </row>
    <row r="240" spans="1:42">
      <c r="A240" s="28">
        <v>43265</v>
      </c>
      <c r="B240">
        <v>8.85</v>
      </c>
      <c r="C240">
        <v>6.36</v>
      </c>
      <c r="D240">
        <v>3.06</v>
      </c>
      <c r="E240">
        <v>8.93</v>
      </c>
      <c r="F240">
        <v>16.54</v>
      </c>
      <c r="G240">
        <v>26.5</v>
      </c>
      <c r="H240">
        <v>6.24</v>
      </c>
      <c r="I240">
        <v>1.1879999999999999</v>
      </c>
      <c r="J240">
        <v>5.03</v>
      </c>
      <c r="K240">
        <v>22.55</v>
      </c>
      <c r="L240">
        <v>0.6</v>
      </c>
      <c r="M240">
        <v>1.85</v>
      </c>
      <c r="N240">
        <v>4.49</v>
      </c>
      <c r="O240">
        <v>1.41</v>
      </c>
      <c r="P240">
        <v>0.69</v>
      </c>
      <c r="Q240">
        <v>7.42</v>
      </c>
      <c r="R240">
        <v>19</v>
      </c>
      <c r="S240">
        <v>6</v>
      </c>
      <c r="T240">
        <v>13.8</v>
      </c>
      <c r="U240">
        <v>7.66</v>
      </c>
      <c r="V240">
        <v>2.0699999999999998</v>
      </c>
      <c r="W240">
        <v>8.7100000000000009</v>
      </c>
      <c r="X240">
        <v>9.69</v>
      </c>
      <c r="Y240">
        <v>1.0900000000000001</v>
      </c>
      <c r="Z240">
        <v>4.3499999999999996</v>
      </c>
      <c r="AA240">
        <v>0.68700000000000006</v>
      </c>
      <c r="AB240">
        <v>4.17</v>
      </c>
      <c r="AC240">
        <v>10.41</v>
      </c>
      <c r="AD240">
        <v>29.99</v>
      </c>
      <c r="AE240">
        <v>4.08</v>
      </c>
      <c r="AF240">
        <v>0.26</v>
      </c>
      <c r="AG240">
        <v>0.86799999999999999</v>
      </c>
      <c r="AH240">
        <v>1.756</v>
      </c>
      <c r="AI240">
        <v>1.962</v>
      </c>
      <c r="AJ240">
        <v>5.84</v>
      </c>
      <c r="AK240">
        <v>5.04</v>
      </c>
      <c r="AL240">
        <v>1.9650000000000001</v>
      </c>
      <c r="AM240">
        <v>4.88</v>
      </c>
      <c r="AN240">
        <v>0.11799999999999999</v>
      </c>
      <c r="AO240">
        <v>4.7350000000000003</v>
      </c>
      <c r="AP240">
        <v>778.71</v>
      </c>
    </row>
    <row r="241" spans="1:42">
      <c r="A241" s="28">
        <v>43266</v>
      </c>
      <c r="B241">
        <v>8.59</v>
      </c>
      <c r="C241">
        <v>6.05</v>
      </c>
      <c r="D241">
        <v>3.05</v>
      </c>
      <c r="E241">
        <v>8.89</v>
      </c>
      <c r="F241">
        <v>16.52</v>
      </c>
      <c r="G241">
        <v>26.5</v>
      </c>
      <c r="H241">
        <v>6.24</v>
      </c>
      <c r="I241">
        <v>1.1879999999999999</v>
      </c>
      <c r="J241">
        <v>4.9800000000000004</v>
      </c>
      <c r="K241">
        <v>22.5</v>
      </c>
      <c r="L241">
        <v>0.61</v>
      </c>
      <c r="M241">
        <v>1.8720000000000001</v>
      </c>
      <c r="N241">
        <v>4.4000000000000004</v>
      </c>
      <c r="O241">
        <v>1.39</v>
      </c>
      <c r="P241">
        <v>0.70399999999999996</v>
      </c>
      <c r="Q241">
        <v>7.45</v>
      </c>
      <c r="R241">
        <v>18.84</v>
      </c>
      <c r="S241">
        <v>5.96</v>
      </c>
      <c r="T241">
        <v>13.36</v>
      </c>
      <c r="U241">
        <v>7.5</v>
      </c>
      <c r="V241">
        <v>2.09</v>
      </c>
      <c r="W241">
        <v>8.91</v>
      </c>
      <c r="X241">
        <v>9.6999999999999993</v>
      </c>
      <c r="Y241">
        <v>1.1080000000000001</v>
      </c>
      <c r="Z241">
        <v>4.3099999999999996</v>
      </c>
      <c r="AA241">
        <v>0.68200000000000005</v>
      </c>
      <c r="AB241">
        <v>4.05</v>
      </c>
      <c r="AC241">
        <v>10.1</v>
      </c>
      <c r="AD241">
        <v>30.58</v>
      </c>
      <c r="AE241">
        <v>4.0999999999999996</v>
      </c>
      <c r="AF241">
        <v>0.246</v>
      </c>
      <c r="AG241">
        <v>0.874</v>
      </c>
      <c r="AH241">
        <v>1.758</v>
      </c>
      <c r="AI241">
        <v>1.9259999999999999</v>
      </c>
      <c r="AJ241">
        <v>5.75</v>
      </c>
      <c r="AK241">
        <v>5.0999999999999996</v>
      </c>
      <c r="AL241">
        <v>1.95</v>
      </c>
      <c r="AM241">
        <v>4.84</v>
      </c>
      <c r="AN241">
        <v>0.115</v>
      </c>
      <c r="AO241">
        <v>4.6849999999999996</v>
      </c>
      <c r="AP241">
        <v>763.45</v>
      </c>
    </row>
    <row r="242" spans="1:42">
      <c r="A242" s="28">
        <v>43269</v>
      </c>
      <c r="B242">
        <v>8.6999999999999993</v>
      </c>
      <c r="C242">
        <v>6.15</v>
      </c>
      <c r="D242">
        <v>3.165</v>
      </c>
      <c r="E242">
        <v>8.8000000000000007</v>
      </c>
      <c r="F242">
        <v>16.88</v>
      </c>
      <c r="G242">
        <v>25.2</v>
      </c>
      <c r="H242">
        <v>6.24</v>
      </c>
      <c r="I242">
        <v>1.22</v>
      </c>
      <c r="J242">
        <v>4.9000000000000004</v>
      </c>
      <c r="K242">
        <v>22.5</v>
      </c>
      <c r="L242">
        <v>0.58499999999999996</v>
      </c>
      <c r="M242">
        <v>1.98</v>
      </c>
      <c r="N242">
        <v>4.4000000000000004</v>
      </c>
      <c r="O242">
        <v>1.39</v>
      </c>
      <c r="P242">
        <v>0.7</v>
      </c>
      <c r="Q242">
        <v>7.41</v>
      </c>
      <c r="R242">
        <v>18.96</v>
      </c>
      <c r="S242">
        <v>5.95</v>
      </c>
      <c r="T242">
        <v>13.68</v>
      </c>
      <c r="U242">
        <v>7.44</v>
      </c>
      <c r="V242">
        <v>2.0699999999999998</v>
      </c>
      <c r="W242">
        <v>8.75</v>
      </c>
      <c r="X242">
        <v>9.67</v>
      </c>
      <c r="Y242">
        <v>1.1120000000000001</v>
      </c>
      <c r="Z242">
        <v>4.3499999999999996</v>
      </c>
      <c r="AA242">
        <v>0.68100000000000005</v>
      </c>
      <c r="AB242">
        <v>4.13</v>
      </c>
      <c r="AC242">
        <v>10.36</v>
      </c>
      <c r="AD242">
        <v>29.98</v>
      </c>
      <c r="AE242">
        <v>4.09</v>
      </c>
      <c r="AF242">
        <v>0.25900000000000001</v>
      </c>
      <c r="AG242">
        <v>0.87</v>
      </c>
      <c r="AH242">
        <v>1.756</v>
      </c>
      <c r="AI242">
        <v>1.893</v>
      </c>
      <c r="AJ242">
        <v>5.75</v>
      </c>
      <c r="AK242">
        <v>5.15</v>
      </c>
      <c r="AL242">
        <v>1.89</v>
      </c>
      <c r="AM242">
        <v>4.88</v>
      </c>
      <c r="AN242">
        <v>0.115</v>
      </c>
      <c r="AO242">
        <v>4.68</v>
      </c>
      <c r="AP242">
        <v>770.91</v>
      </c>
    </row>
    <row r="243" spans="1:42">
      <c r="A243" s="28">
        <v>43270</v>
      </c>
      <c r="B243">
        <v>8.77</v>
      </c>
      <c r="C243">
        <v>6.1</v>
      </c>
      <c r="D243">
        <v>3.0649999999999999</v>
      </c>
      <c r="E243">
        <v>8.69</v>
      </c>
      <c r="F243">
        <v>16.68</v>
      </c>
      <c r="G243">
        <v>25.4</v>
      </c>
      <c r="H243">
        <v>6.2</v>
      </c>
      <c r="I243">
        <v>1.18</v>
      </c>
      <c r="J243">
        <v>4.96</v>
      </c>
      <c r="K243">
        <v>22</v>
      </c>
      <c r="L243">
        <v>0.60899999999999999</v>
      </c>
      <c r="M243">
        <v>2.1</v>
      </c>
      <c r="N243">
        <v>4.4400000000000004</v>
      </c>
      <c r="O243">
        <v>1.4</v>
      </c>
      <c r="P243">
        <v>0.70399999999999996</v>
      </c>
      <c r="Q243">
        <v>7.29</v>
      </c>
      <c r="R243">
        <v>18.8</v>
      </c>
      <c r="S243">
        <v>5.99</v>
      </c>
      <c r="T243">
        <v>13.4</v>
      </c>
      <c r="U243">
        <v>7.38</v>
      </c>
      <c r="V243">
        <v>2.08</v>
      </c>
      <c r="W243">
        <v>8.7899999999999991</v>
      </c>
      <c r="X243">
        <v>9.49</v>
      </c>
      <c r="Y243">
        <v>1.0740000000000001</v>
      </c>
      <c r="Z243">
        <v>4.34</v>
      </c>
      <c r="AA243">
        <v>0.68</v>
      </c>
      <c r="AB243">
        <v>4.09</v>
      </c>
      <c r="AC243">
        <v>10.26</v>
      </c>
      <c r="AD243">
        <v>29.81</v>
      </c>
      <c r="AE243">
        <v>4.0999999999999996</v>
      </c>
      <c r="AF243">
        <v>0.255</v>
      </c>
      <c r="AG243">
        <v>0.86799999999999999</v>
      </c>
      <c r="AH243">
        <v>1.74</v>
      </c>
      <c r="AI243">
        <v>1.9650000000000001</v>
      </c>
      <c r="AJ243">
        <v>5.77</v>
      </c>
      <c r="AK243">
        <v>5.13</v>
      </c>
      <c r="AL243">
        <v>1.91</v>
      </c>
      <c r="AM243">
        <v>4.84</v>
      </c>
      <c r="AN243">
        <v>0.115</v>
      </c>
      <c r="AO243">
        <v>4.6900000000000004</v>
      </c>
      <c r="AP243">
        <v>766.13</v>
      </c>
    </row>
    <row r="244" spans="1:42">
      <c r="A244" s="28">
        <v>43271</v>
      </c>
      <c r="B244">
        <v>8.6999999999999993</v>
      </c>
      <c r="C244">
        <v>6.13</v>
      </c>
      <c r="D244">
        <v>3.23</v>
      </c>
      <c r="E244">
        <v>8.69</v>
      </c>
      <c r="F244">
        <v>16.920000000000002</v>
      </c>
      <c r="G244">
        <v>24.7</v>
      </c>
      <c r="H244">
        <v>6.2</v>
      </c>
      <c r="I244">
        <v>1.246</v>
      </c>
      <c r="J244">
        <v>5.12</v>
      </c>
      <c r="K244">
        <v>21.65</v>
      </c>
      <c r="L244">
        <v>0.6</v>
      </c>
      <c r="M244">
        <v>2.15</v>
      </c>
      <c r="N244">
        <v>4.5</v>
      </c>
      <c r="O244">
        <v>1.41</v>
      </c>
      <c r="P244">
        <v>0.69</v>
      </c>
      <c r="Q244">
        <v>7.15</v>
      </c>
      <c r="R244">
        <v>18.84</v>
      </c>
      <c r="S244">
        <v>6</v>
      </c>
      <c r="T244">
        <v>13.2</v>
      </c>
      <c r="U244">
        <v>7.24</v>
      </c>
      <c r="V244">
        <v>2.08</v>
      </c>
      <c r="W244">
        <v>8.65</v>
      </c>
      <c r="X244">
        <v>9.3000000000000007</v>
      </c>
      <c r="Y244">
        <v>1.0720000000000001</v>
      </c>
      <c r="Z244">
        <v>4.3499999999999996</v>
      </c>
      <c r="AA244">
        <v>0.69499999999999995</v>
      </c>
      <c r="AB244">
        <v>4.12</v>
      </c>
      <c r="AC244">
        <v>10.199999999999999</v>
      </c>
      <c r="AD244">
        <v>29.56</v>
      </c>
      <c r="AE244">
        <v>4.08</v>
      </c>
      <c r="AF244">
        <v>0.25700000000000001</v>
      </c>
      <c r="AG244">
        <v>0.88</v>
      </c>
      <c r="AH244">
        <v>1.79</v>
      </c>
      <c r="AI244">
        <v>2.0499999999999998</v>
      </c>
      <c r="AJ244">
        <v>5.78</v>
      </c>
      <c r="AK244">
        <v>5.17</v>
      </c>
      <c r="AL244">
        <v>1.96</v>
      </c>
      <c r="AM244">
        <v>4.87</v>
      </c>
      <c r="AN244">
        <v>0.114</v>
      </c>
      <c r="AO244">
        <v>4.67</v>
      </c>
      <c r="AP244">
        <v>765.89</v>
      </c>
    </row>
    <row r="245" spans="1:42">
      <c r="A245" s="28">
        <v>43272</v>
      </c>
      <c r="B245">
        <v>8.73</v>
      </c>
      <c r="C245">
        <v>6.4</v>
      </c>
      <c r="D245">
        <v>3.395</v>
      </c>
      <c r="E245">
        <v>8.6999999999999993</v>
      </c>
      <c r="F245">
        <v>16.899999999999999</v>
      </c>
      <c r="G245">
        <v>25</v>
      </c>
      <c r="H245">
        <v>6.24</v>
      </c>
      <c r="I245">
        <v>1.33</v>
      </c>
      <c r="J245">
        <v>5.12</v>
      </c>
      <c r="K245">
        <v>21.85</v>
      </c>
      <c r="L245">
        <v>0.59799999999999998</v>
      </c>
      <c r="M245">
        <v>1.976</v>
      </c>
      <c r="N245">
        <v>4.5199999999999996</v>
      </c>
      <c r="O245">
        <v>1.42</v>
      </c>
      <c r="P245">
        <v>0.69</v>
      </c>
      <c r="Q245">
        <v>7.29</v>
      </c>
      <c r="R245">
        <v>18.8</v>
      </c>
      <c r="S245">
        <v>6.01</v>
      </c>
      <c r="T245">
        <v>13.3</v>
      </c>
      <c r="U245">
        <v>7.36</v>
      </c>
      <c r="V245">
        <v>2.08</v>
      </c>
      <c r="W245">
        <v>8.85</v>
      </c>
      <c r="X245">
        <v>9.3699999999999992</v>
      </c>
      <c r="Y245">
        <v>1.0760000000000001</v>
      </c>
      <c r="Z245">
        <v>4.3899999999999997</v>
      </c>
      <c r="AA245">
        <v>0.69199999999999995</v>
      </c>
      <c r="AB245">
        <v>4.12</v>
      </c>
      <c r="AC245">
        <v>10.25</v>
      </c>
      <c r="AD245">
        <v>29.41</v>
      </c>
      <c r="AE245">
        <v>4.08</v>
      </c>
      <c r="AF245">
        <v>0.21</v>
      </c>
      <c r="AG245">
        <v>0.86899999999999999</v>
      </c>
      <c r="AH245">
        <v>1.8160000000000001</v>
      </c>
      <c r="AI245">
        <v>2.0699999999999998</v>
      </c>
      <c r="AJ245">
        <v>5.79</v>
      </c>
      <c r="AK245">
        <v>5.23</v>
      </c>
      <c r="AL245">
        <v>1.94</v>
      </c>
      <c r="AM245">
        <v>4.88</v>
      </c>
      <c r="AN245">
        <v>0.11700000000000001</v>
      </c>
      <c r="AO245">
        <v>4.75</v>
      </c>
      <c r="AP245">
        <v>772.89</v>
      </c>
    </row>
    <row r="246" spans="1:42">
      <c r="A246" s="28">
        <v>43273</v>
      </c>
      <c r="B246">
        <v>8.9</v>
      </c>
      <c r="C246">
        <v>6.31</v>
      </c>
      <c r="D246">
        <v>3.37</v>
      </c>
      <c r="E246">
        <v>8.5299999999999994</v>
      </c>
      <c r="F246">
        <v>16.899999999999999</v>
      </c>
      <c r="G246">
        <v>25</v>
      </c>
      <c r="H246">
        <v>6.28</v>
      </c>
      <c r="I246">
        <v>1.27</v>
      </c>
      <c r="J246">
        <v>4.96</v>
      </c>
      <c r="K246">
        <v>22.05</v>
      </c>
      <c r="L246">
        <v>0.58299999999999996</v>
      </c>
      <c r="M246">
        <v>1.95</v>
      </c>
      <c r="N246">
        <v>4.5599999999999996</v>
      </c>
      <c r="O246">
        <v>1.42</v>
      </c>
      <c r="P246">
        <v>0.68</v>
      </c>
      <c r="Q246">
        <v>7.25</v>
      </c>
      <c r="R246">
        <v>18.8</v>
      </c>
      <c r="S246">
        <v>6.19</v>
      </c>
      <c r="T246">
        <v>13.16</v>
      </c>
      <c r="U246">
        <v>7.32</v>
      </c>
      <c r="V246">
        <v>2.04</v>
      </c>
      <c r="W246">
        <v>8.65</v>
      </c>
      <c r="X246">
        <v>9.4</v>
      </c>
      <c r="Y246">
        <v>1.07</v>
      </c>
      <c r="Z246">
        <v>4.4000000000000004</v>
      </c>
      <c r="AA246">
        <v>0.68400000000000005</v>
      </c>
      <c r="AB246">
        <v>4.1399999999999997</v>
      </c>
      <c r="AC246">
        <v>10.54</v>
      </c>
      <c r="AD246">
        <v>28.82</v>
      </c>
      <c r="AE246">
        <v>4.07</v>
      </c>
      <c r="AF246">
        <v>0.215</v>
      </c>
      <c r="AG246">
        <v>0.873</v>
      </c>
      <c r="AH246">
        <v>1.726</v>
      </c>
      <c r="AI246">
        <v>1.94</v>
      </c>
      <c r="AJ246">
        <v>5.7</v>
      </c>
      <c r="AK246">
        <v>5.23</v>
      </c>
      <c r="AL246">
        <v>1.9</v>
      </c>
      <c r="AM246">
        <v>4.84</v>
      </c>
      <c r="AN246">
        <v>0.112</v>
      </c>
      <c r="AO246">
        <v>4.75</v>
      </c>
      <c r="AP246">
        <v>771.18</v>
      </c>
    </row>
    <row r="247" spans="1:42">
      <c r="A247" s="28">
        <v>43276</v>
      </c>
      <c r="B247">
        <v>8.9</v>
      </c>
      <c r="C247">
        <v>6.3</v>
      </c>
      <c r="D247">
        <v>3.44</v>
      </c>
      <c r="E247">
        <v>8.64</v>
      </c>
      <c r="F247">
        <v>16.66</v>
      </c>
      <c r="G247">
        <v>25.1</v>
      </c>
      <c r="H247">
        <v>6.3</v>
      </c>
      <c r="I247">
        <v>1.278</v>
      </c>
      <c r="J247">
        <v>5.0599999999999996</v>
      </c>
      <c r="K247">
        <v>21.45</v>
      </c>
      <c r="L247">
        <v>0.56399999999999995</v>
      </c>
      <c r="M247">
        <v>1.88</v>
      </c>
      <c r="N247">
        <v>4.54</v>
      </c>
      <c r="O247">
        <v>1.41</v>
      </c>
      <c r="P247">
        <v>0.68</v>
      </c>
      <c r="Q247">
        <v>7.34</v>
      </c>
      <c r="R247">
        <v>18.62</v>
      </c>
      <c r="S247">
        <v>6.08</v>
      </c>
      <c r="T247">
        <v>13.16</v>
      </c>
      <c r="U247">
        <v>7.48</v>
      </c>
      <c r="V247">
        <v>2.0699999999999998</v>
      </c>
      <c r="W247">
        <v>8.6</v>
      </c>
      <c r="X247">
        <v>9.4499999999999993</v>
      </c>
      <c r="Y247">
        <v>1.038</v>
      </c>
      <c r="Z247">
        <v>4.3899999999999997</v>
      </c>
      <c r="AA247">
        <v>0.66700000000000004</v>
      </c>
      <c r="AB247">
        <v>4.07</v>
      </c>
      <c r="AC247">
        <v>10.77</v>
      </c>
      <c r="AD247">
        <v>28.54</v>
      </c>
      <c r="AE247">
        <v>4.0599999999999996</v>
      </c>
      <c r="AF247">
        <v>0.21</v>
      </c>
      <c r="AG247">
        <v>0.875</v>
      </c>
      <c r="AH247">
        <v>1.752</v>
      </c>
      <c r="AI247">
        <v>2.012</v>
      </c>
      <c r="AJ247">
        <v>5.63</v>
      </c>
      <c r="AK247">
        <v>5.25</v>
      </c>
      <c r="AL247">
        <v>1.915</v>
      </c>
      <c r="AM247">
        <v>4.84</v>
      </c>
      <c r="AN247">
        <v>0.112</v>
      </c>
      <c r="AO247">
        <v>4.66</v>
      </c>
      <c r="AP247">
        <v>777.08</v>
      </c>
    </row>
    <row r="248" spans="1:42">
      <c r="A248" s="28">
        <v>43277</v>
      </c>
      <c r="B248">
        <v>8.8000000000000007</v>
      </c>
      <c r="C248">
        <v>6.24</v>
      </c>
      <c r="D248">
        <v>3.4249999999999998</v>
      </c>
      <c r="E248">
        <v>8.68</v>
      </c>
      <c r="F248">
        <v>16.84</v>
      </c>
      <c r="G248">
        <v>24.2</v>
      </c>
      <c r="H248">
        <v>6.36</v>
      </c>
      <c r="I248">
        <v>1.28</v>
      </c>
      <c r="J248">
        <v>5.1100000000000003</v>
      </c>
      <c r="K248">
        <v>21.45</v>
      </c>
      <c r="L248">
        <v>0.55600000000000005</v>
      </c>
      <c r="M248">
        <v>1.88</v>
      </c>
      <c r="N248">
        <v>4.62</v>
      </c>
      <c r="O248">
        <v>1.405</v>
      </c>
      <c r="P248">
        <v>0.67</v>
      </c>
      <c r="Q248">
        <v>7.28</v>
      </c>
      <c r="R248">
        <v>17.86</v>
      </c>
      <c r="S248">
        <v>5.98</v>
      </c>
      <c r="T248">
        <v>13.5</v>
      </c>
      <c r="U248">
        <v>7.4</v>
      </c>
      <c r="V248">
        <v>2.0499999999999998</v>
      </c>
      <c r="W248">
        <v>8.52</v>
      </c>
      <c r="X248">
        <v>9.67</v>
      </c>
      <c r="Y248">
        <v>0.98099999999999998</v>
      </c>
      <c r="Z248">
        <v>4.38</v>
      </c>
      <c r="AA248">
        <v>0.65400000000000003</v>
      </c>
      <c r="AB248">
        <v>4.0999999999999996</v>
      </c>
      <c r="AC248">
        <v>10.8</v>
      </c>
      <c r="AD248">
        <v>28.6</v>
      </c>
      <c r="AE248">
        <v>4.05</v>
      </c>
      <c r="AF248">
        <v>0.2</v>
      </c>
      <c r="AG248">
        <v>0.875</v>
      </c>
      <c r="AH248">
        <v>1.76</v>
      </c>
      <c r="AI248">
        <v>1.9390000000000001</v>
      </c>
      <c r="AJ248">
        <v>5.52</v>
      </c>
      <c r="AK248">
        <v>5.27</v>
      </c>
      <c r="AL248">
        <v>1.94</v>
      </c>
      <c r="AM248">
        <v>4.88</v>
      </c>
      <c r="AN248">
        <v>0.111</v>
      </c>
      <c r="AO248">
        <v>4.71</v>
      </c>
      <c r="AP248">
        <v>768.89</v>
      </c>
    </row>
    <row r="249" spans="1:42">
      <c r="A249" s="28">
        <v>43278</v>
      </c>
      <c r="B249">
        <v>8.7100000000000009</v>
      </c>
      <c r="C249">
        <v>6.22</v>
      </c>
      <c r="D249">
        <v>3.38</v>
      </c>
      <c r="E249">
        <v>8.68</v>
      </c>
      <c r="F249">
        <v>16.5</v>
      </c>
      <c r="G249">
        <v>24.8</v>
      </c>
      <c r="H249">
        <v>6.36</v>
      </c>
      <c r="I249">
        <v>1.3</v>
      </c>
      <c r="J249">
        <v>5.0999999999999996</v>
      </c>
      <c r="K249">
        <v>21.45</v>
      </c>
      <c r="L249">
        <v>0.56499999999999995</v>
      </c>
      <c r="M249">
        <v>1.984</v>
      </c>
      <c r="N249">
        <v>4.5</v>
      </c>
      <c r="O249">
        <v>1.38</v>
      </c>
      <c r="P249">
        <v>0.66</v>
      </c>
      <c r="Q249">
        <v>7.31</v>
      </c>
      <c r="R249">
        <v>17.78</v>
      </c>
      <c r="S249">
        <v>6.1</v>
      </c>
      <c r="T249">
        <v>13.84</v>
      </c>
      <c r="U249">
        <v>7.5</v>
      </c>
      <c r="V249">
        <v>2.0099999999999998</v>
      </c>
      <c r="W249">
        <v>8.44</v>
      </c>
      <c r="X249">
        <v>9.67</v>
      </c>
      <c r="Y249">
        <v>0.999</v>
      </c>
      <c r="Z249">
        <v>4.3499999999999996</v>
      </c>
      <c r="AA249">
        <v>0.65300000000000002</v>
      </c>
      <c r="AB249">
        <v>4.07</v>
      </c>
      <c r="AC249">
        <v>10.93</v>
      </c>
      <c r="AD249">
        <v>28.9</v>
      </c>
      <c r="AE249">
        <v>4.07</v>
      </c>
      <c r="AF249">
        <v>0.183</v>
      </c>
      <c r="AG249">
        <v>0.86</v>
      </c>
      <c r="AH249">
        <v>1.758</v>
      </c>
      <c r="AI249">
        <v>1.95</v>
      </c>
      <c r="AJ249">
        <v>5.5</v>
      </c>
      <c r="AK249">
        <v>5.31</v>
      </c>
      <c r="AL249">
        <v>1.95</v>
      </c>
      <c r="AM249">
        <v>4.8600000000000003</v>
      </c>
      <c r="AN249">
        <v>0.11</v>
      </c>
      <c r="AO249">
        <v>4.74</v>
      </c>
      <c r="AP249">
        <v>767.91</v>
      </c>
    </row>
    <row r="250" spans="1:42">
      <c r="A250" s="28">
        <v>43279</v>
      </c>
      <c r="B250">
        <v>8.6</v>
      </c>
      <c r="C250">
        <v>6.09</v>
      </c>
      <c r="D250">
        <v>3.23</v>
      </c>
      <c r="E250">
        <v>8.49</v>
      </c>
      <c r="F250">
        <v>16.5</v>
      </c>
      <c r="G250">
        <v>25</v>
      </c>
      <c r="H250">
        <v>6.34</v>
      </c>
      <c r="I250">
        <v>1.256</v>
      </c>
      <c r="J250">
        <v>5</v>
      </c>
      <c r="K250">
        <v>21.4</v>
      </c>
      <c r="L250">
        <v>0.55300000000000005</v>
      </c>
      <c r="M250">
        <v>2.0699999999999998</v>
      </c>
      <c r="N250">
        <v>4.54</v>
      </c>
      <c r="O250">
        <v>1.35</v>
      </c>
      <c r="P250">
        <v>0.65200000000000002</v>
      </c>
      <c r="Q250">
        <v>7.14</v>
      </c>
      <c r="R250">
        <v>17.14</v>
      </c>
      <c r="S250">
        <v>5.77</v>
      </c>
      <c r="T250">
        <v>13.72</v>
      </c>
      <c r="U250">
        <v>7.4</v>
      </c>
      <c r="V250">
        <v>1.99</v>
      </c>
      <c r="W250">
        <v>8.42</v>
      </c>
      <c r="X250">
        <v>9.4949999999999992</v>
      </c>
      <c r="Y250">
        <v>0.96799999999999997</v>
      </c>
      <c r="Z250">
        <v>4.26</v>
      </c>
      <c r="AA250">
        <v>0.61</v>
      </c>
      <c r="AB250">
        <v>4.04</v>
      </c>
      <c r="AC250">
        <v>10.49</v>
      </c>
      <c r="AD250">
        <v>27.82</v>
      </c>
      <c r="AE250">
        <v>3.99</v>
      </c>
      <c r="AF250">
        <v>0.128</v>
      </c>
      <c r="AG250">
        <v>0.84199999999999997</v>
      </c>
      <c r="AH250">
        <v>1.738</v>
      </c>
      <c r="AI250">
        <v>1.877</v>
      </c>
      <c r="AJ250">
        <v>5.59</v>
      </c>
      <c r="AK250">
        <v>5.2</v>
      </c>
      <c r="AL250">
        <v>1.9450000000000001</v>
      </c>
      <c r="AM250">
        <v>4.68</v>
      </c>
      <c r="AN250">
        <v>0.10100000000000001</v>
      </c>
      <c r="AO250">
        <v>4.6050000000000004</v>
      </c>
      <c r="AP250">
        <v>748.03</v>
      </c>
    </row>
    <row r="251" spans="1:42">
      <c r="A251" s="28">
        <v>43280</v>
      </c>
      <c r="B251">
        <v>8.6</v>
      </c>
      <c r="C251">
        <v>6.17</v>
      </c>
      <c r="D251">
        <v>3.2650000000000001</v>
      </c>
      <c r="E251">
        <v>8.59</v>
      </c>
      <c r="F251">
        <v>16.54</v>
      </c>
      <c r="G251">
        <v>25</v>
      </c>
      <c r="H251">
        <v>6.36</v>
      </c>
      <c r="I251">
        <v>1.256</v>
      </c>
      <c r="J251">
        <v>5.14</v>
      </c>
      <c r="K251">
        <v>21.7</v>
      </c>
      <c r="L251">
        <v>0.439</v>
      </c>
      <c r="M251">
        <v>1.92</v>
      </c>
      <c r="N251">
        <v>4.5</v>
      </c>
      <c r="O251">
        <v>1.345</v>
      </c>
      <c r="P251">
        <v>0.66200000000000003</v>
      </c>
      <c r="Q251">
        <v>7.17</v>
      </c>
      <c r="R251">
        <v>17.2</v>
      </c>
      <c r="S251">
        <v>6</v>
      </c>
      <c r="T251">
        <v>14.12</v>
      </c>
      <c r="U251">
        <v>7.4</v>
      </c>
      <c r="V251">
        <v>2.0099999999999998</v>
      </c>
      <c r="W251">
        <v>8.4499999999999993</v>
      </c>
      <c r="X251">
        <v>9.68</v>
      </c>
      <c r="Y251">
        <v>0.98799999999999999</v>
      </c>
      <c r="Z251">
        <v>4.3</v>
      </c>
      <c r="AA251">
        <v>0.61799999999999999</v>
      </c>
      <c r="AB251">
        <v>4.08</v>
      </c>
      <c r="AC251">
        <v>10.6</v>
      </c>
      <c r="AD251">
        <v>28.57</v>
      </c>
      <c r="AE251">
        <v>4.05</v>
      </c>
      <c r="AF251">
        <v>0.127</v>
      </c>
      <c r="AG251">
        <v>0.83399999999999996</v>
      </c>
      <c r="AH251">
        <v>1.734</v>
      </c>
      <c r="AI251">
        <v>1.8520000000000001</v>
      </c>
      <c r="AJ251">
        <v>5.6</v>
      </c>
      <c r="AK251">
        <v>4.93</v>
      </c>
      <c r="AL251">
        <v>1.95</v>
      </c>
      <c r="AM251">
        <v>4.72</v>
      </c>
      <c r="AN251">
        <v>0.10299999999999999</v>
      </c>
      <c r="AO251">
        <v>4.6500000000000004</v>
      </c>
      <c r="AP251">
        <v>757.57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O251"/>
  <sheetViews>
    <sheetView workbookViewId="0"/>
  </sheetViews>
  <sheetFormatPr defaultRowHeight="15"/>
  <cols>
    <col min="1" max="1" width="13.28515625" customWidth="1"/>
    <col min="2" max="2" width="9.28515625" bestFit="1" customWidth="1"/>
    <col min="10" max="10" width="10.140625" customWidth="1"/>
    <col min="13" max="13" width="11.7109375" customWidth="1"/>
  </cols>
  <sheetData>
    <row r="1" spans="1:41">
      <c r="A1" t="s">
        <v>139</v>
      </c>
      <c r="B1" t="s">
        <v>7</v>
      </c>
      <c r="C1" t="s">
        <v>8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34</v>
      </c>
      <c r="K1" t="s">
        <v>35</v>
      </c>
      <c r="L1" t="s">
        <v>140</v>
      </c>
      <c r="M1" t="s">
        <v>37</v>
      </c>
      <c r="N1" t="s">
        <v>141</v>
      </c>
      <c r="O1" t="s">
        <v>39</v>
      </c>
      <c r="P1" t="s">
        <v>40</v>
      </c>
      <c r="Q1" t="s">
        <v>56</v>
      </c>
      <c r="R1" t="s">
        <v>57</v>
      </c>
      <c r="S1" t="s">
        <v>63</v>
      </c>
      <c r="T1" t="s">
        <v>64</v>
      </c>
      <c r="U1" t="s">
        <v>65</v>
      </c>
      <c r="V1" t="s">
        <v>66</v>
      </c>
      <c r="W1" t="s">
        <v>76</v>
      </c>
      <c r="X1" t="s">
        <v>77</v>
      </c>
      <c r="Y1" t="s">
        <v>142</v>
      </c>
      <c r="Z1" t="s">
        <v>86</v>
      </c>
      <c r="AA1" t="s">
        <v>87</v>
      </c>
      <c r="AB1" t="s">
        <v>88</v>
      </c>
      <c r="AC1" t="s">
        <v>96</v>
      </c>
      <c r="AD1" t="s">
        <v>100</v>
      </c>
      <c r="AE1" t="s">
        <v>101</v>
      </c>
      <c r="AF1" t="s">
        <v>102</v>
      </c>
      <c r="AG1" t="s">
        <v>110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132</v>
      </c>
      <c r="AO1" t="s">
        <v>133</v>
      </c>
    </row>
    <row r="2" spans="1:41">
      <c r="A2" s="28">
        <v>42916</v>
      </c>
    </row>
    <row r="3" spans="1:41">
      <c r="A3" s="28">
        <v>42919</v>
      </c>
      <c r="B3" s="29">
        <f>LN('ΒΗΜΑ 2ο-ΤΙΜΕΣ'!B3/'ΒΗΜΑ 2ο-ΤΙΜΕΣ'!B2)</f>
        <v>-1.2094704883344966E-2</v>
      </c>
      <c r="C3" s="29">
        <f>LN('ΒΗΜΑ 2ο-ΤΙΜΕΣ'!C3/'ΒΗΜΑ 2ο-ΤΙΜΕΣ'!C2)</f>
        <v>-6.0514556833552672E-3</v>
      </c>
      <c r="D3" s="29">
        <f>LN('ΒΗΜΑ 2ο-ΤΙΜΕΣ'!D3/'ΒΗΜΑ 2ο-ΤΙΜΕΣ'!D2)</f>
        <v>3.3673215106588023E-2</v>
      </c>
      <c r="E3" s="29">
        <f>LN('ΒΗΜΑ 2ο-ΤΙΜΕΣ'!E3/'ΒΗΜΑ 2ο-ΤΙΜΕΣ'!E2)</f>
        <v>-1.0982416668608929E-2</v>
      </c>
      <c r="F3" s="29">
        <f>LN('ΒΗΜΑ 2ο-ΤΙΜΕΣ'!F3/'ΒΗΜΑ 2ο-ΤΙΜΕΣ'!F2)</f>
        <v>-6.5019734913466841E-3</v>
      </c>
      <c r="G3" s="29">
        <f>LN('ΒΗΜΑ 2ο-ΤΙΜΕΣ'!G3/'ΒΗΜΑ 2ο-ΤΙΜΕΣ'!G2)</f>
        <v>-9.0498355199179273E-3</v>
      </c>
      <c r="H3" s="29">
        <f>LN('ΒΗΜΑ 2ο-ΤΙΜΕΣ'!H3/'ΒΗΜΑ 2ο-ΤΙΜΕΣ'!H2)</f>
        <v>1.9627091678486889E-3</v>
      </c>
      <c r="I3" s="29">
        <f>LN('ΒΗΜΑ 2ο-ΤΙΜΕΣ'!I3/'ΒΗΜΑ 2ο-ΤΙΜΕΣ'!I2)</f>
        <v>2.6433257068155431E-2</v>
      </c>
      <c r="J3" s="29">
        <f>LN('ΒΗΜΑ 2ο-ΤΙΜΕΣ'!J3/'ΒΗΜΑ 2ο-ΤΙΜΕΣ'!J2)</f>
        <v>-9.9010709827115698E-3</v>
      </c>
      <c r="K3" s="29">
        <f>LN('ΒΗΜΑ 2ο-ΤΙΜΕΣ'!K3/'ΒΗΜΑ 2ο-ΤΙΜΕΣ'!K2)</f>
        <v>9.2425813669326506E-3</v>
      </c>
      <c r="L3" s="29">
        <f>LN('ΒΗΜΑ 2ο-ΤΙΜΕΣ'!L3/'ΒΗΜΑ 2ο-ΤΙΜΕΣ'!L2)</f>
        <v>0.19028267800982218</v>
      </c>
      <c r="M3" s="29">
        <f>LN('ΒΗΜΑ 2ο-ΤΙΜΕΣ'!M3/'ΒΗΜΑ 2ο-ΤΙΜΕΣ'!M2)</f>
        <v>8.5861290606392568E-2</v>
      </c>
      <c r="N3" s="29">
        <f>LN('ΒΗΜΑ 2ο-ΤΙΜΕΣ'!N3/'ΒΗΜΑ 2ο-ΤΙΜΕΣ'!N2)</f>
        <v>4.6520015634892907E-2</v>
      </c>
      <c r="O3" s="29">
        <f>LN('ΒΗΜΑ 2ο-ΤΙΜΕΣ'!O3/'ΒΗΜΑ 2ο-ΤΙΜΕΣ'!O2)</f>
        <v>4.6806573220600015E-2</v>
      </c>
      <c r="P3" s="29">
        <f>LN('ΒΗΜΑ 2ο-ΤΙΜΕΣ'!P3/'ΒΗΜΑ 2ο-ΤΙΜΕΣ'!P2)</f>
        <v>0.20264502976586887</v>
      </c>
      <c r="Q3" s="29">
        <f>LN('ΒΗΜΑ 2ο-ΤΙΜΕΣ'!Q3/'ΒΗΜΑ 2ο-ΤΙΜΕΣ'!Q2)</f>
        <v>-2.8102032520694889E-2</v>
      </c>
      <c r="R3" s="29">
        <f>LN('ΒΗΜΑ 2ο-ΤΙΜΕΣ'!R3/'ΒΗΜΑ 2ο-ΤΙΜΕΣ'!R2)</f>
        <v>-1.9592895751786778E-2</v>
      </c>
      <c r="S3" s="29">
        <f>LN('ΒΗΜΑ 2ο-ΤΙΜΕΣ'!S3/'ΒΗΜΑ 2ο-ΤΙΜΕΣ'!S2)</f>
        <v>-3.4734317658693457E-3</v>
      </c>
      <c r="T3" s="29">
        <f>LN('ΒΗΜΑ 2ο-ΤΙΜΕΣ'!T3/'ΒΗΜΑ 2ο-ΤΙΜΕΣ'!T2)</f>
        <v>-6.2696130135953742E-3</v>
      </c>
      <c r="U3" s="29">
        <f>LN('ΒΗΜΑ 2ο-ΤΙΜΕΣ'!U3/'ΒΗΜΑ 2ο-ΤΙΜΕΣ'!U2)</f>
        <v>-7.4104908904847897E-3</v>
      </c>
      <c r="V3" s="29">
        <f>LN('ΒΗΜΑ 2ο-ΤΙΜΕΣ'!V3/'ΒΗΜΑ 2ο-ΤΙΜΕΣ'!V2)</f>
        <v>7.8988411318630464E-2</v>
      </c>
      <c r="W3" s="29">
        <f>LN('ΒΗΜΑ 2ο-ΤΙΜΕΣ'!W3/'ΒΗΜΑ 2ο-ΤΙΜΕΣ'!W2)</f>
        <v>-6.0423144559626982E-3</v>
      </c>
      <c r="X3" s="29">
        <f>LN('ΒΗΜΑ 2ο-ΤΙΜΕΣ'!X3/'ΒΗΜΑ 2ο-ΤΙΜΕΣ'!X2)</f>
        <v>9.0498355199178562E-3</v>
      </c>
      <c r="Y3" s="29">
        <f>LN('ΒΗΜΑ 2ο-ΤΙΜΕΣ'!Y3/'ΒΗΜΑ 2ο-ΤΙΜΕΣ'!Y2)</f>
        <v>4.08219945202552E-2</v>
      </c>
      <c r="Z3" s="29">
        <f>LN('ΒΗΜΑ 2ο-ΤΙΜΕΣ'!Z3/'ΒΗΜΑ 2ο-ΤΙΜΕΣ'!Z2)</f>
        <v>2.0240645614814316E-3</v>
      </c>
      <c r="AA3" s="29">
        <f>LN('ΒΗΜΑ 2ο-ΤΙΜΕΣ'!AA3/'ΒΗΜΑ 2ο-ΤΙΜΕΣ'!AA2)</f>
        <v>8.2411976001342022E-2</v>
      </c>
      <c r="AB3" s="29">
        <f>LN('ΒΗΜΑ 2ο-ΤΙΜΕΣ'!AB3/'ΒΗΜΑ 2ο-ΤΙΜΕΣ'!AB2)</f>
        <v>9.1324835632724723E-3</v>
      </c>
      <c r="AC3" s="29">
        <f>LN('ΒΗΜΑ 2ο-ΤΙΜΕΣ'!AC3/'ΒΗΜΑ 2ο-ΤΙΜΕΣ'!AC2)</f>
        <v>2.1586948055081063E-2</v>
      </c>
      <c r="AD3" s="29">
        <f>LN('ΒΗΜΑ 2ο-ΤΙΜΕΣ'!AD3/'ΒΗΜΑ 2ο-ΤΙΜΕΣ'!AD2)</f>
        <v>-1.3260724739156852E-2</v>
      </c>
      <c r="AE3" s="29">
        <f>LN('ΒΗΜΑ 2ο-ΤΙΜΕΣ'!AE3/'ΒΗΜΑ 2ο-ΤΙΜΕΣ'!AE2)</f>
        <v>3.3955890011383287E-3</v>
      </c>
      <c r="AF3" s="29">
        <f>LN('ΒΗΜΑ 2ο-ΤΙΜΕΣ'!AF3/'ΒΗΜΑ 2ο-ΤΙΜΕΣ'!AF2)</f>
        <v>4.4951387862266268E-2</v>
      </c>
      <c r="AG3" s="29">
        <f>LN('ΒΗΜΑ 2ο-ΤΙΜΕΣ'!AG3/'ΒΗΜΑ 2ο-ΤΙΜΕΣ'!AG2)</f>
        <v>2.4692612590371414E-2</v>
      </c>
      <c r="AH3" s="29">
        <f>LN('ΒΗΜΑ 2ο-ΤΙΜΕΣ'!AH3/'ΒΗΜΑ 2ο-ΤΙΜΕΣ'!AH2)</f>
        <v>-1.8018505502678365E-2</v>
      </c>
      <c r="AI3" s="29">
        <f>LN('ΒΗΜΑ 2ο-ΤΙΜΕΣ'!AI3/'ΒΗΜΑ 2ο-ΤΙΜΕΣ'!AI2)</f>
        <v>2.2574322038539194E-2</v>
      </c>
      <c r="AJ3" s="29">
        <f>LN('ΒΗΜΑ 2ο-ΤΙΜΕΣ'!AJ3/'ΒΗΜΑ 2ο-ΤΙΜΕΣ'!AJ2)</f>
        <v>1.6992357529598428E-3</v>
      </c>
      <c r="AK3" s="29">
        <f>LN('ΒΗΜΑ 2ο-ΤΙΜΕΣ'!AK3/'ΒΗΜΑ 2ο-ΤΙΜΕΣ'!AK2)</f>
        <v>2.2305757514298186E-2</v>
      </c>
      <c r="AL3" s="29">
        <f>LN('ΒΗΜΑ 2ο-ΤΙΜΕΣ'!AL3/'ΒΗΜΑ 2ο-ΤΙΜΕΣ'!AL2)</f>
        <v>0</v>
      </c>
      <c r="AM3" s="29">
        <f>LN('ΒΗΜΑ 2ο-ΤΙΜΕΣ'!AM3/'ΒΗΜΑ 2ο-ΤΙΜΕΣ'!AM2)</f>
        <v>0</v>
      </c>
      <c r="AN3" s="29">
        <f>LN('ΒΗΜΑ 2ο-ΤΙΜΕΣ'!AN3/'ΒΗΜΑ 2ο-ΤΙΜΕΣ'!AN2)</f>
        <v>1.3245226750020723E-2</v>
      </c>
      <c r="AO3" s="29">
        <f>LN('ΒΗΜΑ 2ο-ΤΙΜΕΣ'!AO3/'ΒΗΜΑ 2ο-ΤΙΜΕΣ'!AO2)</f>
        <v>-5.3441571952466821E-3</v>
      </c>
    </row>
    <row r="4" spans="1:41">
      <c r="A4" s="28">
        <v>42920</v>
      </c>
      <c r="B4" s="29">
        <f>LN('ΒΗΜΑ 2ο-ΤΙΜΕΣ'!B4/'ΒΗΜΑ 2ο-ΤΙΜΕΣ'!B3)</f>
        <v>-1.0005642117321058E-2</v>
      </c>
      <c r="C4" s="29">
        <f>LN('ΒΗΜΑ 2ο-ΤΙΜΕΣ'!C4/'ΒΗΜΑ 2ο-ΤΙΜΕΣ'!C3)</f>
        <v>0</v>
      </c>
      <c r="D4" s="29">
        <f>LN('ΒΗΜΑ 2ο-ΤΙΜΕΣ'!D4/'ΒΗΜΑ 2ο-ΤΙΜΕΣ'!D3)</f>
        <v>2.2914259522875832E-2</v>
      </c>
      <c r="E4" s="29">
        <f>LN('ΒΗΜΑ 2ο-ΤΙΜΕΣ'!E4/'ΒΗΜΑ 2ο-ΤΙΜΕΣ'!E3)</f>
        <v>0</v>
      </c>
      <c r="F4" s="29">
        <f>LN('ΒΗΜΑ 2ο-ΤΙΜΕΣ'!F4/'ΒΗΜΑ 2ο-ΤΙΜΕΣ'!F3)</f>
        <v>2.3849019470539669E-2</v>
      </c>
      <c r="G4" s="29">
        <f>LN('ΒΗΜΑ 2ο-ΤΙΜΕΣ'!G4/'ΒΗΜΑ 2ο-ΤΙΜΕΣ'!G3)</f>
        <v>0</v>
      </c>
      <c r="H4" s="29">
        <f>LN('ΒΗΜΑ 2ο-ΤΙΜΕΣ'!H4/'ΒΗΜΑ 2ο-ΤΙΜΕΣ'!H3)</f>
        <v>1.9588644853331932E-3</v>
      </c>
      <c r="I4" s="29">
        <f>LN('ΒΗΜΑ 2ο-ΤΙΜΕΣ'!I4/'ΒΗΜΑ 2ο-ΤΙΜΕΣ'!I3)</f>
        <v>0</v>
      </c>
      <c r="J4" s="29">
        <f>LN('ΒΗΜΑ 2ο-ΤΙΜΕΣ'!J4/'ΒΗΜΑ 2ο-ΤΙΜΕΣ'!J3)</f>
        <v>-4.9875415110389393E-3</v>
      </c>
      <c r="K4" s="29">
        <f>LN('ΒΗΜΑ 2ο-ΤΙΜΕΣ'!K4/'ΒΗΜΑ 2ο-ΤΙΜΕΣ'!K3)</f>
        <v>-1.4504686202881688E-2</v>
      </c>
      <c r="L4" s="29">
        <f>LN('ΒΗΜΑ 2ο-ΤΙΜΕΣ'!L4/'ΒΗΜΑ 2ο-ΤΙΜΕΣ'!L3)</f>
        <v>-1.4695079793599947E-3</v>
      </c>
      <c r="M4" s="29">
        <f>LN('ΒΗΜΑ 2ο-ΤΙΜΕΣ'!M4/'ΒΗΜΑ 2ο-ΤΙΜΕΣ'!M3)</f>
        <v>8.489944378648627E-2</v>
      </c>
      <c r="N4" s="29">
        <f>LN('ΒΗΜΑ 2ο-ΤΙΜΕΣ'!N4/'ΒΗΜΑ 2ο-ΤΙΜΕΣ'!N3)</f>
        <v>5.8840500022933395E-2</v>
      </c>
      <c r="O4" s="29">
        <f>LN('ΒΗΜΑ 2ο-ΤΙΜΕΣ'!O4/'ΒΗΜΑ 2ο-ΤΙΜΕΣ'!O3)</f>
        <v>6.9714632615361247E-2</v>
      </c>
      <c r="P4" s="29">
        <f>LN('ΒΗΜΑ 2ο-ΤΙΜΕΣ'!P4/'ΒΗΜΑ 2ο-ΤΙΜΕΣ'!P3)</f>
        <v>-3.737626135463358E-2</v>
      </c>
      <c r="Q4" s="29">
        <f>LN('ΒΗΜΑ 2ο-ΤΙΜΕΣ'!Q4/'ΒΗΜΑ 2ο-ΤΙΜΕΣ'!Q3)</f>
        <v>-8.7119406020215676E-3</v>
      </c>
      <c r="R4" s="29">
        <f>LN('ΒΗΜΑ 2ο-ΤΙΜΕΣ'!R4/'ΒΗΜΑ 2ο-ΤΙΜΕΣ'!R3)</f>
        <v>0</v>
      </c>
      <c r="S4" s="29">
        <f>LN('ΒΗΜΑ 2ο-ΤΙΜΕΣ'!S4/'ΒΗΜΑ 2ο-ΤΙΜΕΣ'!S3)</f>
        <v>1.7076740976755041E-2</v>
      </c>
      <c r="T4" s="29">
        <f>LN('ΒΗΜΑ 2ο-ΤΙΜΕΣ'!T4/'ΒΗΜΑ 2ο-ΤΙΜΕΣ'!T3)</f>
        <v>-3.0653741091002402E-2</v>
      </c>
      <c r="U4" s="29">
        <f>LN('ΒΗΜΑ 2ο-ΤΙΜΕΣ'!U4/'ΒΗΜΑ 2ο-ΤΙΜΕΣ'!U3)</f>
        <v>-8.2678797599407381E-4</v>
      </c>
      <c r="V4" s="29">
        <f>LN('ΒΗΜΑ 2ο-ΤΙΜΕΣ'!V4/'ΒΗΜΑ 2ο-ΤΙΜΕΣ'!V3)</f>
        <v>1.2578782206860185E-2</v>
      </c>
      <c r="W4" s="29">
        <f>LN('ΒΗΜΑ 2ο-ΤΙΜΕΣ'!W4/'ΒΗΜΑ 2ο-ΤΙΜΕΣ'!W3)</f>
        <v>3.6297680505787311E-3</v>
      </c>
      <c r="X4" s="29">
        <f>LN('ΒΗΜΑ 2ο-ΤΙΜΕΣ'!X4/'ΒΗΜΑ 2ο-ΤΙΜΕΣ'!X3)</f>
        <v>-1.2084739215071999E-2</v>
      </c>
      <c r="Y4" s="29">
        <f>LN('ΒΗΜΑ 2ο-ΤΙΜΕΣ'!Y4/'ΒΗΜΑ 2ο-ΤΙΜΕΣ'!Y3)</f>
        <v>2.3716526617316065E-2</v>
      </c>
      <c r="Z4" s="29">
        <f>LN('ΒΗΜΑ 2ο-ΤΙΜΕΣ'!Z4/'ΒΗΜΑ 2ο-ΤΙΜΕΣ'!Z3)</f>
        <v>0</v>
      </c>
      <c r="AA4" s="29">
        <f>LN('ΒΗΜΑ 2ο-ΤΙΜΕΣ'!AA4/'ΒΗΜΑ 2ο-ΤΙΜΕΣ'!AA3)</f>
        <v>3.9766671128079481E-2</v>
      </c>
      <c r="AB4" s="29">
        <f>LN('ΒΗΜΑ 2ο-ΤΙΜΕΣ'!AB4/'ΒΗΜΑ 2ο-ΤΙΜΕΣ'!AB3)</f>
        <v>2.2472855852058576E-2</v>
      </c>
      <c r="AC4" s="29">
        <f>LN('ΒΗΜΑ 2ο-ΤΙΜΕΣ'!AC4/'ΒΗΜΑ 2ο-ΤΙΜΕΣ'!AC3)</f>
        <v>-7.4557661313433008E-3</v>
      </c>
      <c r="AD4" s="29">
        <f>LN('ΒΗΜΑ 2ο-ΤΙΜΕΣ'!AD4/'ΒΗΜΑ 2ο-ΤΙΜΕΣ'!AD3)</f>
        <v>6.2622513846140732E-3</v>
      </c>
      <c r="AE4" s="29">
        <f>LN('ΒΗΜΑ 2ο-ΤΙΜΕΣ'!AE4/'ΒΗΜΑ 2ο-ΤΙΜΕΣ'!AE3)</f>
        <v>3.3840979842404942E-3</v>
      </c>
      <c r="AF4" s="29">
        <f>LN('ΒΗΜΑ 2ο-ΤΙΜΕΣ'!AF4/'ΒΗΜΑ 2ο-ΤΙΜΕΣ'!AF3)</f>
        <v>3.6563112031104792E-3</v>
      </c>
      <c r="AG4" s="29">
        <f>LN('ΒΗΜΑ 2ο-ΤΙΜΕΣ'!AG4/'ΒΗΜΑ 2ο-ΤΙΜΕΣ'!AG3)</f>
        <v>0.16282376108068708</v>
      </c>
      <c r="AH4" s="29">
        <f>LN('ΒΗΜΑ 2ο-ΤΙΜΕΣ'!AH4/'ΒΗΜΑ 2ο-ΤΙΜΕΣ'!AH3)</f>
        <v>9.0498355199178562E-3</v>
      </c>
      <c r="AI4" s="29">
        <f>LN('ΒΗΜΑ 2ο-ΤΙΜΕΣ'!AI4/'ΒΗΜΑ 2ο-ΤΙΜΕΣ'!AI3)</f>
        <v>-1.8018505502678365E-2</v>
      </c>
      <c r="AJ4" s="29">
        <f>LN('ΒΗΜΑ 2ο-ΤΙΜΕΣ'!AJ4/'ΒΗΜΑ 2ο-ΤΙΜΕΣ'!AJ3)</f>
        <v>6.7682153461388105E-3</v>
      </c>
      <c r="AK4" s="29">
        <f>LN('ΒΗΜΑ 2ο-ΤΙΜΕΣ'!AK4/'ΒΗΜΑ 2ο-ΤΙΜΕΣ'!AK3)</f>
        <v>-2.985296314968116E-2</v>
      </c>
      <c r="AL4" s="29">
        <f>LN('ΒΗΜΑ 2ο-ΤΙΜΕΣ'!AL4/'ΒΗΜΑ 2ο-ΤΙΜΕΣ'!AL3)</f>
        <v>1.9672765598704928E-2</v>
      </c>
      <c r="AM4" s="29">
        <f>LN('ΒΗΜΑ 2ο-ΤΙΜΕΣ'!AM4/'ΒΗΜΑ 2ο-ΤΙΜΕΣ'!AM3)</f>
        <v>1.3245226750020505E-2</v>
      </c>
      <c r="AN4" s="29">
        <f>LN('ΒΗΜΑ 2ο-ΤΙΜΕΣ'!AN4/'ΒΗΜΑ 2ο-ΤΙΜΕΣ'!AN3)</f>
        <v>6.5574005461590396E-3</v>
      </c>
      <c r="AO4" s="29">
        <f>LN('ΒΗΜΑ 2ο-ΤΙΜΕΣ'!AO4/'ΒΗΜΑ 2ο-ΤΙΜΕΣ'!AO3)</f>
        <v>1.5765679434512344E-2</v>
      </c>
    </row>
    <row r="5" spans="1:41">
      <c r="A5" s="28">
        <v>42921</v>
      </c>
      <c r="B5" s="29">
        <f>LN('ΒΗΜΑ 2ο-ΤΙΜΕΣ'!B5/'ΒΗΜΑ 2ο-ΤΙΜΕΣ'!B4)</f>
        <v>2.3192646399274926E-2</v>
      </c>
      <c r="C5" s="29">
        <f>LN('ΒΗΜΑ 2ο-ΤΙΜΕΣ'!C5/'ΒΗΜΑ 2ο-ΤΙΜΕΣ'!C4)</f>
        <v>4.1610757719842073E-2</v>
      </c>
      <c r="D5" s="29">
        <f>LN('ΒΗΜΑ 2ο-ΤΙΜΕΣ'!D5/'ΒΗΜΑ 2ο-ΤΙΜΕΣ'!D4)</f>
        <v>1.9231361927887592E-2</v>
      </c>
      <c r="E5" s="29">
        <f>LN('ΒΗΜΑ 2ο-ΤΙΜΕΣ'!E5/'ΒΗΜΑ 2ο-ΤΙΜΕΣ'!E4)</f>
        <v>2.3045289117883918E-2</v>
      </c>
      <c r="F5" s="29">
        <f>LN('ΒΗΜΑ 2ο-ΤΙΜΕΣ'!F5/'ΒΗΜΑ 2ο-ΤΙΜΕΣ'!F4)</f>
        <v>2.1424890084106057E-2</v>
      </c>
      <c r="G5" s="29">
        <f>LN('ΒΗΜΑ 2ο-ΤΙΜΕΣ'!G5/'ΒΗΜΑ 2ο-ΤΙΜΕΣ'!G4)</f>
        <v>9.0867793621811225E-4</v>
      </c>
      <c r="H5" s="29">
        <f>LN('ΒΗΜΑ 2ο-ΤΙΜΕΣ'!H5/'ΒΗΜΑ 2ο-ΤΙΜΕΣ'!H4)</f>
        <v>2.129799767893412E-2</v>
      </c>
      <c r="I5" s="29">
        <f>LN('ΒΗΜΑ 2ο-ΤΙΜΕΣ'!I5/'ΒΗΜΑ 2ο-ΤΙΜΕΣ'!I4)</f>
        <v>2.5752496102414764E-2</v>
      </c>
      <c r="J5" s="29">
        <f>LN('ΒΗΜΑ 2ο-ΤΙΜΕΣ'!J5/'ΒΗΜΑ 2ο-ΤΙΜΕΣ'!J4)</f>
        <v>1.4888612493750559E-2</v>
      </c>
      <c r="K5" s="29">
        <f>LN('ΒΗΜΑ 2ο-ΤΙΜΕΣ'!K5/'ΒΗΜΑ 2ο-ΤΙΜΕΣ'!K4)</f>
        <v>1.4504686202881629E-2</v>
      </c>
      <c r="L5" s="29">
        <f>LN('ΒΗΜΑ 2ο-ΤΙΜΕΣ'!L5/'ΒΗΜΑ 2ο-ΤΙΜΕΣ'!L4)</f>
        <v>4.3172171865208574E-2</v>
      </c>
      <c r="M5" s="29">
        <f>LN('ΒΗΜΑ 2ο-ΤΙΜΕΣ'!M5/'ΒΗΜΑ 2ο-ΤΙΜΕΣ'!M4)</f>
        <v>5.7971176843259146E-3</v>
      </c>
      <c r="N5" s="29">
        <f>LN('ΒΗΜΑ 2ο-ΤΙΜΕΣ'!N5/'ΒΗΜΑ 2ο-ΤΙΜΕΣ'!N4)</f>
        <v>-7.168489478612516E-3</v>
      </c>
      <c r="O5" s="29">
        <f>LN('ΒΗΜΑ 2ο-ΤΙΜΕΣ'!O5/'ΒΗΜΑ 2ο-ΤΙΜΕΣ'!O4)</f>
        <v>9.6228032094553759E-2</v>
      </c>
      <c r="P5" s="29">
        <f>LN('ΒΗΜΑ 2ο-ΤΙΜΕΣ'!P5/'ΒΗΜΑ 2ο-ΤΙΜΕΣ'!P4)</f>
        <v>-3.5003573573333703E-2</v>
      </c>
      <c r="Q5" s="29">
        <f>LN('ΒΗΜΑ 2ο-ΤΙΜΕΣ'!Q5/'ΒΗΜΑ 2ο-ΤΙΜΕΣ'!Q4)</f>
        <v>1.1187189390564376E-2</v>
      </c>
      <c r="R5" s="29">
        <f>LN('ΒΗΜΑ 2ο-ΤΙΜΕΣ'!R5/'ΒΗΜΑ 2ο-ΤΙΜΕΣ'!R4)</f>
        <v>1.8543577712169104E-2</v>
      </c>
      <c r="S5" s="29">
        <f>LN('ΒΗΜΑ 2ο-ΤΙΜΕΣ'!S5/'ΒΗΜΑ 2ο-ΤΙΜΕΣ'!S4)</f>
        <v>-1.3603309210885609E-2</v>
      </c>
      <c r="T5" s="29">
        <f>LN('ΒΗΜΑ 2ο-ΤΙΜΕΣ'!T5/'ΒΗΜΑ 2ο-ΤΙΜΕΣ'!T4)</f>
        <v>2.1809716294549558E-2</v>
      </c>
      <c r="U5" s="29">
        <f>LN('ΒΗΜΑ 2ο-ΤΙΜΕΣ'!U5/'ΒΗΜΑ 2ο-ΤΙΜΕΣ'!U4)</f>
        <v>1.7220597751670556E-2</v>
      </c>
      <c r="V5" s="29">
        <f>LN('ΒΗΜΑ 2ο-ΤΙΜΕΣ'!V5/'ΒΗΜΑ 2ο-ΤΙΜΕΣ'!V4)</f>
        <v>0</v>
      </c>
      <c r="W5" s="29">
        <f>LN('ΒΗΜΑ 2ο-ΤΙΜΕΣ'!W5/'ΒΗΜΑ 2ο-ΤΙΜΕΣ'!W4)</f>
        <v>2.6223195099102561E-2</v>
      </c>
      <c r="X5" s="29">
        <f>LN('ΒΗΜΑ 2ο-ΤΙΜΕΣ'!X5/'ΒΗΜΑ 2ο-ΤΙΜΕΣ'!X4)</f>
        <v>1.3085239548655534E-2</v>
      </c>
      <c r="Y5" s="29">
        <f>LN('ΒΗΜΑ 2ο-ΤΙΜΕΣ'!Y5/'ΒΗΜΑ 2ο-ΤΙΜΕΣ'!Y4)</f>
        <v>2.3167059281534379E-2</v>
      </c>
      <c r="Z5" s="29">
        <f>LN('ΒΗΜΑ 2ο-ΤΙΜΕΣ'!Z5/'ΒΗΜΑ 2ο-ΤΙΜΕΣ'!Z4)</f>
        <v>2.2441661124105649E-3</v>
      </c>
      <c r="AA5" s="29">
        <f>LN('ΒΗΜΑ 2ο-ΤΙΜΕΣ'!AA5/'ΒΗΜΑ 2ο-ΤΙΜΕΣ'!AA4)</f>
        <v>-5.8651194523981339E-3</v>
      </c>
      <c r="AB5" s="29">
        <f>LN('ΒΗΜΑ 2ο-ΤΙΜΕΣ'!AB5/'ΒΗΜΑ 2ο-ΤΙΜΕΣ'!AB4)</f>
        <v>3.4938051361280441E-2</v>
      </c>
      <c r="AC5" s="29">
        <f>LN('ΒΗΜΑ 2ο-ΤΙΜΕΣ'!AC5/'ΒΗΜΑ 2ο-ΤΙΜΕΣ'!AC4)</f>
        <v>6.5268296966846011E-3</v>
      </c>
      <c r="AD5" s="29">
        <f>LN('ΒΗΜΑ 2ο-ΤΙΜΕΣ'!AD5/'ΒΗΜΑ 2ο-ΤΙΜΕΣ'!AD4)</f>
        <v>-1.1711888904628726E-3</v>
      </c>
      <c r="AE5" s="29">
        <f>LN('ΒΗΜΑ 2ο-ΤΙΜΕΣ'!AE5/'ΒΗΜΑ 2ο-ΤΙΜΕΣ'!AE4)</f>
        <v>1.0084119066626226E-2</v>
      </c>
      <c r="AF5" s="29">
        <f>LN('ΒΗΜΑ 2ο-ΤΙΜΕΣ'!AF5/'ΒΗΜΑ 2ο-ΤΙΜΕΣ'!AF4)</f>
        <v>0</v>
      </c>
      <c r="AG5" s="29">
        <f>LN('ΒΗΜΑ 2ο-ΤΙΜΕΣ'!AG5/'ΒΗΜΑ 2ο-ΤΙΜΕΣ'!AG4)</f>
        <v>-1.5666116744399463E-2</v>
      </c>
      <c r="AH5" s="29">
        <f>LN('ΒΗΜΑ 2ο-ΤΙΜΕΣ'!AH5/'ΒΗΜΑ 2ο-ΤΙΜΕΣ'!AH4)</f>
        <v>4.4943895878392674E-3</v>
      </c>
      <c r="AI5" s="29">
        <f>LN('ΒΗΜΑ 2ο-ΤΙΜΕΣ'!AI5/'ΒΗΜΑ 2ο-ΤΙΜΕΣ'!AI4)</f>
        <v>5.3109825313948332E-2</v>
      </c>
      <c r="AJ5" s="29">
        <f>LN('ΒΗΜΑ 2ο-ΤΙΜΕΣ'!AJ5/'ΒΗΜΑ 2ο-ΤΙΜΕΣ'!AJ4)</f>
        <v>5.0955969371702395E-2</v>
      </c>
      <c r="AK5" s="29">
        <f>LN('ΒΗΜΑ 2ο-ΤΙΜΕΣ'!AK5/'ΒΗΜΑ 2ο-ΤΙΜΕΣ'!AK4)</f>
        <v>1.0050335853501506E-2</v>
      </c>
      <c r="AL5" s="29">
        <f>LN('ΒΗΜΑ 2ο-ΤΙΜΕΣ'!AL5/'ΒΗΜΑ 2ο-ΤΙΜΕΣ'!AL4)</f>
        <v>1.9293202934678851E-2</v>
      </c>
      <c r="AM5" s="29">
        <f>LN('ΒΗΜΑ 2ο-ΤΙΜΕΣ'!AM5/'ΒΗΜΑ 2ο-ΤΙΜΕΣ'!AM4)</f>
        <v>3.2365284502031716E-2</v>
      </c>
      <c r="AN5" s="29">
        <f>LN('ΒΗΜΑ 2ο-ΤΙΜΕΣ'!AN5/'ΒΗΜΑ 2ο-ΤΙΜΕΣ'!AN4)</f>
        <v>0</v>
      </c>
      <c r="AO5" s="29">
        <f>LN('ΒΗΜΑ 2ο-ΤΙΜΕΣ'!AO5/'ΒΗΜΑ 2ο-ΤΙΜΕΣ'!AO4)</f>
        <v>1.049403514904323E-2</v>
      </c>
    </row>
    <row r="6" spans="1:41">
      <c r="A6" s="28">
        <v>42922</v>
      </c>
      <c r="B6" s="29">
        <f>LN('ΒΗΜΑ 2ο-ΤΙΜΕΣ'!B6/'ΒΗΜΑ 2ο-ΤΙΜΕΣ'!B5)</f>
        <v>4.3573053689556262E-3</v>
      </c>
      <c r="C6" s="29">
        <f>LN('ΒΗΜΑ 2ο-ΤΙΜΕΣ'!C6/'ΒΗΜΑ 2ο-ΤΙΜΕΣ'!C5)</f>
        <v>1.4451118538174506E-2</v>
      </c>
      <c r="D6" s="29">
        <f>LN('ΒΗΜΑ 2ο-ΤΙΜΕΣ'!D6/'ΒΗΜΑ 2ο-ΤΙΜΕΣ'!D5)</f>
        <v>-3.1796529173795732E-3</v>
      </c>
      <c r="E6" s="29">
        <f>LN('ΒΗΜΑ 2ο-ΤΙΜΕΣ'!E6/'ΒΗΜΑ 2ο-ΤΙΜΕΣ'!E5)</f>
        <v>-4.8077015681030092E-3</v>
      </c>
      <c r="F6" s="29">
        <f>LN('ΒΗΜΑ 2ο-ΤΙΜΕΣ'!F6/'ΒΗΜΑ 2ο-ΤΙΜΕΣ'!F5)</f>
        <v>2.8274778468166641E-2</v>
      </c>
      <c r="G6" s="29">
        <f>LN('ΒΗΜΑ 2ο-ΤΙΜΕΣ'!G6/'ΒΗΜΑ 2ο-ΤΙΜΕΣ'!G5)</f>
        <v>1.7109827566460185E-2</v>
      </c>
      <c r="H6" s="29">
        <f>LN('ΒΗΜΑ 2ο-ΤΙΜΕΣ'!H6/'ΒΗΜΑ 2ο-ΤΙΜΕΣ'!H5)</f>
        <v>0</v>
      </c>
      <c r="I6" s="29">
        <f>LN('ΒΗΜΑ 2ο-ΤΙΜΕΣ'!I6/'ΒΗΜΑ 2ο-ΤΙΜΕΣ'!I5)</f>
        <v>-1.7094433359300183E-2</v>
      </c>
      <c r="J6" s="29">
        <f>LN('ΒΗΜΑ 2ο-ΤΙΜΕΣ'!J6/'ΒΗΜΑ 2ο-ΤΙΜΕΣ'!J5)</f>
        <v>7.3619964410692601E-3</v>
      </c>
      <c r="K6" s="29">
        <f>LN('ΒΗΜΑ 2ο-ΤΙΜΕΣ'!K6/'ΒΗΜΑ 2ο-ΤΙΜΕΣ'!K5)</f>
        <v>-8.003201707691552E-4</v>
      </c>
      <c r="L6" s="29">
        <f>LN('ΒΗΜΑ 2ο-ΤΙΜΕΣ'!L6/'ΒΗΜΑ 2ο-ΤΙΜΕΣ'!L5)</f>
        <v>2.3661507498158228E-2</v>
      </c>
      <c r="M6" s="29">
        <f>LN('ΒΗΜΑ 2ο-ΤΙΜΕΣ'!M6/'ΒΗΜΑ 2ο-ΤΙΜΕΣ'!M5)</f>
        <v>5.7637047167501338E-3</v>
      </c>
      <c r="N6" s="29">
        <f>LN('ΒΗΜΑ 2ο-ΤΙΜΕΣ'!N6/'ΒΗΜΑ 2ο-ΤΙΜΕΣ'!N5)</f>
        <v>-1.4493007302566639E-2</v>
      </c>
      <c r="O6" s="29">
        <f>LN('ΒΗΜΑ 2ο-ΤΙΜΕΣ'!O6/'ΒΗΜΑ 2ο-ΤΙΜΕΣ'!O5)</f>
        <v>8.8708882065384353E-2</v>
      </c>
      <c r="P6" s="29">
        <f>LN('ΒΗΜΑ 2ο-ΤΙΜΕΣ'!P6/'ΒΗΜΑ 2ο-ΤΙΜΕΣ'!P5)</f>
        <v>2.0151815437307912E-2</v>
      </c>
      <c r="Q6" s="29">
        <f>LN('ΒΗΜΑ 2ο-ΤΙΜΕΣ'!Q6/'ΒΗΜΑ 2ο-ΤΙΜΕΣ'!Q5)</f>
        <v>7.389196182371085E-3</v>
      </c>
      <c r="R6" s="29">
        <f>LN('ΒΗΜΑ 2ο-ΤΙΜΕΣ'!R6/'ΒΗΜΑ 2ο-ΤΙΜΕΣ'!R5)</f>
        <v>3.9119759137749538E-2</v>
      </c>
      <c r="S6" s="29">
        <f>LN('ΒΗΜΑ 2ο-ΤΙΜΕΣ'!S6/'ΒΗΜΑ 2ο-ΤΙΜΕΣ'!S5)</f>
        <v>2.6855287038546973E-2</v>
      </c>
      <c r="T6" s="29">
        <f>LN('ΒΗΜΑ 2ο-ΤΙΜΕΣ'!T6/'ΒΗΜΑ 2ο-ΤΙΜΕΣ'!T5)</f>
        <v>-3.8143720754706774E-3</v>
      </c>
      <c r="U6" s="29">
        <f>LN('ΒΗΜΑ 2ο-ΤΙΜΕΣ'!U6/'ΒΗΜΑ 2ο-ΤΙΜΕΣ'!U5)</f>
        <v>3.2002731086173734E-2</v>
      </c>
      <c r="V6" s="29">
        <f>LN('ΒΗΜΑ 2ο-ΤΙΜΕΣ'!V6/'ΒΗΜΑ 2ο-ΤΙΜΕΣ'!V5)</f>
        <v>1.242251999855711E-2</v>
      </c>
      <c r="W6" s="29">
        <f>LN('ΒΗΜΑ 2ο-ΤΙΜΕΣ'!W6/'ΒΗΜΑ 2ο-ΤΙΜΕΣ'!W5)</f>
        <v>1.1696039763191236E-2</v>
      </c>
      <c r="X6" s="29">
        <f>LN('ΒΗΜΑ 2ο-ΤΙΜΕΣ'!X6/'ΒΗΜΑ 2ο-ΤΙΜΕΣ'!X5)</f>
        <v>1.3902905168991434E-2</v>
      </c>
      <c r="Y6" s="29">
        <f>LN('ΒΗΜΑ 2ο-ΤΙΜΕΣ'!Y6/'ΒΗΜΑ 2ο-ΤΙΜΕΣ'!Y5)</f>
        <v>-3.1010236742560322E-2</v>
      </c>
      <c r="Z6" s="29">
        <f>LN('ΒΗΜΑ 2ο-ΤΙΜΕΣ'!Z6/'ΒΗΜΑ 2ο-ΤΙΜΕΣ'!Z5)</f>
        <v>-8.7808737108733409E-3</v>
      </c>
      <c r="AA6" s="29">
        <f>LN('ΒΗΜΑ 2ο-ΤΙΜΕΣ'!AA6/'ΒΗΜΑ 2ο-ΤΙΜΕΣ'!AA5)</f>
        <v>2.8987536873252406E-2</v>
      </c>
      <c r="AB6" s="29">
        <f>LN('ΒΗΜΑ 2ο-ΤΙΜΕΣ'!AB6/'ΒΗΜΑ 2ο-ΤΙΜΕΣ'!AB5)</f>
        <v>1.7021687569430743E-2</v>
      </c>
      <c r="AC6" s="29">
        <f>LN('ΒΗΜΑ 2ο-ΤΙΜΕΣ'!AC6/'ΒΗΜΑ 2ο-ΤΙΜΕΣ'!AC5)</f>
        <v>-5.5918132657779415E-3</v>
      </c>
      <c r="AD6" s="29">
        <f>LN('ΒΗΜΑ 2ο-ΤΙΜΕΣ'!AD6/'ΒΗΜΑ 2ο-ΤΙΜΕΣ'!AD5)</f>
        <v>-7.8431774610260054E-3</v>
      </c>
      <c r="AE6" s="29">
        <f>LN('ΒΗΜΑ 2ο-ΤΙΜΕΣ'!AE6/'ΒΗΜΑ 2ο-ΤΙΜΕΣ'!AE5)</f>
        <v>-6.7114345879868038E-3</v>
      </c>
      <c r="AF6" s="29">
        <f>LN('ΒΗΜΑ 2ο-ΤΙΜΕΣ'!AF6/'ΒΗΜΑ 2ο-ΤΙΜΕΣ'!AF5)</f>
        <v>1.8083675433295327E-2</v>
      </c>
      <c r="AG6" s="29">
        <f>LN('ΒΗΜΑ 2ο-ΤΙΜΕΣ'!AG6/'ΒΗΜΑ 2ο-ΤΙΜΕΣ'!AG5)</f>
        <v>2.0834086902842053E-2</v>
      </c>
      <c r="AH6" s="29">
        <f>LN('ΒΗΜΑ 2ο-ΤΙΜΕΣ'!AH6/'ΒΗΜΑ 2ο-ΤΙΜΕΣ'!AH5)</f>
        <v>1.7778246021283969E-2</v>
      </c>
      <c r="AI6" s="29">
        <f>LN('ΒΗΜΑ 2ο-ΤΙΜΕΣ'!AI6/'ΒΗΜΑ 2ο-ΤΙΜΕΣ'!AI5)</f>
        <v>1.2848142477849059E-2</v>
      </c>
      <c r="AJ6" s="29">
        <f>LN('ΒΗΜΑ 2ο-ΤΙΜΕΣ'!AJ6/'ΒΗΜΑ 2ο-ΤΙΜΕΣ'!AJ5)</f>
        <v>-9.6619109117369716E-3</v>
      </c>
      <c r="AK6" s="29">
        <f>LN('ΒΗΜΑ 2ο-ΤΙΜΕΣ'!AK6/'ΒΗΜΑ 2ο-ΤΙΜΕΣ'!AK5)</f>
        <v>0</v>
      </c>
      <c r="AL6" s="29">
        <f>LN('ΒΗΜΑ 2ο-ΤΙΜΕΣ'!AL6/'ΒΗΜΑ 2ο-ΤΙΜΕΣ'!AL5)</f>
        <v>-6.38979809877101E-3</v>
      </c>
      <c r="AM6" s="29">
        <f>LN('ΒΗΜΑ 2ο-ΤΙΜΕΣ'!AM6/'ΒΗΜΑ 2ο-ΤΙΜΕΣ'!AM5)</f>
        <v>-1.713103993018367E-2</v>
      </c>
      <c r="AN6" s="29">
        <f>LN('ΒΗΜΑ 2ο-ΤΙΜΕΣ'!AN6/'ΒΗΜΑ 2ο-ΤΙΜΕΣ'!AN5)</f>
        <v>-1.9802627296179754E-2</v>
      </c>
      <c r="AO6" s="29">
        <f>LN('ΒΗΜΑ 2ο-ΤΙΜΕΣ'!AO6/'ΒΗΜΑ 2ο-ΤΙΜΕΣ'!AO5)</f>
        <v>2.2072807840962525E-2</v>
      </c>
    </row>
    <row r="7" spans="1:41">
      <c r="A7" s="28">
        <v>42923</v>
      </c>
      <c r="B7" s="29">
        <f>LN('ΒΗΜΑ 2ο-ΤΙΜΕΣ'!B7/'ΒΗΜΑ 2ο-ΤΙΜΕΣ'!B6)</f>
        <v>1.9376278963138895E-2</v>
      </c>
      <c r="C7" s="29">
        <f>LN('ΒΗΜΑ 2ο-ΤΙΜΕΣ'!C7/'ΒΗΜΑ 2ο-ΤΙΜΕΣ'!C6)</f>
        <v>1.1412392051744765E-2</v>
      </c>
      <c r="D7" s="29">
        <f>LN('ΒΗΜΑ 2ο-ΤΙΜΕΣ'!D7/'ΒΗΜΑ 2ο-ΤΙΜΕΣ'!D6)</f>
        <v>-2.580788395587259E-2</v>
      </c>
      <c r="E7" s="29">
        <f>LN('ΒΗΜΑ 2ο-ΤΙΜΕΣ'!E7/'ΒΗΜΑ 2ο-ΤΙΜΕΣ'!E6)</f>
        <v>-3.6210057669524049E-3</v>
      </c>
      <c r="F7" s="29">
        <f>LN('ΒΗΜΑ 2ο-ΤΙΜΕΣ'!F7/'ΒΗΜΑ 2ο-ΤΙΜΕΣ'!F6)</f>
        <v>-2.4541108916117545E-2</v>
      </c>
      <c r="G7" s="29">
        <f>LN('ΒΗΜΑ 2ο-ΤΙΜΕΣ'!G7/'ΒΗΜΑ 2ο-ΤΙΜΕΣ'!G6)</f>
        <v>8.8889474172462145E-3</v>
      </c>
      <c r="H7" s="29">
        <f>LN('ΒΗΜΑ 2ο-ΤΙΜΕΣ'!H7/'ΒΗΜΑ 2ο-ΤΙΜΕΣ'!H6)</f>
        <v>-1.5444322427473631E-2</v>
      </c>
      <c r="I7" s="29">
        <f>LN('ΒΗΜΑ 2ο-ΤΙΜΕΣ'!I7/'ΒΗΜΑ 2ο-ΤΙΜΕΣ'!I6)</f>
        <v>-3.5091319811269943E-2</v>
      </c>
      <c r="J7" s="29">
        <f>LN('ΒΗΜΑ 2ο-ΤΙΜΕΣ'!J7/'ΒΗΜΑ 2ο-ΤΙΜΕΣ'!J6)</f>
        <v>-4.9019706002066685E-3</v>
      </c>
      <c r="K7" s="29">
        <f>LN('ΒΗΜΑ 2ο-ΤΙΜΕΣ'!K7/'ΒΗΜΑ 2ο-ΤΙΜΕΣ'!K6)</f>
        <v>-1.2016824999040315E-3</v>
      </c>
      <c r="L7" s="29">
        <f>LN('ΒΗΜΑ 2ο-ΤΙΜΕΣ'!L7/'ΒΗΜΑ 2ο-ΤΙΜΕΣ'!L6)</f>
        <v>-4.0707374771146949E-2</v>
      </c>
      <c r="M7" s="29">
        <f>LN('ΒΗΜΑ 2ο-ΤΙΜΕΣ'!M7/'ΒΗΜΑ 2ο-ΤΙΜΕΣ'!M6)</f>
        <v>-1.7391742711869222E-2</v>
      </c>
      <c r="N7" s="29">
        <f>LN('ΒΗΜΑ 2ο-ΤΙΜΕΣ'!N7/'ΒΗΜΑ 2ο-ΤΙΜΕΣ'!N6)</f>
        <v>-1.4706147389695449E-2</v>
      </c>
      <c r="O7" s="29">
        <f>LN('ΒΗΜΑ 2ο-ΤΙΜΕΣ'!O7/'ΒΗΜΑ 2ο-ΤΙΜΕΣ'!O6)</f>
        <v>-1.5037877364540559E-2</v>
      </c>
      <c r="P7" s="29">
        <f>LN('ΒΗΜΑ 2ο-ΤΙΜΕΣ'!P7/'ΒΗΜΑ 2ο-ΤΙΜΕΣ'!P6)</f>
        <v>-1.6342287020640299E-2</v>
      </c>
      <c r="Q7" s="29">
        <f>LN('ΒΗΜΑ 2ο-ΤΙΜΕΣ'!Q7/'ΒΗΜΑ 2ο-ΤΙΜΕΣ'!Q6)</f>
        <v>0</v>
      </c>
      <c r="R7" s="29">
        <f>LN('ΒΗΜΑ 2ο-ΤΙΜΕΣ'!R7/'ΒΗΜΑ 2ο-ΤΙΜΕΣ'!R6)</f>
        <v>-2.8675799976666309E-2</v>
      </c>
      <c r="S7" s="29">
        <f>LN('ΒΗΜΑ 2ο-ΤΙΜΕΣ'!S7/'ΒΗΜΑ 2ο-ΤΙΜΕΣ'!S6)</f>
        <v>-2.1840144663599098E-2</v>
      </c>
      <c r="T7" s="29">
        <f>LN('ΒΗΜΑ 2ο-ΤΙΜΕΣ'!T7/'ΒΗΜΑ 2ο-ΤΙΜΕΣ'!T6)</f>
        <v>-6.38979809877101E-3</v>
      </c>
      <c r="U7" s="29">
        <f>LN('ΒΗΜΑ 2ο-ΤΙΜΕΣ'!U7/'ΒΗΜΑ 2ο-ΤΙΜΕΣ'!U6)</f>
        <v>0</v>
      </c>
      <c r="V7" s="29">
        <f>LN('ΒΗΜΑ 2ο-ΤΙΜΕΣ'!V7/'ΒΗΜΑ 2ο-ΤΙΜΕΣ'!V6)</f>
        <v>1.8349138668196398E-2</v>
      </c>
      <c r="W7" s="29">
        <f>LN('ΒΗΜΑ 2ο-ΤΙΜΕΣ'!W7/'ΒΗΜΑ 2ο-ΤΙΜΕΣ'!W6)</f>
        <v>-3.4944706497735891E-3</v>
      </c>
      <c r="X7" s="29">
        <f>LN('ΒΗΜΑ 2ο-ΤΙΜΕΣ'!X7/'ΒΗΜΑ 2ο-ΤΙΜΕΣ'!X6)</f>
        <v>-9.8667990244509745E-4</v>
      </c>
      <c r="Y7" s="29">
        <f>LN('ΒΗΜΑ 2ο-ΤΙΜΕΣ'!Y7/'ΒΗΜΑ 2ο-ΤΙΜΕΣ'!Y6)</f>
        <v>3.8614836127779516E-2</v>
      </c>
      <c r="Z7" s="29">
        <f>LN('ΒΗΜΑ 2ο-ΤΙΜΕΣ'!Z7/'ΒΗΜΑ 2ο-ΤΙΜΕΣ'!Z6)</f>
        <v>2.2588670097282333E-3</v>
      </c>
      <c r="AA7" s="29">
        <f>LN('ΒΗΜΑ 2ο-ΤΙΜΕΣ'!AA7/'ΒΗΜΑ 2ο-ΤΙΜΕΣ'!AA6)</f>
        <v>1.1363758650315003E-2</v>
      </c>
      <c r="AB7" s="29">
        <f>LN('ΒΗΜΑ 2ο-ΤΙΜΕΣ'!AB7/'ΒΗΜΑ 2ο-ΤΙΜΕΣ'!AB6)</f>
        <v>-2.1322769468821307E-2</v>
      </c>
      <c r="AC7" s="29">
        <f>LN('ΒΗΜΑ 2ο-ΤΙΜΕΣ'!AC7/'ΒΗΜΑ 2ο-ΤΙΜΕΣ'!AC6)</f>
        <v>-1.0333581854545299E-2</v>
      </c>
      <c r="AD7" s="29">
        <f>LN('ΒΗΜΑ 2ο-ΤΙΜΕΣ'!AD7/'ΒΗΜΑ 2ο-ΤΙΜΕΣ'!AD6)</f>
        <v>-6.715411371524419E-3</v>
      </c>
      <c r="AE7" s="29">
        <f>LN('ΒΗΜΑ 2ο-ΤΙΜΕΣ'!AE7/'ΒΗΜΑ 2ο-ΤΙΜΕΣ'!AE6)</f>
        <v>0</v>
      </c>
      <c r="AF7" s="29">
        <f>LN('ΒΗΜΑ 2ο-ΤΙΜΕΣ'!AF7/'ΒΗΜΑ 2ο-ΤΙΜΕΣ'!AF6)</f>
        <v>4.8960827195701495E-2</v>
      </c>
      <c r="AG7" s="29">
        <f>LN('ΒΗΜΑ 2ο-ΤΙΜΕΣ'!AG7/'ΒΗΜΑ 2ο-ΤΙΜΕΣ'!AG6)</f>
        <v>-1.2970350442627517E-2</v>
      </c>
      <c r="AH7" s="29">
        <f>LN('ΒΗΜΑ 2ο-ΤΙΜΕΣ'!AH7/'ΒΗΜΑ 2ο-ΤΙΜΕΣ'!AH6)</f>
        <v>4.3956114730379081E-3</v>
      </c>
      <c r="AI7" s="29">
        <f>LN('ΒΗΜΑ 2ο-ΤΙΜΕΣ'!AI7/'ΒΗΜΑ 2ο-ΤΙΜΕΣ'!AI6)</f>
        <v>-2.150620522096373E-2</v>
      </c>
      <c r="AJ7" s="29">
        <f>LN('ΒΗΜΑ 2ο-ΤΙΜΕΣ'!AJ7/'ΒΗΜΑ 2ο-ΤΙΜΕΣ'!AJ6)</f>
        <v>1.1263192278710869E-2</v>
      </c>
      <c r="AK7" s="29">
        <f>LN('ΒΗΜΑ 2ο-ΤΙΜΕΣ'!AK7/'ΒΗΜΑ 2ο-ΤΙΜΕΣ'!AK6)</f>
        <v>-2.0202707317519466E-2</v>
      </c>
      <c r="AL7" s="29">
        <f>LN('ΒΗΜΑ 2ο-ΤΙΜΕΣ'!AL7/'ΒΗΜΑ 2ο-ΤΙΜΕΣ'!AL6)</f>
        <v>-1.9418085857101627E-2</v>
      </c>
      <c r="AM7" s="29">
        <f>LN('ΒΗΜΑ 2ο-ΤΙΜΕΣ'!AM7/'ΒΗΜΑ 2ο-ΤΙΜΕΣ'!AM6)</f>
        <v>-2.625971458355577E-2</v>
      </c>
      <c r="AN7" s="29">
        <f>LN('ΒΗΜΑ 2ο-ΤΙΜΕΣ'!AN7/'ΒΗΜΑ 2ο-ΤΙΜΕΣ'!AN6)</f>
        <v>3.278982282299097E-2</v>
      </c>
      <c r="AO7" s="29">
        <f>LN('ΒΗΜΑ 2ο-ΤΙΜΕΣ'!AO7/'ΒΗΜΑ 2ο-ΤΙΜΕΣ'!AO6)</f>
        <v>-8.4866138773186939E-3</v>
      </c>
    </row>
    <row r="8" spans="1:41">
      <c r="A8" s="28">
        <v>42926</v>
      </c>
      <c r="B8" s="29">
        <f>LN('ΒΗΜΑ 2ο-ΤΙΜΕΣ'!B8/'ΒΗΜΑ 2ο-ΤΙΜΕΣ'!B7)</f>
        <v>2.3183335455657067E-2</v>
      </c>
      <c r="C8" s="29">
        <f>LN('ΒΗΜΑ 2ο-ΤΙΜΕΣ'!C8/'ΒΗΜΑ 2ο-ΤΙΜΕΣ'!C7)</f>
        <v>-9.9787000498960821E-3</v>
      </c>
      <c r="D8" s="29">
        <f>LN('ΒΗΜΑ 2ο-ΤΙΜΕΣ'!D8/'ΒΗΜΑ 2ο-ΤΙΜΕΣ'!D7)</f>
        <v>-2.6491615446976341E-2</v>
      </c>
      <c r="E8" s="29">
        <f>LN('ΒΗΜΑ 2ο-ΤΙΜΕΣ'!E8/'ΒΗΜΑ 2ο-ΤΙΜΕΣ'!E7)</f>
        <v>8.428707335055529E-3</v>
      </c>
      <c r="F8" s="29">
        <f>LN('ΒΗΜΑ 2ο-ΤΙΜΕΣ'!F8/'ΒΗΜΑ 2ο-ΤΙΜΕΣ'!F7)</f>
        <v>3.1007776782479642E-3</v>
      </c>
      <c r="G8" s="29">
        <f>LN('ΒΗΜΑ 2ο-ΤΙΜΕΣ'!G8/'ΒΗΜΑ 2ο-ΤΙΜΕΣ'!G7)</f>
        <v>5.1735674399188684E-2</v>
      </c>
      <c r="H8" s="29">
        <f>LN('ΒΗΜΑ 2ο-ΤΙΜΕΣ'!H8/'ΒΗΜΑ 2ο-ΤΙΜΕΣ'!H7)</f>
        <v>1.160554612030811E-2</v>
      </c>
      <c r="I8" s="29">
        <f>LN('ΒΗΜΑ 2ο-ΤΙΜΕΣ'!I8/'ΒΗΜΑ 2ο-ΤΙΜΕΣ'!I7)</f>
        <v>0</v>
      </c>
      <c r="J8" s="29">
        <f>LN('ΒΗΜΑ 2ο-ΤΙΜΕΣ'!J8/'ΒΗΜΑ 2ο-ΤΙΜΕΣ'!J7)</f>
        <v>-9.8766234959119757E-3</v>
      </c>
      <c r="K8" s="29">
        <f>LN('ΒΗΜΑ 2ο-ΤΙΜΕΣ'!K8/'ΒΗΜΑ 2ο-ΤΙΜΕΣ'!K7)</f>
        <v>2.1412396190496293E-2</v>
      </c>
      <c r="L8" s="29">
        <f>LN('ΒΗΜΑ 2ο-ΤΙΜΕΣ'!L8/'ΒΗΜΑ 2ο-ΤΙΜΕΣ'!L7)</f>
        <v>1.70458672729886E-2</v>
      </c>
      <c r="M8" s="29">
        <f>LN('ΒΗΜΑ 2ο-ΤΙΜΕΣ'!M8/'ΒΗΜΑ 2ο-ΤΙΜΕΣ'!M7)</f>
        <v>3.4486176071169404E-2</v>
      </c>
      <c r="N8" s="29">
        <f>LN('ΒΗΜΑ 2ο-ΤΙΜΕΣ'!N8/'ΒΗΜΑ 2ο-ΤΙΜΕΣ'!N7)</f>
        <v>-3.007745523727795E-2</v>
      </c>
      <c r="O8" s="29">
        <f>LN('ΒΗΜΑ 2ο-ΤΙΜΕΣ'!O8/'ΒΗΜΑ 2ο-ΤΙΜΕΣ'!O7)</f>
        <v>-0.15210101415107019</v>
      </c>
      <c r="P8" s="29">
        <f>LN('ΒΗΜΑ 2ο-ΤΙΜΕΣ'!P8/'ΒΗΜΑ 2ο-ΤΙΜΕΣ'!P7)</f>
        <v>6.3171404012614969E-3</v>
      </c>
      <c r="Q8" s="29">
        <f>LN('ΒΗΜΑ 2ο-ΤΙΜΕΣ'!Q8/'ΒΗΜΑ 2ο-ΤΙΜΕΣ'!Q7)</f>
        <v>1.2262417232442935E-3</v>
      </c>
      <c r="R8" s="29">
        <f>LN('ΒΗΜΑ 2ο-ΤΙΜΕΣ'!R8/'ΒΗΜΑ 2ο-ΤΙΜΕΣ'!R7)</f>
        <v>-1.1494379425735021E-2</v>
      </c>
      <c r="S8" s="29">
        <f>LN('ΒΗΜΑ 2ο-ΤΙΜΕΣ'!S8/'ΒΗΜΑ 2ο-ΤΙΜΕΣ'!S7)</f>
        <v>0</v>
      </c>
      <c r="T8" s="29">
        <f>LN('ΒΗΜΑ 2ο-ΤΙΜΕΣ'!T8/'ΒΗΜΑ 2ο-ΤΙΜΕΣ'!T7)</f>
        <v>0</v>
      </c>
      <c r="U8" s="29">
        <f>LN('ΒΗΜΑ 2ο-ΤΙΜΕΣ'!U8/'ΒΗΜΑ 2ο-ΤΙΜΕΣ'!U7)</f>
        <v>0</v>
      </c>
      <c r="V8" s="29">
        <f>LN('ΒΗΜΑ 2ο-ΤΙΜΕΣ'!V8/'ΒΗΜΑ 2ο-ΤΙΜΕΣ'!V7)</f>
        <v>2.9852963149681128E-2</v>
      </c>
      <c r="W8" s="29">
        <f>LN('ΒΗΜΑ 2ο-ΤΙΜΕΣ'!W8/'ΒΗΜΑ 2ο-ΤΙΜΕΣ'!W7)</f>
        <v>2.3310033864756084E-3</v>
      </c>
      <c r="X8" s="29">
        <f>LN('ΒΗΜΑ 2ο-ΤΙΜΕΣ'!X8/'ΒΗΜΑ 2ο-ΤΙΜΕΣ'!X7)</f>
        <v>6.8864020296332618E-3</v>
      </c>
      <c r="Y8" s="29">
        <f>LN('ΒΗΜΑ 2ο-ΤΙΜΕΣ'!Y8/'ΒΗΜΑ 2ο-ΤΙΜΕΣ'!Y7)</f>
        <v>-3.077165866675366E-2</v>
      </c>
      <c r="Z8" s="29">
        <f>LN('ΒΗΜΑ 2ο-ΤΙΜΕΣ'!Z8/'ΒΗΜΑ 2ο-ΤΙΜΕΣ'!Z7)</f>
        <v>2.2537760272530465E-3</v>
      </c>
      <c r="AA8" s="29">
        <f>LN('ΒΗΜΑ 2ο-ΤΙΜΕΣ'!AA8/'ΒΗΜΑ 2ο-ΤΙΜΕΣ'!AA7)</f>
        <v>3.3336420267591926E-2</v>
      </c>
      <c r="AB8" s="29">
        <f>LN('ΒΗΜΑ 2ο-ΤΙΜΕΣ'!AB8/'ΒΗΜΑ 2ο-ΤΙΜΕΣ'!AB7)</f>
        <v>2.1528533611010927E-3</v>
      </c>
      <c r="AC8" s="29">
        <f>LN('ΒΗΜΑ 2ο-ΤΙΜΕΣ'!AC8/'ΒΗΜΑ 2ο-ΤΙΜΕΣ'!AC7)</f>
        <v>-9.4877372051093024E-3</v>
      </c>
      <c r="AD8" s="29">
        <f>LN('ΒΗΜΑ 2ο-ΤΙΜΕΣ'!AD8/'ΒΗΜΑ 2ο-ΤΙΜΕΣ'!AD7)</f>
        <v>-8.7580177634386212E-3</v>
      </c>
      <c r="AE8" s="29">
        <f>LN('ΒΗΜΑ 2ο-ΤΙΜΕΣ'!AE8/'ΒΗΜΑ 2ο-ΤΙΜΕΣ'!AE7)</f>
        <v>6.7114345879867778E-3</v>
      </c>
      <c r="AF8" s="29">
        <f>LN('ΒΗΜΑ 2ο-ΤΙΜΕΣ'!AF8/'ΒΗΜΑ 2ο-ΤΙΜΕΣ'!AF7)</f>
        <v>5.6399688462124599E-2</v>
      </c>
      <c r="AG8" s="29">
        <f>LN('ΒΗΜΑ 2ο-ΤΙΜΕΣ'!AG8/'ΒΗΜΑ 2ο-ΤΙΜΕΣ'!AG7)</f>
        <v>-5.235614053945052E-3</v>
      </c>
      <c r="AH8" s="29">
        <f>LN('ΒΗΜΑ 2ο-ΤΙΜΕΣ'!AH8/'ΒΗΜΑ 2ο-ΤΙΜΕΣ'!AH7)</f>
        <v>4.3763745997990027E-3</v>
      </c>
      <c r="AI8" s="29">
        <f>LN('ΒΗΜΑ 2ο-ΤΙΜΕΣ'!AI8/'ΒΗΜΑ 2ο-ΤΙΜΕΣ'!AI7)</f>
        <v>8.6580627431145311E-3</v>
      </c>
      <c r="AJ8" s="29">
        <f>LN('ΒΗΜΑ 2ο-ΤΙΜΕΣ'!AJ8/'ΒΗΜΑ 2ο-ΤΙΜΕΣ'!AJ7)</f>
        <v>2.8393074501217828E-2</v>
      </c>
      <c r="AK8" s="29">
        <f>LN('ΒΗΜΑ 2ο-ΤΙΜΕΣ'!AK8/'ΒΗΜΑ 2ο-ΤΙΜΕΣ'!AK7)</f>
        <v>3.2625227316076609E-2</v>
      </c>
      <c r="AL8" s="29">
        <f>LN('ΒΗΜΑ 2ο-ΤΙΜΕΣ'!AL8/'ΒΗΜΑ 2ο-ΤΙΜΕΣ'!AL7)</f>
        <v>1.2987195526811112E-2</v>
      </c>
      <c r="AM8" s="29">
        <f>LN('ΒΗΜΑ 2ο-ΤΙΜΕΣ'!AM8/'ΒΗΜΑ 2ο-ΤΙΜΕΣ'!AM7)</f>
        <v>1.5401844611506703E-2</v>
      </c>
      <c r="AN8" s="29">
        <f>LN('ΒΗΜΑ 2ο-ΤΙΜΕΣ'!AN8/'ΒΗΜΑ 2ο-ΤΙΜΕΣ'!AN7)</f>
        <v>1.9169916107720123E-2</v>
      </c>
      <c r="AO8" s="29">
        <f>LN('ΒΗΜΑ 2ο-ΤΙΜΕΣ'!AO8/'ΒΗΜΑ 2ο-ΤΙΜΕΣ'!AO7)</f>
        <v>1.3579258126380854E-2</v>
      </c>
    </row>
    <row r="9" spans="1:41">
      <c r="A9" s="28">
        <v>42927</v>
      </c>
      <c r="B9" s="29">
        <f>LN('ΒΗΜΑ 2ο-ΤΙΜΕΣ'!B9/'ΒΗΜΑ 2ο-ΤΙΜΕΣ'!B8)</f>
        <v>-5.1293294387550578E-2</v>
      </c>
      <c r="C9" s="29">
        <f>LN('ΒΗΜΑ 2ο-ΤΙΜΕΣ'!C9/'ΒΗΜΑ 2ο-ΤΙΜΕΣ'!C8)</f>
        <v>-1.2977831748713989E-2</v>
      </c>
      <c r="D9" s="29">
        <f>LN('ΒΗΜΑ 2ο-ΤΙΜΕΣ'!D9/'ΒΗΜΑ 2ο-ΤΙΜΕΣ'!D8)</f>
        <v>0</v>
      </c>
      <c r="E9" s="29">
        <f>LN('ΒΗΜΑ 2ο-ΤΙΜΕΣ'!E9/'ΒΗΜΑ 2ο-ΤΙΜΕΣ'!E8)</f>
        <v>4.7846981233364734E-3</v>
      </c>
      <c r="F9" s="29">
        <f>LN('ΒΗΜΑ 2ο-ΤΙΜΕΣ'!F9/'ΒΗΜΑ 2ο-ΤΙΜΕΣ'!F8)</f>
        <v>-9.3313274288841924E-3</v>
      </c>
      <c r="G9" s="29">
        <f>LN('ΒΗΜΑ 2ο-ΤΙΜΕΣ'!G9/'ΒΗΜΑ 2ο-ΤΙΜΕΣ'!G8)</f>
        <v>-4.2105325363436053E-3</v>
      </c>
      <c r="H9" s="29">
        <f>LN('ΒΗΜΑ 2ο-ΤΙΜΕΣ'!H9/'ΒΗΜΑ 2ο-ΤΙΜΕΣ'!H8)</f>
        <v>0</v>
      </c>
      <c r="I9" s="29">
        <f>LN('ΒΗΜΑ 2ο-ΤΙΜΕΣ'!I9/'ΒΗΜΑ 2ο-ΤΙΜΕΣ'!I8)</f>
        <v>-8.9686699827603751E-3</v>
      </c>
      <c r="J9" s="29">
        <f>LN('ΒΗΜΑ 2ο-ΤΙΜΕΣ'!J9/'ΒΗΜΑ 2ο-ΤΙΜΕΣ'!J8)</f>
        <v>-2.5126950077421759E-2</v>
      </c>
      <c r="K9" s="29">
        <f>LN('ΒΗΜΑ 2ο-ΤΙΜΕΣ'!K9/'ΒΗΜΑ 2ο-ΤΙΜΕΣ'!K8)</f>
        <v>3.5245777626724765E-3</v>
      </c>
      <c r="L9" s="29">
        <f>LN('ΒΗΜΑ 2ο-ΤΙΜΕΣ'!L9/'ΒΗΜΑ 2ο-ΤΙΜΕΣ'!L8)</f>
        <v>1.4074597678797698E-3</v>
      </c>
      <c r="M9" s="29">
        <f>LN('ΒΗΜΑ 2ο-ΤΙΜΕΣ'!M9/'ΒΗΜΑ 2ο-ΤΙΜΕΣ'!M8)</f>
        <v>-5.6657375356774196E-3</v>
      </c>
      <c r="N9" s="29">
        <f>LN('ΒΗΜΑ 2ο-ΤΙΜΕΣ'!N9/'ΒΗΜΑ 2ο-ΤΙΜΕΣ'!N8)</f>
        <v>2.2642476749759752E-2</v>
      </c>
      <c r="O9" s="29">
        <f>LN('ΒΗΜΑ 2ο-ΤΙΜΕΣ'!O9/'ΒΗΜΑ 2ο-ΤΙΜΕΣ'!O8)</f>
        <v>-1.4436674941622476E-2</v>
      </c>
      <c r="P9" s="29">
        <f>LN('ΒΗΜΑ 2ο-ΤΙΜΕΣ'!P9/'ΒΗΜΑ 2ο-ΤΙΜΕΣ'!P8)</f>
        <v>-2.9395087683806252E-2</v>
      </c>
      <c r="Q9" s="29">
        <f>LN('ΒΗΜΑ 2ο-ΤΙΜΕΣ'!Q9/'ΒΗΜΑ 2ο-ΤΙΜΕΣ'!Q8)</f>
        <v>6.1087544883211909E-3</v>
      </c>
      <c r="R9" s="29">
        <f>LN('ΒΗΜΑ 2ο-ΤΙΜΕΣ'!R9/'ΒΗΜΑ 2ο-ΤΙΜΕΣ'!R8)</f>
        <v>3.6716537445259986E-3</v>
      </c>
      <c r="S9" s="29">
        <f>LN('ΒΗΜΑ 2ο-ΤΙΜΕΣ'!S9/'ΒΗΜΑ 2ο-ΤΙΜΕΣ'!S8)</f>
        <v>-2.5684997199246159E-2</v>
      </c>
      <c r="T9" s="29">
        <f>LN('ΒΗΜΑ 2ο-ΤΙΜΕΣ'!T9/'ΒΗΜΑ 2ο-ΤΙΜΕΣ'!T8)</f>
        <v>-1.2903404835907841E-2</v>
      </c>
      <c r="U9" s="29">
        <f>LN('ΒΗΜΑ 2ο-ΤΙΜΕΣ'!U9/'ΒΗΜΑ 2ο-ΤΙΜΕΣ'!U8)</f>
        <v>-1.3476224556568677E-2</v>
      </c>
      <c r="V9" s="29">
        <f>LN('ΒΗΜΑ 2ο-ΤΙΜΕΣ'!V9/'ΒΗΜΑ 2ο-ΤΙΜΕΣ'!V8)</f>
        <v>-2.985296314968116E-2</v>
      </c>
      <c r="W9" s="29">
        <f>LN('ΒΗΜΑ 2ο-ΤΙΜΕΣ'!W9/'ΒΗΜΑ 2ο-ΤΙΜΕΣ'!W8)</f>
        <v>-1.8801963982399979E-2</v>
      </c>
      <c r="X9" s="29">
        <f>LN('ΒΗΜΑ 2ο-ΤΙΜΕΣ'!X9/'ΒΗΜΑ 2ο-ΤΙΜΕΣ'!X8)</f>
        <v>-1.9627091678487058E-3</v>
      </c>
      <c r="Y9" s="29">
        <f>LN('ΒΗΜΑ 2ο-ΤΙΜΕΣ'!Y9/'ΒΗΜΑ 2ο-ΤΙΜΕΣ'!Y8)</f>
        <v>-7.8431774610258926E-3</v>
      </c>
      <c r="Z9" s="29">
        <f>LN('ΒΗΜΑ 2ο-ΤΙΜΕΣ'!Z9/'ΒΗΜΑ 2ο-ΤΙΜΕΣ'!Z8)</f>
        <v>-2.2539371919550907E-2</v>
      </c>
      <c r="AA9" s="29">
        <f>LN('ΒΗΜΑ 2ο-ΤΙΜΕΣ'!AA9/'ΒΗΜΑ 2ο-ΤΙΜΕΣ'!AA8)</f>
        <v>-2.0239881347746201E-2</v>
      </c>
      <c r="AB9" s="29">
        <f>LN('ΒΗΜΑ 2ο-ΤΙΜΕΣ'!AB9/'ΒΗΜΑ 2ο-ΤΙΜΕΣ'!AB8)</f>
        <v>-1.735401469315162E-2</v>
      </c>
      <c r="AC9" s="29">
        <f>LN('ΒΗΜΑ 2ο-ΤΙΜΕΣ'!AC9/'ΒΗΜΑ 2ο-ΤΙΜΕΣ'!AC8)</f>
        <v>-4.7778399537131968E-3</v>
      </c>
      <c r="AD9" s="29">
        <f>LN('ΒΗΜΑ 2ο-ΤΙΜΕΣ'!AD9/'ΒΗΜΑ 2ο-ΤΙΜΕΣ'!AD8)</f>
        <v>-6.41799234688991E-3</v>
      </c>
      <c r="AE9" s="29">
        <f>LN('ΒΗΜΑ 2ο-ΤΙΜΕΣ'!AE9/'ΒΗΜΑ 2ο-ΤΙΜΕΣ'!AE8)</f>
        <v>1.3289232118682487E-2</v>
      </c>
      <c r="AF9" s="29">
        <f>LN('ΒΗΜΑ 2ο-ΤΙΜΕΣ'!AF9/'ΒΗΜΑ 2ο-ΤΙΜΕΣ'!AF8)</f>
        <v>1.2820688429061469E-2</v>
      </c>
      <c r="AG9" s="29">
        <f>LN('ΒΗΜΑ 2ο-ΤΙΜΕΣ'!AG9/'ΒΗΜΑ 2ο-ΤΙΜΕΣ'!AG8)</f>
        <v>-5.263170044274644E-3</v>
      </c>
      <c r="AH9" s="29">
        <f>LN('ΒΗΜΑ 2ο-ΤΙΜΕΣ'!AH9/'ΒΗΜΑ 2ο-ΤΙΜΕΣ'!AH8)</f>
        <v>-1.3187004281953914E-2</v>
      </c>
      <c r="AI9" s="29">
        <f>LN('ΒΗΜΑ 2ο-ΤΙΜΕΣ'!AI9/'ΒΗΜΑ 2ο-ΤΙΜΕΣ'!AI8)</f>
        <v>4.3010818993907017E-3</v>
      </c>
      <c r="AJ9" s="29">
        <f>LN('ΒΗΜΑ 2ο-ΤΙΜΕΣ'!AJ9/'ΒΗΜΑ 2ο-ΤΙΜΕΣ'!AJ8)</f>
        <v>0</v>
      </c>
      <c r="AK9" s="29">
        <f>LN('ΒΗΜΑ 2ο-ΤΙΜΕΣ'!AK9/'ΒΗΜΑ 2ο-ΤΙΜΕΣ'!AK8)</f>
        <v>-1.9950786419348682E-2</v>
      </c>
      <c r="AL9" s="29">
        <f>LN('ΒΗΜΑ 2ο-ΤΙΜΕΣ'!AL9/'ΒΗΜΑ 2ο-ΤΙΜΕΣ'!AL8)</f>
        <v>-3.2789822822990956E-2</v>
      </c>
      <c r="AM9" s="29">
        <f>LN('ΒΗΜΑ 2ο-ΤΙΜΕΣ'!AM9/'ΒΗΜΑ 2ο-ΤΙΜΕΣ'!AM8)</f>
        <v>-1.5401844611506703E-2</v>
      </c>
      <c r="AN9" s="29">
        <f>LN('ΒΗΜΑ 2ο-ΤΙΜΕΣ'!AN9/'ΒΗΜΑ 2ο-ΤΙΜΕΣ'!AN8)</f>
        <v>6.3091691932647556E-3</v>
      </c>
      <c r="AO9" s="29">
        <f>LN('ΒΗΜΑ 2ο-ΤΙΜΕΣ'!AO9/'ΒΗΜΑ 2ο-ΤΙΜΕΣ'!AO8)</f>
        <v>5.066840577051002E-3</v>
      </c>
    </row>
    <row r="10" spans="1:41">
      <c r="A10" s="28">
        <v>42928</v>
      </c>
      <c r="B10" s="29">
        <f>LN('ΒΗΜΑ 2ο-ΤΙΜΕΣ'!B10/'ΒΗΜΑ 2ο-ΤΙΜΕΣ'!B9)</f>
        <v>9.8200461809757333E-3</v>
      </c>
      <c r="C10" s="29">
        <f>LN('ΒΗΜΑ 2ο-ΤΙΜΕΣ'!C10/'ΒΗΜΑ 2ο-ΤΙΜΕΣ'!C9)</f>
        <v>-1.1678964864146262E-2</v>
      </c>
      <c r="D10" s="29">
        <f>LN('ΒΗΜΑ 2ο-ΤΙΜΕΣ'!D10/'ΒΗΜΑ 2ο-ΤΙΜΕΣ'!D9)</f>
        <v>-3.0666798392972188E-2</v>
      </c>
      <c r="E10" s="29">
        <f>LN('ΒΗΜΑ 2ο-ΤΙΜΕΣ'!E10/'ΒΗΜΑ 2ο-ΤΙΜΕΣ'!E9)</f>
        <v>-1.6847570572611357E-2</v>
      </c>
      <c r="F10" s="29">
        <f>LN('ΒΗΜΑ 2ο-ΤΙΜΕΣ'!F10/'ΒΗΜΑ 2ο-ΤΙΜΕΣ'!F9)</f>
        <v>-4.3845983178240986E-3</v>
      </c>
      <c r="G10" s="29">
        <f>LN('ΒΗΜΑ 2ο-ΤΙΜΕΣ'!G10/'ΒΗΜΑ 2ο-ΤΙΜΕΣ'!G9)</f>
        <v>-2.1119332031436129E-3</v>
      </c>
      <c r="H10" s="29">
        <f>LN('ΒΗΜΑ 2ο-ΤΙΜΕΣ'!H10/'ΒΗΜΑ 2ο-ΤΙΜΕΣ'!H9)</f>
        <v>0</v>
      </c>
      <c r="I10" s="29">
        <f>LN('ΒΗΜΑ 2ο-ΤΙΜΕΣ'!I10/'ΒΗΜΑ 2ο-ΤΙΜΕΣ'!I9)</f>
        <v>-3.670136685042804E-2</v>
      </c>
      <c r="J10" s="29">
        <f>LN('ΒΗΜΑ 2ο-ΤΙΜΕΣ'!J10/'ΒΗΜΑ 2ο-ΤΙΜΕΣ'!J9)</f>
        <v>-7.6628727455691371E-3</v>
      </c>
      <c r="K10" s="29">
        <f>LN('ΒΗΜΑ 2ο-ΤΙΜΕΣ'!K10/'ΒΗΜΑ 2ο-ΤΙΜΕΣ'!K9)</f>
        <v>-3.1323439863161057E-3</v>
      </c>
      <c r="L10" s="29">
        <f>LN('ΒΗΜΑ 2ο-ΤΙΜΕΣ'!L10/'ΒΗΜΑ 2ο-ΤΙΜΕΣ'!L9)</f>
        <v>-5.0479353760276659E-2</v>
      </c>
      <c r="M10" s="29">
        <f>LN('ΒΗΜΑ 2ο-ΤΙΜΕΣ'!M10/'ΒΗΜΑ 2ο-ΤΙΜΕΣ'!M9)</f>
        <v>2.2472855852058576E-2</v>
      </c>
      <c r="N10" s="29">
        <f>LN('ΒΗΜΑ 2ο-ΤΙΜΕΣ'!N10/'ΒΗΜΑ 2ο-ΤΙΜΕΣ'!N9)</f>
        <v>1.4815085785140682E-2</v>
      </c>
      <c r="O10" s="29">
        <f>LN('ΒΗΜΑ 2ο-ΤΙΜΕΣ'!O10/'ΒΗΜΑ 2ο-ΤΙΜΕΣ'!O9)</f>
        <v>-1.6920877488337177E-2</v>
      </c>
      <c r="P10" s="29">
        <f>LN('ΒΗΜΑ 2ο-ΤΙΜΕΣ'!P10/'ΒΗΜΑ 2ο-ΤΙΜΕΣ'!P9)</f>
        <v>-1.5686596167699619E-2</v>
      </c>
      <c r="Q10" s="29">
        <f>LN('ΒΗΜΑ 2ο-ΤΙΜΕΣ'!Q10/'ΒΗΜΑ 2ο-ΤΙΜΕΣ'!Q9)</f>
        <v>-1.2187691941295657E-3</v>
      </c>
      <c r="R10" s="29">
        <f>LN('ΒΗΜΑ 2ο-ΤΙΜΕΣ'!R10/'ΒΗΜΑ 2ο-ΤΙΜΕΣ'!R9)</f>
        <v>3.5993602647905243E-2</v>
      </c>
      <c r="S10" s="29">
        <f>LN('ΒΗΜΑ 2ο-ΤΙΜΕΣ'!S10/'ΒΗΜΑ 2ο-ΤΙΜΕΣ'!S9)</f>
        <v>5.2956875747102823E-3</v>
      </c>
      <c r="T10" s="29">
        <f>LN('ΒΗΜΑ 2ο-ΤΙΜΕΣ'!T10/'ΒΗΜΑ 2ο-ΤΙΜΕΣ'!T9)</f>
        <v>-1.2414403148381964E-2</v>
      </c>
      <c r="U10" s="29">
        <f>LN('ΒΗΜΑ 2ο-ΤΙΜΕΣ'!U10/'ΒΗΜΑ 2ο-ΤΙΜΕΣ'!U9)</f>
        <v>-2.5051815164527553E-2</v>
      </c>
      <c r="V10" s="29">
        <f>LN('ΒΗΜΑ 2ο-ΤΙΜΕΣ'!V10/'ΒΗΜΑ 2ο-ΤΙΜΕΣ'!V9)</f>
        <v>1.8018505502678431E-2</v>
      </c>
      <c r="W10" s="29">
        <f>LN('ΒΗΜΑ 2ο-ΤΙΜΕΣ'!W10/'ΒΗΜΑ 2ο-ΤΙΜΕΣ'!W9)</f>
        <v>-2.037218448087744E-2</v>
      </c>
      <c r="X10" s="29">
        <f>LN('ΒΗΜΑ 2ο-ΤΙΜΕΣ'!X10/'ΒΗΜΑ 2ο-ΤΙΜΕΣ'!X9)</f>
        <v>-1.1857846450783503E-2</v>
      </c>
      <c r="Y10" s="29">
        <f>LN('ΒΗΜΑ 2ο-ΤΙΜΕΣ'!Y10/'ΒΗΜΑ 2ο-ΤΙΜΕΣ'!Y9)</f>
        <v>-7.9051795071132611E-3</v>
      </c>
      <c r="Z10" s="29">
        <f>LN('ΒΗΜΑ 2ο-ΤΙΜΕΣ'!Z10/'ΒΗΜΑ 2ο-ΤΙΜΕΣ'!Z9)</f>
        <v>1.3493629551585165E-2</v>
      </c>
      <c r="AA10" s="29">
        <f>LN('ΒΗΜΑ 2ο-ΤΙΜΕΣ'!AA10/'ΒΗΜΑ 2ο-ΤΙΜΕΣ'!AA9)</f>
        <v>1.8570107472126892E-3</v>
      </c>
      <c r="AB10" s="29">
        <f>LN('ΒΗΜΑ 2ο-ΤΙΜΕΣ'!AB10/'ΒΗΜΑ 2ο-ΤΙΜΕΣ'!AB9)</f>
        <v>-2.8858828461979961E-2</v>
      </c>
      <c r="AC10" s="29">
        <f>LN('ΒΗΜΑ 2ο-ΤΙΜΕΣ'!AC10/'ΒΗΜΑ 2ο-ΤΙΜΕΣ'!AC9)</f>
        <v>-9.5831344181159081E-4</v>
      </c>
      <c r="AD10" s="29">
        <f>LN('ΒΗΜΑ 2ο-ΤΙΜΕΣ'!AD10/'ΒΗΜΑ 2ο-ΤΙΜΕΣ'!AD9)</f>
        <v>1.0010093595100425E-2</v>
      </c>
      <c r="AE10" s="29">
        <f>LN('ΒΗΜΑ 2ο-ΤΙΜΕΣ'!AE10/'ΒΗΜΑ 2ο-ΤΙΜΕΣ'!AE9)</f>
        <v>2.2839491969822951E-2</v>
      </c>
      <c r="AF10" s="29">
        <f>LN('ΒΗΜΑ 2ο-ΤΙΜΕΣ'!AF10/'ΒΗΜΑ 2ο-ΤΙΜΕΣ'!AF9)</f>
        <v>-3.1897953681001494E-3</v>
      </c>
      <c r="AG10" s="29">
        <f>LN('ΒΗΜΑ 2ο-ΤΙΜΕΣ'!AG10/'ΒΗΜΑ 2ο-ΤΙΜΕΣ'!AG9)</f>
        <v>-1.8642350809279829E-2</v>
      </c>
      <c r="AH10" s="29">
        <f>LN('ΒΗΜΑ 2ο-ΤΙΜΕΣ'!AH10/'ΒΗΜΑ 2ο-ΤΙΜΕΣ'!AH9)</f>
        <v>-2.2372297754532984E-2</v>
      </c>
      <c r="AI10" s="29">
        <f>LN('ΒΗΜΑ 2ο-ΤΙΜΕΣ'!AI10/'ΒΗΜΑ 2ο-ΤΙΜΕΣ'!AI9)</f>
        <v>-2.6088436084297967E-2</v>
      </c>
      <c r="AJ10" s="29">
        <f>LN('ΒΗΜΑ 2ο-ΤΙΜΕΣ'!AJ10/'ΒΗΜΑ 2ο-ΤΙΜΕΣ'!AJ9)</f>
        <v>-2.0424904852041004E-2</v>
      </c>
      <c r="AK10" s="29">
        <f>LN('ΒΗΜΑ 2ο-ΤΙΜΕΣ'!AK10/'ΒΗΜΑ 2ο-ΤΙΜΕΣ'!AK9)</f>
        <v>-7.5853713892566118E-3</v>
      </c>
      <c r="AL10" s="29">
        <f>LN('ΒΗΜΑ 2ο-ΤΙΜΕΣ'!AL10/'ΒΗΜΑ 2ο-ΤΙΜΕΣ'!AL9)</f>
        <v>6.6445427186685108E-3</v>
      </c>
      <c r="AM10" s="29">
        <f>LN('ΒΗΜΑ 2ο-ΤΙΜΕΣ'!AM10/'ΒΗΜΑ 2ο-ΤΙΜΕΣ'!AM9)</f>
        <v>8.8300794482719953E-3</v>
      </c>
      <c r="AN10" s="29">
        <f>LN('ΒΗΜΑ 2ο-ΤΙΜΕΣ'!AN10/'ΒΗΜΑ 2ο-ΤΙΜΕΣ'!AN9)</f>
        <v>-1.9048194970694474E-2</v>
      </c>
      <c r="AO10" s="29">
        <f>LN('ΒΗΜΑ 2ο-ΤΙΜΕΣ'!AO10/'ΒΗΜΑ 2ο-ΤΙΜΕΣ'!AO9)</f>
        <v>-1.8646098703431889E-2</v>
      </c>
    </row>
    <row r="11" spans="1:41">
      <c r="A11" s="28">
        <v>42929</v>
      </c>
      <c r="B11" s="29">
        <f>LN('ΒΗΜΑ 2ο-ΤΙΜΕΣ'!B11/'ΒΗΜΑ 2ο-ΤΙΜΕΣ'!B10)</f>
        <v>7.5716965308935125E-3</v>
      </c>
      <c r="C11" s="29">
        <f>LN('ΒΗΜΑ 2ο-ΤΙΜΕΣ'!C11/'ΒΗΜΑ 2ο-ΤΙΜΕΣ'!C10)</f>
        <v>-1.4695079793599947E-3</v>
      </c>
      <c r="D11" s="29">
        <f>LN('ΒΗΜΑ 2ο-ΤΙΜΕΣ'!D11/'ΒΗΜΑ 2ο-ΤΙΜΕΣ'!D10)</f>
        <v>1.7153079226249493E-2</v>
      </c>
      <c r="E11" s="29">
        <f>LN('ΒΗΜΑ 2ο-ΤΙΜΕΣ'!E11/'ΒΗΜΑ 2ο-ΤΙΜΕΣ'!E10)</f>
        <v>2.3981964686485405E-2</v>
      </c>
      <c r="F11" s="29">
        <f>LN('ΒΗΜΑ 2ο-ΤΙΜΕΣ'!F11/'ΒΗΜΑ 2ο-ΤΙΜΕΣ'!F10)</f>
        <v>1.3096538919845718E-2</v>
      </c>
      <c r="G11" s="29">
        <f>LN('ΒΗΜΑ 2ο-ΤΙΜΕΣ'!G11/'ΒΗΜΑ 2ο-ΤΙΜΕΣ'!G10)</f>
        <v>1.0515343999522907E-2</v>
      </c>
      <c r="H11" s="29">
        <f>LN('ΒΗΜΑ 2ο-ΤΙΜΕΣ'!H11/'ΒΗΜΑ 2ο-ΤΙΜΕΣ'!H10)</f>
        <v>3.8387763071656669E-3</v>
      </c>
      <c r="I11" s="29">
        <f>LN('ΒΗΜΑ 2ο-ΤΙΜΕΣ'!I11/'ΒΗΜΑ 2ο-ΤΙΜΕΣ'!I10)</f>
        <v>1.8519047767237531E-2</v>
      </c>
      <c r="J11" s="29">
        <f>LN('ΒΗΜΑ 2ο-ΤΙΜΕΣ'!J11/'ΒΗΜΑ 2ο-ΤΙΜΕΣ'!J10)</f>
        <v>2.0305266160745523E-2</v>
      </c>
      <c r="K11" s="29">
        <f>LN('ΒΗΜΑ 2ο-ΤΙΜΕΣ'!K11/'ΒΗΜΑ 2ο-ΤΙΜΕΣ'!K10)</f>
        <v>8.979174129272351E-3</v>
      </c>
      <c r="L11" s="29">
        <f>LN('ΒΗΜΑ 2ο-ΤΙΜΕΣ'!L11/'ΒΗΜΑ 2ο-ΤΙΜΕΣ'!L10)</f>
        <v>-1.4803851704342195E-3</v>
      </c>
      <c r="M11" s="29">
        <f>LN('ΒΗΜΑ 2ο-ΤΙΜΕΣ'!M11/'ΒΗΜΑ 2ο-ΤΙΜΕΣ'!M10)</f>
        <v>0</v>
      </c>
      <c r="N11" s="29">
        <f>LN('ΒΗΜΑ 2ο-ΤΙΜΕΣ'!N11/'ΒΗΜΑ 2ο-ΤΙΜΕΣ'!N10)</f>
        <v>2.8987536873252187E-2</v>
      </c>
      <c r="O11" s="29">
        <f>LN('ΒΗΜΑ 2ο-ΤΙΜΕΣ'!O11/'ΒΗΜΑ 2ο-ΤΙΜΕΣ'!O10)</f>
        <v>5.1008839827248235E-2</v>
      </c>
      <c r="P11" s="29">
        <f>LN('ΒΗΜΑ 2ο-ΤΙΜΕΣ'!P11/'ΒΗΜΑ 2ο-ΤΙΜΕΣ'!P10)</f>
        <v>-3.9604012160969048E-3</v>
      </c>
      <c r="Q11" s="29">
        <f>LN('ΒΗΜΑ 2ο-ΤΙΜΕΣ'!Q11/'ΒΗΜΑ 2ο-ΤΙΜΕΣ'!Q10)</f>
        <v>1.2187691941296472E-3</v>
      </c>
      <c r="R11" s="29">
        <f>LN('ΒΗΜΑ 2ο-ΤΙΜΕΣ'!R11/'ΒΗΜΑ 2ο-ΤΙΜΕΣ'!R10)</f>
        <v>-1.9378474837310599E-2</v>
      </c>
      <c r="S11" s="29">
        <f>LN('ΒΗΜΑ 2ο-ΤΙΜΕΣ'!S11/'ΒΗΜΑ 2ο-ΤΙΜΕΣ'!S10)</f>
        <v>5.0926442490620595E-3</v>
      </c>
      <c r="T11" s="29">
        <f>LN('ΒΗΜΑ 2ο-ΤΙΜΕΣ'!T11/'ΒΗΜΑ 2ο-ΤΙΜΕΣ'!T10)</f>
        <v>-1.3902905168991493E-2</v>
      </c>
      <c r="U11" s="29">
        <f>LN('ΒΗΜΑ 2ο-ΤΙΜΕΣ'!U11/'ΒΗΜΑ 2ο-ΤΙΜΕΣ'!U10)</f>
        <v>1.3008313513000747E-2</v>
      </c>
      <c r="V11" s="29">
        <f>LN('ΒΗΜΑ 2ο-ΤΙΜΕΣ'!V11/'ΒΗΜΑ 2ο-ΤΙΜΕΣ'!V10)</f>
        <v>-2.409755157906053E-2</v>
      </c>
      <c r="W11" s="29">
        <f>LN('ΒΗΜΑ 2ο-ΤΙΜΕΣ'!W11/'ΒΗΜΑ 2ο-ΤΙΜΕΣ'!W10)</f>
        <v>1.3229296968497282E-2</v>
      </c>
      <c r="X11" s="29">
        <f>LN('ΒΗΜΑ 2ο-ΤΙΜΕΣ'!X11/'ΒΗΜΑ 2ο-ΤΙΜΕΣ'!X10)</f>
        <v>3.9682591756204488E-3</v>
      </c>
      <c r="Y11" s="29">
        <f>LN('ΒΗΜΑ 2ο-ΤΙΜΕΣ'!Y11/'ΒΗΜΑ 2ο-ΤΙΜΕΣ'!Y10)</f>
        <v>-7.9681696491768449E-3</v>
      </c>
      <c r="Z11" s="29">
        <f>LN('ΒΗΜΑ 2ο-ΤΙΜΕΣ'!Z11/'ΒΗΜΑ 2ο-ΤΙΜΕΣ'!Z10)</f>
        <v>0</v>
      </c>
      <c r="AA11" s="29">
        <f>LN('ΒΗΜΑ 2ο-ΤΙΜΕΣ'!AA11/'ΒΗΜΑ 2ο-ΤΙΜΕΣ'!AA10)</f>
        <v>5.9423420470800598E-2</v>
      </c>
      <c r="AB11" s="29">
        <f>LN('ΒΗΜΑ 2ο-ΤΙΜΕΣ'!AB11/'ΒΗΜΑ 2ο-ΤΙΜΕΣ'!AB10)</f>
        <v>8.9686699827603161E-3</v>
      </c>
      <c r="AC11" s="29">
        <f>LN('ΒΗΜΑ 2ο-ΤΙΜΕΣ'!AC11/'ΒΗΜΑ 2ο-ΤΙΜΕΣ'!AC10)</f>
        <v>1.9934214900817329E-2</v>
      </c>
      <c r="AD11" s="29">
        <f>LN('ΒΗΜΑ 2ο-ΤΙΜΕΣ'!AD11/'ΒΗΜΑ 2ο-ΤΙΜΕΣ'!AD10)</f>
        <v>2.1675725479040321E-2</v>
      </c>
      <c r="AE11" s="29">
        <f>LN('ΒΗΜΑ 2ο-ΤΙΜΕΣ'!AE11/'ΒΗΜΑ 2ο-ΤΙΜΕΣ'!AE10)</f>
        <v>9.6308930609611456E-3</v>
      </c>
      <c r="AF11" s="29">
        <f>LN('ΒΗΜΑ 2ο-ΤΙΜΕΣ'!AF11/'ΒΗΜΑ 2ο-ΤΙΜΕΣ'!AF10)</f>
        <v>2.2117805253618974E-2</v>
      </c>
      <c r="AG11" s="29">
        <f>LN('ΒΗΜΑ 2ο-ΤΙΜΕΣ'!AG11/'ΒΗΜΑ 2ο-ΤΙΜΕΣ'!AG10)</f>
        <v>4.2111485350126848E-2</v>
      </c>
      <c r="AH11" s="29">
        <f>LN('ΒΗΜΑ 2ο-ΤΙΜΕΣ'!AH11/'ΒΗΜΑ 2ο-ΤΙΜΕΣ'!AH10)</f>
        <v>-4.5351551653911512E-3</v>
      </c>
      <c r="AI11" s="29">
        <f>LN('ΒΗΜΑ 2ο-ΤΙΜΕΣ'!AI11/'ΒΗΜΑ 2ο-ΤΙΜΕΣ'!AI10)</f>
        <v>-4.4150182091169431E-3</v>
      </c>
      <c r="AJ11" s="29">
        <f>LN('ΒΗΜΑ 2ο-ΤΙΜΕΣ'!AJ11/'ΒΗΜΑ 2ο-ΤΙΜΕΣ'!AJ10)</f>
        <v>9.478743954543959E-3</v>
      </c>
      <c r="AK11" s="29">
        <f>LN('ΒΗΜΑ 2ο-ΤΙΜΕΣ'!AK11/'ΒΗΜΑ 2ο-ΤΙΜΕΣ'!AK10)</f>
        <v>2.5348556031881157E-3</v>
      </c>
      <c r="AL11" s="29">
        <f>LN('ΒΗΜΑ 2ο-ΤΙΜΕΣ'!AL11/'ΒΗΜΑ 2ο-ΤΙΜΕΣ'!AL10)</f>
        <v>0</v>
      </c>
      <c r="AM11" s="29">
        <f>LN('ΒΗΜΑ 2ο-ΤΙΜΕΣ'!AM11/'ΒΗΜΑ 2ο-ΤΙΜΕΣ'!AM10)</f>
        <v>-4.4052934679162685E-3</v>
      </c>
      <c r="AN11" s="29">
        <f>LN('ΒΗΜΑ 2ο-ΤΙΜΕΣ'!AN11/'ΒΗΜΑ 2ο-ΤΙΜΕΣ'!AN10)</f>
        <v>-6.4308903302904025E-3</v>
      </c>
      <c r="AO11" s="29">
        <f>LN('ΒΗΜΑ 2ο-ΤΙΜΕΣ'!AO11/'ΒΗΜΑ 2ο-ΤΙΜΕΣ'!AO10)</f>
        <v>1.5154475044378883E-2</v>
      </c>
    </row>
    <row r="12" spans="1:41">
      <c r="A12" s="28">
        <v>42930</v>
      </c>
      <c r="B12" s="29">
        <f>LN('ΒΗΜΑ 2ο-ΤΙΜΕΣ'!B12/'ΒΗΜΑ 2ο-ΤΙΜΕΣ'!B11)</f>
        <v>4.3010818993907017E-3</v>
      </c>
      <c r="C12" s="29">
        <f>LN('ΒΗΜΑ 2ο-ΤΙΜΕΣ'!C12/'ΒΗΜΑ 2ο-ΤΙΜΕΣ'!C11)</f>
        <v>2.0379162336652264E-2</v>
      </c>
      <c r="D12" s="29">
        <f>LN('ΒΗΜΑ 2ο-ΤΙΜΕΣ'!D12/'ΒΗΜΑ 2ο-ΤΙΜΕΣ'!D11)</f>
        <v>1.0152371464018128E-2</v>
      </c>
      <c r="E12" s="29">
        <f>LN('ΒΗΜΑ 2ο-ΤΙΜΕΣ'!E12/'ΒΗΜΑ 2ο-ΤΙΜΕΣ'!E11)</f>
        <v>3.4927881059578433E-2</v>
      </c>
      <c r="F12" s="29">
        <f>LN('ΒΗΜΑ 2ο-ΤΙΜΕΣ'!F12/'ΒΗΜΑ 2ο-ΤΙΜΕΣ'!F11)</f>
        <v>1.4760415583120455E-2</v>
      </c>
      <c r="G12" s="29">
        <f>LN('ΒΗΜΑ 2ο-ΤΙΜΕΣ'!G12/'ΒΗΜΑ 2ο-ΤΙΜΕΣ'!G11)</f>
        <v>-1.2631746905900462E-2</v>
      </c>
      <c r="H12" s="29">
        <f>LN('ΒΗΜΑ 2ο-ΤΙΜΕΣ'!H12/'ΒΗΜΑ 2ο-ΤΙΜΕΣ'!H11)</f>
        <v>1.9138761822844192E-3</v>
      </c>
      <c r="I12" s="29">
        <f>LN('ΒΗΜΑ 2ο-ΤΙΜΕΣ'!I12/'ΒΗΜΑ 2ο-ΤΙΜΕΣ'!I11)</f>
        <v>9.1324835632724723E-3</v>
      </c>
      <c r="J12" s="29">
        <f>LN('ΒΗΜΑ 2ο-ΤΙΜΕΣ'!J12/'ΒΗΜΑ 2ο-ΤΙΜΕΣ'!J11)</f>
        <v>-5.0377940299571808E-3</v>
      </c>
      <c r="K12" s="29">
        <f>LN('ΒΗΜΑ 2ο-ΤΙΜΕΣ'!K12/'ΒΗΜΑ 2ο-ΤΙΜΕΣ'!K11)</f>
        <v>-1.9451474718923936E-3</v>
      </c>
      <c r="L12" s="29">
        <f>LN('ΒΗΜΑ 2ο-ΤΙΜΕΣ'!L12/'ΒΗΜΑ 2ο-ΤΙΜΕΣ'!L11)</f>
        <v>7.38010729762246E-3</v>
      </c>
      <c r="M12" s="29">
        <f>LN('ΒΗΜΑ 2ο-ΤΙΜΕΣ'!M12/'ΒΗΜΑ 2ο-ΤΙΜΕΣ'!M11)</f>
        <v>-1.1173300598125189E-2</v>
      </c>
      <c r="N12" s="29">
        <f>LN('ΒΗΜΑ 2ο-ΤΙΜΕΣ'!N12/'ΒΗΜΑ 2ο-ΤΙΜΕΣ'!N11)</f>
        <v>-2.1661496781179193E-2</v>
      </c>
      <c r="O12" s="29">
        <f>LN('ΒΗΜΑ 2ο-ΤΙΜΕΣ'!O12/'ΒΗΜΑ 2ο-ΤΙΜΕΣ'!O11)</f>
        <v>6.2847903659663695E-2</v>
      </c>
      <c r="P12" s="29">
        <f>LN('ΒΗΜΑ 2ο-ΤΙΜΕΣ'!P12/'ΒΗΜΑ 2ο-ΤΙΜΕΣ'!P11)</f>
        <v>-9.3023926623135612E-3</v>
      </c>
      <c r="Q12" s="29">
        <f>LN('ΒΗΜΑ 2ο-ΤΙΜΕΣ'!Q12/'ΒΗΜΑ 2ο-ΤΙΜΕΣ'!Q11)</f>
        <v>0</v>
      </c>
      <c r="R12" s="29">
        <f>LN('ΒΗΜΑ 2ο-ΤΙΜΕΣ'!R12/'ΒΗΜΑ 2ο-ΤΙΜΕΣ'!R11)</f>
        <v>9.2261033732926323E-3</v>
      </c>
      <c r="S12" s="29">
        <f>LN('ΒΗΜΑ 2ο-ΤΙΜΕΣ'!S12/'ΒΗΜΑ 2ο-ΤΙΜΕΣ'!S11)</f>
        <v>1.750087951057143E-3</v>
      </c>
      <c r="T12" s="29">
        <f>LN('ΒΗΜΑ 2ο-ΤΙΜΕΣ'!T12/'ΒΗΜΑ 2ο-ΤΙΜΕΣ'!T11)</f>
        <v>7.9681696491768813E-3</v>
      </c>
      <c r="U12" s="29">
        <f>LN('ΒΗΜΑ 2ο-ΤΙΜΕΣ'!U12/'ΒΗΜΑ 2ο-ΤΙΜΕΣ'!U11)</f>
        <v>-2.4262041824639371E-3</v>
      </c>
      <c r="V12" s="29">
        <f>LN('ΒΗΜΑ 2ο-ΤΙΜΕΣ'!V12/'ΒΗΜΑ 2ο-ΤΙΜΕΣ'!V11)</f>
        <v>1.212136053234482E-2</v>
      </c>
      <c r="W12" s="29">
        <f>LN('ΒΗΜΑ 2ο-ΤΙΜΕΣ'!W12/'ΒΗΜΑ 2ο-ΤΙΜΕΣ'!W11)</f>
        <v>3.5778213478841235E-3</v>
      </c>
      <c r="X12" s="29">
        <f>LN('ΒΗΜΑ 2ο-ΤΙΜΕΣ'!X12/'ΒΗΜΑ 2ο-ΤΙΜΕΣ'!X11)</f>
        <v>0</v>
      </c>
      <c r="Y12" s="29">
        <f>LN('ΒΗΜΑ 2ο-ΤΙΜΕΣ'!Y12/'ΒΗΜΑ 2ο-ΤΙΜΕΣ'!Y11)</f>
        <v>3.1498667059371016E-2</v>
      </c>
      <c r="Z12" s="29">
        <f>LN('ΒΗΜΑ 2ο-ΤΙΜΕΣ'!Z12/'ΒΗΜΑ 2ο-ΤΙΜΕΣ'!Z11)</f>
        <v>9.0457423679657714E-3</v>
      </c>
      <c r="AA12" s="29">
        <f>LN('ΒΗΜΑ 2ο-ΤΙΜΕΣ'!AA12/'ΒΗΜΑ 2ο-ΤΙΜΕΣ'!AA11)</f>
        <v>1.3889112160667093E-2</v>
      </c>
      <c r="AB12" s="29">
        <f>LN('ΒΗΜΑ 2ο-ΤΙΜΕΣ'!AB12/'ΒΗΜΑ 2ο-ΤΙΜΕΣ'!AB11)</f>
        <v>-1.8018505502678365E-2</v>
      </c>
      <c r="AC12" s="29">
        <f>LN('ΒΗΜΑ 2ο-ΤΙΜΕΣ'!AC12/'ΒΗΜΑ 2ο-ΤΙΜΕΣ'!AC11)</f>
        <v>1.3072081567352701E-2</v>
      </c>
      <c r="AD12" s="29">
        <f>LN('ΒΗΜΑ 2ο-ΤΙΜΕΣ'!AD12/'ΒΗΜΑ 2ο-ΤΙΜΕΣ'!AD11)</f>
        <v>-3.1237823136831999E-3</v>
      </c>
      <c r="AE12" s="29">
        <f>LN('ΒΗΜΑ 2ο-ΤΙΜΕΣ'!AE12/'ΒΗΜΑ 2ο-ΤΙΜΕΣ'!AE11)</f>
        <v>-1.6103407566578735E-2</v>
      </c>
      <c r="AF12" s="29">
        <f>LN('ΒΗΜΑ 2ο-ΤΙΜΕΣ'!AF12/'ΒΗΜΑ 2ο-ΤΙΜΕΣ'!AF11)</f>
        <v>-1.2578782206860073E-2</v>
      </c>
      <c r="AG12" s="29">
        <f>LN('ΒΗΜΑ 2ο-ΤΙΜΕΣ'!AG12/'ΒΗΜΑ 2ο-ΤΙΜΕΣ'!AG11)</f>
        <v>-7.7620053354891892E-3</v>
      </c>
      <c r="AH12" s="29">
        <f>LN('ΒΗΜΑ 2ο-ΤΙΜΕΣ'!AH12/'ΒΗΜΑ 2ο-ΤΙΜΕΣ'!AH11)</f>
        <v>0</v>
      </c>
      <c r="AI12" s="29">
        <f>LN('ΒΗΜΑ 2ο-ΤΙΜΕΣ'!AI12/'ΒΗΜΑ 2ο-ΤΙΜΕΣ'!AI11)</f>
        <v>-4.4345970678656412E-3</v>
      </c>
      <c r="AJ12" s="29">
        <f>LN('ΒΗΜΑ 2ο-ΤΙΜΕΣ'!AJ12/'ΒΗΜΑ 2ο-ΤΙΜΕΣ'!AJ11)</f>
        <v>1.5710922320411461E-3</v>
      </c>
      <c r="AK12" s="29">
        <f>LN('ΒΗΜΑ 2ο-ΤΙΜΕΣ'!AK12/'ΒΗΜΑ 2ο-ΤΙΜΕΣ'!AK11)</f>
        <v>4.4561828059910907E-2</v>
      </c>
      <c r="AL12" s="29">
        <f>LN('ΒΗΜΑ 2ο-ΤΙΜΕΣ'!AL12/'ΒΗΜΑ 2ο-ΤΙΜΕΣ'!AL11)</f>
        <v>1.3158084577511201E-2</v>
      </c>
      <c r="AM12" s="29">
        <f>LN('ΒΗΜΑ 2ο-ΤΙΜΕΣ'!AM12/'ΒΗΜΑ 2ο-ΤΙΜΕΣ'!AM11)</f>
        <v>-6.6445427186686131E-3</v>
      </c>
      <c r="AN12" s="29">
        <f>LN('ΒΗΜΑ 2ο-ΤΙΜΕΣ'!AN12/'ΒΗΜΑ 2ο-ΤΙΜΕΣ'!AN11)</f>
        <v>-2.614528010432236E-2</v>
      </c>
      <c r="AO12" s="29">
        <f>LN('ΒΗΜΑ 2ο-ΤΙΜΕΣ'!AO12/'ΒΗΜΑ 2ο-ΤΙΜΕΣ'!AO11)</f>
        <v>1.0092307690404905E-2</v>
      </c>
    </row>
    <row r="13" spans="1:41">
      <c r="A13" s="28">
        <v>42933</v>
      </c>
      <c r="B13" s="29">
        <f>LN('ΒΗΜΑ 2ο-ΤΙΜΕΣ'!B13/'ΒΗΜΑ 2ο-ΤΙΜΕΣ'!B12)</f>
        <v>-3.2240758717527879E-3</v>
      </c>
      <c r="C13" s="29">
        <f>LN('ΒΗΜΑ 2ο-ΤΙΜΕΣ'!C13/'ΒΗΜΑ 2ο-ΤΙΜΕΣ'!C12)</f>
        <v>-1.3053122244579329E-2</v>
      </c>
      <c r="D13" s="29">
        <f>LN('ΒΗΜΑ 2ο-ΤΙΜΕΣ'!D13/'ΒΗΜΑ 2ο-ΤΙΜΕΣ'!D12)</f>
        <v>-1.3559529785632362E-2</v>
      </c>
      <c r="E13" s="29">
        <f>LN('ΒΗΜΑ 2ο-ΤΙΜΕΣ'!E13/'ΒΗΜΑ 2ο-ΤΙΜΕΣ'!E12)</f>
        <v>-5.7372503901434594E-3</v>
      </c>
      <c r="F13" s="29">
        <f>LN('ΒΗΜΑ 2ο-ΤΙΜΕΣ'!F13/'ΒΗΜΑ 2ο-ΤΙΜΕΣ'!F12)</f>
        <v>-1.8331810816608492E-3</v>
      </c>
      <c r="G13" s="29">
        <f>LN('ΒΗΜΑ 2ο-ΤΙΜΕΣ'!G13/'ΒΗΜΑ 2ο-ΤΙΜΕΣ'!G12)</f>
        <v>-4.2462908814512078E-3</v>
      </c>
      <c r="H13" s="29">
        <f>LN('ΒΗΜΑ 2ο-ΤΙΜΕΣ'!H13/'ΒΗΜΑ 2ο-ΤΙΜΕΣ'!H12)</f>
        <v>1.9102202561192452E-3</v>
      </c>
      <c r="I13" s="29">
        <f>LN('ΒΗΜΑ 2ο-ΤΙΜΕΣ'!I13/'ΒΗΜΑ 2ο-ΤΙΜΕΣ'!I12)</f>
        <v>-1.8349138668196541E-2</v>
      </c>
      <c r="J13" s="29">
        <f>LN('ΒΗΜΑ 2ο-ΤΙΜΕΣ'!J13/'ΒΗΜΑ 2ο-ΤΙΜΕΣ'!J12)</f>
        <v>0</v>
      </c>
      <c r="K13" s="29">
        <f>LN('ΒΗΜΑ 2ο-ΤΙΜΕΣ'!K13/'ΒΗΜΑ 2ο-ΤΙΜΕΣ'!K12)</f>
        <v>-1.9489384457807256E-3</v>
      </c>
      <c r="L13" s="29">
        <f>LN('ΒΗΜΑ 2ο-ΤΙΜΕΣ'!L13/'ΒΗΜΑ 2ο-ΤΙΜΕΣ'!L12)</f>
        <v>-5.8997221271882708E-3</v>
      </c>
      <c r="M13" s="29">
        <f>LN('ΒΗΜΑ 2ο-ΤΙΜΕΣ'!M13/'ΒΗΜΑ 2ο-ΤΙΜΕΣ'!M12)</f>
        <v>-5.6338177182560199E-3</v>
      </c>
      <c r="N13" s="29">
        <f>LN('ΒΗΜΑ 2ο-ΤΙΜΕΣ'!N13/'ΒΗΜΑ 2ο-ΤΙΜΕΣ'!N12)</f>
        <v>3.5846131773135663E-2</v>
      </c>
      <c r="O13" s="29">
        <f>LN('ΒΗΜΑ 2ο-ΤΙΜΕΣ'!O13/'ΒΗΜΑ 2ο-ΤΙΜΕΣ'!O12)</f>
        <v>4.7580827947549677E-2</v>
      </c>
      <c r="P13" s="29">
        <f>LN('ΒΗΜΑ 2ο-ΤΙΜΕΣ'!P13/'ΒΗΜΑ 2ο-ΤΙΜΕΣ'!P12)</f>
        <v>1.4579449763157238E-2</v>
      </c>
      <c r="Q13" s="29">
        <f>LN('ΒΗΜΑ 2ο-ΤΙΜΕΣ'!Q13/'ΒΗΜΑ 2ο-ΤΙΜΕΣ'!Q12)</f>
        <v>6.0716640685497736E-3</v>
      </c>
      <c r="R13" s="29">
        <f>LN('ΒΗΜΑ 2ο-ΤΙΜΕΣ'!R13/'ΒΗΜΑ 2ο-ΤΙΜΕΣ'!R12)</f>
        <v>-1.3354076211323326E-2</v>
      </c>
      <c r="S13" s="29">
        <f>LN('ΒΗΜΑ 2ο-ΤΙΜΕΣ'!S13/'ΒΗΜΑ 2ο-ΤΙΜΕΣ'!S12)</f>
        <v>-3.5032440803166739E-3</v>
      </c>
      <c r="T13" s="29">
        <f>LN('ΒΗΜΑ 2ο-ΤΙΜΕΣ'!T13/'ΒΗΜΑ 2ο-ΤΙΜΕΣ'!T12)</f>
        <v>1.1834457647003017E-2</v>
      </c>
      <c r="U13" s="29">
        <f>LN('ΒΗΜΑ 2ο-ΤΙΜΕΣ'!U13/'ΒΗΜΑ 2ο-ΤΙΜΕΣ'!U12)</f>
        <v>7.2610242370472729E-3</v>
      </c>
      <c r="V13" s="29">
        <f>LN('ΒΗΜΑ 2ο-ΤΙΜΕΣ'!V13/'ΒΗΜΑ 2ο-ΤΙΜΕΣ'!V12)</f>
        <v>6.0060240602119487E-3</v>
      </c>
      <c r="W13" s="29">
        <f>LN('ΒΗΜΑ 2ο-ΤΙΜΕΣ'!W13/'ΒΗΜΑ 2ο-ΤΙΜΕΣ'!W12)</f>
        <v>-1.1976191046715649E-2</v>
      </c>
      <c r="X13" s="29">
        <f>LN('ΒΗΜΑ 2ο-ΤΙΜΕΣ'!X13/'ΒΗΜΑ 2ο-ΤΙΜΕΣ'!X12)</f>
        <v>9.8522964430116395E-3</v>
      </c>
      <c r="Y13" s="29">
        <f>LN('ΒΗΜΑ 2ο-ΤΙΜΕΣ'!Y13/'ΒΗΜΑ 2ο-ΤΙΜΕΣ'!Y12)</f>
        <v>4.5462374076757413E-2</v>
      </c>
      <c r="Z13" s="29">
        <f>LN('ΒΗΜΑ 2ο-ΤΙΜΕΣ'!Z13/'ΒΗΜΑ 2ο-ΤΙΜΕΣ'!Z12)</f>
        <v>2.0240645614814316E-3</v>
      </c>
      <c r="AA13" s="29">
        <f>LN('ΒΗΜΑ 2ο-ΤΙΜΕΣ'!AA13/'ΒΗΜΑ 2ο-ΤΙΜΕΣ'!AA12)</f>
        <v>7.4723546195936574E-2</v>
      </c>
      <c r="AB13" s="29">
        <f>LN('ΒΗΜΑ 2ο-ΤΙΜΕΣ'!AB13/'ΒΗΜΑ 2ο-ΤΙΜΕΣ'!AB12)</f>
        <v>2.2701485345390775E-3</v>
      </c>
      <c r="AC13" s="29">
        <f>LN('ΒΗΜΑ 2ο-ΤΙΜΕΣ'!AC13/'ΒΗΜΑ 2ο-ΤΙΜΕΣ'!AC12)</f>
        <v>1.1070223754247113E-2</v>
      </c>
      <c r="AD13" s="29">
        <f>LN('ΒΗΜΑ 2ο-ΤΙΜΕΣ'!AD13/'ΒΗΜΑ 2ο-ΤΙΜΕΣ'!AD12)</f>
        <v>-6.6706152786043674E-3</v>
      </c>
      <c r="AE13" s="29">
        <f>LN('ΒΗΜΑ 2ο-ΤΙΜΕΣ'!AE13/'ΒΗΜΑ 2ο-ΤΙΜΕΣ'!AE12)</f>
        <v>0</v>
      </c>
      <c r="AF13" s="29">
        <f>LN('ΒΗΜΑ 2ο-ΤΙΜΕΣ'!AF13/'ΒΗΜΑ 2ο-ΤΙΜΕΣ'!AF12)</f>
        <v>1.2578782206860185E-2</v>
      </c>
      <c r="AG13" s="29">
        <f>LN('ΒΗΜΑ 2ο-ΤΙΜΕΣ'!AG13/'ΒΗΜΑ 2ο-ΤΙΜΕΣ'!AG12)</f>
        <v>1.0336009330662073E-2</v>
      </c>
      <c r="AH13" s="29">
        <f>LN('ΒΗΜΑ 2ο-ΤΙΜΕΣ'!AH13/'ΒΗΜΑ 2ο-ΤΙΜΕΣ'!AH12)</f>
        <v>0</v>
      </c>
      <c r="AI13" s="29">
        <f>LN('ΒΗΜΑ 2ο-ΤΙΜΕΣ'!AI13/'ΒΗΜΑ 2ο-ΤΙΜΕΣ'!AI12)</f>
        <v>2.1978906718775167E-2</v>
      </c>
      <c r="AJ13" s="29">
        <f>LN('ΒΗΜΑ 2ο-ΤΙΜΕΣ'!AJ13/'ΒΗΜΑ 2ο-ΤΙΜΕΣ'!AJ12)</f>
        <v>-3.1446566794717194E-3</v>
      </c>
      <c r="AK13" s="29">
        <f>LN('ΒΗΜΑ 2ο-ΤΙΜΕΣ'!AK13/'ΒΗΜΑ 2ο-ΤΙΜΕΣ'!AK12)</f>
        <v>-2.42424361150628E-3</v>
      </c>
      <c r="AL13" s="29">
        <f>LN('ΒΗΜΑ 2ο-ΤΙΜΕΣ'!AL13/'ΒΗΜΑ 2ο-ΤΙΜΕΣ'!AL12)</f>
        <v>0</v>
      </c>
      <c r="AM13" s="29">
        <f>LN('ΒΗΜΑ 2ο-ΤΙΜΕΣ'!AM13/'ΒΗΜΑ 2ο-ΤΙΜΕΣ'!AM12)</f>
        <v>-4.4543503493801968E-3</v>
      </c>
      <c r="AN13" s="29">
        <f>LN('ΒΗΜΑ 2ο-ΤΙΜΕΣ'!AN13/'ΒΗΜΑ 2ο-ΤΙΜΕΣ'!AN12)</f>
        <v>2.6145280104322422E-2</v>
      </c>
      <c r="AO13" s="29">
        <f>LN('ΒΗΜΑ 2ο-ΤΙΜΕΣ'!AO13/'ΒΗΜΑ 2ο-ΤΙΜΕΣ'!AO12)</f>
        <v>1.1532961981774887E-2</v>
      </c>
    </row>
    <row r="14" spans="1:41">
      <c r="A14" s="28">
        <v>42934</v>
      </c>
      <c r="B14" s="29">
        <f>LN('ΒΗΜΑ 2ο-ΤΙΜΕΣ'!B14/'ΒΗΜΑ 2ο-ΤΙΜΕΣ'!B13)</f>
        <v>-7.5635152572445076E-3</v>
      </c>
      <c r="C14" s="29">
        <f>LN('ΒΗΜΑ 2ο-ΤΙΜΕΣ'!C14/'ΒΗΜΑ 2ο-ΤΙΜΕΣ'!C13)</f>
        <v>-1.4706147389695449E-2</v>
      </c>
      <c r="D14" s="29">
        <f>LN('ΒΗΜΑ 2ο-ΤΙΜΕΣ'!D14/'ΒΗΜΑ 2ο-ΤΙΜΕΣ'!D13)</f>
        <v>-3.8265538078953838E-2</v>
      </c>
      <c r="E14" s="29">
        <f>LN('ΒΗΜΑ 2ο-ΤΙΜΕΣ'!E14/'ΒΗΜΑ 2ο-ΤΙΜΕΣ'!E13)</f>
        <v>-1.6241656328631723E-2</v>
      </c>
      <c r="F14" s="29">
        <f>LN('ΒΗΜΑ 2ο-ΤΙΜΕΣ'!F14/'ΒΗΜΑ 2ο-ΤΙΜΕΣ'!F13)</f>
        <v>3.0534374868902482E-3</v>
      </c>
      <c r="G14" s="29">
        <f>LN('ΒΗΜΑ 2ο-ΤΙΜΕΣ'!G14/'ΒΗΜΑ 2ο-ΤΙΜΕΣ'!G13)</f>
        <v>0</v>
      </c>
      <c r="H14" s="29">
        <f>LN('ΒΗΜΑ 2ο-ΤΙΜΕΣ'!H14/'ΒΗΜΑ 2ο-ΤΙΜΕΣ'!H13)</f>
        <v>-1.3448809812613084E-2</v>
      </c>
      <c r="I14" s="29">
        <f>LN('ΒΗΜΑ 2ο-ΤΙΜΕΣ'!I14/'ΒΗΜΑ 2ο-ΤΙΜΕΣ'!I13)</f>
        <v>-2.8170876966696335E-2</v>
      </c>
      <c r="J14" s="29">
        <f>LN('ΒΗΜΑ 2ο-ΤΙΜΕΣ'!J14/'ΒΗΜΑ 2ο-ΤΙΜΕΣ'!J13)</f>
        <v>0</v>
      </c>
      <c r="K14" s="29">
        <f>LN('ΒΗΜΑ 2ο-ΤΙΜΕΣ'!K14/'ΒΗΜΑ 2ο-ΤΙΜΕΣ'!K13)</f>
        <v>-9.0143663514888426E-3</v>
      </c>
      <c r="L14" s="29">
        <f>LN('ΒΗΜΑ 2ο-ΤΙΜΕΣ'!L14/'ΒΗΜΑ 2ο-ΤΙΜΕΣ'!L13)</f>
        <v>6.5832062849861941E-2</v>
      </c>
      <c r="M14" s="29">
        <f>LN('ΒΗΜΑ 2ο-ΤΙΜΕΣ'!M14/'ΒΗΜΑ 2ο-ΤΙΜΕΣ'!M13)</f>
        <v>-1.7094433359300183E-2</v>
      </c>
      <c r="N14" s="29">
        <f>LN('ΒΗΜΑ 2ο-ΤΙΜΕΣ'!N14/'ΒΗΜΑ 2ο-ΤΙΜΕΣ'!N13)</f>
        <v>-7.067167223092443E-3</v>
      </c>
      <c r="O14" s="29">
        <f>LN('ΒΗΜΑ 2ο-ΤΙΜΕΣ'!O14/'ΒΗΜΑ 2ο-ΤΙΜΕΣ'!O13)</f>
        <v>-2.4499020488324568E-2</v>
      </c>
      <c r="P14" s="29">
        <f>LN('ΒΗΜΑ 2ο-ΤΙΜΕΣ'!P14/'ΒΗΜΑ 2ο-ΤΙΜΕΣ'!P13)</f>
        <v>-2.1277398447284965E-2</v>
      </c>
      <c r="Q14" s="29">
        <f>LN('ΒΗΜΑ 2ο-ΤΙΜΕΣ'!Q14/'ΒΗΜΑ 2ο-ΤΙΜΕΣ'!Q13)</f>
        <v>-8.5106896679087302E-3</v>
      </c>
      <c r="R14" s="29">
        <f>LN('ΒΗΜΑ 2ο-ΤΙΜΕΣ'!R14/'ΒΗΜΑ 2ο-ΤΙΜΕΣ'!R13)</f>
        <v>9.7762548634393112E-3</v>
      </c>
      <c r="S14" s="29">
        <f>LN('ΒΗΜΑ 2ο-ΤΙΜΕΣ'!S14/'ΒΗΜΑ 2ο-ΤΙΜΕΣ'!S13)</f>
        <v>-3.3394881198026017E-3</v>
      </c>
      <c r="T14" s="29">
        <f>LN('ΒΗΜΑ 2ο-ΤΙΜΕΣ'!T14/'ΒΗΜΑ 2ο-ΤΙΜΕΣ'!T13)</f>
        <v>1.306335914055457E-3</v>
      </c>
      <c r="U14" s="29">
        <f>LN('ΒΗΜΑ 2ο-ΤΙΜΕΣ'!U14/'ΒΗΜΑ 2ο-ΤΙΜΕΣ'!U13)</f>
        <v>-1.2945164592036963E-2</v>
      </c>
      <c r="V14" s="29">
        <f>LN('ΒΗΜΑ 2ο-ΤΙΜΕΣ'!V14/'ΒΗΜΑ 2ο-ΤΙΜΕΣ'!V13)</f>
        <v>5.9701669865037544E-3</v>
      </c>
      <c r="W14" s="29">
        <f>LN('ΒΗΜΑ 2ο-ΤΙΜΕΣ'!W14/'ΒΗΜΑ 2ο-ΤΙΜΕΣ'!W13)</f>
        <v>-2.4125464053841011E-3</v>
      </c>
      <c r="X14" s="29">
        <f>LN('ΒΗΜΑ 2ο-ΤΙΜΕΣ'!X14/'ΒΗΜΑ 2ο-ΤΙΜΕΣ'!X13)</f>
        <v>-1.9627091678487058E-3</v>
      </c>
      <c r="Y14" s="29">
        <f>LN('ΒΗΜΑ 2ο-ΤΙΜΕΣ'!Y14/'ΒΗΜΑ 2ο-ΤΙΜΕΣ'!Y13)</f>
        <v>-3.007745523727795E-2</v>
      </c>
      <c r="Z14" s="29">
        <f>LN('ΒΗΜΑ 2ο-ΤΙΜΕΣ'!Z14/'ΒΗΜΑ 2ο-ΤΙΜΕΣ'!Z13)</f>
        <v>-6.5367075984627413E-3</v>
      </c>
      <c r="AA14" s="29">
        <f>LN('ΒΗΜΑ 2ο-ΤΙΜΕΣ'!AA14/'ΒΗΜΑ 2ο-ΤΙΜΕΣ'!AA13)</f>
        <v>3.6139046615873138E-2</v>
      </c>
      <c r="AB14" s="29">
        <f>LN('ΒΗΜΑ 2ο-ΤΙΜΕΣ'!AB14/'ΒΗΜΑ 2ο-ΤΙΜΕΣ'!AB13)</f>
        <v>-6.8259650703998706E-3</v>
      </c>
      <c r="AC14" s="29">
        <f>LN('ΒΗΜΑ 2ο-ΤΙΜΕΣ'!AC14/'ΒΗΜΑ 2ο-ΤΙΜΕΣ'!AC13)</f>
        <v>-9.1785229022888577E-4</v>
      </c>
      <c r="AD14" s="29">
        <f>LN('ΒΗΜΑ 2ο-ΤΙΜΕΣ'!AD14/'ΒΗΜΑ 2ο-ΤΙΜΕΣ'!AD13)</f>
        <v>-8.3020836599720146E-3</v>
      </c>
      <c r="AE14" s="29">
        <f>LN('ΒΗΜΑ 2ο-ΤΙΜΕΣ'!AE14/'ΒΗΜΑ 2ο-ΤΙΜΕΣ'!AE13)</f>
        <v>-9.7880063661629317E-3</v>
      </c>
      <c r="AF14" s="29">
        <f>LN('ΒΗΜΑ 2ο-ΤΙΜΕΣ'!AF14/'ΒΗΜΑ 2ο-ΤΙΜΕΣ'!AF13)</f>
        <v>-8.1345639453952526E-2</v>
      </c>
      <c r="AG14" s="29">
        <f>LN('ΒΗΜΑ 2ο-ΤΙΜΕΣ'!AG14/'ΒΗΜΑ 2ο-ΤΙΜΕΣ'!AG13)</f>
        <v>-2.3408090898014846E-2</v>
      </c>
      <c r="AH14" s="29">
        <f>LN('ΒΗΜΑ 2ο-ΤΙΜΕΣ'!AH14/'ΒΗΜΑ 2ο-ΤΙΜΕΣ'!AH13)</f>
        <v>-4.5558165358608018E-3</v>
      </c>
      <c r="AI14" s="29">
        <f>LN('ΒΗΜΑ 2ο-ΤΙΜΕΣ'!AI14/'ΒΗΜΑ 2ο-ΤΙΜΕΣ'!AI13)</f>
        <v>8.6580627431145311E-3</v>
      </c>
      <c r="AJ14" s="29">
        <f>LN('ΒΗΜΑ 2ο-ΤΙΜΕΣ'!AJ14/'ΒΗΜΑ 2ο-ΤΙΜΕΣ'!AJ13)</f>
        <v>-1.5873349156290122E-2</v>
      </c>
      <c r="AK14" s="29">
        <f>LN('ΒΗΜΑ 2ο-ΤΙΜΕΣ'!AK14/'ΒΗΜΑ 2ο-ΤΙΜΕΣ'!AK13)</f>
        <v>-3.7087068662335958E-2</v>
      </c>
      <c r="AL14" s="29">
        <f>LN('ΒΗΜΑ 2ο-ΤΙΜΕΣ'!AL14/'ΒΗΜΑ 2ο-ΤΙΜΕΣ'!AL13)</f>
        <v>0</v>
      </c>
      <c r="AM14" s="29">
        <f>LN('ΒΗΜΑ 2ο-ΤΙΜΕΣ'!AM14/'ΒΗΜΑ 2ο-ΤΙΜΕΣ'!AM13)</f>
        <v>4.4543503493801534E-3</v>
      </c>
      <c r="AN14" s="29">
        <f>LN('ΒΗΜΑ 2ο-ΤΙΜΕΣ'!AN14/'ΒΗΜΑ 2ο-ΤΙΜΕΣ'!AN13)</f>
        <v>-2.614528010432236E-2</v>
      </c>
      <c r="AO14" s="29">
        <f>LN('ΒΗΜΑ 2ο-ΤΙΜΕΣ'!AO14/'ΒΗΜΑ 2ο-ΤΙΜΕΣ'!AO13)</f>
        <v>-3.2570526779151679E-3</v>
      </c>
    </row>
    <row r="15" spans="1:41">
      <c r="A15" s="28">
        <v>42935</v>
      </c>
      <c r="B15" s="29">
        <f>LN('ΒΗΜΑ 2ο-ΤΙΜΕΣ'!B15/'ΒΗΜΑ 2ο-ΤΙΜΕΣ'!B14)</f>
        <v>-3.2591012009069429E-3</v>
      </c>
      <c r="C15" s="29">
        <f>LN('ΒΗΜΑ 2ο-ΤΙΜΕΣ'!C15/'ΒΗΜΑ 2ο-ΤΙΜΕΣ'!C14)</f>
        <v>3.0636969461889801E-2</v>
      </c>
      <c r="D15" s="29">
        <f>LN('ΒΗΜΑ 2ο-ΤΙΜΕΣ'!D15/'ΒΗΜΑ 2ο-ΤΙΜΕΣ'!D14)</f>
        <v>1.0582109330537008E-2</v>
      </c>
      <c r="E15" s="29">
        <f>LN('ΒΗΜΑ 2ο-ΤΙΜΕΣ'!E15/'ΒΗΜΑ 2ο-ΤΙΜΕΣ'!E14)</f>
        <v>1.3937507843781458E-2</v>
      </c>
      <c r="F15" s="29">
        <f>LN('ΒΗΜΑ 2ο-ΤΙΜΕΣ'!F15/'ΒΗΜΑ 2ο-ΤΙΜΕΣ'!F14)</f>
        <v>1.392695837468369E-2</v>
      </c>
      <c r="G15" s="29">
        <f>LN('ΒΗΜΑ 2ο-ΤΙΜΕΣ'!G15/'ΒΗΜΑ 2ο-ΤΙΜΕΣ'!G14)</f>
        <v>-1.5869944906765476E-2</v>
      </c>
      <c r="H15" s="29">
        <f>LN('ΒΗΜΑ 2ο-ΤΙΜΕΣ'!H15/'ΒΗΜΑ 2ο-ΤΙΜΕΣ'!H14)</f>
        <v>3.8610086574595933E-3</v>
      </c>
      <c r="I15" s="29">
        <f>LN('ΒΗΜΑ 2ο-ΤΙΜΕΣ'!I15/'ΒΗΜΑ 2ο-ΤΙΜΕΣ'!I14)</f>
        <v>2.8170876966696439E-2</v>
      </c>
      <c r="J15" s="29">
        <f>LN('ΒΗΜΑ 2ο-ΤΙΜΕΣ'!J15/'ΒΗΜΑ 2ο-ΤΙΜΕΣ'!J14)</f>
        <v>0</v>
      </c>
      <c r="K15" s="29">
        <f>LN('ΒΗΜΑ 2ο-ΤΙΜΕΣ'!K15/'ΒΗΜΑ 2ο-ΤΙΜΕΣ'!K14)</f>
        <v>0</v>
      </c>
      <c r="L15" s="29">
        <f>LN('ΒΗΜΑ 2ο-ΤΙΜΕΣ'!L15/'ΒΗΜΑ 2ο-ΤΙΜΕΣ'!L14)</f>
        <v>4.146515961848618E-3</v>
      </c>
      <c r="M15" s="29">
        <f>LN('ΒΗΜΑ 2ο-ΤΙΜΕΣ'!M15/'ΒΗΜΑ 2ο-ΤΙΜΕΣ'!M14)</f>
        <v>-5.7637047167501294E-3</v>
      </c>
      <c r="N15" s="29">
        <f>LN('ΒΗΜΑ 2ο-ΤΙΜΕΣ'!N15/'ΒΗΜΑ 2ο-ΤΙΜΕΣ'!N14)</f>
        <v>-7.1174677688639896E-3</v>
      </c>
      <c r="O15" s="29">
        <f>LN('ΒΗΜΑ 2ο-ΤΙΜΕΣ'!O15/'ΒΗΜΑ 2ο-ΤΙΜΕΣ'!O14)</f>
        <v>-1.8018505502678365E-2</v>
      </c>
      <c r="P15" s="29">
        <f>LN('ΒΗΜΑ 2ο-ΤΙΜΕΣ'!P15/'ΒΗΜΑ 2ο-ΤΙΜΕΣ'!P14)</f>
        <v>2.5216996451365225E-2</v>
      </c>
      <c r="Q15" s="29">
        <f>LN('ΒΗΜΑ 2ο-ΤΙΜΕΣ'!Q15/'ΒΗΜΑ 2ο-ΤΙΜΕΣ'!Q14)</f>
        <v>3.6563112031107003E-3</v>
      </c>
      <c r="R15" s="29">
        <f>LN('ΒΗΜΑ 2ο-ΤΙΜΕΣ'!R15/'ΒΗΜΑ 2ο-ΤΙΜΕΣ'!R14)</f>
        <v>-1.5372793188864781E-3</v>
      </c>
      <c r="S15" s="29">
        <f>LN('ΒΗΜΑ 2ο-ΤΙΜΕΣ'!S15/'ΒΗΜΑ 2ο-ΤΙΜΕΣ'!S14)</f>
        <v>1.1900735483718606E-2</v>
      </c>
      <c r="T15" s="29">
        <f>LN('ΒΗΜΑ 2ο-ΤΙΜΕΣ'!T15/'ΒΗΜΑ 2ο-ΤΙΜΕΣ'!T14)</f>
        <v>-1.3802388027797137E-2</v>
      </c>
      <c r="U15" s="29">
        <f>LN('ΒΗΜΑ 2ο-ΤΙΜΕΣ'!U15/'ΒΗΜΑ 2ο-ΤΙΜΕΣ'!U14)</f>
        <v>-6.5359709797855334E-3</v>
      </c>
      <c r="V15" s="29">
        <f>LN('ΒΗΜΑ 2ο-ΤΙΜΕΣ'!V15/'ΒΗΜΑ 2ο-ΤΙΜΕΣ'!V14)</f>
        <v>-5.970166986503796E-3</v>
      </c>
      <c r="W15" s="29">
        <f>LN('ΒΗΜΑ 2ο-ΤΙΜΕΣ'!W15/'ΒΗΜΑ 2ο-ΤΙΜΕΣ'!W14)</f>
        <v>-3.6297680505786127E-3</v>
      </c>
      <c r="X15" s="29">
        <f>LN('ΒΗΜΑ 2ο-ΤΙΜΕΣ'!X15/'ΒΗΜΑ 2ο-ΤΙΜΕΣ'!X14)</f>
        <v>1.9627091678486889E-3</v>
      </c>
      <c r="Y15" s="29">
        <f>LN('ΒΗΜΑ 2ο-ΤΙΜΕΣ'!Y15/'ΒΗΜΑ 2ο-ΤΙΜΕΣ'!Y14)</f>
        <v>2.2642476749759752E-2</v>
      </c>
      <c r="Z15" s="29">
        <f>LN('ΒΗΜΑ 2ο-ΤΙΜΕΣ'!Z15/'ΒΗΜΑ 2ο-ΤΙΜΕΣ'!Z14)</f>
        <v>1.5483311670346538E-2</v>
      </c>
      <c r="AA15" s="29">
        <f>LN('ΒΗΜΑ 2ο-ΤΙΜΕΣ'!AA15/'ΒΗΜΑ 2ο-ΤΙΜΕΣ'!AA14)</f>
        <v>-2.0265697459583024E-2</v>
      </c>
      <c r="AB15" s="29">
        <f>LN('ΒΗΜΑ 2ο-ΤΙΜΕΣ'!AB15/'ΒΗΜΑ 2ο-ΤΙΜΕΣ'!AB14)</f>
        <v>-1.8433701688838022E-2</v>
      </c>
      <c r="AC15" s="29">
        <f>LN('ΒΗΜΑ 2ο-ΤΙΜΕΣ'!AC15/'ΒΗΜΑ 2ο-ΤΙΜΕΣ'!AC14)</f>
        <v>7.3193373422697017E-3</v>
      </c>
      <c r="AD15" s="29">
        <f>LN('ΒΗΜΑ 2ο-ΤΙΜΕΣ'!AD15/'ΒΗΜΑ 2ο-ΤΙΜΕΣ'!AD14)</f>
        <v>4.3573053689556262E-3</v>
      </c>
      <c r="AE15" s="29">
        <f>LN('ΒΗΜΑ 2ο-ΤΙΜΕΣ'!AE15/'ΒΗΜΑ 2ο-ΤΙΜΕΣ'!AE14)</f>
        <v>-6.578971098042511E-3</v>
      </c>
      <c r="AF15" s="29">
        <f>LN('ΒΗΜΑ 2ο-ΤΙΜΕΣ'!AF15/'ΒΗΜΑ 2ο-ΤΙΜΕΣ'!AF14)</f>
        <v>1.6807118316381191E-2</v>
      </c>
      <c r="AG15" s="29">
        <f>LN('ΒΗΜΑ 2ο-ΤΙΜΕΣ'!AG15/'ΒΗΜΑ 2ο-ΤΙΜΕΣ'!AG14)</f>
        <v>5.249355886143745E-3</v>
      </c>
      <c r="AH15" s="29">
        <f>LN('ΒΗΜΑ 2ο-ΤΙΜΕΣ'!AH15/'ΒΗΜΑ 2ο-ΤΙΜΕΣ'!AH14)</f>
        <v>9.0909717012521048E-3</v>
      </c>
      <c r="AI15" s="29">
        <f>LN('ΒΗΜΑ 2ο-ΤΙΜΕΣ'!AI15/'ΒΗΜΑ 2ο-ΤΙΜΕΣ'!AI14)</f>
        <v>2.9726180265200904E-2</v>
      </c>
      <c r="AJ15" s="29">
        <f>LN('ΒΗΜΑ 2ο-ΤΙΜΕΣ'!AJ15/'ΒΗΜΑ 2ο-ΤΙΜΕΣ'!AJ14)</f>
        <v>1.901800583576195E-2</v>
      </c>
      <c r="AK15" s="29">
        <f>LN('ΒΗΜΑ 2ο-ΤΙΜΕΣ'!AK15/'ΒΗΜΑ 2ο-ΤΙΜΕΣ'!AK14)</f>
        <v>-2.5220694327099465E-3</v>
      </c>
      <c r="AL15" s="29">
        <f>LN('ΒΗΜΑ 2ο-ΤΙΜΕΣ'!AL15/'ΒΗΜΑ 2ο-ΤΙΜΕΣ'!AL14)</f>
        <v>6.5146810211936723E-3</v>
      </c>
      <c r="AM15" s="29">
        <f>LN('ΒΗΜΑ 2ο-ΤΙΜΕΣ'!AM15/'ΒΗΜΑ 2ο-ΤΙΜΕΣ'!AM14)</f>
        <v>0</v>
      </c>
      <c r="AN15" s="29">
        <f>LN('ΒΗΜΑ 2ο-ΤΙΜΕΣ'!AN15/'ΒΗΜΑ 2ο-ΤΙΜΕΣ'!AN14)</f>
        <v>-6.6445427186686131E-3</v>
      </c>
      <c r="AO15" s="29">
        <f>LN('ΒΗΜΑ 2ο-ΤΙΜΕΣ'!AO15/'ΒΗΜΑ 2ο-ΤΙΜΕΣ'!AO14)</f>
        <v>1.2965040017289094E-2</v>
      </c>
    </row>
    <row r="16" spans="1:41">
      <c r="A16" s="28">
        <v>42936</v>
      </c>
      <c r="B16" s="29">
        <f>LN('ΒΗΜΑ 2ο-ΤΙΜΕΣ'!B16/'ΒΗΜΑ 2ο-ΤΙΜΕΣ'!B15)</f>
        <v>1.1898463791614737E-2</v>
      </c>
      <c r="C16" s="29">
        <f>LN('ΒΗΜΑ 2ο-ΤΙΜΕΣ'!C16/'ΒΗΜΑ 2ο-ΤΙΜΕΣ'!C15)</f>
        <v>-2.8776998276150581E-3</v>
      </c>
      <c r="D16" s="29">
        <f>LN('ΒΗΜΑ 2ο-ΤΙΜΕΣ'!D16/'ΒΗΜΑ 2ο-ΤΙΜΕΣ'!D15)</f>
        <v>3.4486176071169404E-2</v>
      </c>
      <c r="E16" s="29">
        <f>LN('ΒΗΜΑ 2ο-ΤΙΜΕΣ'!E16/'ΒΗΜΑ 2ο-ΤΙΜΕΣ'!E15)</f>
        <v>-5.7837061168488062E-3</v>
      </c>
      <c r="F16" s="29">
        <f>LN('ΒΗΜΑ 2ο-ΤΙΜΕΣ'!F16/'ΒΗΜΑ 2ο-ΤΙΜΕΣ'!F15)</f>
        <v>4.2004262178732335E-3</v>
      </c>
      <c r="G16" s="29">
        <f>LN('ΒΗΜΑ 2ο-ΤΙΜΕΣ'!G16/'ΒΗΜΑ 2ο-ΤΙΜΕΣ'!G15)</f>
        <v>2.5188097886176802E-2</v>
      </c>
      <c r="H16" s="29">
        <f>LN('ΒΗΜΑ 2ο-ΤΙΜΕΣ'!H16/'ΒΗΜΑ 2ο-ΤΙΜΕΣ'!H15)</f>
        <v>-1.3579258126380866E-2</v>
      </c>
      <c r="I16" s="29">
        <f>LN('ΒΗΜΑ 2ο-ΤΙΜΕΣ'!I16/'ΒΗΜΑ 2ο-ΤΙΜΕΣ'!I15)</f>
        <v>0</v>
      </c>
      <c r="J16" s="29">
        <f>LN('ΒΗΜΑ 2ο-ΤΙΜΕΣ'!J16/'ΒΗΜΑ 2ο-ΤΙΜΕΣ'!J15)</f>
        <v>-2.5284463533586377E-3</v>
      </c>
      <c r="K16" s="29">
        <f>LN('ΒΗΜΑ 2ο-ΤΙΜΕΣ'!K16/'ΒΗΜΑ 2ο-ΤΙΜΕΣ'!K15)</f>
        <v>-1.7875351826963193E-2</v>
      </c>
      <c r="L16" s="29">
        <f>LN('ΒΗΜΑ 2ο-ΤΙΜΕΣ'!L16/'ΒΗΜΑ 2ο-ΤΙΜΕΣ'!L15)</f>
        <v>-6.9204428445737952E-3</v>
      </c>
      <c r="M16" s="29">
        <f>LN('ΒΗΜΑ 2ο-ΤΙΜΕΣ'!M16/'ΒΗΜΑ 2ο-ΤΙΜΕΣ'!M15)</f>
        <v>5.7637047167501338E-3</v>
      </c>
      <c r="N16" s="29">
        <f>LN('ΒΗΜΑ 2ο-ΤΙΜΕΣ'!N16/'ΒΗΜΑ 2ο-ΤΙΜΕΣ'!N15)</f>
        <v>-7.168489478612516E-3</v>
      </c>
      <c r="O16" s="29">
        <f>LN('ΒΗΜΑ 2ο-ΤΙΜΕΣ'!O16/'ΒΗΜΑ 2ο-ΤΙΜΕΣ'!O15)</f>
        <v>-2.0408871631207123E-2</v>
      </c>
      <c r="P16" s="29">
        <f>LN('ΒΗΜΑ 2ο-ΤΙΜΕΣ'!P16/'ΒΗΜΑ 2ο-ΤΙΜΕΣ'!P15)</f>
        <v>5.2287700827992759E-3</v>
      </c>
      <c r="Q16" s="29">
        <f>LN('ΒΗΜΑ 2ο-ΤΙΜΕΣ'!Q16/'ΒΗΜΑ 2ο-ΤΙΜΕΣ'!Q15)</f>
        <v>-3.6563112031106548E-3</v>
      </c>
      <c r="R16" s="29">
        <f>LN('ΒΗΜΑ 2ο-ΤΙΜΕΣ'!R16/'ΒΗΜΑ 2ο-ΤΙΜΕΣ'!R15)</f>
        <v>-1.5504186535965312E-2</v>
      </c>
      <c r="S16" s="29">
        <f>LN('ΒΗΜΑ 2ο-ΤΙΜΕΣ'!S16/'ΒΗΜΑ 2ο-ΤΙΜΕΣ'!S15)</f>
        <v>-1.7196423058428931E-2</v>
      </c>
      <c r="T16" s="29">
        <f>LN('ΒΗΜΑ 2ο-ΤΙΜΕΣ'!T16/'ΒΗΜΑ 2ο-ΤΙΜΕΣ'!T15)</f>
        <v>5.9386515675825466E-3</v>
      </c>
      <c r="U16" s="29">
        <f>LN('ΒΗΜΑ 2ο-ΤΙΜΕΣ'!U16/'ΒΗΜΑ 2ο-ΤΙΜΕΣ'!U15)</f>
        <v>-5.7542287832520397E-3</v>
      </c>
      <c r="V16" s="29">
        <f>LN('ΒΗΜΑ 2ο-ΤΙΜΕΣ'!V16/'ΒΗΜΑ 2ο-ΤΙΜΕΣ'!V15)</f>
        <v>1.7804624633506686E-2</v>
      </c>
      <c r="W16" s="29">
        <f>LN('ΒΗΜΑ 2ο-ΤΙΜΕΣ'!W16/'ΒΗΜΑ 2ο-ΤΙΜΕΣ'!W15)</f>
        <v>3.4547807453888885E-2</v>
      </c>
      <c r="X16" s="29">
        <f>LN('ΒΗΜΑ 2ο-ΤΙΜΕΣ'!X16/'ΒΗΜΑ 2ο-ΤΙΜΕΣ'!X15)</f>
        <v>3.9138993211363148E-3</v>
      </c>
      <c r="Y16" s="29">
        <f>LN('ΒΗΜΑ 2ο-ΤΙΜΕΣ'!Y16/'ΒΗΜΑ 2ο-ΤΙΜΕΣ'!Y15)</f>
        <v>0</v>
      </c>
      <c r="Z16" s="29">
        <f>LN('ΒΗΜΑ 2ο-ΤΙΜΕΣ'!Z16/'ΒΗΜΑ 2ο-ΤΙΜΕΣ'!Z15)</f>
        <v>0</v>
      </c>
      <c r="AA16" s="29">
        <f>LN('ΒΗΜΑ 2ο-ΤΙΜΕΣ'!AA16/'ΒΗΜΑ 2ο-ΤΙΜΕΣ'!AA15)</f>
        <v>5.0663174643954118E-2</v>
      </c>
      <c r="AB16" s="29">
        <f>LN('ΒΗΜΑ 2ο-ΤΙΜΕΣ'!AB16/'ΒΗΜΑ 2ο-ΤΙΜΕΣ'!AB15)</f>
        <v>2.2989518224698781E-2</v>
      </c>
      <c r="AC16" s="29">
        <f>LN('ΒΗΜΑ 2ο-ΤΙΜΕΣ'!AC16/'ΒΗΜΑ 2ο-ΤΙΜΕΣ'!AC15)</f>
        <v>-7.3193373422698084E-3</v>
      </c>
      <c r="AD16" s="29">
        <f>LN('ΒΗΜΑ 2ο-ΤΙΜΕΣ'!AD16/'ΒΗΜΑ 2ο-ΤΙΜΕΣ'!AD15)</f>
        <v>8.2661364202454291E-3</v>
      </c>
      <c r="AE16" s="29">
        <f>LN('ΒΗΜΑ 2ο-ΤΙΜΕΣ'!AE16/'ΒΗΜΑ 2ο-ΤΙΜΕΣ'!AE15)</f>
        <v>-6.6225407604933824E-3</v>
      </c>
      <c r="AF16" s="29">
        <f>LN('ΒΗΜΑ 2ο-ΤΙΜΕΣ'!AF16/'ΒΗΜΑ 2ο-ΤΙΜΕΣ'!AF15)</f>
        <v>1.3245226750020723E-2</v>
      </c>
      <c r="AG16" s="29">
        <f>LN('ΒΗΜΑ 2ο-ΤΙΜΕΣ'!AG16/'ΒΗΜΑ 2ο-ΤΙΜΕΣ'!AG15)</f>
        <v>-2.6526754333428597E-2</v>
      </c>
      <c r="AH16" s="29">
        <f>LN('ΒΗΜΑ 2ο-ΤΙΜΕΣ'!AH16/'ΒΗΜΑ 2ο-ΤΙΜΕΣ'!AH15)</f>
        <v>-4.5351551653911512E-3</v>
      </c>
      <c r="AI16" s="29">
        <f>LN('ΒΗΜΑ 2ο-ΤΙΜΕΣ'!AI16/'ΒΗΜΑ 2ο-ΤΙΜΕΣ'!AI15)</f>
        <v>0</v>
      </c>
      <c r="AJ16" s="29">
        <f>LN('ΒΗΜΑ 2ο-ΤΙΜΕΣ'!AJ16/'ΒΗΜΑ 2ο-ΤΙΜΕΣ'!AJ15)</f>
        <v>-4.7207011349374535E-3</v>
      </c>
      <c r="AK16" s="29">
        <f>LN('ΒΗΜΑ 2ο-ΤΙΜΕΣ'!AK16/'ΒΗΜΑ 2ο-ΤΙΜΕΣ'!AK15)</f>
        <v>1.0050335853501506E-2</v>
      </c>
      <c r="AL16" s="29">
        <f>LN('ΒΗΜΑ 2ο-ΤΙΜΕΣ'!AL16/'ΒΗΜΑ 2ο-ΤΙΜΕΣ'!AL15)</f>
        <v>6.4725145056175196E-3</v>
      </c>
      <c r="AM16" s="29">
        <f>LN('ΒΗΜΑ 2ο-ΤΙΜΕΣ'!AM16/'ΒΗΜΑ 2ο-ΤΙΜΕΣ'!AM15)</f>
        <v>0</v>
      </c>
      <c r="AN16" s="29">
        <f>LN('ΒΗΜΑ 2ο-ΤΙΜΕΣ'!AN16/'ΒΗΜΑ 2ο-ΤΙΜΕΣ'!AN15)</f>
        <v>0</v>
      </c>
      <c r="AO16" s="29">
        <f>LN('ΒΗΜΑ 2ο-ΤΙΜΕΣ'!AO16/'ΒΗΜΑ 2ο-ΤΙΜΕΣ'!AO15)</f>
        <v>3.3840979842404942E-3</v>
      </c>
    </row>
    <row r="17" spans="1:41">
      <c r="A17" s="28">
        <v>42937</v>
      </c>
      <c r="B17" s="29">
        <f>LN('ΒΗΜΑ 2ο-ΤΙΜΕΣ'!B17/'ΒΗΜΑ 2ο-ΤΙΜΕΣ'!B16)</f>
        <v>-2.9462032730316334E-2</v>
      </c>
      <c r="C17" s="29">
        <f>LN('ΒΗΜΑ 2ο-ΤΙΜΕΣ'!C17/'ΒΗΜΑ 2ο-ΤΙΜΕΣ'!C16)</f>
        <v>2.877699827614974E-3</v>
      </c>
      <c r="D17" s="29">
        <f>LN('ΒΗΜΑ 2ο-ΤΙΜΕΣ'!D17/'ΒΗΜΑ 2ο-ΤΙΜΕΣ'!D16)</f>
        <v>-2.7493140580198732E-2</v>
      </c>
      <c r="E17" s="29">
        <f>LN('ΒΗΜΑ 2ο-ΤΙΜΕΣ'!E17/'ΒΗΜΑ 2ο-ΤΙΜΕΣ'!E16)</f>
        <v>-1.2843142090318843E-2</v>
      </c>
      <c r="F17" s="29">
        <f>LN('ΒΗΜΑ 2ο-ΤΙΜΕΣ'!F17/'ΒΗΜΑ 2ο-ΤΙΜΕΣ'!F16)</f>
        <v>-1.995832803966574E-2</v>
      </c>
      <c r="G17" s="29">
        <f>LN('ΒΗΜΑ 2ο-ΤΙΜΕΣ'!G17/'ΒΗΜΑ 2ο-ΤΙΜΕΣ'!G16)</f>
        <v>1.2639563511255456E-3</v>
      </c>
      <c r="H17" s="29">
        <f>LN('ΒΗΜΑ 2ο-ΤΙΜΕΣ'!H17/'ΒΗΜΑ 2ο-ΤΙΜΕΣ'!H16)</f>
        <v>3.8986404156573229E-3</v>
      </c>
      <c r="I17" s="29">
        <f>LN('ΒΗΜΑ 2ο-ΤΙΜΕΣ'!I17/'ΒΗΜΑ 2ο-ΤΙΜΕΣ'!I16)</f>
        <v>-9.3023926623135612E-3</v>
      </c>
      <c r="J17" s="29">
        <f>LN('ΒΗΜΑ 2ο-ΤΙΜΕΣ'!J17/'ΒΗΜΑ 2ο-ΤΙΜΕΣ'!J16)</f>
        <v>-1.5306421282675545E-2</v>
      </c>
      <c r="K17" s="29">
        <f>LN('ΒΗΜΑ 2ο-ΤΙΜΕΣ'!K17/'ΒΗΜΑ 2ο-ΤΙΜΕΣ'!K16)</f>
        <v>-5.478001142831132E-2</v>
      </c>
      <c r="L17" s="29">
        <f>LN('ΒΗΜΑ 2ο-ΤΙΜΕΣ'!L17/'ΒΗΜΑ 2ο-ΤΙΜΕΣ'!L16)</f>
        <v>2.7739268827252244E-3</v>
      </c>
      <c r="M17" s="29">
        <f>LN('ΒΗΜΑ 2ο-ΤΙΜΕΣ'!M17/'ΒΗΜΑ 2ο-ΤΙΜΕΣ'!M16)</f>
        <v>-1.7391742711869222E-2</v>
      </c>
      <c r="N17" s="29">
        <f>LN('ΒΗΜΑ 2ο-ΤΙΜΕΣ'!N17/'ΒΗΜΑ 2ο-ΤΙΜΕΣ'!N16)</f>
        <v>7.168489478612497E-3</v>
      </c>
      <c r="O17" s="29">
        <f>LN('ΒΗΜΑ 2ο-ΤΙΜΕΣ'!O17/'ΒΗΜΑ 2ο-ΤΙΜΕΣ'!O16)</f>
        <v>2.141846283255941E-2</v>
      </c>
      <c r="P17" s="29">
        <f>LN('ΒΗΜΑ 2ο-ΤΙΜΕΣ'!P17/'ΒΗΜΑ 2ο-ΤΙΜΕΣ'!P16)</f>
        <v>-2.2413594836900124E-2</v>
      </c>
      <c r="Q17" s="29">
        <f>LN('ΒΗΜΑ 2ο-ΤΙΜΕΣ'!Q17/'ΒΗΜΑ 2ο-ΤΙΜΕΣ'!Q16)</f>
        <v>2.4390255993590104E-3</v>
      </c>
      <c r="R17" s="29">
        <f>LN('ΒΗΜΑ 2ο-ΤΙΜΕΣ'!R17/'ΒΗΜΑ 2ο-ΤΙΜΕΣ'!R16)</f>
        <v>-2.7992321480104488E-2</v>
      </c>
      <c r="S17" s="29">
        <f>LN('ΒΗΜΑ 2ο-ΤΙΜΕΣ'!S17/'ΒΗΜΑ 2ο-ΤΙΜΕΣ'!S16)</f>
        <v>8.8106296821549059E-3</v>
      </c>
      <c r="T17" s="29">
        <f>LN('ΒΗΜΑ 2ο-ΤΙΜΕΣ'!T17/'ΒΗΜΑ 2ο-ΤΙΜΕΣ'!T16)</f>
        <v>-2.8020512332175021E-2</v>
      </c>
      <c r="U17" s="29">
        <f>LN('ΒΗΜΑ 2ο-ΤΙΜΕΣ'!U17/'ΒΗΜΑ 2ο-ΤΙΜΕΣ'!U16)</f>
        <v>-2.4762703532634008E-3</v>
      </c>
      <c r="V17" s="29">
        <f>LN('ΒΗΜΑ 2ο-ΤΙΜΕΣ'!V17/'ΒΗΜΑ 2ο-ΤΙΜΕΣ'!V16)</f>
        <v>0</v>
      </c>
      <c r="W17" s="29">
        <f>LN('ΒΗΜΑ 2ο-ΤΙΜΕΣ'!W17/'ΒΗΜΑ 2ο-ΤΙΜΕΣ'!W16)</f>
        <v>-1.6529301951210471E-2</v>
      </c>
      <c r="X17" s="29">
        <f>LN('ΒΗΜΑ 2ο-ΤΙΜΕΣ'!X17/'ΒΗΜΑ 2ο-ΤΙΜΕΣ'!X16)</f>
        <v>-5.8766084889850419E-3</v>
      </c>
      <c r="Y17" s="29">
        <f>LN('ΒΗΜΑ 2ο-ΤΙΜΕΣ'!Y17/'ΒΗΜΑ 2ο-ΤΙΜΕΣ'!Y16)</f>
        <v>-7.4906717291576257E-3</v>
      </c>
      <c r="Z17" s="29">
        <f>LN('ΒΗΜΑ 2ο-ΤΙΜΕΣ'!Z17/'ΒΗΜΑ 2ο-ΤΙΜΕΣ'!Z16)</f>
        <v>6.6578142068672566E-3</v>
      </c>
      <c r="AA17" s="29">
        <f>LN('ΒΗΜΑ 2ο-ΤΙΜΕΣ'!AA17/'ΒΗΜΑ 2ο-ΤΙΜΕΣ'!AA16)</f>
        <v>4.6792161506758884E-2</v>
      </c>
      <c r="AB17" s="29">
        <f>LN('ΒΗΜΑ 2ο-ΤΙΜΕΣ'!AB17/'ΒΗΜΑ 2ο-ΤΙΜΕΣ'!AB16)</f>
        <v>4.5351551653911425E-3</v>
      </c>
      <c r="AC17" s="29">
        <f>LN('ΒΗΜΑ 2ο-ΤΙΜΕΣ'!AC17/'ΒΗΜΑ 2ο-ΤΙΜΕΣ'!AC16)</f>
        <v>-9.1869551707246934E-4</v>
      </c>
      <c r="AD17" s="29">
        <f>LN('ΒΗΜΑ 2ο-ΤΙΜΕΣ'!AD17/'ΒΗΜΑ 2ο-ΤΙΜΕΣ'!AD16)</f>
        <v>-2.58104460711551E-2</v>
      </c>
      <c r="AE17" s="29">
        <f>LN('ΒΗΜΑ 2ο-ΤΙΜΕΣ'!AE17/'ΒΗΜΑ 2ο-ΤΙΜΕΣ'!AE16)</f>
        <v>-3.3277900926745796E-3</v>
      </c>
      <c r="AF17" s="29">
        <f>LN('ΒΗΜΑ 2ο-ΤΙΜΕΣ'!AF17/'ΒΗΜΑ 2ο-ΤΙΜΕΣ'!AF16)</f>
        <v>-1.6584128015535295E-2</v>
      </c>
      <c r="AG17" s="29">
        <f>LN('ΒΗΜΑ 2ο-ΤΙΜΕΣ'!AG17/'ΒΗΜΑ 2ο-ΤΙΜΕΣ'!AG16)</f>
        <v>-2.6917916657114146E-3</v>
      </c>
      <c r="AH17" s="29">
        <f>LN('ΒΗΜΑ 2ο-ΤΙΜΕΣ'!AH17/'ΒΗΜΑ 2ο-ΤΙΜΕΣ'!AH16)</f>
        <v>-1.8349138668196541E-2</v>
      </c>
      <c r="AI17" s="29">
        <f>LN('ΒΗΜΑ 2ο-ΤΙΜΕΣ'!AI17/'ΒΗΜΑ 2ο-ΤΙΜΕΣ'!AI16)</f>
        <v>-8.4034107963795041E-3</v>
      </c>
      <c r="AJ17" s="29">
        <f>LN('ΒΗΜΑ 2ο-ΤΙΜΕΣ'!AJ17/'ΒΗΜΑ 2ο-ΤΙΜΕΣ'!AJ16)</f>
        <v>-1.750243564977267E-2</v>
      </c>
      <c r="AK17" s="29">
        <f>LN('ΒΗΜΑ 2ο-ΤΙΜΕΣ'!AK17/'ΒΗΜΑ 2ο-ΤΙΜΕΣ'!AK16)</f>
        <v>-1.2578782206860073E-2</v>
      </c>
      <c r="AL17" s="29">
        <f>LN('ΒΗΜΑ 2ο-ΤΙΜΕΣ'!AL17/'ΒΗΜΑ 2ο-ΤΙΜΕΣ'!AL16)</f>
        <v>1.2820688429061469E-2</v>
      </c>
      <c r="AM17" s="29">
        <f>LN('ΒΗΜΑ 2ο-ΤΙΜΕΣ'!AM17/'ΒΗΜΑ 2ο-ΤΙΜΕΣ'!AM16)</f>
        <v>0</v>
      </c>
      <c r="AN17" s="29">
        <f>LN('ΒΗΜΑ 2ο-ΤΙΜΕΣ'!AN17/'ΒΗΜΑ 2ο-ΤΙΜΕΣ'!AN16)</f>
        <v>-1.3423020332140661E-2</v>
      </c>
      <c r="AO17" s="29">
        <f>LN('ΒΗΜΑ 2ο-ΤΙΜΕΣ'!AO17/'ΒΗΜΑ 2ο-ΤΙΜΕΣ'!AO16)</f>
        <v>-1.6906174779074388E-3</v>
      </c>
    </row>
    <row r="18" spans="1:41">
      <c r="A18" s="28">
        <v>42940</v>
      </c>
      <c r="B18" s="29">
        <f>LN('ΒΗΜΑ 2ο-ΤΙΜΕΣ'!B18/'ΒΗΜΑ 2ο-ΤΙΜΕΣ'!B17)</f>
        <v>0</v>
      </c>
      <c r="C18" s="29">
        <f>LN('ΒΗΜΑ 2ο-ΤΙΜΕΣ'!C18/'ΒΗΜΑ 2ο-ΤΙΜΕΣ'!C17)</f>
        <v>-8.6580627431145415E-3</v>
      </c>
      <c r="D18" s="29">
        <f>LN('ΒΗΜΑ 2ο-ΤΙΜΕΣ'!D18/'ΒΗΜΑ 2ο-ΤΙΜΕΣ'!D17)</f>
        <v>3.761127074578325E-2</v>
      </c>
      <c r="E18" s="29">
        <f>LN('ΒΗΜΑ 2ο-ΤΙΜΕΣ'!E18/'ΒΗΜΑ 2ο-ΤΙΜΕΣ'!E17)</f>
        <v>8.1919709145881585E-3</v>
      </c>
      <c r="F18" s="29">
        <f>LN('ΒΗΜΑ 2ο-ΤΙΜΕΣ'!F18/'ΒΗΜΑ 2ο-ΤΙΜΕΣ'!F17)</f>
        <v>-6.7422872633789727E-3</v>
      </c>
      <c r="G18" s="29">
        <f>LN('ΒΗΜΑ 2ο-ΤΙΜΕΣ'!G18/'ΒΗΜΑ 2ο-ΤΙΜΕΣ'!G17)</f>
        <v>-4.0821994520255048E-2</v>
      </c>
      <c r="H18" s="29">
        <f>LN('ΒΗΜΑ 2ο-ΤΙΜΕΣ'!H18/'ΒΗΜΑ 2ο-ΤΙΜΕΣ'!H17)</f>
        <v>9.6806177107237167E-3</v>
      </c>
      <c r="I18" s="29">
        <f>LN('ΒΗΜΑ 2ο-ΤΙΜΕΣ'!I18/'ΒΗΜΑ 2ο-ΤΙΜΕΣ'!I17)</f>
        <v>1.8519047767237531E-2</v>
      </c>
      <c r="J18" s="29">
        <f>LN('ΒΗΜΑ 2ο-ΤΙΜΕΣ'!J18/'ΒΗΜΑ 2ο-ΤΙΜΕΣ'!J17)</f>
        <v>-2.5740039951728773E-3</v>
      </c>
      <c r="K18" s="29">
        <f>LN('ΒΗΜΑ 2ο-ΤΙΜΕΣ'!K18/'ΒΗΜΑ 2ο-ΤΙΜΕΣ'!K17)</f>
        <v>2.2190569329365407E-2</v>
      </c>
      <c r="L18" s="29">
        <f>LN('ΒΗΜΑ 2ο-ΤΙΜΕΣ'!L18/'ΒΗΜΑ 2ο-ΤΙΜΕΣ'!L17)</f>
        <v>-4.1637811717795013E-3</v>
      </c>
      <c r="M18" s="29">
        <f>LN('ΒΗΜΑ 2ο-ΤΙΜΕΣ'!M18/'ΒΗΜΑ 2ο-ΤΙΜΕΣ'!M17)</f>
        <v>1.1628037995119214E-2</v>
      </c>
      <c r="N18" s="29">
        <f>LN('ΒΗΜΑ 2ο-ΤΙΜΕΣ'!N18/'ΒΗΜΑ 2ο-ΤΙΜΕΣ'!N17)</f>
        <v>-7.168489478612516E-3</v>
      </c>
      <c r="O18" s="29">
        <f>LN('ΒΗΜΑ 2ο-ΤΙΜΕΣ'!O18/'ΒΗΜΑ 2ο-ΤΙΜΕΣ'!O17)</f>
        <v>7.6699393125963855E-2</v>
      </c>
      <c r="P18" s="29">
        <f>LN('ΒΗΜΑ 2ο-ΤΙΜΕΣ'!P18/'ΒΗΜΑ 2ο-ΤΙΜΕΣ'!P17)</f>
        <v>3.9920212695374567E-3</v>
      </c>
      <c r="Q18" s="29">
        <f>LN('ΒΗΜΑ 2ο-ΤΙΜΕΣ'!Q18/'ΒΗΜΑ 2ο-ΤΙΜΕΣ'!Q17)</f>
        <v>-2.4390255993589696E-3</v>
      </c>
      <c r="R18" s="29">
        <f>LN('ΒΗΜΑ 2ο-ΤΙΜΕΣ'!R18/'ΒΗΜΑ 2ο-ΤΙΜΕΣ'!R17)</f>
        <v>2.4862428471176864E-2</v>
      </c>
      <c r="S18" s="29">
        <f>LN('ΒΗΜΑ 2ο-ΤΙΜΕΣ'!S18/'ΒΗΜΑ 2ο-ΤΙΜΕΣ'!S17)</f>
        <v>1.2205905679503545E-2</v>
      </c>
      <c r="T18" s="29">
        <f>LN('ΒΗΜΑ 2ο-ΤΙΜΕΣ'!T18/'ΒΗΜΑ 2ο-ΤΙΜΕΣ'!T17)</f>
        <v>-5.4274217353651281E-3</v>
      </c>
      <c r="U18" s="29">
        <f>LN('ΒΗΜΑ 2ο-ΤΙΜΕΣ'!U18/'ΒΗΜΑ 2ο-ΤΙΜΕΣ'!U17)</f>
        <v>1.639380977567657E-2</v>
      </c>
      <c r="V18" s="29">
        <f>LN('ΒΗΜΑ 2ο-ΤΙΜΕΣ'!V18/'ΒΗΜΑ 2ο-ΤΙΜΕΣ'!V17)</f>
        <v>4.0351295523567449E-2</v>
      </c>
      <c r="W18" s="29">
        <f>LN('ΒΗΜΑ 2ο-ΤΙΜΕΣ'!W18/'ΒΗΜΑ 2ο-ΤΙΜΕΣ'!W17)</f>
        <v>5.9347355198145265E-3</v>
      </c>
      <c r="X18" s="29">
        <f>LN('ΒΗΜΑ 2ο-ΤΙΜΕΣ'!X18/'ΒΗΜΑ 2ο-ΤΙΜΕΣ'!X17)</f>
        <v>-9.8717484791541171E-3</v>
      </c>
      <c r="Y18" s="29">
        <f>LN('ΒΗΜΑ 2ο-ΤΙΜΕΣ'!Y18/'ΒΗΜΑ 2ο-ΤΙΜΕΣ'!Y17)</f>
        <v>-7.5472056353829663E-3</v>
      </c>
      <c r="Z18" s="29">
        <f>LN('ΒΗΜΑ 2ο-ΤΙΜΕΣ'!Z18/'ΒΗΜΑ 2ο-ΤΙΜΕΣ'!Z17)</f>
        <v>-4.4336140016723816E-3</v>
      </c>
      <c r="AA18" s="29">
        <f>LN('ΒΗΜΑ 2ο-ΤΙΜΕΣ'!AA18/'ΒΗΜΑ 2ο-ΤΙΜΕΣ'!AA17)</f>
        <v>-4.2311198071722705E-2</v>
      </c>
      <c r="AB18" s="29">
        <f>LN('ΒΗΜΑ 2ο-ΤΙΜΕΣ'!AB18/'ΒΗΜΑ 2ο-ΤΙΜΕΣ'!AB17)</f>
        <v>0</v>
      </c>
      <c r="AC18" s="29">
        <f>LN('ΒΗΜΑ 2ο-ΤΙΜΕΣ'!AC18/'ΒΗΜΑ 2ο-ΤΙΜΕΣ'!AC17)</f>
        <v>9.149194653587862E-3</v>
      </c>
      <c r="AD18" s="29">
        <f>LN('ΒΗΜΑ 2ο-ΤΙΜΕΣ'!AD18/'ΒΗΜΑ 2ο-ΤΙΜΕΣ'!AD17)</f>
        <v>-1.6103063061039058E-3</v>
      </c>
      <c r="AE18" s="29">
        <f>LN('ΒΗΜΑ 2ο-ΤΙΜΕΣ'!AE18/'ΒΗΜΑ 2ο-ΤΙΜΕΣ'!AE17)</f>
        <v>6.6445427186685108E-3</v>
      </c>
      <c r="AF18" s="29">
        <f>LN('ΒΗΜΑ 2ο-ΤΙΜΕΣ'!AF18/'ΒΗΜΑ 2ο-ΤΙΜΕΣ'!AF17)</f>
        <v>-6.7114345879868038E-3</v>
      </c>
      <c r="AG18" s="29">
        <f>LN('ΒΗΜΑ 2ο-ΤΙΜΕΣ'!AG18/'ΒΗΜΑ 2ο-ΤΙΜΕΣ'!AG17)</f>
        <v>2.691791665711353E-3</v>
      </c>
      <c r="AH18" s="29">
        <f>LN('ΒΗΜΑ 2ο-ΤΙΜΕΣ'!AH18/'ΒΗΜΑ 2ο-ΤΙΜΕΣ'!AH17)</f>
        <v>1.3793322132335769E-2</v>
      </c>
      <c r="AI18" s="29">
        <f>LN('ΒΗΜΑ 2ο-ΤΙΜΕΣ'!AI18/'ΒΗΜΑ 2ο-ΤΙΜΕΣ'!AI17)</f>
        <v>0</v>
      </c>
      <c r="AJ18" s="29">
        <f>LN('ΒΗΜΑ 2ο-ΤΙΜΕΣ'!AJ18/'ΒΗΜΑ 2ο-ΤΙΜΕΣ'!AJ17)</f>
        <v>3.205130948948331E-3</v>
      </c>
      <c r="AK18" s="29">
        <f>LN('ΒΗΜΑ 2ο-ΤΙΜΕΣ'!AK18/'ΒΗΜΑ 2ο-ΤΙΜΕΣ'!AK17)</f>
        <v>0</v>
      </c>
      <c r="AL18" s="29">
        <f>LN('ΒΗΜΑ 2ο-ΤΙΜΕΣ'!AL18/'ΒΗΜΑ 2ο-ΤΙΜΕΣ'!AL17)</f>
        <v>1.8928009885518859E-2</v>
      </c>
      <c r="AM18" s="29">
        <f>LN('ΒΗΜΑ 2ο-ΤΙΜΕΣ'!AM18/'ΒΗΜΑ 2ο-ΤΙΜΕΣ'!AM17)</f>
        <v>1.1049836186584935E-2</v>
      </c>
      <c r="AN18" s="29">
        <f>LN('ΒΗΜΑ 2ο-ΤΙΜΕΣ'!AN18/'ΒΗΜΑ 2ο-ΤΙΜΕΣ'!AN17)</f>
        <v>0</v>
      </c>
      <c r="AO18" s="29">
        <f>LN('ΒΗΜΑ 2ο-ΤΙΜΕΣ'!AO18/'ΒΗΜΑ 2ο-ΤΙΜΕΣ'!AO17)</f>
        <v>0</v>
      </c>
    </row>
    <row r="19" spans="1:41">
      <c r="A19" s="28">
        <v>42941</v>
      </c>
      <c r="B19" s="29">
        <f>LN('ΒΗΜΑ 2ο-ΤΙΜΕΣ'!B19/'ΒΗΜΑ 2ο-ΤΙΜΕΣ'!B18)</f>
        <v>2.2123902829408637E-3</v>
      </c>
      <c r="C19" s="29">
        <f>LN('ΒΗΜΑ 2ο-ΤΙΜΕΣ'!C19/'ΒΗΜΑ 2ο-ΤΙΜΕΣ'!C18)</f>
        <v>-1.0196738020515093E-2</v>
      </c>
      <c r="D19" s="29">
        <f>LN('ΒΗΜΑ 2ο-ΤΙΜΕΣ'!D19/'ΒΗΜΑ 2ο-ΤΙΜΕΣ'!D18)</f>
        <v>1.9934214900817329E-2</v>
      </c>
      <c r="E19" s="29">
        <f>LN('ΒΗΜΑ 2ο-ΤΙΜΕΣ'!E19/'ΒΗΜΑ 2ο-ΤΙΜΕΣ'!E18)</f>
        <v>-1.645160489200528E-2</v>
      </c>
      <c r="F19" s="29">
        <f>LN('ΒΗΜΑ 2ο-ΤΙΜΕΣ'!F19/'ΒΗΜΑ 2ο-ΤΙΜΕΣ'!F18)</f>
        <v>-6.1690510267153522E-3</v>
      </c>
      <c r="G19" s="29">
        <f>LN('ΒΗΜΑ 2ο-ΤΙΜΕΣ'!G19/'ΒΗΜΑ 2ο-ΤΙΜΕΣ'!G18)</f>
        <v>-4.3869270280225353E-4</v>
      </c>
      <c r="H19" s="29">
        <f>LN('ΒΗΜΑ 2ο-ΤΙΜΕΣ'!H19/'ΒΗΜΑ 2ο-ΤΙΜΕΣ'!H18)</f>
        <v>-1.162803799511921E-2</v>
      </c>
      <c r="I19" s="29">
        <f>LN('ΒΗΜΑ 2ο-ΤΙΜΕΣ'!I19/'ΒΗΜΑ 2ο-ΤΙΜΕΣ'!I18)</f>
        <v>9.1324835632724723E-3</v>
      </c>
      <c r="J19" s="29">
        <f>LN('ΒΗΜΑ 2ο-ΤΙΜΕΣ'!J19/'ΒΗΜΑ 2ο-ΤΙΜΕΣ'!J18)</f>
        <v>-7.7620053354891892E-3</v>
      </c>
      <c r="K19" s="29">
        <f>LN('ΒΗΜΑ 2ο-ΤΙΜΕΣ'!K19/'ΒΗΜΑ 2ο-ΤΙΜΕΣ'!K18)</f>
        <v>0</v>
      </c>
      <c r="L19" s="29">
        <f>LN('ΒΗΜΑ 2ο-ΤΙΜΕΣ'!L19/'ΒΗΜΑ 2ο-ΤΙΜΕΣ'!L18)</f>
        <v>-5.5788150270389978E-3</v>
      </c>
      <c r="M19" s="29">
        <f>LN('ΒΗΜΑ 2ο-ΤΙΜΕΣ'!M19/'ΒΗΜΑ 2ο-ΤΙΜΕΣ'!M18)</f>
        <v>-2.9327615094520063E-2</v>
      </c>
      <c r="N19" s="29">
        <f>LN('ΒΗΜΑ 2ο-ΤΙΜΕΣ'!N19/'ΒΗΜΑ 2ο-ΤΙΜΕΣ'!N18)</f>
        <v>-1.4493007302566639E-2</v>
      </c>
      <c r="O19" s="29">
        <f>LN('ΒΗΜΑ 2ο-ΤΙΜΕΣ'!O19/'ΒΗΜΑ 2ο-ΤΙΜΕΣ'!O18)</f>
        <v>-1.5066198354644178E-2</v>
      </c>
      <c r="P19" s="29">
        <f>LN('ΒΗΜΑ 2ο-ΤΙΜΕΣ'!P19/'ΒΗΜΑ 2ο-ΤΙΜΕΣ'!P18)</f>
        <v>2.4919322224882572E-2</v>
      </c>
      <c r="Q19" s="29">
        <f>LN('ΒΗΜΑ 2ο-ΤΙΜΕΣ'!Q19/'ΒΗΜΑ 2ο-ΤΙΜΕΣ'!Q18)</f>
        <v>-8.5837436913915547E-3</v>
      </c>
      <c r="R19" s="29">
        <f>LN('ΒΗΜΑ 2ο-ΤΙΜΕΣ'!R19/'ΒΗΜΑ 2ο-ΤΙΜΕΣ'!R18)</f>
        <v>-7.3414068583677449E-3</v>
      </c>
      <c r="S19" s="29">
        <f>LN('ΒΗΜΑ 2ο-ΤΙΜΕΣ'!S19/'ΒΗΜΑ 2ο-ΤΙΜΕΣ'!S18)</f>
        <v>-2.2788015010040696E-2</v>
      </c>
      <c r="T19" s="29">
        <f>LN('ΒΗΜΑ 2ο-ΤΙΜΕΣ'!T19/'ΒΗΜΑ 2ο-ΤΙΜΕΣ'!T18)</f>
        <v>-2.0619287202735592E-2</v>
      </c>
      <c r="U19" s="29">
        <f>LN('ΒΗΜΑ 2ο-ΤΙΜΕΣ'!U19/'ΒΗΜΑ 2ο-ΤΙΜΕΣ'!U18)</f>
        <v>-1.6393809775676497E-2</v>
      </c>
      <c r="V19" s="29">
        <f>LN('ΒΗΜΑ 2ο-ΤΙΜΕΣ'!V19/'ΒΗΜΑ 2ο-ΤΙΜΕΣ'!V18)</f>
        <v>-1.1363758650315095E-2</v>
      </c>
      <c r="W19" s="29">
        <f>LN('ΒΗΜΑ 2ο-ΤΙΜΕΣ'!W19/'ΒΗΜΑ 2ο-ΤΙΜΕΣ'!W18)</f>
        <v>-2.3696693553183134E-3</v>
      </c>
      <c r="X19" s="29">
        <f>LN('ΒΗΜΑ 2ο-ΤΙΜΕΣ'!X19/'ΒΗΜΑ 2ο-ΤΙΜΕΣ'!X18)</f>
        <v>-1.9860979716294028E-3</v>
      </c>
      <c r="Y19" s="29">
        <f>LN('ΒΗΜΑ 2ο-ΤΙΜΕΣ'!Y19/'ΒΗΜΑ 2ο-ΤΙΜΕΣ'!Y18)</f>
        <v>-3.8614836127779661E-2</v>
      </c>
      <c r="Z19" s="29">
        <f>LN('ΒΗΜΑ 2ο-ΤΙΜΕΣ'!Z19/'ΒΗΜΑ 2ο-ΤΙΜΕΣ'!Z18)</f>
        <v>-2.2242002051947938E-3</v>
      </c>
      <c r="AA19" s="29">
        <f>LN('ΒΗΜΑ 2ο-ΤΙΜΕΣ'!AA19/'ΒΗΜΑ 2ο-ΤΙΜΕΣ'!AA18)</f>
        <v>-4.5739680051011783E-2</v>
      </c>
      <c r="AB19" s="29">
        <f>LN('ΒΗΜΑ 2ο-ΤΙΜΕΣ'!AB19/'ΒΗΜΑ 2ο-ΤΙΜΕΣ'!AB18)</f>
        <v>-1.8265347977293313E-2</v>
      </c>
      <c r="AC19" s="29">
        <f>LN('ΒΗΜΑ 2ο-ΤΙΜΕΣ'!AC19/'ΒΗΜΑ 2ο-ΤΙΜΕΣ'!AC18)</f>
        <v>-7.3126468462866023E-3</v>
      </c>
      <c r="AD19" s="29">
        <f>LN('ΒΗΜΑ 2ο-ΤΙΜΕΣ'!AD19/'ΒΗΜΑ 2ο-ΤΙΜΕΣ'!AD18)</f>
        <v>1.6103063061039097E-3</v>
      </c>
      <c r="AE19" s="29">
        <f>LN('ΒΗΜΑ 2ο-ΤΙΜΕΣ'!AE19/'ΒΗΜΑ 2ο-ΤΙΜΕΣ'!AE18)</f>
        <v>-3.3167526259940379E-3</v>
      </c>
      <c r="AF19" s="29">
        <f>LN('ΒΗΜΑ 2ο-ΤΙΜΕΣ'!AF19/'ΒΗΜΑ 2ο-ΤΙΜΕΣ'!AF18)</f>
        <v>-3.3726844786392302E-3</v>
      </c>
      <c r="AG19" s="29">
        <f>LN('ΒΗΜΑ 2ο-ΤΙΜΕΣ'!AG19/'ΒΗΜΑ 2ο-ΤΙΜΕΣ'!AG18)</f>
        <v>-1.6260520871780291E-2</v>
      </c>
      <c r="AH19" s="29">
        <f>LN('ΒΗΜΑ 2ο-ΤΙΜΕΣ'!AH19/'ΒΗΜΑ 2ο-ΤΙΜΕΣ'!AH18)</f>
        <v>-1.3793322132335761E-2</v>
      </c>
      <c r="AI19" s="29">
        <f>LN('ΒΗΜΑ 2ο-ΤΙΜΕΣ'!AI19/'ΒΗΜΑ 2ο-ΤΙΜΕΣ'!AI18)</f>
        <v>-4.7525141862845413E-2</v>
      </c>
      <c r="AJ19" s="29">
        <f>LN('ΒΗΜΑ 2ο-ΤΙΜΕΣ'!AJ19/'ΒΗΜΑ 2ο-ΤΙΜΕΣ'!AJ18)</f>
        <v>7.9681696491768813E-3</v>
      </c>
      <c r="AK19" s="29">
        <f>LN('ΒΗΜΑ 2ο-ΤΙΜΕΣ'!AK19/'ΒΗΜΑ 2ο-ΤΙΜΕΣ'!AK18)</f>
        <v>0</v>
      </c>
      <c r="AL19" s="29">
        <f>LN('ΒΗΜΑ 2ο-ΤΙΜΕΣ'!AL19/'ΒΗΜΑ 2ο-ΤΙΜΕΣ'!AL18)</f>
        <v>-2.5317807984289897E-2</v>
      </c>
      <c r="AM19" s="29">
        <f>LN('ΒΗΜΑ 2ο-ΤΙΜΕΣ'!AM19/'ΒΗΜΑ 2ο-ΤΙΜΕΣ'!AM18)</f>
        <v>-8.8300794482720369E-3</v>
      </c>
      <c r="AN19" s="29">
        <f>LN('ΒΗΜΑ 2ο-ΤΙΜΕΣ'!AN19/'ΒΗΜΑ 2ο-ΤΙΜΕΣ'!AN18)</f>
        <v>1.3423020332140771E-2</v>
      </c>
      <c r="AO19" s="29">
        <f>LN('ΒΗΜΑ 2ο-ΤΙΜΕΣ'!AO19/'ΒΗΜΑ 2ο-ΤΙΜΕΣ'!AO18)</f>
        <v>-1.6934805063330315E-3</v>
      </c>
    </row>
    <row r="20" spans="1:41">
      <c r="A20" s="28">
        <v>42942</v>
      </c>
      <c r="B20" s="29">
        <f>LN('ΒΗΜΑ 2ο-ΤΙΜΕΣ'!B20/'ΒΗΜΑ 2ο-ΤΙΜΕΣ'!B19)</f>
        <v>-1.4468811119916774E-2</v>
      </c>
      <c r="C20" s="29">
        <f>LN('ΒΗΜΑ 2ο-ΤΙΜΕΣ'!C20/'ΒΗΜΑ 2ο-ΤΙΜΕΣ'!C19)</f>
        <v>-3.7289928245472892E-2</v>
      </c>
      <c r="D20" s="29">
        <f>LN('ΒΗΜΑ 2ο-ΤΙΜΕΣ'!D20/'ΒΗΜΑ 2ο-ΤΙΜΕΣ'!D19)</f>
        <v>-3.6855092389154305E-2</v>
      </c>
      <c r="E20" s="29">
        <f>LN('ΒΗΜΑ 2ο-ΤΙΜΕΣ'!E20/'ΒΗΜΑ 2ο-ΤΙΜΕΣ'!E19)</f>
        <v>-5.9417881287508034E-3</v>
      </c>
      <c r="F20" s="29">
        <f>LN('ΒΗΜΑ 2ο-ΤΙΜΕΣ'!F20/'ΒΗΜΑ 2ο-ΤΙΜΕΣ'!F19)</f>
        <v>-9.950330853168092E-3</v>
      </c>
      <c r="G20" s="29">
        <f>LN('ΒΗΜΑ 2ο-ΤΙΜΕΣ'!G20/'ΒΗΜΑ 2ο-ΤΙΜΕΣ'!G19)</f>
        <v>-7.9295569677144059E-3</v>
      </c>
      <c r="H20" s="29">
        <f>LN('ΒΗΜΑ 2ο-ΤΙΜΕΣ'!H20/'ΒΗΜΑ 2ο-ΤΙΜΕΣ'!H19)</f>
        <v>-3.9062549670649885E-3</v>
      </c>
      <c r="I20" s="29">
        <f>LN('ΒΗΜΑ 2ο-ΤΙΜΕΣ'!I20/'ΒΗΜΑ 2ο-ΤΙΜΕΣ'!I19)</f>
        <v>-1.8349138668196541E-2</v>
      </c>
      <c r="J20" s="29">
        <f>LN('ΒΗΜΑ 2ο-ΤΙΜΕΣ'!J20/'ΒΗΜΑ 2ο-ΤΙΜΕΣ'!J19)</f>
        <v>-2.6007817000574785E-3</v>
      </c>
      <c r="K20" s="29">
        <f>LN('ΒΗΜΑ 2ο-ΤΙΜΕΣ'!K20/'ΒΗΜΑ 2ο-ΤΙΜΕΣ'!K19)</f>
        <v>-2.0725396019723123E-3</v>
      </c>
      <c r="L20" s="29">
        <f>LN('ΒΗΜΑ 2ο-ΤΙΜΕΣ'!L20/'ΒΗΜΑ 2ο-ΤΙΜΕΣ'!L19)</f>
        <v>-2.1202207650603051E-2</v>
      </c>
      <c r="M20" s="29">
        <f>LN('ΒΗΜΑ 2ο-ΤΙΜΕΣ'!M20/'ΒΗΜΑ 2ο-ΤΙΜΕΣ'!M19)</f>
        <v>0</v>
      </c>
      <c r="N20" s="29">
        <f>LN('ΒΗΜΑ 2ο-ΤΙΜΕΣ'!N20/'ΒΗΜΑ 2ο-ΤΙΜΕΣ'!N19)</f>
        <v>-1.4706147389695449E-2</v>
      </c>
      <c r="O20" s="29">
        <f>LN('ΒΗΜΑ 2ο-ΤΙΜΕΣ'!O20/'ΒΗΜΑ 2ο-ΤΙΜΕΣ'!O19)</f>
        <v>-4.4624280469993768E-2</v>
      </c>
      <c r="P20" s="29">
        <f>LN('ΒΗΜΑ 2ο-ΤΙΜΕΣ'!P20/'ΒΗΜΑ 2ο-ΤΙΜΕΣ'!P19)</f>
        <v>-2.3592182016820069E-2</v>
      </c>
      <c r="Q20" s="29">
        <f>LN('ΒΗΜΑ 2ο-ΤΙΜΕΣ'!Q20/'ΒΗΜΑ 2ο-ΤΙΜΕΣ'!Q19)</f>
        <v>-2.8734019315803643E-2</v>
      </c>
      <c r="R20" s="29">
        <f>LN('ΒΗΜΑ 2ο-ΤΙΜΕΣ'!R20/'ΒΗΜΑ 2ο-ΤΙΜΕΣ'!R19)</f>
        <v>-1.05318598465859E-3</v>
      </c>
      <c r="S20" s="29">
        <f>LN('ΒΗΜΑ 2ο-ΤΙΜΕΣ'!S20/'ΒΗΜΑ 2ο-ΤΙΜΕΣ'!S19)</f>
        <v>2.278801501004056E-2</v>
      </c>
      <c r="T20" s="29">
        <f>LN('ΒΗΜΑ 2ο-ΤΙΜΕΣ'!T20/'ΒΗΜΑ 2ο-ΤΙΜΕΣ'!T19)</f>
        <v>5.5401803756153509E-3</v>
      </c>
      <c r="U20" s="29">
        <f>LN('ΒΗΜΑ 2ο-ΤΙΜΕΣ'!U20/'ΒΗΜΑ 2ο-ΤΙΜΕΣ'!U19)</f>
        <v>2.4491020008295911E-2</v>
      </c>
      <c r="V20" s="29">
        <f>LN('ΒΗΜΑ 2ο-ΤΙΜΕΣ'!V20/'ΒΗΜΑ 2ο-ΤΙΜΕΣ'!V19)</f>
        <v>0</v>
      </c>
      <c r="W20" s="29">
        <f>LN('ΒΗΜΑ 2ο-ΤΙΜΕΣ'!W20/'ΒΗΜΑ 2ο-ΤΙΜΕΣ'!W19)</f>
        <v>-1.674680286656054E-2</v>
      </c>
      <c r="X20" s="29">
        <f>LN('ΒΗΜΑ 2ο-ΤΙΜΕΣ'!X20/'ΒΗΜΑ 2ο-ΤΙΜΕΣ'!X19)</f>
        <v>-9.9900930750862985E-3</v>
      </c>
      <c r="Y20" s="29">
        <f>LN('ΒΗΜΑ 2ο-ΤΙΜΕΣ'!Y20/'ΒΗΜΑ 2ο-ΤΙΜΕΣ'!Y19)</f>
        <v>-3.2002731086173831E-2</v>
      </c>
      <c r="Z20" s="29">
        <f>LN('ΒΗΜΑ 2ο-ΤΙΜΕΣ'!Z20/'ΒΗΜΑ 2ο-ΤΙΜΕΣ'!Z19)</f>
        <v>-2.2291583015949254E-3</v>
      </c>
      <c r="AA20" s="29">
        <f>LN('ΒΗΜΑ 2ο-ΤΙΜΕΣ'!AA20/'ΒΗΜΑ 2ο-ΤΙΜΕΣ'!AA19)</f>
        <v>-4.1407189114152157E-2</v>
      </c>
      <c r="AB20" s="29">
        <f>LN('ΒΗΜΑ 2ο-ΤΙΜΕΣ'!AB20/'ΒΗΜΑ 2ο-ΤΙΜΕΣ'!AB19)</f>
        <v>9.1743762760412295E-3</v>
      </c>
      <c r="AC20" s="29">
        <f>LN('ΒΗΜΑ 2ο-ΤΙΜΕΣ'!AC20/'ΒΗΜΑ 2ο-ΤΙΜΕΣ'!AC19)</f>
        <v>9.1324835632724723E-3</v>
      </c>
      <c r="AD20" s="29">
        <f>LN('ΒΗΜΑ 2ο-ΤΙΜΕΣ'!AD20/'ΒΗΜΑ 2ο-ΤΙΜΕΣ'!AD19)</f>
        <v>1.1597810463183067E-2</v>
      </c>
      <c r="AE20" s="29">
        <f>LN('ΒΗΜΑ 2ο-ΤΙΜΕΣ'!AE20/'ΒΗΜΑ 2ο-ΤΙΜΕΣ'!AE19)</f>
        <v>3.3167526259940418E-3</v>
      </c>
      <c r="AF20" s="29">
        <f>LN('ΒΗΜΑ 2ο-ΤΙΜΕΣ'!AF20/'ΒΗΜΑ 2ο-ΤΙΜΕΣ'!AF19)</f>
        <v>-8.4557388028062883E-2</v>
      </c>
      <c r="AG20" s="29">
        <f>LN('ΒΗΜΑ 2ο-ΤΙΜΕΣ'!AG20/'ΒΗΜΑ 2ο-ΤΙΜΕΣ'!AG19)</f>
        <v>-2.4897551621727201E-2</v>
      </c>
      <c r="AH20" s="29">
        <f>LN('ΒΗΜΑ 2ο-ΤΙΜΕΣ'!AH20/'ΒΗΜΑ 2ο-ΤΙΜΕΣ'!AH19)</f>
        <v>-1.3986241974739952E-2</v>
      </c>
      <c r="AI20" s="29">
        <f>LN('ΒΗΜΑ 2ο-ΤΙΜΕΣ'!AI20/'ΒΗΜΑ 2ο-ΤΙΜΕΣ'!AI19)</f>
        <v>-1.3363227812167028E-2</v>
      </c>
      <c r="AJ20" s="29">
        <f>LN('ΒΗΜΑ 2ο-ΤΙΜΕΣ'!AJ20/'ΒΗΜΑ 2ο-ΤΙΜΕΣ'!AJ19)</f>
        <v>0</v>
      </c>
      <c r="AK20" s="29">
        <f>LN('ΒΗΜΑ 2ο-ΤΙΜΕΣ'!AK20/'ΒΗΜΑ 2ο-ΤΙΜΕΣ'!AK19)</f>
        <v>-1.2739025777429826E-2</v>
      </c>
      <c r="AL20" s="29">
        <f>LN('ΒΗΜΑ 2ο-ΤΙΜΕΣ'!AL20/'ΒΗΜΑ 2ο-ΤΙΜΕΣ'!AL19)</f>
        <v>-1.9418085857101627E-2</v>
      </c>
      <c r="AM20" s="29">
        <f>LN('ΒΗΜΑ 2ο-ΤΙΜΕΣ'!AM20/'ΒΗΜΑ 2ο-ΤΙΜΕΣ'!AM19)</f>
        <v>-2.2197567383128881E-3</v>
      </c>
      <c r="AN20" s="29">
        <f>LN('ΒΗΜΑ 2ο-ΤΙΜΕΣ'!AN20/'ΒΗΜΑ 2ο-ΤΙΜΕΣ'!AN19)</f>
        <v>-2.7028672387919374E-2</v>
      </c>
      <c r="AO20" s="29">
        <f>LN('ΒΗΜΑ 2ο-ΤΙΜΕΣ'!AO20/'ΒΗΜΑ 2ο-ΤΙΜΕΣ'!AO19)</f>
        <v>-3.4486176071169321E-2</v>
      </c>
    </row>
    <row r="21" spans="1:41">
      <c r="A21" s="28">
        <v>42943</v>
      </c>
      <c r="B21" s="29">
        <f>LN('ΒΗΜΑ 2ο-ΤΙΜΕΣ'!B21/'ΒΗΜΑ 2ο-ΤΙΜΕΣ'!B20)</f>
        <v>8.9286307443013982E-3</v>
      </c>
      <c r="C21" s="29">
        <f>LN('ΒΗΜΑ 2ο-ΤΙΜΕΣ'!C21/'ΒΗΜΑ 2ο-ΤΙΜΕΣ'!C20)</f>
        <v>-4.5696956900652969E-3</v>
      </c>
      <c r="D21" s="29">
        <f>LN('ΒΗΜΑ 2ο-ΤΙΜΕΣ'!D21/'ΒΗΜΑ 2ο-ΤΙΜΕΣ'!D20)</f>
        <v>-1.7212128881121523E-2</v>
      </c>
      <c r="E21" s="29">
        <f>LN('ΒΗΜΑ 2ο-ΤΙΜΕΣ'!E21/'ΒΗΜΑ 2ο-ΤΙΜΕΣ'!E20)</f>
        <v>-1.8040176557734464E-2</v>
      </c>
      <c r="F21" s="29">
        <f>LN('ΒΗΜΑ 2ο-ΤΙΜΕΣ'!F21/'ΒΗΜΑ 2ο-ΤΙΜΕΣ'!F20)</f>
        <v>-6.2696130135953742E-3</v>
      </c>
      <c r="G21" s="29">
        <f>LN('ΒΗΜΑ 2ο-ΤΙΜΕΣ'!G21/'ΒΗΜΑ 2ο-ΤΙΜΕΣ'!G20)</f>
        <v>-4.876977079504006E-3</v>
      </c>
      <c r="H21" s="29">
        <f>LN('ΒΗΜΑ 2ο-ΤΙΜΕΣ'!H21/'ΒΗΜΑ 2ο-ΤΙΜΕΣ'!H20)</f>
        <v>-1.9588644853331455E-3</v>
      </c>
      <c r="I21" s="29">
        <f>LN('ΒΗΜΑ 2ο-ΤΙΜΕΣ'!I21/'ΒΗΜΑ 2ο-ΤΙΜΕΣ'!I20)</f>
        <v>1.8349138668196617E-2</v>
      </c>
      <c r="J21" s="29">
        <f>LN('ΒΗΜΑ 2ο-ΤΙΜΕΣ'!J21/'ΒΗΜΑ 2ο-ΤΙΜΕΣ'!J20)</f>
        <v>-1.0471299867295366E-2</v>
      </c>
      <c r="K21" s="29">
        <f>LN('ΒΗΜΑ 2ο-ΤΙΜΕΣ'!K21/'ΒΗΜΑ 2ο-ΤΙΜΕΣ'!K20)</f>
        <v>4.1485169647036878E-4</v>
      </c>
      <c r="L21" s="29">
        <f>LN('ΒΗΜΑ 2ο-ΤΙΜΕΣ'!L21/'ΒΗΜΑ 2ο-ΤΙΜΕΣ'!L20)</f>
        <v>-4.5296274915176085E-2</v>
      </c>
      <c r="M21" s="29">
        <f>LN('ΒΗΜΑ 2ο-ΤΙΜΕΣ'!M21/'ΒΗΜΑ 2ο-ΤΙΜΕΣ'!M20)</f>
        <v>-1.1976191046715649E-2</v>
      </c>
      <c r="N21" s="29">
        <f>LN('ΒΗΜΑ 2ο-ΤΙΜΕΣ'!N21/'ΒΗΜΑ 2ο-ΤΙΜΕΣ'!N20)</f>
        <v>-2.2472855852058628E-2</v>
      </c>
      <c r="O21" s="29">
        <f>LN('ΒΗΜΑ 2ο-ΤΙΜΕΣ'!O21/'ΒΗΜΑ 2ο-ΤΙΜΕΣ'!O20)</f>
        <v>-7.1973499625089338E-2</v>
      </c>
      <c r="P21" s="29">
        <f>LN('ΒΗΜΑ 2ο-ΤΙΜΕΣ'!P21/'ΒΗΜΑ 2ο-ΤΙΜΕΣ'!P20)</f>
        <v>-2.2804475818619489E-2</v>
      </c>
      <c r="Q21" s="29">
        <f>LN('ΒΗΜΑ 2ο-ΤΙΜΕΣ'!Q21/'ΒΗΜΑ 2ο-ΤΙΜΕΣ'!Q20)</f>
        <v>-1.4039796667482611E-2</v>
      </c>
      <c r="R21" s="29">
        <f>LN('ΒΗΜΑ 2ο-ΤΙΜΕΣ'!R21/'ΒΗΜΑ 2ο-ΤΙΜΕΣ'!R20)</f>
        <v>2.6308881262763952E-3</v>
      </c>
      <c r="S21" s="29">
        <f>LN('ΒΗΜΑ 2ο-ΤΙΜΕΣ'!S21/'ΒΗΜΑ 2ο-ΤΙΜΕΣ'!S20)</f>
        <v>-3.4722257107490922E-3</v>
      </c>
      <c r="T21" s="29">
        <f>LN('ΒΗΜΑ 2ο-ΤΙΜΕΣ'!T21/'ΒΗΜΑ 2ο-ΤΙΜΕΣ'!T20)</f>
        <v>-1.3908430046132E-2</v>
      </c>
      <c r="U21" s="29">
        <f>LN('ΒΗΜΑ 2ο-ΤΙΜΕΣ'!U21/'ΒΗΜΑ 2ο-ΤΙΜΕΣ'!U20)</f>
        <v>1.1227062593783402E-2</v>
      </c>
      <c r="V21" s="29">
        <f>LN('ΒΗΜΑ 2ο-ΤΙΜΕΣ'!V21/'ΒΗΜΑ 2ο-ΤΙΜΕΣ'!V20)</f>
        <v>-5.7306747089849834E-3</v>
      </c>
      <c r="W21" s="29">
        <f>LN('ΒΗΜΑ 2ο-ΤΙΜΕΣ'!W21/'ΒΗΜΑ 2ο-ΤΙΜΕΣ'!W20)</f>
        <v>-4.8367688006138825E-3</v>
      </c>
      <c r="X21" s="29">
        <f>LN('ΒΗΜΑ 2ο-ΤΙΜΕΣ'!X21/'ΒΗΜΑ 2ο-ΤΙΜΕΣ'!X20)</f>
        <v>-1.0045204260055874E-3</v>
      </c>
      <c r="Y21" s="29">
        <f>LN('ΒΗΜΑ 2ο-ΤΙΜΕΣ'!Y21/'ΒΗΜΑ 2ο-ΤΙΜΕΣ'!Y20)</f>
        <v>-8.1633106391609811E-3</v>
      </c>
      <c r="Z21" s="29">
        <f>LN('ΒΗΜΑ 2ο-ΤΙΜΕΣ'!Z21/'ΒΗΜΑ 2ο-ΤΙΜΕΣ'!Z20)</f>
        <v>-8.7415103317702286E-3</v>
      </c>
      <c r="AA21" s="29">
        <f>LN('ΒΗΜΑ 2ο-ΤΙΜΕΣ'!AA21/'ΒΗΜΑ 2ο-ΤΙΜΕΣ'!AA20)</f>
        <v>-1.6393809775676383E-2</v>
      </c>
      <c r="AB21" s="29">
        <f>LN('ΒΗΜΑ 2ο-ΤΙΜΕΣ'!AB21/'ΒΗΜΑ 2ο-ΤΙΜΕΣ'!AB20)</f>
        <v>-1.8433701688838022E-2</v>
      </c>
      <c r="AC21" s="29">
        <f>LN('ΒΗΜΑ 2ο-ΤΙΜΕΣ'!AC21/'ΒΗΜΑ 2ο-ΤΙΜΕΣ'!AC20)</f>
        <v>-4.5558165358608018E-3</v>
      </c>
      <c r="AD21" s="29">
        <f>LN('ΒΗΜΑ 2ο-ΤΙΜΕΣ'!AD21/'ΒΗΜΑ 2ο-ΤΙΜΕΣ'!AD20)</f>
        <v>1.577942010396521E-2</v>
      </c>
      <c r="AE21" s="29">
        <f>LN('ΒΗΜΑ 2ο-ΤΙΜΕΣ'!AE21/'ΒΗΜΑ 2ο-ΤΙΜΕΣ'!AE20)</f>
        <v>-6.6445427186686131E-3</v>
      </c>
      <c r="AF21" s="29">
        <f>LN('ΒΗΜΑ 2ο-ΤΙΜΕΣ'!AF21/'ΒΗΜΑ 2ο-ΤΙΜΕΣ'!AF20)</f>
        <v>-1.1090686694158173E-2</v>
      </c>
      <c r="AG21" s="29">
        <f>LN('ΒΗΜΑ 2ο-ΤΙΜΕΣ'!AG21/'ΒΗΜΑ 2ο-ΤΙΜΕΣ'!AG20)</f>
        <v>5.5866067086397762E-3</v>
      </c>
      <c r="AH21" s="29">
        <f>LN('ΒΗΜΑ 2ο-ΤΙΜΕΣ'!AH21/'ΒΗΜΑ 2ο-ΤΙΜΕΣ'!AH20)</f>
        <v>-3.3415996919843947E-2</v>
      </c>
      <c r="AI21" s="29">
        <f>LN('ΒΗΜΑ 2ο-ΤΙΜΕΣ'!AI21/'ΒΗΜΑ 2ο-ΤΙΜΕΣ'!AI20)</f>
        <v>-5.5313637984052311E-2</v>
      </c>
      <c r="AJ21" s="29">
        <f>LN('ΒΗΜΑ 2ο-ΤΙΜΕΣ'!AJ21/'ΒΗΜΑ 2ο-ΤΙΜΕΣ'!AJ20)</f>
        <v>4.7506027585977988E-3</v>
      </c>
      <c r="AK21" s="29">
        <f>LN('ΒΗΜΑ 2ο-ΤΙΜΕΣ'!AK21/'ΒΗΜΑ 2ο-ΤΙΜΕΣ'!AK20)</f>
        <v>-5.1413995004186523E-3</v>
      </c>
      <c r="AL21" s="29">
        <f>LN('ΒΗΜΑ 2ο-ΤΙΜΕΣ'!AL21/'ΒΗΜΑ 2ο-ΤΙΜΕΣ'!AL20)</f>
        <v>6.5146810211936723E-3</v>
      </c>
      <c r="AM21" s="29">
        <f>LN('ΒΗΜΑ 2ο-ΤΙΜΕΣ'!AM21/'ΒΗΜΑ 2ο-ΤΙΜΕΣ'!AM20)</f>
        <v>2.21975673831281E-3</v>
      </c>
      <c r="AN21" s="29">
        <f>LN('ΒΗΜΑ 2ο-ΤΙΜΕΣ'!AN21/'ΒΗΜΑ 2ο-ΤΙΜΕΣ'!AN20)</f>
        <v>-2.0761991448429128E-2</v>
      </c>
      <c r="AO21" s="29">
        <f>LN('ΒΗΜΑ 2ο-ΤΙΜΕΣ'!AO21/'ΒΗΜΑ 2ο-ΤΙΜΕΣ'!AO20)</f>
        <v>-3.0278359306261018E-2</v>
      </c>
    </row>
    <row r="22" spans="1:41">
      <c r="A22" s="28">
        <v>42944</v>
      </c>
      <c r="B22" s="29">
        <f>LN('ΒΗΜΑ 2ο-ΤΙΜΕΣ'!B22/'ΒΗΜΑ 2ο-ΤΙΜΕΣ'!B21)</f>
        <v>1.3245226750020505E-2</v>
      </c>
      <c r="C22" s="29">
        <f>LN('ΒΗΜΑ 2ο-ΤΙΜΕΣ'!C22/'ΒΗΜΑ 2ο-ΤΙΜΕΣ'!C21)</f>
        <v>0</v>
      </c>
      <c r="D22" s="29">
        <f>LN('ΒΗΜΑ 2ο-ΤΙΜΕΣ'!D22/'ΒΗΜΑ 2ο-ΤΙΜΕΣ'!D21)</f>
        <v>0</v>
      </c>
      <c r="E22" s="29">
        <f>LN('ΒΗΜΑ 2ο-ΤΙΜΕΣ'!E22/'ΒΗΜΑ 2ο-ΤΙΜΕΣ'!E21)</f>
        <v>7.2551708811720156E-3</v>
      </c>
      <c r="F22" s="29">
        <f>LN('ΒΗΜΑ 2ο-ΤΙΜΕΣ'!F22/'ΒΗΜΑ 2ο-ΤΙΜΕΣ'!F21)</f>
        <v>-1.2586534071961774E-3</v>
      </c>
      <c r="G22" s="29">
        <f>LN('ΒΗΜΑ 2ο-ΤΙΜΕΣ'!G22/'ΒΗΜΑ 2ο-ΤΙΜΕΣ'!G21)</f>
        <v>4.4434570826645131E-4</v>
      </c>
      <c r="H22" s="29">
        <f>LN('ΒΗΜΑ 2ο-ΤΙΜΕΣ'!H22/'ΒΗΜΑ 2ο-ΤΙΜΕΣ'!H21)</f>
        <v>5.8651194523980576E-3</v>
      </c>
      <c r="I22" s="29">
        <f>LN('ΒΗΜΑ 2ο-ΤΙΜΕΣ'!I22/'ΒΗΜΑ 2ο-ΤΙΜΕΣ'!I21)</f>
        <v>-9.1324835632725868E-3</v>
      </c>
      <c r="J22" s="29">
        <f>LN('ΒΗΜΑ 2ο-ΤΙΜΕΣ'!J22/'ΒΗΜΑ 2ο-ΤΙΜΕΣ'!J21)</f>
        <v>-2.6350476380050023E-3</v>
      </c>
      <c r="K22" s="29">
        <f>LN('ΒΗΜΑ 2ο-ΤΙΜΕΣ'!K22/'ΒΗΜΑ 2ο-ΤΙΜΕΣ'!K21)</f>
        <v>-1.6604403980990696E-3</v>
      </c>
      <c r="L22" s="29">
        <f>LN('ΒΗΜΑ 2ο-ΤΙΜΕΣ'!L22/'ΒΗΜΑ 2ο-ΤΙΜΕΣ'!L21)</f>
        <v>-2.2676708671029815E-2</v>
      </c>
      <c r="M22" s="29">
        <f>LN('ΒΗΜΑ 2ο-ΤΙΜΕΣ'!M22/'ΒΗΜΑ 2ο-ΤΙΜΕΣ'!M21)</f>
        <v>6.0060240602119487E-3</v>
      </c>
      <c r="N22" s="29">
        <f>LN('ΒΗΜΑ 2ο-ΤΙΜΕΣ'!N22/'ΒΗΜΑ 2ο-ΤΙΜΕΣ'!N21)</f>
        <v>2.9852963149681128E-2</v>
      </c>
      <c r="O22" s="29">
        <f>LN('ΒΗΜΑ 2ο-ΤΙΜΕΣ'!O22/'ΒΗΜΑ 2ο-ΤΙΜΕΣ'!O21)</f>
        <v>-2.0463826650537524E-2</v>
      </c>
      <c r="P22" s="29">
        <f>LN('ΒΗΜΑ 2ο-ΤΙΜΕΣ'!P22/'ΒΗΜΑ 2ο-ΤΙΜΕΣ'!P21)</f>
        <v>5.6706027494300884E-2</v>
      </c>
      <c r="Q22" s="29">
        <f>LN('ΒΗΜΑ 2ο-ΤΙΜΕΣ'!Q22/'ΒΗΜΑ 2ο-ΤΙΜΕΣ'!Q21)</f>
        <v>-3.8634948250445898E-3</v>
      </c>
      <c r="R22" s="29">
        <f>LN('ΒΗΜΑ 2ο-ΤΙΜΕΣ'!R22/'ΒΗΜΑ 2ο-ΤΙΜΕΣ'!R21)</f>
        <v>-4.2127497796228984E-3</v>
      </c>
      <c r="S22" s="29">
        <f>LN('ΒΗΜΑ 2ο-ΤΙΜΕΣ'!S22/'ΒΗΜΑ 2ο-ΤΙΜΕΣ'!S21)</f>
        <v>0</v>
      </c>
      <c r="T22" s="29">
        <f>LN('ΒΗΜΑ 2ο-ΤΙΜΕΣ'!T22/'ΒΗΜΑ 2ο-ΤΙΜΕΣ'!T21)</f>
        <v>6.978395381462498E-3</v>
      </c>
      <c r="U22" s="29">
        <f>LN('ΒΗΜΑ 2ο-ΤΙΜΕΣ'!U22/'ΒΗΜΑ 2ο-ΤΙΜΕΣ'!U21)</f>
        <v>-8.0064478937412562E-3</v>
      </c>
      <c r="V22" s="29">
        <f>LN('ΒΗΜΑ 2ο-ΤΙΜΕΣ'!V22/'ΒΗΜΑ 2ο-ΤΙΜΕΣ'!V21)</f>
        <v>1.142869582362285E-2</v>
      </c>
      <c r="W22" s="29">
        <f>LN('ΒΗΜΑ 2ο-ΤΙΜΕΣ'!W22/'ΒΗΜΑ 2ο-ΤΙΜΕΣ'!W21)</f>
        <v>0</v>
      </c>
      <c r="X22" s="29">
        <f>LN('ΒΗΜΑ 2ο-ΤΙΜΕΣ'!X22/'ΒΗΜΑ 2ο-ΤΙΜΕΣ'!X21)</f>
        <v>-6.0484055358804812E-3</v>
      </c>
      <c r="Y22" s="29">
        <f>LN('ΒΗΜΑ 2ο-ΤΙΜΕΣ'!Y22/'ΒΗΜΑ 2ο-ΤΙΜΕΣ'!Y21)</f>
        <v>-8.23049913651548E-3</v>
      </c>
      <c r="Z22" s="29">
        <f>LN('ΒΗΜΑ 2ο-ΤΙΜΕΣ'!Z22/'ΒΗΜΑ 2ο-ΤΙΜΕΣ'!Z21)</f>
        <v>4.2682306738921387E-3</v>
      </c>
      <c r="AA22" s="29">
        <f>LN('ΒΗΜΑ 2ο-ΤΙΜΕΣ'!AA22/'ΒΗΜΑ 2ο-ΤΙΜΕΣ'!AA21)</f>
        <v>1.9640565874546417E-2</v>
      </c>
      <c r="AB22" s="29">
        <f>LN('ΒΗΜΑ 2ο-ΤΙΜΕΣ'!AB22/'ΒΗΜΑ 2ο-ΤΙΜΕΣ'!AB21)</f>
        <v>9.2593254127967262E-3</v>
      </c>
      <c r="AC22" s="29">
        <f>LN('ΒΗΜΑ 2ο-ΤΙΜΕΣ'!AC22/'ΒΗΜΑ 2ο-ΤΙΜΕΣ'!AC21)</f>
        <v>9.1282525735968166E-4</v>
      </c>
      <c r="AD22" s="29">
        <f>LN('ΒΗΜΑ 2ο-ΤΙΜΕΣ'!AD22/'ΒΗΜΑ 2ο-ΤΙΜΕΣ'!AD21)</f>
        <v>0</v>
      </c>
      <c r="AE22" s="29">
        <f>LN('ΒΗΜΑ 2ο-ΤΙΜΕΣ'!AE22/'ΒΗΜΑ 2ο-ΤΙΜΕΣ'!AE21)</f>
        <v>0</v>
      </c>
      <c r="AF22" s="29">
        <f>LN('ΒΗΜΑ 2ο-ΤΙΜΕΣ'!AF22/'ΒΗΜΑ 2ο-ΤΙΜΕΣ'!AF21)</f>
        <v>7.4074412778618176E-3</v>
      </c>
      <c r="AG22" s="29">
        <f>LN('ΒΗΜΑ 2ο-ΤΙΜΕΣ'!AG22/'ΒΗΜΑ 2ο-ΤΙΜΕΣ'!AG21)</f>
        <v>-5.5866067086398231E-3</v>
      </c>
      <c r="AH22" s="29">
        <f>LN('ΒΗΜΑ 2ο-ΤΙΜΕΣ'!AH22/'ΒΗΜΑ 2ο-ΤΙΜΕΣ'!AH21)</f>
        <v>4.8426244757879908E-3</v>
      </c>
      <c r="AI22" s="29">
        <f>LN('ΒΗΜΑ 2ο-ΤΙΜΕΣ'!AI22/'ΒΗΜΑ 2ο-ΤΙΜΕΣ'!AI21)</f>
        <v>-9.5238815112554786E-3</v>
      </c>
      <c r="AJ22" s="29">
        <f>LN('ΒΗΜΑ 2ο-ΤΙΜΕΣ'!AJ22/'ΒΗΜΑ 2ο-ΤΙΜΕΣ'!AJ21)</f>
        <v>-1.4320053774748445E-2</v>
      </c>
      <c r="AK22" s="29">
        <f>LN('ΒΗΜΑ 2ο-ΤΙΜΕΣ'!AK22/'ΒΗΜΑ 2ο-ΤΙΜΕΣ'!AK21)</f>
        <v>1.2804272245987968E-2</v>
      </c>
      <c r="AL22" s="29">
        <f>LN('ΒΗΜΑ 2ο-ΤΙΜΕΣ'!AL22/'ΒΗΜΑ 2ο-ΤΙΜΕΣ'!AL21)</f>
        <v>-1.3072081567352775E-2</v>
      </c>
      <c r="AM22" s="29">
        <f>LN('ΒΗΜΑ 2ο-ΤΙΜΕΣ'!AM22/'ΒΗΜΑ 2ο-ΤΙΜΕΣ'!AM21)</f>
        <v>-2.2197567383128881E-3</v>
      </c>
      <c r="AN22" s="29">
        <f>LN('ΒΗΜΑ 2ο-ΤΙΜΕΣ'!AN22/'ΒΗΜΑ 2ο-ΤΙΜΕΣ'!AN21)</f>
        <v>-2.8370697129215347E-2</v>
      </c>
      <c r="AO22" s="29">
        <f>LN('ΒΗΜΑ 2ο-ΤΙΜΕΣ'!AO22/'ΒΗΜΑ 2ο-ΤΙΜΕΣ'!AO21)</f>
        <v>-5.4397232958182098E-3</v>
      </c>
    </row>
    <row r="23" spans="1:41">
      <c r="A23" s="28">
        <v>42947</v>
      </c>
      <c r="B23" s="29">
        <f>LN('ΒΗΜΑ 2ο-ΤΙΜΕΣ'!B23/'ΒΗΜΑ 2ο-ΤΙΜΕΣ'!B22)</f>
        <v>-2.1953905634356152E-3</v>
      </c>
      <c r="C23" s="29">
        <f>LN('ΒΗΜΑ 2ο-ΤΙΜΕΣ'!C23/'ΒΗΜΑ 2ο-ΤΙΜΕΣ'!C22)</f>
        <v>1.8154810280371744E-2</v>
      </c>
      <c r="D23" s="29">
        <f>LN('ΒΗΜΑ 2ο-ΤΙΜΕΣ'!D23/'ΒΗΜΑ 2ο-ΤΙΜΕΣ'!D22)</f>
        <v>-3.1748698314580298E-2</v>
      </c>
      <c r="E23" s="29">
        <f>LN('ΒΗΜΑ 2ο-ΤΙΜΕΣ'!E23/'ΒΗΜΑ 2ο-ΤΙΜΕΣ'!E22)</f>
        <v>1.197619104671562E-2</v>
      </c>
      <c r="F23" s="29">
        <f>LN('ΒΗΜΑ 2ο-ΤΙΜΕΣ'!F23/'ΒΗΜΑ 2ο-ΤΙΜΕΣ'!F22)</f>
        <v>-3.7854934794818561E-3</v>
      </c>
      <c r="G23" s="29">
        <f>LN('ΒΗΜΑ 2ο-ΤΙΜΕΣ'!G23/'ΒΗΜΑ 2ο-ΤΙΜΕΣ'!G22)</f>
        <v>-1.0270239859557573E-2</v>
      </c>
      <c r="H23" s="29">
        <f>LN('ΒΗΜΑ 2ο-ΤΙΜΕΣ'!H23/'ΒΗΜΑ 2ο-ΤΙΜΕΣ'!H22)</f>
        <v>-7.8278286202467916E-3</v>
      </c>
      <c r="I23" s="29">
        <f>LN('ΒΗΜΑ 2ο-ΤΙΜΕΣ'!I23/'ΒΗΜΑ 2ο-ΤΙΜΕΣ'!I22)</f>
        <v>0</v>
      </c>
      <c r="J23" s="29">
        <f>LN('ΒΗΜΑ 2ο-ΤΙΜΕΣ'!J23/'ΒΗΜΑ 2ο-ΤΙΜΕΣ'!J22)</f>
        <v>-2.6420094628386965E-3</v>
      </c>
      <c r="K23" s="29">
        <f>LN('ΒΗΜΑ 2ο-ΤΙΜΕΣ'!K23/'ΒΗΜΑ 2ο-ΤΙΜΕΣ'!K22)</f>
        <v>-2.0991534846940819E-2</v>
      </c>
      <c r="L23" s="29">
        <f>LN('ΒΗΜΑ 2ο-ΤΙΜΕΣ'!L23/'ΒΗΜΑ 2ο-ΤΙΜΕΣ'!L22)</f>
        <v>4.5766670274118935E-3</v>
      </c>
      <c r="M23" s="29">
        <f>LN('ΒΗΜΑ 2ο-ΤΙΜΕΣ'!M23/'ΒΗΜΑ 2ο-ΤΙΜΕΣ'!M22)</f>
        <v>-1.204833851617448E-2</v>
      </c>
      <c r="N23" s="29">
        <f>LN('ΒΗΜΑ 2ο-ΤΙΜΕΣ'!N23/'ΒΗΜΑ 2ο-ΤΙΜΕΣ'!N22)</f>
        <v>7.3260400920728812E-3</v>
      </c>
      <c r="O23" s="29">
        <f>LN('ΒΗΜΑ 2ο-ΤΙΜΕΣ'!O23/'ΒΗΜΑ 2ο-ΤΙΜΕΣ'!O22)</f>
        <v>0</v>
      </c>
      <c r="P23" s="29">
        <f>LN('ΒΗΜΑ 2ο-ΤΙΜΕΣ'!P23/'ΒΗΜΑ 2ο-ΤΙΜΕΣ'!P22)</f>
        <v>-1.2828738128891524E-3</v>
      </c>
      <c r="Q23" s="29">
        <f>LN('ΒΗΜΑ 2ο-ΤΙΜΕΣ'!Q23/'ΒΗΜΑ 2ο-ΤΙΜΕΣ'!Q22)</f>
        <v>1.0269666637456045E-2</v>
      </c>
      <c r="R23" s="29">
        <f>LN('ΒΗΜΑ 2ο-ΤΙΜΕΣ'!R23/'ΒΗΜΑ 2ο-ΤΙΜΕΣ'!R22)</f>
        <v>5.2631700442746909E-3</v>
      </c>
      <c r="S23" s="29">
        <f>LN('ΒΗΜΑ 2ο-ΤΙΜΕΣ'!S23/'ΒΗΜΑ 2ο-ΤΙΜΕΣ'!S22)</f>
        <v>8.6580627431145311E-3</v>
      </c>
      <c r="T23" s="29">
        <f>LN('ΒΗΜΑ 2ο-ΤΙΜΕΣ'!T23/'ΒΗΜΑ 2ο-ΤΙΜΕΣ'!T22)</f>
        <v>-1.6123728203654007E-2</v>
      </c>
      <c r="U23" s="29">
        <f>LN('ΒΗΜΑ 2ο-ΤΙΜΕΣ'!U23/'ΒΗΜΑ 2ο-ΤΙΜΕΣ'!U22)</f>
        <v>-1.1317824932661461E-2</v>
      </c>
      <c r="V23" s="29">
        <f>LN('ΒΗΜΑ 2ο-ΤΙΜΕΣ'!V23/'ΒΗΜΑ 2ο-ΤΙΜΕΣ'!V22)</f>
        <v>-5.6980211146377786E-3</v>
      </c>
      <c r="W23" s="29">
        <f>LN('ΒΗΜΑ 2ο-ΤΙΜΕΣ'!W23/'ΒΗΜΑ 2ο-ΤΙΜΕΣ'!W22)</f>
        <v>2.4213086890103454E-3</v>
      </c>
      <c r="X23" s="29">
        <f>LN('ΒΗΜΑ 2ο-ΤΙΜΕΣ'!X23/'ΒΗΜΑ 2ο-ΤΙΜΕΣ'!X22)</f>
        <v>-1.733852716227308E-2</v>
      </c>
      <c r="Y23" s="29">
        <f>LN('ΒΗΜΑ 2ο-ΤΙΜΕΣ'!Y23/'ΒΗΜΑ 2ο-ΤΙΜΕΣ'!Y22)</f>
        <v>-2.5105921131076358E-2</v>
      </c>
      <c r="Z23" s="29">
        <f>LN('ΒΗΜΑ 2ο-ΤΙΜΕΣ'!Z23/'ΒΗΜΑ 2ο-ΤΙΜΕΣ'!Z22)</f>
        <v>-4.2682306738920806E-3</v>
      </c>
      <c r="AA23" s="29">
        <f>LN('ΒΗΜΑ 2ο-ΤΙΜΕΣ'!AA23/'ΒΗΜΑ 2ο-ΤΙΜΕΣ'!AA22)</f>
        <v>-5.8398576173950084E-2</v>
      </c>
      <c r="AB23" s="29">
        <f>LN('ΒΗΜΑ 2ο-ΤΙΜΕΣ'!AB23/'ΒΗΜΑ 2ο-ΤΙΜΕΣ'!AB22)</f>
        <v>-1.1587615172387895E-2</v>
      </c>
      <c r="AC23" s="29">
        <f>LN('ΒΗΜΑ 2ο-ΤΙΜΕΣ'!AC23/'ΒΗΜΑ 2ο-ΤΙΜΕΣ'!AC22)</f>
        <v>-1.6559716039018558E-2</v>
      </c>
      <c r="AD23" s="29">
        <f>LN('ΒΗΜΑ 2ο-ΤΙΜΕΣ'!AD23/'ΒΗΜΑ 2ο-ΤΙΜΕΣ'!AD22)</f>
        <v>5.0751621720468848E-3</v>
      </c>
      <c r="AE23" s="29">
        <f>LN('ΒΗΜΑ 2ο-ΤΙΜΕΣ'!AE23/'ΒΗΜΑ 2ο-ΤΙΜΕΣ'!AE22)</f>
        <v>-2.3609865639133736E-2</v>
      </c>
      <c r="AF23" s="29">
        <f>LN('ΒΗΜΑ 2ο-ΤΙΜΕΣ'!AF23/'ΒΗΜΑ 2ο-ΤΙΜΕΣ'!AF22)</f>
        <v>-1.1131840368844181E-2</v>
      </c>
      <c r="AG23" s="29">
        <f>LN('ΒΗΜΑ 2ο-ΤΙΜΕΣ'!AG23/'ΒΗΜΑ 2ο-ΤΙΜΕΣ'!AG22)</f>
        <v>-1.694955831377332E-2</v>
      </c>
      <c r="AH23" s="29">
        <f>LN('ΒΗΜΑ 2ο-ΤΙΜΕΣ'!AH23/'ΒΗΜΑ 2ο-ΤΙΜΕΣ'!AH22)</f>
        <v>-1.4598799421152636E-2</v>
      </c>
      <c r="AI23" s="29">
        <f>LN('ΒΗΜΑ 2ο-ΤΙΜΕΣ'!AI23/'ΒΗΜΑ 2ο-ΤΙΜΕΣ'!AI22)</f>
        <v>6.9311799890229092E-2</v>
      </c>
      <c r="AJ23" s="29">
        <f>LN('ΒΗΜΑ 2ο-ΤΙΜΕΣ'!AJ23/'ΒΗΜΑ 2ο-ΤΙΜΕΣ'!AJ22)</f>
        <v>-8.0450956848315339E-3</v>
      </c>
      <c r="AK23" s="29">
        <f>LN('ΒΗΜΑ 2ο-ΤΙΜΕΣ'!AK23/'ΒΗΜΑ 2ο-ΤΙΜΕΣ'!AK22)</f>
        <v>-7.6628727455691371E-3</v>
      </c>
      <c r="AL23" s="29">
        <f>LN('ΒΗΜΑ 2ο-ΤΙΜΕΣ'!AL23/'ΒΗΜΑ 2ο-ΤΙΜΕΣ'!AL22)</f>
        <v>-2.6668247082161294E-2</v>
      </c>
      <c r="AM23" s="29">
        <f>LN('ΒΗΜΑ 2ο-ΤΙΜΕΣ'!AM23/'ΒΗΜΑ 2ο-ΤΙΜΕΣ'!AM22)</f>
        <v>0</v>
      </c>
      <c r="AN23" s="29">
        <f>LN('ΒΗΜΑ 2ο-ΤΙΜΕΣ'!AN23/'ΒΗΜΑ 2ο-ΤΙΜΕΣ'!AN22)</f>
        <v>-2.9199154692262353E-2</v>
      </c>
      <c r="AO23" s="29">
        <f>LN('ΒΗΜΑ 2ο-ΤΙΜΕΣ'!AO23/'ΒΗΜΑ 2ο-ΤΙΜΕΣ'!AO22)</f>
        <v>-3.1396854060672039E-2</v>
      </c>
    </row>
    <row r="24" spans="1:41">
      <c r="A24" s="28">
        <v>42948</v>
      </c>
      <c r="B24" s="29">
        <f>LN('ΒΗΜΑ 2ο-ΤΙΜΕΣ'!B24/'ΒΗΜΑ 2ο-ΤΙΜΕΣ'!B23)</f>
        <v>0</v>
      </c>
      <c r="C24" s="29">
        <f>LN('ΒΗΜΑ 2ο-ΤΙΜΕΣ'!C24/'ΒΗΜΑ 2ο-ΤΙΜΕΣ'!C23)</f>
        <v>1.1922644956906196E-2</v>
      </c>
      <c r="D24" s="29">
        <f>LN('ΒΗΜΑ 2ο-ΤΙΜΕΣ'!D24/'ΒΗΜΑ 2ο-ΤΙΜΕΣ'!D23)</f>
        <v>2.4780028998486865E-2</v>
      </c>
      <c r="E24" s="29">
        <f>LN('ΒΗΜΑ 2ο-ΤΙΜΕΣ'!E24/'ΒΗΜΑ 2ο-ΤΙΜΕΣ'!E23)</f>
        <v>0</v>
      </c>
      <c r="F24" s="29">
        <f>LN('ΒΗΜΑ 2ο-ΤΙΜΕΣ'!F24/'ΒΗΜΑ 2ο-ΤΙΜΕΣ'!F23)</f>
        <v>8.8106296821549059E-3</v>
      </c>
      <c r="G24" s="29">
        <f>LN('ΒΗΜΑ 2ο-ΤΙΜΕΣ'!G24/'ΒΗΜΑ 2ο-ΤΙΜΕΣ'!G23)</f>
        <v>0</v>
      </c>
      <c r="H24" s="29">
        <f>LN('ΒΗΜΑ 2ο-ΤΙΜΕΣ'!H24/'ΒΗΜΑ 2ο-ΤΙΜΕΣ'!H23)</f>
        <v>3.9215736531818647E-3</v>
      </c>
      <c r="I24" s="29">
        <f>LN('ΒΗΜΑ 2ο-ΤΙΜΕΣ'!I24/'ΒΗΜΑ 2ο-ΤΙΜΕΣ'!I23)</f>
        <v>5.3584246134106263E-2</v>
      </c>
      <c r="J24" s="29">
        <f>LN('ΒΗΜΑ 2ο-ΤΙΜΕΣ'!J24/'ΒΗΜΑ 2ο-ΤΙΜΕΣ'!J23)</f>
        <v>3.3813364365778108E-2</v>
      </c>
      <c r="K24" s="29">
        <f>LN('ΒΗΜΑ 2ο-ΤΙΜΕΣ'!K24/'ΒΗΜΑ 2ο-ΤΙΜΕΣ'!K23)</f>
        <v>-3.3214180987644691E-2</v>
      </c>
      <c r="L24" s="29">
        <f>LN('ΒΗΜΑ 2ο-ΤΙΜΕΣ'!L24/'ΒΗΜΑ 2ο-ΤΙΜΕΣ'!L23)</f>
        <v>3.4408779685541818E-2</v>
      </c>
      <c r="M24" s="29">
        <f>LN('ΒΗΜΑ 2ο-ΤΙΜΕΣ'!M24/'ΒΗΜΑ 2ο-ΤΙΜΕΣ'!M23)</f>
        <v>6.0423144559626617E-3</v>
      </c>
      <c r="N24" s="29">
        <f>LN('ΒΗΜΑ 2ο-ΤΙΜΕΣ'!N24/'ΒΗΜΑ 2ο-ΤΙΜΕΣ'!N23)</f>
        <v>-1.4706147389695449E-2</v>
      </c>
      <c r="O24" s="29">
        <f>LN('ΒΗΜΑ 2ο-ΤΙΜΕΣ'!O24/'ΒΗΜΑ 2ο-ΤΙΜΕΣ'!O23)</f>
        <v>0</v>
      </c>
      <c r="P24" s="29">
        <f>LN('ΒΗΜΑ 2ο-ΤΙΜΕΣ'!P24/'ΒΗΜΑ 2ο-ΤΙΜΕΣ'!P23)</f>
        <v>1.1487043987130779E-2</v>
      </c>
      <c r="Q24" s="29">
        <f>LN('ΒΗΜΑ 2ο-ΤΙΜΕΣ'!Q24/'ΒΗΜΑ 2ο-ΤΙΜΕΣ'!Q23)</f>
        <v>-8.9801758075843518E-3</v>
      </c>
      <c r="R24" s="29">
        <f>LN('ΒΗΜΑ 2ο-ΤΙΜΕΣ'!R24/'ΒΗΜΑ 2ο-ΤΙΜΕΣ'!R23)</f>
        <v>1.5735644474303165E-3</v>
      </c>
      <c r="S24" s="29">
        <f>LN('ΒΗΜΑ 2ο-ΤΙΜΕΣ'!S24/'ΒΗΜΑ 2ο-ΤΙΜΕΣ'!S23)</f>
        <v>0</v>
      </c>
      <c r="T24" s="29">
        <f>LN('ΒΗΜΑ 2ο-ΤΙΜΕΣ'!T24/'ΒΗΜΑ 2ο-ΤΙΜΕΣ'!T23)</f>
        <v>-1.4235115821872098E-2</v>
      </c>
      <c r="U24" s="29">
        <f>LN('ΒΗΜΑ 2ο-ΤΙΜΕΣ'!U24/'ΒΗΜΑ 2ο-ΤΙΜΕΣ'!U23)</f>
        <v>-4.8899852941917919E-3</v>
      </c>
      <c r="V24" s="29">
        <f>LN('ΒΗΜΑ 2ο-ΤΙΜΕΣ'!V24/'ΒΗΜΑ 2ο-ΤΙΜΕΣ'!V23)</f>
        <v>0</v>
      </c>
      <c r="W24" s="29">
        <f>LN('ΒΗΜΑ 2ο-ΤΙΜΕΣ'!W24/'ΒΗΜΑ 2ο-ΤΙΜΕΣ'!W23)</f>
        <v>3.6210057669523619E-3</v>
      </c>
      <c r="X24" s="29">
        <f>LN('ΒΗΜΑ 2ο-ΤΙΜΕΣ'!X24/'ΒΗΜΑ 2ο-ΤΙΜΕΣ'!X23)</f>
        <v>8.1967672041784907E-3</v>
      </c>
      <c r="Y24" s="29">
        <f>LN('ΒΗΜΑ 2ο-ΤΙΜΕΣ'!Y24/'ΒΗΜΑ 2ο-ΤΙΜΕΣ'!Y23)</f>
        <v>1.6807118316381191E-2</v>
      </c>
      <c r="Z24" s="29">
        <f>LN('ΒΗΜΑ 2ο-ΤΙΜΕΣ'!Z24/'ΒΗΜΑ 2ο-ΤΙΜΕΣ'!Z23)</f>
        <v>6.5073717796078267E-3</v>
      </c>
      <c r="AA24" s="29">
        <f>LN('ΒΗΜΑ 2ο-ΤΙΜΕΣ'!AA24/'ΒΗΜΑ 2ο-ΤΙΜΕΣ'!AA23)</f>
        <v>5.3524480415704664E-2</v>
      </c>
      <c r="AB24" s="29">
        <f>LN('ΒΗΜΑ 2ο-ΤΙΜΕΣ'!AB24/'ΒΗΜΑ 2ο-ΤΙΜΕΣ'!AB23)</f>
        <v>9.2808090744727831E-3</v>
      </c>
      <c r="AC24" s="29">
        <f>LN('ΒΗΜΑ 2ο-ΤΙΜΕΣ'!AC24/'ΒΗΜΑ 2ο-ΤΙΜΕΣ'!AC23)</f>
        <v>1.4733231512984087E-2</v>
      </c>
      <c r="AD24" s="29">
        <f>LN('ΒΗΜΑ 2ο-ΤΙΜΕΣ'!AD24/'ΒΗΜΑ 2ο-ΤΙΜΕΣ'!AD23)</f>
        <v>-3.8948393871125899E-4</v>
      </c>
      <c r="AE24" s="29">
        <f>LN('ΒΗΜΑ 2ο-ΤΙΜΕΣ'!AE24/'ΒΗΜΑ 2ο-ΤΙΜΕΣ'!AE23)</f>
        <v>2.0270964373619201E-2</v>
      </c>
      <c r="AF24" s="29">
        <f>LN('ΒΗΜΑ 2ο-ΤΙΜΕΣ'!AF24/'ΒΗΜΑ 2ο-ΤΙΜΕΣ'!AF23)</f>
        <v>6.5004830308995787E-2</v>
      </c>
      <c r="AG24" s="29">
        <f>LN('ΒΗΜΑ 2ο-ΤΙΜΕΣ'!AG24/'ΒΗΜΑ 2ο-ΤΙΜΕΣ'!AG23)</f>
        <v>8.5106896679086105E-3</v>
      </c>
      <c r="AH24" s="29">
        <f>LN('ΒΗΜΑ 2ο-ΤΙΜΕΣ'!AH24/'ΒΗΜΑ 2ο-ΤΙΜΕΣ'!AH23)</f>
        <v>3.3738139631849989E-2</v>
      </c>
      <c r="AI24" s="29">
        <f>LN('ΒΗΜΑ 2ο-ΤΙΜΕΣ'!AI24/'ΒΗΜΑ 2ο-ΤΙΜΕΣ'!AI23)</f>
        <v>-1.8018505502678365E-2</v>
      </c>
      <c r="AJ24" s="29">
        <f>LN('ΒΗΜΑ 2ο-ΤΙΜΕΣ'!AJ24/'ΒΗΜΑ 2ο-ΤΙΜΕΣ'!AJ23)</f>
        <v>1.284126794832444E-2</v>
      </c>
      <c r="AK24" s="29">
        <f>LN('ΒΗΜΑ 2ο-ΤΙΜΕΣ'!AK24/'ΒΗΜΑ 2ο-ΤΙΜΕΣ'!AK23)</f>
        <v>1.0204170174241668E-2</v>
      </c>
      <c r="AL24" s="29">
        <f>LN('ΒΗΜΑ 2ο-ΤΙΜΕΣ'!AL24/'ΒΗΜΑ 2ο-ΤΙΜΕΣ'!AL23)</f>
        <v>0</v>
      </c>
      <c r="AM24" s="29">
        <f>LN('ΒΗΜΑ 2ο-ΤΙΜΕΣ'!AM24/'ΒΗΜΑ 2ο-ΤΙΜΕΣ'!AM23)</f>
        <v>0</v>
      </c>
      <c r="AN24" s="29">
        <f>LN('ΒΗΜΑ 2ο-ΤΙΜΕΣ'!AN24/'ΒΗΜΑ 2ο-ΤΙΜΕΣ'!AN23)</f>
        <v>1.4706147389695487E-2</v>
      </c>
      <c r="AO24" s="29">
        <f>LN('ΒΗΜΑ 2ο-ΤΙΜΕΣ'!AO24/'ΒΗΜΑ 2ο-ΤΙΜΕΣ'!AO23)</f>
        <v>-1.8939960100921614E-2</v>
      </c>
    </row>
    <row r="25" spans="1:41">
      <c r="A25" s="28">
        <v>42949</v>
      </c>
      <c r="B25" s="29">
        <f>LN('ΒΗΜΑ 2ο-ΤΙΜΕΣ'!B25/'ΒΗΜΑ 2ο-ΤΙΜΕΣ'!B24)</f>
        <v>1.092907053219023E-2</v>
      </c>
      <c r="C25" s="29">
        <f>LN('ΒΗΜΑ 2ο-ΤΙΜΕΣ'!C25/'ΒΗΜΑ 2ο-ΤΙΜΕΣ'!C24)</f>
        <v>-1.0424517335884091E-2</v>
      </c>
      <c r="D25" s="29">
        <f>LN('ΒΗΜΑ 2ο-ΤΙΜΕΣ'!D25/'ΒΗΜΑ 2ο-ΤΙΜΕΣ'!D24)</f>
        <v>3.4904049397685676E-3</v>
      </c>
      <c r="E25" s="29">
        <f>LN('ΒΗΜΑ 2ο-ΤΙΜΕΣ'!E25/'ΒΗΜΑ 2ο-ΤΙΜΕΣ'!E24)</f>
        <v>-2.3837913552762504E-3</v>
      </c>
      <c r="F25" s="29">
        <f>LN('ΒΗΜΑ 2ο-ΤΙΜΕΣ'!F25/'ΒΗΜΑ 2ο-ΤΙΜΕΣ'!F24)</f>
        <v>3.7523496185503718E-3</v>
      </c>
      <c r="G25" s="29">
        <f>LN('ΒΗΜΑ 2ο-ΤΙΜΕΣ'!G25/'ΒΗΜΑ 2ο-ΤΙΜΕΣ'!G24)</f>
        <v>-1.3474064468340971E-3</v>
      </c>
      <c r="H25" s="29">
        <f>LN('ΒΗΜΑ 2ο-ΤΙΜΕΣ'!H25/'ΒΗΜΑ 2ο-ΤΙΜΕΣ'!H24)</f>
        <v>0</v>
      </c>
      <c r="I25" s="29">
        <f>LN('ΒΗΜΑ 2ο-ΤΙΜΕΣ'!I25/'ΒΗΜΑ 2ο-ΤΙΜΕΣ'!I24)</f>
        <v>1.7241806434506173E-2</v>
      </c>
      <c r="J25" s="29">
        <f>LN('ΒΗΜΑ 2ο-ΤΙΜΕΣ'!J25/'ΒΗΜΑ 2ο-ΤΙΜΕΣ'!J24)</f>
        <v>1.7744445299071911E-2</v>
      </c>
      <c r="K25" s="29">
        <f>LN('ΒΗΜΑ 2ο-ΤΙΜΕΣ'!K25/'ΒΗΜΑ 2ο-ΤΙΜΕΣ'!K24)</f>
        <v>4.5442880709375001E-2</v>
      </c>
      <c r="L25" s="29">
        <f>LN('ΒΗΜΑ 2ο-ΤΙΜΕΣ'!L25/'ΒΗΜΑ 2ο-ΤΙΜΕΣ'!L24)</f>
        <v>0</v>
      </c>
      <c r="M25" s="29">
        <f>LN('ΒΗΜΑ 2ο-ΤΙΜΕΣ'!M25/'ΒΗΜΑ 2ο-ΤΙΜΕΣ'!M24)</f>
        <v>1.197619104671562E-2</v>
      </c>
      <c r="N25" s="29">
        <f>LN('ΒΗΜΑ 2ο-ΤΙΜΕΣ'!N25/'ΒΗΜΑ 2ο-ΤΙΜΕΣ'!N24)</f>
        <v>-4.5462374076757399E-2</v>
      </c>
      <c r="O25" s="29">
        <f>LN('ΒΗΜΑ 2ο-ΤΙΜΕΣ'!O25/'ΒΗΜΑ 2ο-ΤΙΜΕΣ'!O24)</f>
        <v>0</v>
      </c>
      <c r="P25" s="29">
        <f>LN('ΒΗΜΑ 2ο-ΤΙΜΕΣ'!P25/'ΒΗΜΑ 2ο-ΤΙΜΕΣ'!P24)</f>
        <v>8.8440247964527742E-3</v>
      </c>
      <c r="Q25" s="29">
        <f>LN('ΒΗΜΑ 2ο-ΤΙΜΕΣ'!Q25/'ΒΗΜΑ 2ο-ΤΙΜΕΣ'!Q24)</f>
        <v>6.4226296564671922E-3</v>
      </c>
      <c r="R25" s="29">
        <f>LN('ΒΗΜΑ 2ο-ΤΙΜΕΣ'!R25/'ΒΗΜΑ 2ο-ΤΙΜΕΣ'!R24)</f>
        <v>1.6116803234420055E-2</v>
      </c>
      <c r="S25" s="29">
        <f>LN('ΒΗΜΑ 2ο-ΤΙΜΕΣ'!S25/'ΒΗΜΑ 2ο-ΤΙΜΕΣ'!S24)</f>
        <v>1.722653311446156E-3</v>
      </c>
      <c r="T25" s="29">
        <f>LN('ΒΗΜΑ 2ο-ΤΙΜΕΣ'!T25/'ΒΗΜΑ 2ο-ΤΙΜΕΣ'!T24)</f>
        <v>3.0358844025526084E-2</v>
      </c>
      <c r="U25" s="29">
        <f>LN('ΒΗΜΑ 2ο-ΤΙΜΕΣ'!U25/'ΒΗΜΑ 2ο-ΤΙΜΕΣ'!U24)</f>
        <v>8.1665990655596524E-4</v>
      </c>
      <c r="V25" s="29">
        <f>LN('ΒΗΜΑ 2ο-ΤΙΜΕΣ'!V25/'ΒΗΜΑ 2ο-ΤΙΜΕΣ'!V24)</f>
        <v>0</v>
      </c>
      <c r="W25" s="29">
        <f>LN('ΒΗΜΑ 2ο-ΤΙΜΕΣ'!W25/'ΒΗΜΑ 2ο-ΤΙΜΕΣ'!W24)</f>
        <v>7.202912294057796E-3</v>
      </c>
      <c r="X25" s="29">
        <f>LN('ΒΗΜΑ 2ο-ΤΙΜΕΣ'!X25/'ΒΗΜΑ 2ο-ΤΙΜΕΣ'!X24)</f>
        <v>1.2170535620255114E-2</v>
      </c>
      <c r="Y25" s="29">
        <f>LN('ΒΗΜΑ 2ο-ΤΙΜΕΣ'!Y25/'ΒΗΜΑ 2ο-ΤΙΜΕΣ'!Y24)</f>
        <v>2.4692612590371633E-2</v>
      </c>
      <c r="Z25" s="29">
        <f>LN('ΒΗΜΑ 2ο-ΤΙΜΕΣ'!Z25/'ΒΗΜΑ 2ο-ΤΙΜΕΣ'!Z24)</f>
        <v>4.4632968537572856E-3</v>
      </c>
      <c r="AA25" s="29">
        <f>LN('ΒΗΜΑ 2ο-ΤΙΜΕΣ'!AA25/'ΒΗΜΑ 2ο-ΤΙΜΕΣ'!AA24)</f>
        <v>4.874095758245353E-3</v>
      </c>
      <c r="AB25" s="29">
        <f>LN('ΒΗΜΑ 2ο-ΤΙΜΕΣ'!AB25/'ΒΗΜΑ 2ο-ΤΙΜΕΣ'!AB24)</f>
        <v>4.9559690948460522E-2</v>
      </c>
      <c r="AC25" s="29">
        <f>LN('ΒΗΜΑ 2ο-ΤΙΜΕΣ'!AC25/'ΒΗΜΑ 2ο-ΤΙΜΕΣ'!AC24)</f>
        <v>1.4519311324453369E-2</v>
      </c>
      <c r="AD25" s="29">
        <f>LN('ΒΗΜΑ 2ο-ΤΙΜΕΣ'!AD25/'ΒΗΜΑ 2ο-ΤΙΜΕΣ'!AD24)</f>
        <v>-1.4518599149574551E-2</v>
      </c>
      <c r="AE25" s="29">
        <f>LN('ΒΗΜΑ 2ο-ΤΙΜΕΣ'!AE25/'ΒΗΜΑ 2ο-ΤΙΜΕΣ'!AE24)</f>
        <v>-1.6863806052004916E-2</v>
      </c>
      <c r="AF25" s="29">
        <f>LN('ΒΗΜΑ 2ο-ΤΙΜΕΣ'!AF25/'ΒΗΜΑ 2ο-ΤΙΜΕΣ'!AF24)</f>
        <v>-3.5026305512021118E-3</v>
      </c>
      <c r="AG25" s="29">
        <f>LN('ΒΗΜΑ 2ο-ΤΙΜΕΣ'!AG25/'ΒΗΜΑ 2ο-ΤΙΜΕΣ'!AG24)</f>
        <v>1.6807118316381191E-2</v>
      </c>
      <c r="AH25" s="29">
        <f>LN('ΒΗΜΑ 2ο-ΤΙΜΕΣ'!AH25/'ΒΗΜΑ 2ο-ΤΙΜΕΣ'!AH24)</f>
        <v>9.4340322333587145E-3</v>
      </c>
      <c r="AI25" s="29">
        <f>LN('ΒΗΜΑ 2ο-ΤΙΜΕΣ'!AI25/'ΒΗΜΑ 2ο-ΤΙΜΕΣ'!AI24)</f>
        <v>1.3544225107757034E-2</v>
      </c>
      <c r="AJ25" s="29">
        <f>LN('ΒΗΜΑ 2ο-ΤΙΜΕΣ'!AJ25/'ΒΗΜΑ 2ο-ΤΙΜΕΣ'!AJ24)</f>
        <v>1.4252022707201632E-2</v>
      </c>
      <c r="AK25" s="29">
        <f>LN('ΒΗΜΑ 2ο-ΤΙΜΕΣ'!AK25/'ΒΗΜΑ 2ο-ΤΙΜΕΣ'!AK24)</f>
        <v>2.5348556031881157E-3</v>
      </c>
      <c r="AL25" s="29">
        <f>LN('ΒΗΜΑ 2ο-ΤΙΜΕΣ'!AL25/'ΒΗΜΑ 2ο-ΤΙΜΕΣ'!AL24)</f>
        <v>6.7340321813441194E-3</v>
      </c>
      <c r="AM25" s="29">
        <f>LN('ΒΗΜΑ 2ο-ΤΙΜΕΣ'!AM25/'ΒΗΜΑ 2ο-ΤΙΜΕΣ'!AM24)</f>
        <v>1.7621601349819629E-2</v>
      </c>
      <c r="AN25" s="29">
        <f>LN('ΒΗΜΑ 2ο-ΤΙΜΕΣ'!AN25/'ΒΗΜΑ 2ο-ΤΙΜΕΣ'!AN24)</f>
        <v>1.4493007302566824E-2</v>
      </c>
      <c r="AO25" s="29">
        <f>LN('ΒΗΜΑ 2ο-ΤΙΜΕΣ'!AO25/'ΒΗΜΑ 2ο-ΤΙΜΕΣ'!AO24)</f>
        <v>7.6190844764393584E-3</v>
      </c>
    </row>
    <row r="26" spans="1:41">
      <c r="A26" s="28">
        <v>42950</v>
      </c>
      <c r="B26" s="29">
        <f>LN('ΒΗΜΑ 2ο-ΤΙΜΕΣ'!B26/'ΒΗΜΑ 2ο-ΤΙΜΕΣ'!B25)</f>
        <v>-2.3090635571465644E-2</v>
      </c>
      <c r="C26" s="29">
        <f>LN('ΒΗΜΑ 2ο-ΤΙΜΕΣ'!C26/'ΒΗΜΑ 2ο-ΤΙΜΕΣ'!C25)</f>
        <v>-1.4981276210219922E-3</v>
      </c>
      <c r="D26" s="29">
        <f>LN('ΒΗΜΑ 2ο-ΤΙΜΕΣ'!D26/'ΒΗΜΑ 2ο-ΤΙΜΕΣ'!D25)</f>
        <v>-1.0507977598415206E-2</v>
      </c>
      <c r="E26" s="29">
        <f>LN('ΒΗΜΑ 2ο-ΤΙΜΕΣ'!E26/'ΒΗΜΑ 2ο-ΤΙΜΕΣ'!E25)</f>
        <v>-2.3894873973815786E-3</v>
      </c>
      <c r="F26" s="29">
        <f>LN('ΒΗΜΑ 2ο-ΤΙΜΕΣ'!F26/'ΒΗΜΑ 2ο-ΤΙΜΕΣ'!F25)</f>
        <v>-1.4461113372662475E-2</v>
      </c>
      <c r="G26" s="29">
        <f>LN('ΒΗΜΑ 2ο-ΤΙΜΕΣ'!G26/'ΒΗΜΑ 2ο-ΤΙΜΕΣ'!G25)</f>
        <v>-1.1299555253933394E-2</v>
      </c>
      <c r="H26" s="29">
        <f>LN('ΒΗΜΑ 2ο-ΤΙΜΕΣ'!H26/'ΒΗΜΑ 2ο-ΤΙΜΕΣ'!H25)</f>
        <v>3.9062549670649893E-3</v>
      </c>
      <c r="I26" s="29">
        <f>LN('ΒΗΜΑ 2ο-ΤΙΜΕΣ'!I26/'ΒΗΜΑ 2ο-ΤΙΜΕΣ'!I25)</f>
        <v>8.5106896679086105E-3</v>
      </c>
      <c r="J26" s="29">
        <f>LN('ΒΗΜΑ 2ο-ΤΙΜΕΣ'!J26/'ΒΗΜΑ 2ο-ΤΙΜΕΣ'!J25)</f>
        <v>0</v>
      </c>
      <c r="K26" s="29">
        <f>LN('ΒΗΜΑ 2ο-ΤΙΜΕΣ'!K26/'ΒΗΜΑ 2ο-ΤΙΜΕΣ'!K25)</f>
        <v>3.054302626854723E-2</v>
      </c>
      <c r="L26" s="29">
        <f>LN('ΒΗΜΑ 2ο-ΤΙΜΕΣ'!L26/'ΒΗΜΑ 2ο-ΤΙΜΕΣ'!L25)</f>
        <v>1.1696039763191017E-2</v>
      </c>
      <c r="M26" s="29">
        <f>LN('ΒΗΜΑ 2ο-ΤΙΜΕΣ'!M26/'ΒΗΜΑ 2ο-ΤΙΜΕΣ'!M25)</f>
        <v>0</v>
      </c>
      <c r="N26" s="29">
        <f>LN('ΒΗΜΑ 2ο-ΤΙΜΕΣ'!N26/'ΒΗΜΑ 2ο-ΤΙΜΕΣ'!N25)</f>
        <v>2.2989518224698781E-2</v>
      </c>
      <c r="O26" s="29">
        <f>LN('ΒΗΜΑ 2ο-ΤΙΜΕΣ'!O26/'ΒΗΜΑ 2ο-ΤΙΜΕΣ'!O25)</f>
        <v>0.1052516958089784</v>
      </c>
      <c r="P26" s="29">
        <f>LN('ΒΗΜΑ 2ο-ΤΙΜΕΣ'!P26/'ΒΗΜΑ 2ο-ΤΙΜΕΣ'!P25)</f>
        <v>-6.309169193264721E-3</v>
      </c>
      <c r="Q26" s="29">
        <f>LN('ΒΗΜΑ 2ο-ΤΙΜΕΣ'!Q26/'ΒΗΜΑ 2ο-ΤΙΜΕΣ'!Q25)</f>
        <v>5.1085679427225802E-3</v>
      </c>
      <c r="R26" s="29">
        <f>LN('ΒΗΜΑ 2ο-ΤΙΜΕΣ'!R26/'ΒΗΜΑ 2ο-ΤΙΜΕΣ'!R25)</f>
        <v>2.5753297777325536E-3</v>
      </c>
      <c r="S26" s="29">
        <f>LN('ΒΗΜΑ 2ο-ΤΙΜΕΣ'!S26/'ΒΗΜΑ 2ο-ΤΙΜΕΣ'!S25)</f>
        <v>6.861090379945381E-3</v>
      </c>
      <c r="T26" s="29">
        <f>LN('ΒΗΜΑ 2ο-ΤΙΜΕΣ'!T26/'ΒΗΜΑ 2ο-ΤΙΜΕΣ'!T25)</f>
        <v>5.547864437717963E-3</v>
      </c>
      <c r="U26" s="29">
        <f>LN('ΒΗΜΑ 2ο-ΤΙΜΕΣ'!U26/'ΒΗΜΑ 2ο-ΤΙΜΕΣ'!U25)</f>
        <v>8.1599351732935925E-4</v>
      </c>
      <c r="V26" s="29">
        <f>LN('ΒΗΜΑ 2ο-ΤΙΜΕΣ'!V26/'ΒΗΜΑ 2ο-ΤΙΜΕΣ'!V25)</f>
        <v>0</v>
      </c>
      <c r="W26" s="29">
        <f>LN('ΒΗΜΑ 2ο-ΤΙΜΕΣ'!W26/'ΒΗΜΑ 2ο-ΤΙΜΕΣ'!W25)</f>
        <v>-1.4458083175229775E-2</v>
      </c>
      <c r="X26" s="29">
        <f>LN('ΒΗΜΑ 2ο-ΤΙΜΕΣ'!X26/'ΒΗΜΑ 2ο-ΤΙΜΕΣ'!X25)</f>
        <v>6.0301690265912311E-3</v>
      </c>
      <c r="Y26" s="29">
        <f>LN('ΒΗΜΑ 2ο-ΤΙΜΕΣ'!Y26/'ΒΗΜΑ 2ο-ΤΙΜΕΣ'!Y25)</f>
        <v>1.6129381929883717E-2</v>
      </c>
      <c r="Z26" s="29">
        <f>LN('ΒΗΜΑ 2ο-ΤΙΜΕΣ'!Z26/'ΒΗΜΑ 2ο-ΤΙΜΕΣ'!Z25)</f>
        <v>0</v>
      </c>
      <c r="AA26" s="29">
        <f>LN('ΒΗΜΑ 2ο-ΤΙΜΕΣ'!AA26/'ΒΗΜΑ 2ο-ΤΙΜΕΣ'!AA25)</f>
        <v>3.6599152448329703E-2</v>
      </c>
      <c r="AB26" s="29">
        <f>LN('ΒΗΜΑ 2ο-ΤΙΜΕΣ'!AB26/'ΒΗΜΑ 2ο-ΤΙΜΕΣ'!AB25)</f>
        <v>-2.2002209096024235E-3</v>
      </c>
      <c r="AC26" s="29">
        <f>LN('ΒΗΜΑ 2ο-ΤΙΜΕΣ'!AC26/'ΒΗΜΑ 2ο-ΤΙΜΕΣ'!AC25)</f>
        <v>-9.0498355199179273E-3</v>
      </c>
      <c r="AD26" s="29">
        <f>LN('ΒΗΜΑ 2ο-ΤΙΜΕΣ'!AD26/'ΒΗΜΑ 2ο-ΤΙΜΕΣ'!AD25)</f>
        <v>3.1570665527670331E-3</v>
      </c>
      <c r="AE26" s="29">
        <f>LN('ΒΗΜΑ 2ο-ΤΙΜΕΣ'!AE26/'ΒΗΜΑ 2ο-ΤΙΜΕΣ'!AE25)</f>
        <v>1.0152371464018128E-2</v>
      </c>
      <c r="AF26" s="29">
        <f>LN('ΒΗΜΑ 2ο-ΤΙΜΕΣ'!AF26/'ΒΗΜΑ 2ο-ΤΙΜΕΣ'!AF25)</f>
        <v>-1.7699577099400749E-2</v>
      </c>
      <c r="AG26" s="29">
        <f>LN('ΒΗΜΑ 2ο-ΤΙΜΕΣ'!AG26/'ΒΗΜΑ 2ο-ΤΙΜΕΣ'!AG25)</f>
        <v>-3.3901551675681339E-2</v>
      </c>
      <c r="AH26" s="29">
        <f>LN('ΒΗΜΑ 2ο-ΤΙΜΕΣ'!AH26/'ΒΗΜΑ 2ο-ΤΙΜΕΣ'!AH25)</f>
        <v>-1.41846349919563E-2</v>
      </c>
      <c r="AI26" s="29">
        <f>LN('ΒΗΜΑ 2ο-ΤΙΜΕΣ'!AI26/'ΒΗΜΑ 2ο-ΤΙΜΕΣ'!AI25)</f>
        <v>-1.810004164361799E-2</v>
      </c>
      <c r="AJ26" s="29">
        <f>LN('ΒΗΜΑ 2ο-ΤΙΜΕΣ'!AJ26/'ΒΗΜΑ 2ο-ΤΙΜΕΣ'!AJ25)</f>
        <v>-7.8927007989091531E-3</v>
      </c>
      <c r="AK26" s="29">
        <f>LN('ΒΗΜΑ 2ο-ΤΙΜΕΣ'!AK26/'ΒΗΜΑ 2ο-ΤΙΜΕΣ'!AK25)</f>
        <v>0</v>
      </c>
      <c r="AL26" s="29">
        <f>LN('ΒΗΜΑ 2ο-ΤΙΜΕΣ'!AL26/'ΒΗΜΑ 2ο-ΤΙΜΕΣ'!AL25)</f>
        <v>6.6889881507967101E-3</v>
      </c>
      <c r="AM26" s="29">
        <f>LN('ΒΗΜΑ 2ο-ΤΙΜΕΣ'!AM26/'ΒΗΜΑ 2ο-ΤΙΜΕΣ'!AM25)</f>
        <v>0</v>
      </c>
      <c r="AN26" s="29">
        <f>LN('ΒΗΜΑ 2ο-ΤΙΜΕΣ'!AN26/'ΒΗΜΑ 2ο-ΤΙΜΕΣ'!AN25)</f>
        <v>-1.4493007302566864E-2</v>
      </c>
      <c r="AO26" s="29">
        <f>LN('ΒΗΜΑ 2ο-ΤΙΜΕΣ'!AO26/'ΒΗΜΑ 2ο-ΤΙΜΕΣ'!AO25)</f>
        <v>-1.1450506787995378E-2</v>
      </c>
    </row>
    <row r="27" spans="1:41">
      <c r="A27" s="28">
        <v>42951</v>
      </c>
      <c r="B27" s="29">
        <f>LN('ΒΗΜΑ 2ο-ΤΙΜΕΣ'!B27/'ΒΗΜΑ 2ο-ΤΙΜΕΣ'!B26)</f>
        <v>4.4395189453651203E-3</v>
      </c>
      <c r="C27" s="29">
        <f>LN('ΒΗΜΑ 2ο-ΤΙΜΕΣ'!C27/'ΒΗΜΑ 2ο-ΤΙΜΕΣ'!C26)</f>
        <v>7.4682946075257444E-3</v>
      </c>
      <c r="D27" s="29">
        <f>LN('ΒΗΜΑ 2ο-ΤΙΜΕΣ'!D27/'ΒΗΜΑ 2ο-ΤΙΜΕΣ'!D26)</f>
        <v>2.7779564107075671E-2</v>
      </c>
      <c r="E27" s="29">
        <f>LN('ΒΗΜΑ 2ο-ΤΙΜΕΣ'!E27/'ΒΗΜΑ 2ο-ΤΙΜΕΣ'!E26)</f>
        <v>-1.2033839563723565E-2</v>
      </c>
      <c r="F27" s="29">
        <f>LN('ΒΗΜΑ 2ο-ΤΙΜΕΣ'!F27/'ΒΗΜΑ 2ο-ΤΙΜΕΣ'!F26)</f>
        <v>-3.1715852782934705E-3</v>
      </c>
      <c r="G27" s="29">
        <f>LN('ΒΗΜΑ 2ο-ΤΙΜΕΣ'!G27/'ΒΗΜΑ 2ο-ΤΙΜΕΣ'!G26)</f>
        <v>-3.186890928519019E-3</v>
      </c>
      <c r="H27" s="29">
        <f>LN('ΒΗΜΑ 2ο-ΤΙΜΕΣ'!H27/'ΒΗΜΑ 2ο-ΤΙΜΕΣ'!H26)</f>
        <v>3.8910554929667217E-3</v>
      </c>
      <c r="I27" s="29">
        <f>LN('ΒΗΜΑ 2ο-ΤΙΜΕΣ'!I27/'ΒΗΜΑ 2ο-ΤΙΜΕΣ'!I26)</f>
        <v>0</v>
      </c>
      <c r="J27" s="29">
        <f>LN('ΒΗΜΑ 2ο-ΤΙΜΕΣ'!J27/'ΒΗΜΑ 2ο-ΤΙΜΕΣ'!J26)</f>
        <v>2.4815169119723993E-2</v>
      </c>
      <c r="K27" s="29">
        <f>LN('ΒΗΜΑ 2ο-ΤΙΜΕΣ'!K27/'ΒΗΜΑ 2ο-ΤΙΜΕΣ'!K26)</f>
        <v>7.290433262679274E-3</v>
      </c>
      <c r="L27" s="29">
        <f>LN('ΒΗΜΑ 2ο-ΤΙΜΕΣ'!L27/'ΒΗΜΑ 2ο-ΤΙΜΕΣ'!L26)</f>
        <v>-2.91121020745833E-3</v>
      </c>
      <c r="M27" s="29">
        <f>LN('ΒΗΜΑ 2ο-ΤΙΜΕΣ'!M27/'ΒΗΜΑ 2ο-ΤΙΜΕΣ'!M26)</f>
        <v>5.9347355198145265E-3</v>
      </c>
      <c r="N27" s="29">
        <f>LN('ΒΗΜΑ 2ο-ΤΙΜΕΣ'!N27/'ΒΗΜΑ 2ο-ΤΙΜΕΣ'!N26)</f>
        <v>0</v>
      </c>
      <c r="O27" s="29">
        <f>LN('ΒΗΜΑ 2ο-ΤΙΜΕΣ'!O27/'ΒΗΜΑ 2ο-ΤΙΜΕΣ'!O26)</f>
        <v>3.4652167705572022E-2</v>
      </c>
      <c r="P27" s="29">
        <f>LN('ΒΗΜΑ 2ο-ΤΙΜΕΣ'!P27/'ΒΗΜΑ 2ο-ΤΙΜΕΣ'!P26)</f>
        <v>8.8217333291479086E-3</v>
      </c>
      <c r="Q27" s="29">
        <f>LN('ΒΗΜΑ 2ο-ΤΙΜΕΣ'!Q27/'ΒΗΜΑ 2ο-ΤΙΜΕΣ'!Q26)</f>
        <v>-3.3681940386778499E-2</v>
      </c>
      <c r="R27" s="29">
        <f>LN('ΒΗΜΑ 2ο-ΤΙΜΕΣ'!R27/'ΒΗΜΑ 2ο-ΤΙΜΕΣ'!R26)</f>
        <v>-1.029336169114132E-3</v>
      </c>
      <c r="S27" s="29">
        <f>LN('ΒΗΜΑ 2ο-ΤΙΜΕΣ'!S27/'ΒΗΜΑ 2ο-ΤΙΜΕΣ'!S26)</f>
        <v>2.5317807984290001E-2</v>
      </c>
      <c r="T27" s="29">
        <f>LN('ΒΗΜΑ 2ο-ΤΙΜΕΣ'!T27/'ΒΗΜΑ 2ο-ΤΙΜΕΣ'!T26)</f>
        <v>-1.3840832659385636E-3</v>
      </c>
      <c r="U27" s="29">
        <f>LN('ΒΗΜΑ 2ο-ΤΙΜΕΣ'!U27/'ΒΗΜΑ 2ο-ΤΙΜΕΣ'!U26)</f>
        <v>-8.1599351732930254E-4</v>
      </c>
      <c r="V27" s="29">
        <f>LN('ΒΗΜΑ 2ο-ΤΙΜΕΣ'!V27/'ΒΗΜΑ 2ο-ΤΙΜΕΣ'!V26)</f>
        <v>0</v>
      </c>
      <c r="W27" s="29">
        <f>LN('ΒΗΜΑ 2ο-ΤΙΜΕΣ'!W27/'ΒΗΜΑ 2ο-ΤΙΜΕΣ'!W26)</f>
        <v>-3.6474204570434202E-3</v>
      </c>
      <c r="X27" s="29">
        <f>LN('ΒΗΜΑ 2ο-ΤΙΜΕΣ'!X27/'ΒΗΜΑ 2ο-ΤΙΜΕΣ'!X26)</f>
        <v>-8.0483331828283718E-3</v>
      </c>
      <c r="Y27" s="29">
        <f>LN('ΒΗΜΑ 2ο-ΤΙΜΕΣ'!Y27/'ΒΗΜΑ 2ο-ΤΙΜΕΣ'!Y26)</f>
        <v>0</v>
      </c>
      <c r="Z27" s="29">
        <f>LN('ΒΗΜΑ 2ο-ΤΙΜΕΣ'!Z27/'ΒΗΜΑ 2ο-ΤΙΜΕΣ'!Z26)</f>
        <v>4.4434643206579093E-3</v>
      </c>
      <c r="AA27" s="29">
        <f>LN('ΒΗΜΑ 2ο-ΤΙΜΕΣ'!AA27/'ΒΗΜΑ 2ο-ΤΙΜΕΣ'!AA26)</f>
        <v>1.5504186535965254E-2</v>
      </c>
      <c r="AB27" s="29">
        <f>LN('ΒΗΜΑ 2ο-ΤΙΜΕΣ'!AB27/'ΒΗΜΑ 2ο-ΤΙΜΕΣ'!AB26)</f>
        <v>-1.3303965626362702E-2</v>
      </c>
      <c r="AC27" s="29">
        <f>LN('ΒΗΜΑ 2ο-ΤΙΜΕΣ'!AC27/'ΒΗΜΑ 2ο-ΤΙΜΕΣ'!AC26)</f>
        <v>-1.8198367169859828E-3</v>
      </c>
      <c r="AD27" s="29">
        <f>LN('ΒΗΜΑ 2ο-ΤΙΜΕΣ'!AD27/'ΒΗΜΑ 2ο-ΤΙΜΕΣ'!AD26)</f>
        <v>1.4473164823503516E-2</v>
      </c>
      <c r="AE27" s="29">
        <f>LN('ΒΗΜΑ 2ο-ΤΙΜΕΣ'!AE27/'ΒΗΜΑ 2ο-ΤΙΜΕΣ'!AE26)</f>
        <v>6.7114345879867778E-3</v>
      </c>
      <c r="AF27" s="29">
        <f>LN('ΒΗΜΑ 2ο-ΤΙΜΕΣ'!AF27/'ΒΗΜΑ 2ο-ΤΙΜΕΣ'!AF26)</f>
        <v>1.7699577099400638E-2</v>
      </c>
      <c r="AG27" s="29">
        <f>LN('ΒΗΜΑ 2ο-ΤΙΜΕΣ'!AG27/'ΒΗΜΑ 2ο-ΤΙΜΕΣ'!AG26)</f>
        <v>8.583743691391435E-3</v>
      </c>
      <c r="AH27" s="29">
        <f>LN('ΒΗΜΑ 2ο-ΤΙΜΕΣ'!AH27/'ΒΗΜΑ 2ο-ΤΙΜΕΣ'!AH26)</f>
        <v>4.7506027585977988E-3</v>
      </c>
      <c r="AI27" s="29">
        <f>LN('ΒΗΜΑ 2ο-ΤΙΜΕΣ'!AI27/'ΒΗΜΑ 2ο-ΤΙΜΕΣ'!AI26)</f>
        <v>-9.1743762760412694E-3</v>
      </c>
      <c r="AJ27" s="29">
        <f>LN('ΒΗΜΑ 2ο-ΤΙΜΕΣ'!AJ27/'ΒΗΜΑ 2ο-ΤΙΜΕΣ'!AJ26)</f>
        <v>3.1645596029631616E-3</v>
      </c>
      <c r="AK27" s="29">
        <f>LN('ΒΗΜΑ 2ο-ΤΙΜΕΣ'!AK27/'ΒΗΜΑ 2ο-ΤΙΜΕΣ'!AK26)</f>
        <v>5.0505157860685716E-3</v>
      </c>
      <c r="AL27" s="29">
        <f>LN('ΒΗΜΑ 2ο-ΤΙΜΕΣ'!AL27/'ΒΗΜΑ 2ο-ΤΙΜΕΣ'!AL26)</f>
        <v>1.3245226750020723E-2</v>
      </c>
      <c r="AM27" s="29">
        <f>LN('ΒΗΜΑ 2ο-ΤΙΜΕΣ'!AM27/'ΒΗΜΑ 2ο-ΤΙΜΕΣ'!AM26)</f>
        <v>-4.3763745997990001E-3</v>
      </c>
      <c r="AN27" s="29">
        <f>LN('ΒΗΜΑ 2ο-ΤΙΜΕΣ'!AN27/'ΒΗΜΑ 2ο-ΤΙΜΕΣ'!AN26)</f>
        <v>-2.2141125877213518E-2</v>
      </c>
      <c r="AO27" s="29">
        <f>LN('ΒΗΜΑ 2ο-ΤΙΜΕΣ'!AO27/'ΒΗΜΑ 2ο-ΤΙΜΕΣ'!AO26)</f>
        <v>2.2771382412477597E-2</v>
      </c>
    </row>
    <row r="28" spans="1:41">
      <c r="A28" s="28">
        <v>42954</v>
      </c>
      <c r="B28" s="29">
        <f>LN('ΒΗΜΑ 2ο-ΤΙΜΕΣ'!B28/'ΒΗΜΑ 2ο-ΤΙΜΕΣ'!B27)</f>
        <v>0</v>
      </c>
      <c r="C28" s="29">
        <f>LN('ΒΗΜΑ 2ο-ΤΙΜΕΣ'!C28/'ΒΗΜΑ 2ο-ΤΙΜΕΣ'!C27)</f>
        <v>-1.3483350337286988E-2</v>
      </c>
      <c r="D28" s="29">
        <f>LN('ΒΗΜΑ 2ο-ΤΙΜΕΣ'!D28/'ΒΗΜΑ 2ο-ΤΙΜΕΣ'!D27)</f>
        <v>-6.8728792877620643E-3</v>
      </c>
      <c r="E28" s="29">
        <f>LN('ΒΗΜΑ 2ο-ΤΙΜΕΣ'!E28/'ΒΗΜΑ 2ο-ΤΙΜΕΣ'!E27)</f>
        <v>2.4183808642816527E-3</v>
      </c>
      <c r="F28" s="29">
        <f>LN('ΒΗΜΑ 2ο-ΤΙΜΕΣ'!F28/'ΒΗΜΑ 2ο-ΤΙΜΕΣ'!F27)</f>
        <v>-7.0130985558719177E-3</v>
      </c>
      <c r="G28" s="29">
        <f>LN('ΒΗΜΑ 2ο-ΤΙΜΕΣ'!G28/'ΒΗΜΑ 2ο-ΤΙΜΕΣ'!G27)</f>
        <v>3.1868909285191231E-3</v>
      </c>
      <c r="H28" s="29">
        <f>LN('ΒΗΜΑ 2ο-ΤΙΜΕΣ'!H28/'ΒΗΜΑ 2ο-ΤΙΜΕΣ'!H27)</f>
        <v>0</v>
      </c>
      <c r="I28" s="29">
        <f>LN('ΒΗΜΑ 2ο-ΤΙΜΕΣ'!I28/'ΒΗΜΑ 2ο-ΤΙΜΕΣ'!I27)</f>
        <v>0</v>
      </c>
      <c r="J28" s="29">
        <f>LN('ΒΗΜΑ 2ο-ΤΙΜΕΣ'!J28/'ΒΗΜΑ 2ο-ΤΙΜΕΣ'!J27)</f>
        <v>-2.481516911972402E-2</v>
      </c>
      <c r="K28" s="29">
        <f>LN('ΒΗΜΑ 2ο-ΤΙΜΕΣ'!K28/'ΒΗΜΑ 2ο-ΤΙΜΕΣ'!K27)</f>
        <v>-3.1150059549159007E-2</v>
      </c>
      <c r="L28" s="29">
        <f>LN('ΒΗΜΑ 2ο-ΤΙΜΕΣ'!L28/'ΒΗΜΑ 2ο-ΤΙΜΕΣ'!L27)</f>
        <v>-8.7848295557328027E-3</v>
      </c>
      <c r="M28" s="29">
        <f>LN('ΒΗΜΑ 2ο-ΤΙΜΕΣ'!M28/'ΒΗΜΑ 2ο-ΤΙΜΕΣ'!M27)</f>
        <v>-1.1904902506318427E-2</v>
      </c>
      <c r="N28" s="29">
        <f>LN('ΒΗΜΑ 2ο-ΤΙΜΕΣ'!N28/'ΒΗΜΑ 2ο-ΤΙΜΕΣ'!N27)</f>
        <v>-7.6045993852193036E-3</v>
      </c>
      <c r="O28" s="29">
        <f>LN('ΒΗΜΑ 2ο-ΤΙΜΕΣ'!O28/'ΒΗΜΑ 2ο-ΤΙΜΕΣ'!O27)</f>
        <v>-1.9102777640710323E-2</v>
      </c>
      <c r="P28" s="29">
        <f>LN('ΒΗΜΑ 2ο-ΤΙΜΕΣ'!P28/'ΒΗΜΑ 2ο-ΤΙΜΕΣ'!P27)</f>
        <v>-1.8999938244903942E-2</v>
      </c>
      <c r="Q28" s="29">
        <f>LN('ΒΗΜΑ 2ο-ΤΙΜΕΣ'!Q28/'ΒΗΜΑ 2ο-ΤΙΜΕΣ'!Q27)</f>
        <v>-2.8057952795157381E-2</v>
      </c>
      <c r="R28" s="29">
        <f>LN('ΒΗΜΑ 2ο-ΤΙΜΕΣ'!R28/'ΒΗΜΑ 2ο-ΤΙΜΕΣ'!R27)</f>
        <v>4.1110027065222876E-3</v>
      </c>
      <c r="S28" s="29">
        <f>LN('ΒΗΜΑ 2ο-ΤΙΜΕΣ'!S28/'ΒΗΜΑ 2ο-ΤΙΜΕΣ'!S27)</f>
        <v>-1.0050335853501338E-2</v>
      </c>
      <c r="T28" s="29">
        <f>LN('ΒΗΜΑ 2ο-ΤΙΜΕΣ'!T28/'ΒΗΜΑ 2ο-ΤΙΜΕΣ'!T27)</f>
        <v>-1.7464642292728882E-2</v>
      </c>
      <c r="U28" s="29">
        <f>LN('ΒΗΜΑ 2ο-ΤΙΜΕΣ'!U28/'ΒΗΜΑ 2ο-ΤΙΜΕΣ'!U27)</f>
        <v>-8.196767204178515E-3</v>
      </c>
      <c r="V28" s="29">
        <f>LN('ΒΗΜΑ 2ο-ΤΙΜΕΣ'!V28/'ΒΗΜΑ 2ο-ΤΙΜΕΣ'!V27)</f>
        <v>-1.1494379425735134E-2</v>
      </c>
      <c r="W28" s="29">
        <f>LN('ΒΗΜΑ 2ο-ΤΙΜΕΣ'!W28/'ΒΗΜΑ 2ο-ΤΙΜΕΣ'!W27)</f>
        <v>0</v>
      </c>
      <c r="X28" s="29">
        <f>LN('ΒΗΜΑ 2ο-ΤΙΜΕΣ'!X28/'ΒΗΜΑ 2ο-ΤΙΜΕΣ'!X27)</f>
        <v>7.0458268332026543E-3</v>
      </c>
      <c r="Y28" s="29">
        <f>LN('ΒΗΜΑ 2ο-ΤΙΜΕΣ'!Y28/'ΒΗΜΑ 2ο-ΤΙΜΕΣ'!Y27)</f>
        <v>0</v>
      </c>
      <c r="Z28" s="29">
        <f>LN('ΒΗΜΑ 2ο-ΤΙΜΕΣ'!Z28/'ΒΗΜΑ 2ο-ΤΙΜΕΣ'!Z27)</f>
        <v>-2.2192641154632235E-3</v>
      </c>
      <c r="AA28" s="29">
        <f>LN('ΒΗΜΑ 2ο-ΤΙΜΕΣ'!AA28/'ΒΗΜΑ 2ο-ΤΙΜΕΣ'!AA27)</f>
        <v>3.0721990369700588E-3</v>
      </c>
      <c r="AB28" s="29">
        <f>LN('ΒΗΜΑ 2ο-ΤΙΜΕΣ'!AB28/'ΒΗΜΑ 2ο-ΤΙΜΕΣ'!AB27)</f>
        <v>-2.2346378014164881E-3</v>
      </c>
      <c r="AC28" s="29">
        <f>LN('ΒΗΜΑ 2ο-ΤΙΜΕΣ'!AC28/'ΒΗΜΑ 2ο-ΤΙΜΕΣ'!AC27)</f>
        <v>-8.23049913651548E-3</v>
      </c>
      <c r="AD28" s="29">
        <f>LN('ΒΗΜΑ 2ο-ΤΙΜΕΣ'!AD28/'ΒΗΜΑ 2ο-ΤΙΜΕΣ'!AD27)</f>
        <v>2.2274346398472793E-2</v>
      </c>
      <c r="AE28" s="29">
        <f>LN('ΒΗΜΑ 2ο-ΤΙΜΕΣ'!AE28/'ΒΗΜΑ 2ο-ΤΙΜΕΣ'!AE27)</f>
        <v>6.6666913581890771E-3</v>
      </c>
      <c r="AF28" s="29">
        <f>LN('ΒΗΜΑ 2ο-ΤΙΜΕΣ'!AF28/'ΒΗΜΑ 2ο-ΤΙΜΕΣ'!AF27)</f>
        <v>-3.5149421074444969E-3</v>
      </c>
      <c r="AG28" s="29">
        <f>LN('ΒΗΜΑ 2ο-ΤΙΜΕΣ'!AG28/'ΒΗΜΑ 2ο-ΤΙΜΕΣ'!AG27)</f>
        <v>2.8449521322313448E-3</v>
      </c>
      <c r="AH28" s="29">
        <f>LN('ΒΗΜΑ 2ο-ΤΙΜΕΣ'!AH28/'ΒΗΜΑ 2ο-ΤΙΜΕΣ'!AH27)</f>
        <v>-4.7506027585977528E-3</v>
      </c>
      <c r="AI28" s="29">
        <f>LN('ΒΗΜΑ 2ο-ΤΙΜΕΣ'!AI28/'ΒΗΜΑ 2ο-ΤΙΜΕΣ'!AI27)</f>
        <v>2.2780028331820121E-2</v>
      </c>
      <c r="AJ28" s="29">
        <f>LN('ΒΗΜΑ 2ο-ΤΙΜΕΣ'!AJ28/'ΒΗΜΑ 2ο-ΤΙΜΕΣ'!AJ27)</f>
        <v>-4.7506027585978647E-3</v>
      </c>
      <c r="AK28" s="29">
        <f>LN('ΒΗΜΑ 2ο-ΤΙΜΕΣ'!AK28/'ΒΗΜΑ 2ο-ΤΙΜΕΣ'!AK27)</f>
        <v>0</v>
      </c>
      <c r="AL28" s="29">
        <f>LN('ΒΗΜΑ 2ο-ΤΙΜΕΣ'!AL28/'ΒΗΜΑ 2ο-ΤΙΜΕΣ'!AL27)</f>
        <v>6.5574005461590396E-3</v>
      </c>
      <c r="AM28" s="29">
        <f>LN('ΒΗΜΑ 2ο-ΤΙΜΕΣ'!AM28/'ΒΗΜΑ 2ο-ΤΙΜΕΣ'!AM27)</f>
        <v>-1.3245226750020567E-2</v>
      </c>
      <c r="AN28" s="29">
        <f>LN('ΒΗΜΑ 2ο-ΤΙΜΕΣ'!AN28/'ΒΗΜΑ 2ο-ΤΙΜΕΣ'!AN27)</f>
        <v>-5.3652713492320141E-2</v>
      </c>
      <c r="AO28" s="29">
        <f>LN('ΒΗΜΑ 2ο-ΤΙΜΕΣ'!AO28/'ΒΗΜΑ 2ο-ΤΙΜΕΣ'!AO27)</f>
        <v>-5.6444176196770697E-3</v>
      </c>
    </row>
    <row r="29" spans="1:41">
      <c r="A29" s="28">
        <v>42955</v>
      </c>
      <c r="B29" s="29">
        <f>LN('ΒΗΜΑ 2ο-ΤΙΜΕΣ'!B29/'ΒΗΜΑ 2ο-ΤΙΜΕΣ'!B28)</f>
        <v>-1.9005602811904408E-2</v>
      </c>
      <c r="C29" s="29">
        <f>LN('ΒΗΜΑ 2ο-ΤΙΜΕΣ'!C29/'ΒΗΜΑ 2ο-ΤΙΜΕΣ'!C28)</f>
        <v>-1.509434248854292E-3</v>
      </c>
      <c r="D29" s="29">
        <f>LN('ΒΗΜΑ 2ο-ΤΙΜΕΣ'!D29/'ΒΗΜΑ 2ο-ΤΙΜΕΣ'!D28)</f>
        <v>6.8728792877620504E-3</v>
      </c>
      <c r="E29" s="29">
        <f>LN('ΒΗΜΑ 2ο-ΤΙΜΕΣ'!E29/'ΒΗΜΑ 2ο-ΤΙΜΕΣ'!E28)</f>
        <v>4.8192864359489218E-3</v>
      </c>
      <c r="F29" s="29">
        <f>LN('ΒΗΜΑ 2ο-ΤΙΜΕΣ'!F29/'ΒΗΜΑ 2ο-ΤΙΜΕΣ'!F28)</f>
        <v>1.2082817906122468E-2</v>
      </c>
      <c r="G29" s="29">
        <f>LN('ΒΗΜΑ 2ο-ΤΙΜΕΣ'!G29/'ΒΗΜΑ 2ο-ΤΙΜΕΣ'!G28)</f>
        <v>1.8165309263977853E-3</v>
      </c>
      <c r="H29" s="29">
        <f>LN('ΒΗΜΑ 2ο-ΤΙΜΕΣ'!H29/'ΒΗΜΑ 2ο-ΤΙΜΕΣ'!H28)</f>
        <v>1.9398648178264545E-3</v>
      </c>
      <c r="I29" s="29">
        <f>LN('ΒΗΜΑ 2ο-ΤΙΜΕΣ'!I29/'ΒΗΜΑ 2ο-ΤΙΜΕΣ'!I28)</f>
        <v>0</v>
      </c>
      <c r="J29" s="29">
        <f>LN('ΒΗΜΑ 2ο-ΤΙΜΕΣ'!J29/'ΒΗΜΑ 2ο-ΤΙΜΕΣ'!J28)</f>
        <v>7.5094220221313479E-3</v>
      </c>
      <c r="K29" s="29">
        <f>LN('ΒΗΜΑ 2ο-ΤΙΜΕΣ'!K29/'ΒΗΜΑ 2ο-ΤΙΜΕΣ'!K28)</f>
        <v>0</v>
      </c>
      <c r="L29" s="29">
        <f>LN('ΒΗΜΑ 2ο-ΤΙΜΕΣ'!L29/'ΒΗΜΑ 2ο-ΤΙΜΕΣ'!L28)</f>
        <v>-4.4215252578773739E-3</v>
      </c>
      <c r="M29" s="29">
        <f>LN('ΒΗΜΑ 2ο-ΤΙΜΕΣ'!M29/'ΒΗΜΑ 2ο-ΤΙΜΕΣ'!M28)</f>
        <v>-6.0060240602119218E-3</v>
      </c>
      <c r="N29" s="29">
        <f>LN('ΒΗΜΑ 2ο-ΤΙΜΕΣ'!N29/'ΒΗΜΑ 2ο-ΤΙΜΕΣ'!N28)</f>
        <v>1.5151805020602246E-2</v>
      </c>
      <c r="O29" s="29">
        <f>LN('ΒΗΜΑ 2ο-ΤΙΜΕΣ'!O29/'ΒΗΜΑ 2ο-ΤΙΜΕΣ'!O28)</f>
        <v>9.5970026410094837E-3</v>
      </c>
      <c r="P29" s="29">
        <f>LN('ΒΗΜΑ 2ο-ΤΙΜΕΣ'!P29/'ΒΗΜΑ 2ο-ΤΙΜΕΣ'!P28)</f>
        <v>-2.5608208616737039E-3</v>
      </c>
      <c r="Q29" s="29">
        <f>LN('ΒΗΜΑ 2ο-ΤΙΜΕΣ'!Q29/'ΒΗΜΑ 2ο-ΤΙΜΕΣ'!Q28)</f>
        <v>1.7461827163662288E-2</v>
      </c>
      <c r="R29" s="29">
        <f>LN('ΒΗΜΑ 2ο-ΤΙΜΕΣ'!R29/'ΒΗΜΑ 2ο-ΤΙΜΕΣ'!R28)</f>
        <v>-1.394290596901275E-2</v>
      </c>
      <c r="S29" s="29">
        <f>LN('ΒΗΜΑ 2ο-ΤΙΜΕΣ'!S29/'ΒΗΜΑ 2ο-ΤΙΜΕΣ'!S28)</f>
        <v>-2.212856251073388E-2</v>
      </c>
      <c r="T29" s="29">
        <f>LN('ΒΗΜΑ 2ο-ΤΙΜΕΣ'!T29/'ΒΗΜΑ 2ο-ΤΙΜΕΣ'!T28)</f>
        <v>1.469071541000381E-2</v>
      </c>
      <c r="U29" s="29">
        <f>LN('ΒΗΜΑ 2ο-ΤΙΜΕΣ'!U29/'ΒΗΜΑ 2ο-ΤΙΜΕΣ'!U28)</f>
        <v>-4.1237171838621519E-3</v>
      </c>
      <c r="V29" s="29">
        <f>LN('ΒΗΜΑ 2ο-ΤΙΜΕΣ'!V29/'ΒΗΜΑ 2ο-ΤΙΜΕΣ'!V28)</f>
        <v>2.2858138076050184E-2</v>
      </c>
      <c r="W29" s="29">
        <f>LN('ΒΗΜΑ 2ο-ΤΙΜΕΣ'!W29/'ΒΗΜΑ 2ο-ΤΙΜΕΣ'!W28)</f>
        <v>-7.3349962115655844E-3</v>
      </c>
      <c r="X29" s="29">
        <f>LN('ΒΗΜΑ 2ο-ΤΙΜΕΣ'!X29/'ΒΗΜΑ 2ο-ΤΙΜΕΣ'!X28)</f>
        <v>-1.0035123772400224E-3</v>
      </c>
      <c r="Y29" s="29">
        <f>LN('ΒΗΜΑ 2ο-ΤΙΜΕΣ'!Y29/'ΒΗΜΑ 2ο-ΤΙΜΕΣ'!Y28)</f>
        <v>1.5873349156290163E-2</v>
      </c>
      <c r="Z29" s="29">
        <f>LN('ΒΗΜΑ 2ο-ΤΙΜΕΣ'!Z29/'ΒΗΜΑ 2ο-ΤΙΜΕΣ'!Z28)</f>
        <v>0</v>
      </c>
      <c r="AA29" s="29">
        <f>LN('ΒΗΜΑ 2ο-ΤΙΜΕΣ'!AA29/'ΒΗΜΑ 2ο-ΤΙΜΕΣ'!AA28)</f>
        <v>1.2195273093818206E-2</v>
      </c>
      <c r="AB29" s="29">
        <f>LN('ΒΗΜΑ 2ο-ΤΙΜΕΣ'!AB29/'ΒΗΜΑ 2ο-ΤΙΜΕΣ'!AB28)</f>
        <v>-6.7340321813439564E-3</v>
      </c>
      <c r="AC29" s="29">
        <f>LN('ΒΗΜΑ 2ο-ΤΙΜΕΣ'!AC29/'ΒΗΜΑ 2ο-ΤΙΜΕΣ'!AC28)</f>
        <v>8.2304991365154435E-3</v>
      </c>
      <c r="AD29" s="29">
        <f>LN('ΒΗΜΑ 2ο-ΤΙΜΕΣ'!AD29/'ΒΗΜΑ 2ο-ΤΙΜΕΣ'!AD28)</f>
        <v>-1.5203347664281589E-3</v>
      </c>
      <c r="AE29" s="29">
        <f>LN('ΒΗΜΑ 2ο-ΤΙΜΕΣ'!AE29/'ΒΗΜΑ 2ο-ΤΙΜΕΣ'!AE28)</f>
        <v>-6.6666913581891222E-3</v>
      </c>
      <c r="AF29" s="29">
        <f>LN('ΒΗΜΑ 2ο-ΤΙΜΕΣ'!AF29/'ΒΗΜΑ 2ο-ΤΙΜΕΣ'!AF28)</f>
        <v>-2.4956731973867392E-2</v>
      </c>
      <c r="AG29" s="29">
        <f>LN('ΒΗΜΑ 2ο-ΤΙΜΕΣ'!AG29/'ΒΗΜΑ 2ο-ΤΙΜΕΣ'!AG28)</f>
        <v>1.4104606181541945E-2</v>
      </c>
      <c r="AH29" s="29">
        <f>LN('ΒΗΜΑ 2ο-ΤΙΜΕΣ'!AH29/'ΒΗΜΑ 2ο-ΤΙΜΕΣ'!AH28)</f>
        <v>1.4184634991956381E-2</v>
      </c>
      <c r="AI29" s="29">
        <f>LN('ΒΗΜΑ 2ο-ΤΙΜΕΣ'!AI29/'ΒΗΜΑ 2ο-ΤΙΜΕΣ'!AI28)</f>
        <v>-9.0498355199179273E-3</v>
      </c>
      <c r="AJ29" s="29">
        <f>LN('ΒΗΜΑ 2ο-ΤΙΜΕΣ'!AJ29/'ΒΗΜΑ 2ο-ΤΙΜΕΣ'!AJ28)</f>
        <v>-7.9681696491768449E-3</v>
      </c>
      <c r="AK29" s="29">
        <f>LN('ΒΗΜΑ 2ο-ΤΙΜΕΣ'!AK29/'ΒΗΜΑ 2ο-ΤΙΜΕΣ'!AK28)</f>
        <v>0</v>
      </c>
      <c r="AL29" s="29">
        <f>LN('ΒΗΜΑ 2ο-ΤΙΜΕΣ'!AL29/'ΒΗΜΑ 2ο-ΤΙΜΕΣ'!AL28)</f>
        <v>-1.3158084577511199E-2</v>
      </c>
      <c r="AM29" s="29">
        <f>LN('ΒΗΜΑ 2ο-ΤΙΜΕΣ'!AM29/'ΒΗΜΑ 2ο-ΤΙΜΕΣ'!AM28)</f>
        <v>2.21975673831281E-3</v>
      </c>
      <c r="AN29" s="29">
        <f>LN('ΒΗΜΑ 2ο-ΤΙΜΕΣ'!AN29/'ΒΗΜΑ 2ο-ΤΙΜΕΣ'!AN28)</f>
        <v>7.8431774610258787E-3</v>
      </c>
      <c r="AO29" s="29">
        <f>LN('ΒΗΜΑ 2ο-ΤΙΜΕΣ'!AO29/'ΒΗΜΑ 2ο-ΤΙΜΕΣ'!AO28)</f>
        <v>0</v>
      </c>
    </row>
    <row r="30" spans="1:41">
      <c r="A30" s="28">
        <v>42956</v>
      </c>
      <c r="B30" s="29">
        <f>LN('ΒΗΜΑ 2ο-ΤΙΜΕΣ'!B30/'ΒΗΜΑ 2ο-ΤΙΜΕΣ'!B29)</f>
        <v>2.3425499510055854E-2</v>
      </c>
      <c r="C30" s="29">
        <f>LN('ΒΗΜΑ 2ο-ΤΙΜΕΣ'!C30/'ΒΗΜΑ 2ο-ΤΙΜΕΣ'!C29)</f>
        <v>1.5094342488543404E-3</v>
      </c>
      <c r="D30" s="29">
        <f>LN('ΒΗΜΑ 2ο-ΤΙΜΕΣ'!D30/'ΒΗΜΑ 2ο-ΤΙΜΕΣ'!D29)</f>
        <v>3.4188067487856823E-3</v>
      </c>
      <c r="E30" s="29">
        <f>LN('ΒΗΜΑ 2ο-ΤΙΜΕΣ'!E30/'ΒΗΜΑ 2ο-ΤΙΜΕΣ'!E29)</f>
        <v>3.5422829842484273E-2</v>
      </c>
      <c r="F30" s="29">
        <f>LN('ΒΗΜΑ 2ο-ΤΙΜΕΣ'!F30/'ΒΗΜΑ 2ο-ΤΙΜΕΣ'!F29)</f>
        <v>1.068856450635508E-2</v>
      </c>
      <c r="G30" s="29">
        <f>LN('ΒΗΜΑ 2ο-ΤΙΜΕΣ'!G30/'ΒΗΜΑ 2ο-ΤΙΜΕΣ'!G29)</f>
        <v>-4.5475294376294073E-3</v>
      </c>
      <c r="H30" s="29">
        <f>LN('ΒΗΜΑ 2ο-ΤΙΜΕΣ'!H30/'ΒΗΜΑ 2ο-ΤΙΜΕΣ'!H29)</f>
        <v>0</v>
      </c>
      <c r="I30" s="29">
        <f>LN('ΒΗΜΑ 2ο-ΤΙΜΕΣ'!I30/'ΒΗΜΑ 2ο-ΤΙΜΕΣ'!I29)</f>
        <v>0</v>
      </c>
      <c r="J30" s="29">
        <f>LN('ΒΗΜΑ 2ο-ΤΙΜΕΣ'!J30/'ΒΗΜΑ 2ο-ΤΙΜΕΣ'!J29)</f>
        <v>0</v>
      </c>
      <c r="K30" s="29">
        <f>LN('ΒΗΜΑ 2ο-ΤΙΜΕΣ'!K30/'ΒΗΜΑ 2ο-ΤΙΜΕΣ'!K29)</f>
        <v>-1.666667052469229E-3</v>
      </c>
      <c r="L30" s="29">
        <f>LN('ΒΗΜΑ 2ο-ΤΙΜΕΣ'!L30/'ΒΗΜΑ 2ο-ΤΙΜΕΣ'!L29)</f>
        <v>-1.0393560527263307E-2</v>
      </c>
      <c r="M30" s="29">
        <f>LN('ΒΗΜΑ 2ο-ΤΙΜΕΣ'!M30/'ΒΗΜΑ 2ο-ΤΙΜΕΣ'!M29)</f>
        <v>-6.0423144559625863E-3</v>
      </c>
      <c r="N30" s="29">
        <f>LN('ΒΗΜΑ 2ο-ΤΙΜΕΣ'!N30/'ΒΗΜΑ 2ο-ΤΙΜΕΣ'!N29)</f>
        <v>-3.053672386008165E-2</v>
      </c>
      <c r="O30" s="29">
        <f>LN('ΒΗΜΑ 2ο-ΤΙΜΕΣ'!O30/'ΒΗΜΑ 2ο-ΤΙΜΕΣ'!O29)</f>
        <v>-4.1936910618862303E-2</v>
      </c>
      <c r="P30" s="29">
        <f>LN('ΒΗΜΑ 2ο-ΤΙΜΕΣ'!P30/'ΒΗΜΑ 2ο-ΤΙΜΕΣ'!P29)</f>
        <v>-1.9418085857101627E-2</v>
      </c>
      <c r="Q30" s="29">
        <f>LN('ΒΗΜΑ 2ο-ΤΙΜΕΣ'!Q30/'ΒΗΜΑ 2ο-ΤΙΜΕΣ'!Q29)</f>
        <v>-4.0026737896574445E-3</v>
      </c>
      <c r="R30" s="29">
        <f>LN('ΒΗΜΑ 2ο-ΤΙΜΕΣ'!R30/'ΒΗΜΑ 2ο-ΤΙΜΕΣ'!R29)</f>
        <v>2.3131332023418927E-2</v>
      </c>
      <c r="S30" s="29">
        <f>LN('ΒΗΜΑ 2ο-ΤΙΜΕΣ'!S30/'ΒΗΜΑ 2ο-ΤΙΜΕΣ'!S29)</f>
        <v>1.5371780047854002E-2</v>
      </c>
      <c r="T30" s="29">
        <f>LN('ΒΗΜΑ 2ο-ΤΙΜΕΣ'!T30/'ΒΗΜΑ 2ο-ΤΙΜΕΣ'!T29)</f>
        <v>0</v>
      </c>
      <c r="U30" s="29">
        <f>LN('ΒΗΜΑ 2ο-ΤΙΜΕΣ'!U30/'ΒΗΜΑ 2ο-ΤΙΜΕΣ'!U29)</f>
        <v>7.4104908904847507E-3</v>
      </c>
      <c r="V30" s="29">
        <f>LN('ΒΗΜΑ 2ο-ΤΙΜΕΣ'!V30/'ΒΗΜΑ 2ο-ΤΙΜΕΣ'!V29)</f>
        <v>1.123607326692597E-2</v>
      </c>
      <c r="W30" s="29">
        <f>LN('ΒΗΜΑ 2ο-ΤΙΜΕΣ'!W30/'ΒΗΜΑ 2ο-ΤΙΜΕΣ'!W29)</f>
        <v>1.3406660280115279E-2</v>
      </c>
      <c r="X30" s="29">
        <f>LN('ΒΗΜΑ 2ο-ΤΙΜΕΣ'!X30/'ΒΗΜΑ 2ο-ΤΙΜΕΣ'!X29)</f>
        <v>1.003512377240109E-3</v>
      </c>
      <c r="Y30" s="29">
        <f>LN('ΒΗΜΑ 2ο-ΤΙΜΕΣ'!Y30/'ΒΗΜΑ 2ο-ΤΙΜΕΣ'!Y29)</f>
        <v>-7.9051795071132611E-3</v>
      </c>
      <c r="Z30" s="29">
        <f>LN('ΒΗΜΑ 2ο-ΤΙΜΕΣ'!Z30/'ΒΗΜΑ 2ο-ΤΙΜΕΣ'!Z29)</f>
        <v>-6.6874970589520643E-3</v>
      </c>
      <c r="AA30" s="29">
        <f>LN('ΒΗΜΑ 2ο-ΤΙΜΕΣ'!AA30/'ΒΗΜΑ 2ο-ΤΙΜΕΣ'!AA29)</f>
        <v>-2.609511078285184E-2</v>
      </c>
      <c r="AB30" s="29">
        <f>LN('ΒΗΜΑ 2ο-ΤΙΜΕΣ'!AB30/'ΒΗΜΑ 2ο-ΤΙΜΕΣ'!AB29)</f>
        <v>-9.0498355199179273E-3</v>
      </c>
      <c r="AC30" s="29">
        <f>LN('ΒΗΜΑ 2ο-ΤΙΜΕΣ'!AC30/'ΒΗΜΑ 2ο-ΤΙΜΕΣ'!AC29)</f>
        <v>-1.0989121575595317E-2</v>
      </c>
      <c r="AD30" s="29">
        <f>LN('ΒΗΜΑ 2ο-ΤΙΜΕΣ'!AD30/'ΒΗΜΑ 2ο-ΤΙΜΕΣ'!AD29)</f>
        <v>7.9560942503868175E-3</v>
      </c>
      <c r="AE30" s="29">
        <f>LN('ΒΗΜΑ 2ο-ΤΙΜΕΣ'!AE30/'ΒΗΜΑ 2ο-ΤΙΜΕΣ'!AE29)</f>
        <v>9.9834439841832052E-3</v>
      </c>
      <c r="AF30" s="29">
        <f>LN('ΒΗΜΑ 2ο-ΤΙΜΕΣ'!AF30/'ΒΗΜΑ 2ο-ΤΙΜΕΣ'!AF29)</f>
        <v>7.1942756340272309E-3</v>
      </c>
      <c r="AG30" s="29">
        <f>LN('ΒΗΜΑ 2ο-ΤΙΜΕΣ'!AG30/'ΒΗΜΑ 2ο-ΤΙΜΕΣ'!AG29)</f>
        <v>-5.6179923042232608E-3</v>
      </c>
      <c r="AH30" s="29">
        <f>LN('ΒΗΜΑ 2ο-ΤΙΜΕΣ'!AH30/'ΒΗΜΑ 2ο-ΤΙΜΕΣ'!AH29)</f>
        <v>9.345862418237599E-3</v>
      </c>
      <c r="AI30" s="29">
        <f>LN('ΒΗΜΑ 2ο-ΤΙΜΕΣ'!AI30/'ΒΗΜΑ 2ο-ΤΙΜΕΣ'!AI29)</f>
        <v>0</v>
      </c>
      <c r="AJ30" s="29">
        <f>LN('ΒΗΜΑ 2ο-ΤΙΜΕΣ'!AJ30/'ΒΗΜΑ 2ο-ΤΙΜΕΣ'!AJ29)</f>
        <v>-2.2654690564806151E-2</v>
      </c>
      <c r="AK30" s="29">
        <f>LN('ΒΗΜΑ 2ο-ΤΙΜΕΣ'!AK30/'ΒΗΜΑ 2ο-ΤΙΜΕΣ'!AK29)</f>
        <v>0</v>
      </c>
      <c r="AL30" s="29">
        <f>LN('ΒΗΜΑ 2ο-ΤΙΜΕΣ'!AL30/'ΒΗΜΑ 2ο-ΤΙΜΕΣ'!AL29)</f>
        <v>1.3158084577511201E-2</v>
      </c>
      <c r="AM30" s="29">
        <f>LN('ΒΗΜΑ 2ο-ΤΙΜΕΣ'!AM30/'ΒΗΜΑ 2ο-ΤΙΜΕΣ'!AM29)</f>
        <v>1.1025470011707641E-2</v>
      </c>
      <c r="AN30" s="29">
        <f>LN('ΒΗΜΑ 2ο-ΤΙΜΕΣ'!AN30/'ΒΗΜΑ 2ο-ΤΙΜΕΣ'!AN29)</f>
        <v>5.3244514518812285E-2</v>
      </c>
      <c r="AO30" s="29">
        <f>LN('ΒΗΜΑ 2ο-ΤΙΜΕΣ'!AO30/'ΒΗΜΑ 2ο-ΤΙΜΕΣ'!AO29)</f>
        <v>3.7664827954768648E-3</v>
      </c>
    </row>
    <row r="31" spans="1:41">
      <c r="A31" s="28">
        <v>42957</v>
      </c>
      <c r="B31" s="29">
        <f>LN('ΒΗΜΑ 2ο-ΤΙΜΕΣ'!B31/'ΒΗΜΑ 2ο-ΤΙΜΕΣ'!B30)</f>
        <v>-1.4436674941622589E-2</v>
      </c>
      <c r="C31" s="29">
        <f>LN('ΒΗΜΑ 2ο-ΤΙΜΕΣ'!C31/'ΒΗΜΑ 2ο-ΤΙΜΕΣ'!C30)</f>
        <v>1.5071592905713386E-3</v>
      </c>
      <c r="D31" s="29">
        <f>LN('ΒΗΜΑ 2ο-ΤΙΜΕΣ'!D31/'ΒΗΜΑ 2ο-ΤΙΜΕΣ'!D30)</f>
        <v>-3.418806748785609E-3</v>
      </c>
      <c r="E31" s="29">
        <f>LN('ΒΗΜΑ 2ο-ΤΙΜΕΣ'!E31/'ΒΗΜΑ 2ο-ΤΙΜΕΣ'!E30)</f>
        <v>-1.4018921179330818E-2</v>
      </c>
      <c r="F31" s="29">
        <f>LN('ΒΗΜΑ 2ο-ΤΙΜΕΣ'!F31/'ΒΗΜΑ 2ο-ΤΙΜΕΣ'!F30)</f>
        <v>-2.5046976150093934E-3</v>
      </c>
      <c r="G31" s="29">
        <f>LN('ΒΗΜΑ 2ο-ΤΙΜΕΣ'!G31/'ΒΗΜΑ 2ο-ΤΙΜΕΣ'!G30)</f>
        <v>-2.1654842956394655E-2</v>
      </c>
      <c r="H31" s="29">
        <f>LN('ΒΗΜΑ 2ο-ΤΙΜΕΣ'!H31/'ΒΗΜΑ 2ο-ΤΙΜΕΣ'!H30)</f>
        <v>3.8684767779203319E-3</v>
      </c>
      <c r="I31" s="29">
        <f>LN('ΒΗΜΑ 2ο-ΤΙΜΕΣ'!I31/'ΒΗΜΑ 2ο-ΤΙΜΕΣ'!I30)</f>
        <v>-8.5106896679086191E-3</v>
      </c>
      <c r="J31" s="29">
        <f>LN('ΒΗΜΑ 2ο-ΤΙΜΕΣ'!J31/'ΒΗΜΑ 2ο-ΤΙΜΕΣ'!J30)</f>
        <v>-5.0000104167056405E-3</v>
      </c>
      <c r="K31" s="29">
        <f>LN('ΒΗΜΑ 2ο-ΤΙΜΕΣ'!K31/'ΒΗΜΑ 2ο-ΤΙΜΕΣ'!K30)</f>
        <v>-1.0058760417846238E-2</v>
      </c>
      <c r="L31" s="29">
        <f>LN('ΒΗΜΑ 2ο-ΤΙΜΕΣ'!L31/'ΒΗΜΑ 2ο-ΤΙΜΕΣ'!L30)</f>
        <v>0</v>
      </c>
      <c r="M31" s="29">
        <f>LN('ΒΗΜΑ 2ο-ΤΙΜΕΣ'!M31/'ΒΗΜΑ 2ο-ΤΙΜΕΣ'!M30)</f>
        <v>0</v>
      </c>
      <c r="N31" s="29">
        <f>LN('ΒΗΜΑ 2ο-ΤΙΜΕΣ'!N31/'ΒΗΜΑ 2ο-ΤΙΜΕΣ'!N30)</f>
        <v>0</v>
      </c>
      <c r="O31" s="29">
        <f>LN('ΒΗΜΑ 2ο-ΤΙΜΕΣ'!O31/'ΒΗΜΑ 2ο-ΤΙΜΕΣ'!O30)</f>
        <v>-1.9105659079585606E-2</v>
      </c>
      <c r="P31" s="29">
        <f>LN('ΒΗΜΑ 2ο-ΤΙΜΕΣ'!P31/'ΒΗΜΑ 2ο-ΤΙΜΕΣ'!P30)</f>
        <v>2.4533186523871924E-2</v>
      </c>
      <c r="Q31" s="29">
        <f>LN('ΒΗΜΑ 2ο-ΤΙΜΕΣ'!Q31/'ΒΗΜΑ 2ο-ΤΙΜΕΣ'!Q30)</f>
        <v>0</v>
      </c>
      <c r="R31" s="29">
        <f>LN('ΒΗΜΑ 2ο-ΤΙΜΕΣ'!R31/'ΒΗΜΑ 2ο-ΤΙΜΕΣ'!R30)</f>
        <v>-9.701378104638024E-3</v>
      </c>
      <c r="S31" s="29">
        <f>LN('ΒΗΜΑ 2ο-ΤΙΜΕΣ'!S31/'ΒΗΜΑ 2ο-ΤΙΜΕΣ'!S30)</f>
        <v>-6.8027473227525231E-3</v>
      </c>
      <c r="T31" s="29">
        <f>LN('ΒΗΜΑ 2ο-ΤΙΜΕΣ'!T31/'ΒΗΜΑ 2ο-ΤΙΜΕΣ'!T30)</f>
        <v>-1.6101152879365924E-2</v>
      </c>
      <c r="U31" s="29">
        <f>LN('ΒΗΜΑ 2ο-ΤΙΜΕΣ'!U31/'ΒΗΜΑ 2ο-ΤΙΜΕΣ'!U30)</f>
        <v>-7.4104908904847897E-3</v>
      </c>
      <c r="V31" s="29">
        <f>LN('ΒΗΜΑ 2ο-ΤΙΜΕΣ'!V31/'ΒΗΜΑ 2ο-ΤΙΜΕΣ'!V30)</f>
        <v>1.1111225425070849E-2</v>
      </c>
      <c r="W31" s="29">
        <f>LN('ΒΗΜΑ 2ο-ΤΙΜΕΣ'!W31/'ΒΗΜΑ 2ο-ΤΙΜΕΣ'!W30)</f>
        <v>-7.2904332626793442E-3</v>
      </c>
      <c r="X31" s="29">
        <f>LN('ΒΗΜΑ 2ο-ΤΙΜΕΣ'!X31/'ΒΗΜΑ 2ο-ΤΙΜΕΣ'!X30)</f>
        <v>-1.0080730528356898E-2</v>
      </c>
      <c r="Y31" s="29">
        <f>LN('ΒΗΜΑ 2ο-ΤΙΜΕΣ'!Y31/'ΒΗΜΑ 2ο-ΤΙΜΕΣ'!Y30)</f>
        <v>-1.6000341346441189E-2</v>
      </c>
      <c r="Z31" s="29">
        <f>LN('ΒΗΜΑ 2ο-ΤΙΜΕΣ'!Z31/'ΒΗΜΑ 2ο-ΤΙΜΕΣ'!Z30)</f>
        <v>1.1121111060624524E-2</v>
      </c>
      <c r="AA31" s="29">
        <f>LN('ΒΗΜΑ 2ο-ΤΙΜΕΣ'!AA31/'ΒΗΜΑ 2ο-ΤΙΜΕΣ'!AA30)</f>
        <v>9.2879924664707215E-3</v>
      </c>
      <c r="AB31" s="29">
        <f>LN('ΒΗΜΑ 2ο-ΤΙΜΕΣ'!AB31/'ΒΗΜΑ 2ο-ΤΙΜΕΣ'!AB30)</f>
        <v>-2.2753138371356509E-3</v>
      </c>
      <c r="AC31" s="29">
        <f>LN('ΒΗΜΑ 2ο-ΤΙΜΕΣ'!AC31/'ΒΗΜΑ 2ο-ΤΙΜΕΣ'!AC30)</f>
        <v>-1.843318494289224E-3</v>
      </c>
      <c r="AD31" s="29">
        <f>LN('ΒΗΜΑ 2ο-ΤΙΜΕΣ'!AD31/'ΒΗΜΑ 2ο-ΤΙΜΕΣ'!AD30)</f>
        <v>6.5717071657015402E-2</v>
      </c>
      <c r="AE31" s="29">
        <f>LN('ΒΗΜΑ 2ο-ΤΙΜΕΣ'!AE31/'ΒΗΜΑ 2ο-ΤΙΜΕΣ'!AE30)</f>
        <v>-6.6445427186686131E-3</v>
      </c>
      <c r="AF31" s="29">
        <f>LN('ΒΗΜΑ 2ο-ΤΙΜΕΣ'!AF31/'ΒΗΜΑ 2ο-ΤΙΜΕΣ'!AF30)</f>
        <v>-7.1942756340270851E-3</v>
      </c>
      <c r="AG31" s="29">
        <f>LN('ΒΗΜΑ 2ο-ΤΙΜΕΣ'!AG31/'ΒΗΜΑ 2ο-ΤΙΜΕΣ'!AG30)</f>
        <v>0</v>
      </c>
      <c r="AH31" s="29">
        <f>LN('ΒΗΜΑ 2ο-ΤΙΜΕΣ'!AH31/'ΒΗΜΑ 2ο-ΤΙΜΕΣ'!AH30)</f>
        <v>-2.3530497410194046E-2</v>
      </c>
      <c r="AI31" s="29">
        <f>LN('ΒΗΜΑ 2ο-ΤΙΜΕΣ'!AI31/'ΒΗΜΑ 2ο-ΤΙΜΕΣ'!AI30)</f>
        <v>-2.7651531330510123E-2</v>
      </c>
      <c r="AJ31" s="29">
        <f>LN('ΒΗΜΑ 2ο-ΤΙΜΕΣ'!AJ31/'ΒΗΜΑ 2ο-ΤΙΜΕΣ'!AJ30)</f>
        <v>-3.2786914616983469E-3</v>
      </c>
      <c r="AK31" s="29">
        <f>LN('ΒΗΜΑ 2ο-ΤΙΜΕΣ'!AK31/'ΒΗΜΑ 2ο-ΤΙΜΕΣ'!AK30)</f>
        <v>0</v>
      </c>
      <c r="AL31" s="29">
        <f>LN('ΒΗΜΑ 2ο-ΤΙΜΕΣ'!AL31/'ΒΗΜΑ 2ο-ΤΙΜΕΣ'!AL30)</f>
        <v>0</v>
      </c>
      <c r="AM31" s="29">
        <f>LN('ΒΗΜΑ 2ο-ΤΙΜΕΣ'!AM31/'ΒΗΜΑ 2ο-ΤΙΜΕΣ'!AM30)</f>
        <v>-4.3956114730379975E-3</v>
      </c>
      <c r="AN31" s="29">
        <f>LN('ΒΗΜΑ 2ο-ΤΙΜΕΣ'!AN31/'ΒΗΜΑ 2ο-ΤΙΜΕΣ'!AN30)</f>
        <v>-7.4349784875180902E-3</v>
      </c>
      <c r="AO31" s="29">
        <f>LN('ΒΗΜΑ 2ο-ΤΙΜΕΣ'!AO31/'ΒΗΜΑ 2ο-ΤΙΜΕΣ'!AO30)</f>
        <v>-5.6550574833450998E-3</v>
      </c>
    </row>
    <row r="32" spans="1:41">
      <c r="A32" s="28">
        <v>42958</v>
      </c>
      <c r="B32" s="29">
        <f>LN('ΒΗΜΑ 2ο-ΤΙΜΕΣ'!B32/'ΒΗΜΑ 2ο-ΤΙΜΕΣ'!B31)</f>
        <v>-8.9888245684332183E-3</v>
      </c>
      <c r="C32" s="29">
        <f>LN('ΒΗΜΑ 2ο-ΤΙΜΕΣ'!C32/'ΒΗΜΑ 2ο-ΤΙΜΕΣ'!C31)</f>
        <v>0</v>
      </c>
      <c r="D32" s="29">
        <f>LN('ΒΗΜΑ 2ο-ΤΙΜΕΣ'!D32/'ΒΗΜΑ 2ο-ΤΙΜΕΣ'!D31)</f>
        <v>-3.130690462504402E-2</v>
      </c>
      <c r="E32" s="29">
        <f>LN('ΒΗΜΑ 2ο-ΤΙΜΕΣ'!E32/'ΒΗΜΑ 2ο-ΤΙΜΕΣ'!E31)</f>
        <v>-2.3557136924590365E-3</v>
      </c>
      <c r="F32" s="29">
        <f>LN('ΒΗΜΑ 2ο-ΤΙΜΕΣ'!F32/'ΒΗΜΑ 2ο-ΤΙΜΕΣ'!F31)</f>
        <v>-9.4488891979323964E-3</v>
      </c>
      <c r="G32" s="29">
        <f>LN('ΒΗΜΑ 2ο-ΤΙΜΕΣ'!G32/'ΒΗΜΑ 2ο-ΤΙΜΕΣ'!G31)</f>
        <v>1.1576883175045001E-2</v>
      </c>
      <c r="H32" s="29">
        <f>LN('ΒΗΜΑ 2ο-ΤΙΜΕΣ'!H32/'ΒΗΜΑ 2ο-ΤΙΜΕΣ'!H31)</f>
        <v>-7.7519768043179359E-3</v>
      </c>
      <c r="I32" s="29">
        <f>LN('ΒΗΜΑ 2ο-ΤΙΜΕΣ'!I32/'ΒΗΜΑ 2ο-ΤΙΜΕΣ'!I31)</f>
        <v>-8.5837436913914419E-3</v>
      </c>
      <c r="J32" s="29">
        <f>LN('ΒΗΜΑ 2ο-ΤΙΜΕΣ'!J32/'ΒΗΜΑ 2ο-ΤΙΜΕΣ'!J31)</f>
        <v>-5.0251362026730428E-3</v>
      </c>
      <c r="K32" s="29">
        <f>LN('ΒΗΜΑ 2ο-ΤΙΜΕΣ'!K32/'ΒΗΜΑ 2ο-ΤΙΜΕΣ'!K31)</f>
        <v>-2.6895964895232573E-2</v>
      </c>
      <c r="L32" s="29">
        <f>LN('ΒΗΜΑ 2ο-ΤΙΜΕΣ'!L32/'ΒΗΜΑ 2ο-ΤΙΜΕΣ'!L31)</f>
        <v>-1.0502722199149288E-2</v>
      </c>
      <c r="M32" s="29">
        <f>LN('ΒΗΜΑ 2ο-ΤΙΜΕΣ'!M32/'ΒΗΜΑ 2ο-ΤΙΜΕΣ'!M31)</f>
        <v>-3.0771658666753545E-2</v>
      </c>
      <c r="N32" s="29">
        <f>LN('ΒΗΜΑ 2ο-ΤΙΜΕΣ'!N32/'ΒΗΜΑ 2ο-ΤΙΜΕΣ'!N31)</f>
        <v>0</v>
      </c>
      <c r="O32" s="29">
        <f>LN('ΒΗΜΑ 2ο-ΤΙΜΕΣ'!O32/'ΒΗΜΑ 2ο-ΤΙΜΕΣ'!O31)</f>
        <v>0</v>
      </c>
      <c r="P32" s="29">
        <f>LN('ΒΗΜΑ 2ο-ΤΙΜΕΣ'!P32/'ΒΗΜΑ 2ο-ΤΙΜΕΣ'!P31)</f>
        <v>-4.0343792550514269E-2</v>
      </c>
      <c r="Q32" s="29">
        <f>LN('ΒΗΜΑ 2ο-ΤΙΜΕΣ'!Q32/'ΒΗΜΑ 2ο-ΤΙΜΕΣ'!Q31)</f>
        <v>-1.2105057026275517E-2</v>
      </c>
      <c r="R32" s="29">
        <f>LN('ΒΗΜΑ 2ο-ΤΙΜΕΣ'!R32/'ΒΗΜΑ 2ο-ΤΙΜΕΣ'!R31)</f>
        <v>-9.7964176086295027E-3</v>
      </c>
      <c r="S32" s="29">
        <f>LN('ΒΗΜΑ 2ο-ΤΙΜΕΣ'!S32/'ΒΗΜΑ 2ο-ΤΙΜΕΣ'!S31)</f>
        <v>2.6937655731808386E-2</v>
      </c>
      <c r="T32" s="29">
        <f>LN('ΒΗΜΑ 2ο-ΤΙΜΕΣ'!T32/'ΒΗΜΑ 2ο-ΤΙΜΕΣ'!T31)</f>
        <v>-2.6458461539430007E-2</v>
      </c>
      <c r="U32" s="29">
        <f>LN('ΒΗΜΑ 2ο-ΤΙΜΕΣ'!U32/'ΒΗΜΑ 2ο-ΤΙΜΕΣ'!U31)</f>
        <v>-5.8019226161079426E-3</v>
      </c>
      <c r="V32" s="29">
        <f>LN('ΒΗΜΑ 2ο-ΤΙΜΕΣ'!V32/'ΒΗΜΑ 2ο-ΤΙΜΕΣ'!V31)</f>
        <v>0</v>
      </c>
      <c r="W32" s="29">
        <f>LN('ΒΗΜΑ 2ο-ΤΙΜΕΣ'!W32/'ΒΗΜΑ 2ο-ΤΙΜΕΣ'!W31)</f>
        <v>-1.2270092591814359E-2</v>
      </c>
      <c r="X32" s="29">
        <f>LN('ΒΗΜΑ 2ο-ΤΙΜΕΣ'!X32/'ΒΗΜΑ 2ο-ΤΙΜΕΣ'!X31)</f>
        <v>-2.2541938094495527E-2</v>
      </c>
      <c r="Y32" s="29">
        <f>LN('ΒΗΜΑ 2ο-ΤΙΜΕΣ'!Y32/'ΒΗΜΑ 2ο-ΤΙΜΕΣ'!Y31)</f>
        <v>-1.6260520871780291E-2</v>
      </c>
      <c r="Z32" s="29">
        <f>LN('ΒΗΜΑ 2ο-ΤΙΜΕΣ'!Z32/'ΒΗΜΑ 2ο-ΤΙΜΕΣ'!Z31)</f>
        <v>-4.4336140016723816E-3</v>
      </c>
      <c r="AA32" s="29">
        <f>LN('ΒΗΜΑ 2ο-ΤΙΜΕΣ'!AA32/'ΒΗΜΑ 2ο-ΤΙΜΕΣ'!AA31)</f>
        <v>-4.7327444019493986E-2</v>
      </c>
      <c r="AB32" s="29">
        <f>LN('ΒΗΜΑ 2ο-ΤΙΜΕΣ'!AB32/'ΒΗΜΑ 2ο-ΤΙΜΕΣ'!AB31)</f>
        <v>-1.6073824831060908E-2</v>
      </c>
      <c r="AC32" s="29">
        <f>LN('ΒΗΜΑ 2ο-ΤΙΜΕΣ'!AC32/'ΒΗΜΑ 2ο-ΤΙΜΕΣ'!AC31)</f>
        <v>-1.299925454363971E-2</v>
      </c>
      <c r="AD32" s="29">
        <f>LN('ΒΗΜΑ 2ο-ΤΙΜΕΣ'!AD32/'ΒΗΜΑ 2ο-ΤΙΜΕΣ'!AD31)</f>
        <v>1.1942537443252922E-2</v>
      </c>
      <c r="AE32" s="29">
        <f>LN('ΒΗΜΑ 2ο-ΤΙΜΕΣ'!AE32/'ΒΗΜΑ 2ο-ΤΙΜΕΣ'!AE31)</f>
        <v>-1.0050335853501338E-2</v>
      </c>
      <c r="AF32" s="29">
        <f>LN('ΒΗΜΑ 2ο-ΤΙΜΕΣ'!AF32/'ΒΗΜΑ 2ο-ΤΙΜΕΣ'!AF31)</f>
        <v>1.4337163146407249E-2</v>
      </c>
      <c r="AG32" s="29">
        <f>LN('ΒΗΜΑ 2ο-ΤΙΜΕΣ'!AG32/'ΒΗΜΑ 2ο-ΤΙΜΕΣ'!AG31)</f>
        <v>-3.1476132102017516E-2</v>
      </c>
      <c r="AH32" s="29">
        <f>LN('ΒΗΜΑ 2ο-ΤΙΜΕΣ'!AH32/'ΒΗΜΑ 2ο-ΤΙΜΕΣ'!AH31)</f>
        <v>-9.5694510161506725E-3</v>
      </c>
      <c r="AI32" s="29">
        <f>LN('ΒΗΜΑ 2ο-ΤΙΜΕΣ'!AI32/'ΒΗΜΑ 2ο-ΤΙΜΕΣ'!AI31)</f>
        <v>-2.8437935320533514E-2</v>
      </c>
      <c r="AJ32" s="29">
        <f>LN('ΒΗΜΑ 2ο-ΤΙΜΕΣ'!AJ32/'ΒΗΜΑ 2ο-ΤΙΜΕΣ'!AJ31)</f>
        <v>-2.8311632825891307E-2</v>
      </c>
      <c r="AK32" s="29">
        <f>LN('ΒΗΜΑ 2ο-ΤΙΜΕΣ'!AK32/'ΒΗΜΑ 2ο-ΤΙΜΕΣ'!AK31)</f>
        <v>0</v>
      </c>
      <c r="AL32" s="29">
        <f>LN('ΒΗΜΑ 2ο-ΤΙΜΕΣ'!AL32/'ΒΗΜΑ 2ο-ΤΙΜΕΣ'!AL31)</f>
        <v>-2.6491615446976341E-2</v>
      </c>
      <c r="AM32" s="29">
        <f>LN('ΒΗΜΑ 2ο-ΤΙΜΕΣ'!AM32/'ΒΗΜΑ 2ο-ΤΙΜΕΣ'!AM31)</f>
        <v>0</v>
      </c>
      <c r="AN32" s="29">
        <f>LN('ΒΗΜΑ 2ο-ΤΙΜΕΣ'!AN32/'ΒΗΜΑ 2ο-ΤΙΜΕΣ'!AN31)</f>
        <v>-3.8027395589239253E-2</v>
      </c>
      <c r="AO32" s="29">
        <f>LN('ΒΗΜΑ 2ο-ΤΙΜΕΣ'!AO32/'ΒΗΜΑ 2ο-ΤΙΜΕΣ'!AO31)</f>
        <v>-2.1013189598816411E-2</v>
      </c>
    </row>
    <row r="33" spans="1:41">
      <c r="A33" s="28">
        <v>42961</v>
      </c>
      <c r="B33" s="29">
        <f>LN('ΒΗΜΑ 2ο-ΤΙΜΕΣ'!B33/'ΒΗΜΑ 2ο-ΤΙΜΕΣ'!B32)</f>
        <v>1.0106767669774384E-2</v>
      </c>
      <c r="C33" s="29">
        <f>LN('ΒΗΜΑ 2ο-ΤΙΜΕΣ'!C33/'ΒΗΜΑ 2ο-ΤΙΜΕΣ'!C32)</f>
        <v>1.346318016829412E-2</v>
      </c>
      <c r="D33" s="29">
        <f>LN('ΒΗΜΑ 2ο-ΤΙΜΕΣ'!D33/'ΒΗΜΑ 2ο-ΤΙΜΕΣ'!D32)</f>
        <v>1.4035318116383583E-2</v>
      </c>
      <c r="E33" s="29">
        <f>LN('ΒΗΜΑ 2ο-ΤΙΜΕΣ'!E33/'ΒΗΜΑ 2ο-ΤΙΜΕΣ'!E32)</f>
        <v>8.2208331448570746E-3</v>
      </c>
      <c r="F33" s="29">
        <f>LN('ΒΗΜΑ 2ο-ΤΙΜΕΣ'!F33/'ΒΗΜΑ 2ο-ΤΙΜΕΣ'!F32)</f>
        <v>1.1953586812941806E-2</v>
      </c>
      <c r="G33" s="29">
        <f>LN('ΒΗΜΑ 2ο-ΤΙΜΕΣ'!G33/'ΒΗΜΑ 2ο-ΤΙΜΕΣ'!G32)</f>
        <v>1.5532518759621737E-2</v>
      </c>
      <c r="H33" s="29">
        <f>LN('ΒΗΜΑ 2ο-ΤΙΜΕΣ'!H33/'ΒΗΜΑ 2ο-ΤΙΜΕΣ'!H32)</f>
        <v>3.8835000263976122E-3</v>
      </c>
      <c r="I33" s="29">
        <f>LN('ΒΗΜΑ 2ο-ΤΙΜΕΣ'!I33/'ΒΗΜΑ 2ο-ΤΙΜΕΣ'!I32)</f>
        <v>0</v>
      </c>
      <c r="J33" s="29">
        <f>LN('ΒΗΜΑ 2ο-ΤΙΜΕΣ'!J33/'ΒΗΜΑ 2ο-ΤΙΜΕΣ'!J32)</f>
        <v>1.0025146619378646E-2</v>
      </c>
      <c r="K33" s="29">
        <f>LN('ΒΗΜΑ 2ο-ΤΙΜΕΣ'!K33/'ΒΗΜΑ 2ο-ΤΙΜΕΣ'!K32)</f>
        <v>3.8868543859748054E-3</v>
      </c>
      <c r="L33" s="29">
        <f>LN('ΒΗΜΑ 2ο-ΤΙΜΕΣ'!L33/'ΒΗΜΑ 2ο-ΤΙΜΕΣ'!L32)</f>
        <v>-3.0211503341762112E-3</v>
      </c>
      <c r="M33" s="29">
        <f>LN('ΒΗΜΑ 2ο-ΤΙΜΕΣ'!M33/'ΒΗΜΑ 2ο-ΤΙΜΕΣ'!M32)</f>
        <v>6.2305497506361628E-3</v>
      </c>
      <c r="N33" s="29">
        <f>LN('ΒΗΜΑ 2ο-ΤΙΜΕΣ'!N33/'ΒΗΜΑ 2ο-ΤΙΜΕΣ'!N32)</f>
        <v>-1.562531790308087E-2</v>
      </c>
      <c r="O33" s="29">
        <f>LN('ΒΗΜΑ 2ο-ΤΙΜΕΣ'!O33/'ΒΗΜΑ 2ο-ΤΙΜΕΣ'!O32)</f>
        <v>1.6113138143131707E-2</v>
      </c>
      <c r="P33" s="29">
        <f>LN('ΒΗΜΑ 2ο-ΤΙΜΕΣ'!P33/'ΒΗΜΑ 2ο-ΤΙΜΕΣ'!P32)</f>
        <v>2.2325287047835936E-2</v>
      </c>
      <c r="Q33" s="29">
        <f>LN('ΒΗΜΑ 2ο-ΤΙΜΕΣ'!Q33/'ΒΗΜΑ 2ο-ΤΙΜΕΣ'!Q32)</f>
        <v>1.3441062569017724E-2</v>
      </c>
      <c r="R33" s="29">
        <f>LN('ΒΗΜΑ 2ο-ΤΙΜΕΣ'!R33/'ΒΗΜΑ 2ο-ΤΙΜΕΣ'!R32)</f>
        <v>-1.3037994338129943E-2</v>
      </c>
      <c r="S33" s="29">
        <f>LN('ΒΗΜΑ 2ο-ΤΙΜΕΣ'!S33/'ΒΗΜΑ 2ο-ΤΙΜΕΣ'!S32)</f>
        <v>-8.3403319162189508E-3</v>
      </c>
      <c r="T33" s="29">
        <f>LN('ΒΗΜΑ 2ο-ΤΙΜΕΣ'!T33/'ΒΗΜΑ 2ο-ΤΙΜΕΣ'!T32)</f>
        <v>0</v>
      </c>
      <c r="U33" s="29">
        <f>LN('ΒΗΜΑ 2ο-ΤΙΜΕΣ'!U33/'ΒΗΜΑ 2ο-ΤΙΜΕΣ'!U32)</f>
        <v>-5.0000104167056405E-3</v>
      </c>
      <c r="V33" s="29">
        <f>LN('ΒΗΜΑ 2ο-ΤΙΜΕΣ'!V33/'ΒΗΜΑ 2ο-ΤΙΜΕΣ'!V32)</f>
        <v>2.724964244737554E-2</v>
      </c>
      <c r="W33" s="29">
        <f>LN('ΒΗΜΑ 2ο-ΤΙΜΕΣ'!W33/'ΒΗΜΑ 2ο-ΤΙΜΕΣ'!W32)</f>
        <v>2.3185907468810541E-2</v>
      </c>
      <c r="X33" s="29">
        <f>LN('ΒΗΜΑ 2ο-ΤΙΜΕΣ'!X33/'ΒΗΜΑ 2ο-ΤΙΜΕΣ'!X32)</f>
        <v>-6.2370264555477728E-3</v>
      </c>
      <c r="Y33" s="29">
        <f>LN('ΒΗΜΑ 2ο-ΤΙΜΕΣ'!Y33/'ΒΗΜΑ 2ο-ΤΙΜΕΣ'!Y32)</f>
        <v>1.6260520871780326E-2</v>
      </c>
      <c r="Z33" s="29">
        <f>LN('ΒΗΜΑ 2ο-ΤΙΜΕΣ'!Z33/'ΒΗΜΑ 2ο-ΤΙΜΕΣ'!Z32)</f>
        <v>4.4336140016723131E-3</v>
      </c>
      <c r="AA33" s="29">
        <f>LN('ΒΗΜΑ 2ο-ΤΙΜΕΣ'!AA33/'ΒΗΜΑ 2ο-ΤΙΜΕΣ'!AA32)</f>
        <v>-3.2362487792083048E-3</v>
      </c>
      <c r="AB33" s="29">
        <f>LN('ΒΗΜΑ 2ο-ΤΙΜΕΣ'!AB33/'ΒΗΜΑ 2ο-ΤΙΜΕΣ'!AB32)</f>
        <v>-1.1641575015485978E-2</v>
      </c>
      <c r="AC33" s="29">
        <f>LN('ΒΗΜΑ 2ο-ΤΙΜΕΣ'!AC33/'ΒΗΜΑ 2ο-ΤΙΜΕΣ'!AC32)</f>
        <v>1.2076319545038898E-2</v>
      </c>
      <c r="AD33" s="29">
        <f>LN('ΒΗΜΑ 2ο-ΤΙΜΕΣ'!AD33/'ΒΗΜΑ 2ο-ΤΙΜΕΣ'!AD32)</f>
        <v>-1.8678957174004408E-2</v>
      </c>
      <c r="AE33" s="29">
        <f>LN('ΒΗΜΑ 2ο-ΤΙΜΕΣ'!AE33/'ΒΗΜΑ 2ο-ΤΙΜΕΣ'!AE32)</f>
        <v>1.0050335853501286E-2</v>
      </c>
      <c r="AF33" s="29">
        <f>LN('ΒΗΜΑ 2ο-ΤΙΜΕΣ'!AF33/'ΒΗΜΑ 2ο-ΤΙΜΕΣ'!AF32)</f>
        <v>3.8399132934535757E-2</v>
      </c>
      <c r="AG33" s="29">
        <f>LN('ΒΗΜΑ 2ο-ΤΙΜΕΣ'!AG33/'ΒΗΜΑ 2ο-ΤΙΜΕΣ'!AG32)</f>
        <v>-1.1696039763191075E-2</v>
      </c>
      <c r="AH33" s="29">
        <f>LN('ΒΗΜΑ 2ο-ΤΙΜΕΣ'!AH33/'ΒΗΜΑ 2ο-ΤΙΜΕΣ'!AH32)</f>
        <v>-4.8192864359489947E-3</v>
      </c>
      <c r="AI33" s="29">
        <f>LN('ΒΗΜΑ 2ο-ΤΙΜΕΣ'!AI33/'ΒΗΜΑ 2ο-ΤΙΜΕΣ'!AI32)</f>
        <v>2.8437935320533625E-2</v>
      </c>
      <c r="AJ33" s="29">
        <f>LN('ΒΗΜΑ 2ο-ΤΙΜΕΣ'!AJ33/'ΒΗΜΑ 2ο-ΤΙΜΕΣ'!AJ32)</f>
        <v>-1.1894787652149207E-2</v>
      </c>
      <c r="AK33" s="29">
        <f>LN('ΒΗΜΑ 2ο-ΤΙΜΕΣ'!AK33/'ΒΗΜΑ 2ο-ΤΙΜΕΣ'!AK32)</f>
        <v>0</v>
      </c>
      <c r="AL33" s="29">
        <f>LN('ΒΗΜΑ 2ο-ΤΙΜΕΣ'!AL33/'ΒΗΜΑ 2ο-ΤΙΜΕΣ'!AL32)</f>
        <v>6.6889881507967101E-3</v>
      </c>
      <c r="AM33" s="29">
        <f>LN('ΒΗΜΑ 2ο-ΤΙΜΕΣ'!AM33/'ΒΗΜΑ 2ο-ΤΙΜΕΣ'!AM32)</f>
        <v>-2.9052322594501991E-2</v>
      </c>
      <c r="AN33" s="29">
        <f>LN('ΒΗΜΑ 2ο-ΤΙΜΕΣ'!AN33/'ΒΗΜΑ 2ο-ΤΙΜΕΣ'!AN32)</f>
        <v>1.5384918839479456E-2</v>
      </c>
      <c r="AO33" s="29">
        <f>LN('ΒΗΜΑ 2ο-ΤΙΜΕΣ'!AO33/'ΒΗΜΑ 2ο-ΤΙΜΕΣ'!AO32)</f>
        <v>1.9286409064056863E-3</v>
      </c>
    </row>
    <row r="34" spans="1:41">
      <c r="A34" s="28">
        <v>42963</v>
      </c>
      <c r="B34" s="29">
        <f>LN('ΒΗΜΑ 2ο-ΤΙΜΕΣ'!B34/'ΒΗΜΑ 2ο-ΤΙΜΕΣ'!B33)</f>
        <v>5.5710450494554295E-3</v>
      </c>
      <c r="C34" s="29">
        <f>LN('ΒΗΜΑ 2ο-ΤΙΜΕΣ'!C34/'ΒΗΜΑ 2ο-ΤΙΜΕΣ'!C33)</f>
        <v>1.3284328198734248E-2</v>
      </c>
      <c r="D34" s="29">
        <f>LN('ΒΗΜΑ 2ο-ΤΙΜΕΣ'!D34/'ΒΗΜΑ 2ο-ΤΙΜΕΣ'!D33)</f>
        <v>2.7493140580198708E-2</v>
      </c>
      <c r="E34" s="29">
        <f>LN('ΒΗΜΑ 2ο-ΤΙΜΕΣ'!E34/'ΒΗΜΑ 2ο-ΤΙΜΕΣ'!E33)</f>
        <v>1.2783439625674905E-2</v>
      </c>
      <c r="F34" s="29">
        <f>LN('ΒΗΜΑ 2ο-ΤΙΜΕΣ'!F34/'ΒΗΜΑ 2ο-ΤΙΜΕΣ'!F33)</f>
        <v>3.7453227301621132E-3</v>
      </c>
      <c r="G34" s="29">
        <f>LN('ΒΗΜΑ 2ο-ΤΙΜΕΣ'!G34/'ΒΗΜΑ 2ο-ΤΙΜΕΣ'!G33)</f>
        <v>1.7524600362906959E-2</v>
      </c>
      <c r="H34" s="29">
        <f>LN('ΒΗΜΑ 2ο-ΤΙΜΕΣ'!H34/'ΒΗΜΑ 2ο-ΤΙΜΕΣ'!H33)</f>
        <v>3.8684767779203319E-3</v>
      </c>
      <c r="I34" s="29">
        <f>LN('ΒΗΜΑ 2ο-ΤΙΜΕΣ'!I34/'ΒΗΜΑ 2ο-ΤΙΜΕΣ'!I33)</f>
        <v>8.583743691391435E-3</v>
      </c>
      <c r="J34" s="29">
        <f>LN('ΒΗΜΑ 2ο-ΤΙΜΕΣ'!J34/'ΒΗΜΑ 2ο-ΤΙΜΕΣ'!J33)</f>
        <v>4.9751346401139289E-3</v>
      </c>
      <c r="K34" s="29">
        <f>LN('ΒΗΜΑ 2ο-ΤΙΜΕΣ'!K34/'ΒΗΜΑ 2ο-ΤΙΜΕΣ'!K33)</f>
        <v>1.6670614747319436E-2</v>
      </c>
      <c r="L34" s="29">
        <f>LN('ΒΗΜΑ 2ο-ΤΙΜΕΣ'!L34/'ΒΗΜΑ 2ο-ΤΙΜΕΣ'!L33)</f>
        <v>3.7123787874198864E-2</v>
      </c>
      <c r="M34" s="29">
        <f>LN('ΒΗΜΑ 2ο-ΤΙΜΕΣ'!M34/'ΒΗΜΑ 2ο-ΤΙΜΕΣ'!M33)</f>
        <v>2.4541108916117445E-2</v>
      </c>
      <c r="N34" s="29">
        <f>LN('ΒΗΜΑ 2ο-ΤΙΜΕΣ'!N34/'ΒΗΜΑ 2ο-ΤΙΜΕΣ'!N33)</f>
        <v>3.1010236742560218E-2</v>
      </c>
      <c r="O34" s="29">
        <f>LN('ΒΗΜΑ 2ο-ΤΙΜΕΣ'!O34/'ΒΗΜΑ 2ο-ΤΙΜΕΣ'!O33)</f>
        <v>-1.6113138143131606E-2</v>
      </c>
      <c r="P34" s="29">
        <f>LN('ΒΗΜΑ 2ο-ΤΙΜΕΣ'!P34/'ΒΗΜΑ 2ο-ΤΙΜΕΣ'!P33)</f>
        <v>0</v>
      </c>
      <c r="Q34" s="29">
        <f>LN('ΒΗΜΑ 2ο-ΤΙΜΕΣ'!Q34/'ΒΗΜΑ 2ο-ΤΙΜΕΣ'!Q33)</f>
        <v>3.1540065070202426E-2</v>
      </c>
      <c r="R34" s="29">
        <f>LN('ΒΗΜΑ 2ο-ΤΙΜΕΣ'!R34/'ΒΗΜΑ 2ο-ΤΙΜΕΣ'!R33)</f>
        <v>5.2479665334587459E-4</v>
      </c>
      <c r="S34" s="29">
        <f>LN('ΒΗΜΑ 2ο-ΤΙΜΕΣ'!S34/'ΒΗΜΑ 2ο-ΤΙΜΕΣ'!S33)</f>
        <v>1.0000083334583399E-2</v>
      </c>
      <c r="T34" s="29">
        <f>LN('ΒΗΜΑ 2ο-ΤΙΜΕΣ'!T34/'ΒΗΜΑ 2ο-ΤΙΜΕΣ'!T33)</f>
        <v>8.2714719951347312E-2</v>
      </c>
      <c r="U34" s="29">
        <f>LN('ΒΗΜΑ 2ο-ΤΙΜΕΣ'!U34/'ΒΗΜΑ 2ο-ΤΙΜΕΣ'!U33)</f>
        <v>1.0801933032813458E-2</v>
      </c>
      <c r="V34" s="29">
        <f>LN('ΒΗΜΑ 2ο-ΤΙΜΕΣ'!V34/'ΒΗΜΑ 2ο-ΤΙΜΕΣ'!V33)</f>
        <v>-5.3908486348764233E-3</v>
      </c>
      <c r="W34" s="29">
        <f>LN('ΒΗΜΑ 2ο-ΤΙΜΕΣ'!W34/'ΒΗΜΑ 2ο-ΤΙΜΕΣ'!W33)</f>
        <v>3.0881313801465377E-2</v>
      </c>
      <c r="X34" s="29">
        <f>LN('ΒΗΜΑ 2ο-ΤΙΜΕΣ'!X34/'ΒΗΜΑ 2ο-ΤΙΜΕΣ'!X33)</f>
        <v>1.3464729577000949E-2</v>
      </c>
      <c r="Y34" s="29">
        <f>LN('ΒΗΜΑ 2ο-ΤΙΜΕΣ'!Y34/'ΒΗΜΑ 2ο-ΤΙΜΕΣ'!Y33)</f>
        <v>-8.0972102326193618E-3</v>
      </c>
      <c r="Z34" s="29">
        <f>LN('ΒΗΜΑ 2ο-ΤΙΜΕΣ'!Z34/'ΒΗΜΑ 2ο-ΤΙΜΕΣ'!Z33)</f>
        <v>4.1938037407884621E-3</v>
      </c>
      <c r="AA34" s="29">
        <f>LN('ΒΗΜΑ 2ο-ΤΙΜΕΣ'!AA34/'ΒΗΜΑ 2ο-ΤΙΜΕΣ'!AA33)</f>
        <v>4.2829702198965848E-2</v>
      </c>
      <c r="AB34" s="29">
        <f>LN('ΒΗΜΑ 2ο-ΤΙΜΕΣ'!AB34/'ΒΗΜΑ 2ο-ΤΙΜΕΣ'!AB33)</f>
        <v>1.164157501548599E-2</v>
      </c>
      <c r="AC34" s="29">
        <f>LN('ΒΗΜΑ 2ο-ΤΙΜΕΣ'!AC34/'ΒΗΜΑ 2ο-ΤΙΜΕΣ'!AC33)</f>
        <v>-2.7739268827252079E-3</v>
      </c>
      <c r="AD34" s="29">
        <f>LN('ΒΗΜΑ 2ο-ΤΙΜΕΣ'!AD34/'ΒΗΜΑ 2ο-ΤΙΜΕΣ'!AD33)</f>
        <v>1.0615810947656099E-2</v>
      </c>
      <c r="AE34" s="29">
        <f>LN('ΒΗΜΑ 2ο-ΤΙΜΕΣ'!AE34/'ΒΗΜΑ 2ο-ΤΙΜΕΣ'!AE33)</f>
        <v>0</v>
      </c>
      <c r="AF34" s="29">
        <f>LN('ΒΗΜΑ 2ο-ΤΙΜΕΣ'!AF34/'ΒΗΜΑ 2ο-ΤΙΜΕΣ'!AF33)</f>
        <v>-1.3793322132335873E-2</v>
      </c>
      <c r="AG34" s="29">
        <f>LN('ΒΗΜΑ 2ο-ΤΙΜΕΣ'!AG34/'ΒΗΜΑ 2ο-ΤΙΜΕΣ'!AG33)</f>
        <v>3.1840605855658628E-2</v>
      </c>
      <c r="AH34" s="29">
        <f>LN('ΒΗΜΑ 2ο-ΤΙΜΕΣ'!AH34/'ΒΗΜΑ 2ο-ΤΙΜΕΣ'!AH33)</f>
        <v>1.9139340210697506E-2</v>
      </c>
      <c r="AI34" s="29">
        <f>LN('ΒΗΜΑ 2ο-ΤΙΜΕΣ'!AI34/'ΒΗΜΑ 2ο-ΤΙΜΕΣ'!AI33)</f>
        <v>1.3921338518608014E-2</v>
      </c>
      <c r="AJ34" s="29">
        <f>LN('ΒΗΜΑ 2ο-ΤΙΜΕΣ'!AJ34/'ΒΗΜΑ 2ο-ΤΙΜΕΣ'!AJ33)</f>
        <v>4.0206420478040607E-2</v>
      </c>
      <c r="AK34" s="29">
        <f>LN('ΒΗΜΑ 2ο-ΤΙΜΕΣ'!AK34/'ΒΗΜΑ 2ο-ΤΙΜΕΣ'!AK33)</f>
        <v>1.0025146619378646E-2</v>
      </c>
      <c r="AL34" s="29">
        <f>LN('ΒΗΜΑ 2ο-ΤΙΜΕΣ'!AL34/'ΒΗΜΑ 2ο-ΤΙΜΕΣ'!AL33)</f>
        <v>1.980262729617973E-2</v>
      </c>
      <c r="AM34" s="29">
        <f>LN('ΒΗΜΑ 2ο-ΤΙΜΕΣ'!AM34/'ΒΗΜΑ 2ο-ΤΙΜΕΣ'!AM33)</f>
        <v>2.0202707317519469E-2</v>
      </c>
      <c r="AN34" s="29">
        <f>LN('ΒΗΜΑ 2ο-ΤΙΜΕΣ'!AN34/'ΒΗΜΑ 2ο-ΤΙΜΕΣ'!AN33)</f>
        <v>7.6045993852192125E-3</v>
      </c>
      <c r="AO34" s="29">
        <f>LN('ΒΗΜΑ 2ο-ΤΙΜΕΣ'!AO34/'ΒΗΜΑ 2ο-ΤΙΜΕΣ'!AO33)</f>
        <v>2.6617540999955926E-2</v>
      </c>
    </row>
    <row r="35" spans="1:41">
      <c r="A35" s="28">
        <v>42964</v>
      </c>
      <c r="B35" s="29">
        <f>LN('ΒΗΜΑ 2ο-ΤΙΜΕΣ'!B35/'ΒΗΜΑ 2ο-ΤΙΜΕΣ'!B34)</f>
        <v>-1.1173300598125189E-2</v>
      </c>
      <c r="C35" s="29">
        <f>LN('ΒΗΜΑ 2ο-ΤΙΜΕΣ'!C35/'ΒΗΜΑ 2ο-ΤΙΜΕΣ'!C34)</f>
        <v>-1.7751945458450338E-2</v>
      </c>
      <c r="D35" s="29">
        <f>LN('ΒΗΜΑ 2ο-ΤΙΜΕΣ'!D35/'ΒΗΜΑ 2ο-ΤΙΜΕΣ'!D34)</f>
        <v>6.7567824628799074E-3</v>
      </c>
      <c r="E35" s="29">
        <f>LN('ΒΗΜΑ 2ο-ΤΙΜΕΣ'!E35/'ΒΗΜΑ 2ο-ΤΙΜΕΣ'!E34)</f>
        <v>-1.5125361070756104E-2</v>
      </c>
      <c r="F35" s="29">
        <f>LN('ΒΗΜΑ 2ο-ΤΙΜΕΣ'!F35/'ΒΗΜΑ 2ο-ΤΙΜΕΣ'!F34)</f>
        <v>-6.2324713765647916E-4</v>
      </c>
      <c r="G35" s="29">
        <f>LN('ΒΗΜΑ 2ο-ΤΙΜΕΣ'!G35/'ΒΗΜΑ 2ο-ΤΙΜΕΣ'!G34)</f>
        <v>2.2246950221111086E-3</v>
      </c>
      <c r="H35" s="29">
        <f>LN('ΒΗΜΑ 2ο-ΤΙΜΕΣ'!H35/'ΒΗΜΑ 2ο-ΤΙΜΕΣ'!H34)</f>
        <v>5.7747994938839578E-3</v>
      </c>
      <c r="I35" s="29">
        <f>LN('ΒΗΜΑ 2ο-ΤΙΜΕΣ'!I35/'ΒΗΜΑ 2ο-ΤΙΜΕΣ'!I34)</f>
        <v>0</v>
      </c>
      <c r="J35" s="29">
        <f>LN('ΒΗΜΑ 2ο-ΤΙΜΕΣ'!J35/'ΒΗΜΑ 2ο-ΤΙΜΕΣ'!J34)</f>
        <v>-1.2484556662245396E-2</v>
      </c>
      <c r="K35" s="29">
        <f>LN('ΒΗΜΑ 2ο-ΤΙΜΕΣ'!K35/'ΒΗΜΑ 2ο-ΤΙΜΕΣ'!K34)</f>
        <v>-1.7533055507978058E-2</v>
      </c>
      <c r="L35" s="29">
        <f>LN('ΒΗΜΑ 2ο-ΤΙΜΕΣ'!L35/'ΒΗΜΑ 2ο-ΤΙΜΕΣ'!L34)</f>
        <v>-2.3599915340873492E-2</v>
      </c>
      <c r="M35" s="29">
        <f>LN('ΒΗΜΑ 2ο-ΤΙΜΕΣ'!M35/'ΒΗΜΑ 2ο-ΤΙΜΕΣ'!M34)</f>
        <v>6.0423144559626617E-3</v>
      </c>
      <c r="N35" s="29">
        <f>LN('ΒΗΜΑ 2ο-ΤΙΜΕΣ'!N35/'ΒΗΜΑ 2ο-ΤΙΜΕΣ'!N34)</f>
        <v>0</v>
      </c>
      <c r="O35" s="29">
        <f>LN('ΒΗΜΑ 2ο-ΤΙΜΕΣ'!O35/'ΒΗΜΑ 2ο-ΤΙΜΕΣ'!O34)</f>
        <v>-2.3627190506382439E-2</v>
      </c>
      <c r="P35" s="29">
        <f>LN('ΒΗΜΑ 2ο-ΤΙΜΕΣ'!P35/'ΒΗΜΑ 2ο-ΤΙΜΕΣ'!P34)</f>
        <v>0</v>
      </c>
      <c r="Q35" s="29">
        <f>LN('ΒΗΜΑ 2ο-ΤΙΜΕΣ'!Q35/'ΒΗΜΑ 2ο-ΤΙΜΕΣ'!Q34)</f>
        <v>2.5839807659250678E-3</v>
      </c>
      <c r="R35" s="29">
        <f>LN('ΒΗΜΑ 2ο-ΤΙΜΕΣ'!R35/'ΒΗΜΑ 2ο-ΤΙΜΕΣ'!R34)</f>
        <v>-1.7999427176610003E-2</v>
      </c>
      <c r="S35" s="29">
        <f>LN('ΒΗΜΑ 2ο-ΤΙΜΕΣ'!S35/'ΒΗΜΑ 2ο-ΤΙΜΕΣ'!S34)</f>
        <v>8.2576852389816373E-3</v>
      </c>
      <c r="T35" s="29">
        <f>LN('ΒΗΜΑ 2ο-ΤΙΜΕΣ'!T35/'ΒΗΜΑ 2ο-ΤΙΜΕΣ'!T34)</f>
        <v>-3.5997095383887609E-2</v>
      </c>
      <c r="U35" s="29">
        <f>LN('ΒΗΜΑ 2ο-ΤΙΜΕΣ'!U35/'ΒΗΜΑ 2ο-ΤΙΜΕΣ'!U34)</f>
        <v>-8.2988028146950658E-3</v>
      </c>
      <c r="V35" s="29">
        <f>LN('ΒΗΜΑ 2ο-ΤΙΜΕΣ'!V35/'ΒΗΜΑ 2ο-ΤΙΜΕΣ'!V34)</f>
        <v>0</v>
      </c>
      <c r="W35" s="29">
        <f>LN('ΒΗΜΑ 2ο-ΤΙΜΕΣ'!W35/'ΒΗΜΑ 2ο-ΤΙΜΕΣ'!W34)</f>
        <v>-1.1702751481905431E-3</v>
      </c>
      <c r="X35" s="29">
        <f>LN('ΒΗΜΑ 2ο-ΤΙΜΕΣ'!X35/'ΒΗΜΑ 2ο-ΤΙΜΕΣ'!X34)</f>
        <v>2.0554991820959595E-3</v>
      </c>
      <c r="Y35" s="29">
        <f>LN('ΒΗΜΑ 2ο-ΤΙΜΕΣ'!Y35/'ΒΗΜΑ 2ο-ΤΙΜΕΣ'!Y34)</f>
        <v>-1.6393809775676383E-2</v>
      </c>
      <c r="Z35" s="29">
        <f>LN('ΒΗΜΑ 2ο-ΤΙΜΕΣ'!Z35/'ΒΗΜΑ 2ο-ΤΙΜΕΣ'!Z34)</f>
        <v>-2.2050725583138702E-3</v>
      </c>
      <c r="AA35" s="29">
        <f>LN('ΒΗΜΑ 2ο-ΤΙΜΕΣ'!AA35/'ΒΗΜΑ 2ο-ΤΙΜΕΣ'!AA34)</f>
        <v>1.5408625352845061E-2</v>
      </c>
      <c r="AB35" s="29">
        <f>LN('ΒΗΜΑ 2ο-ΤΙΜΕΣ'!AB35/'ΒΗΜΑ 2ο-ΤΙΜΕΣ'!AB34)</f>
        <v>-9.3023926623135612E-3</v>
      </c>
      <c r="AC35" s="29">
        <f>LN('ΒΗΜΑ 2ο-ΤΙΜΕΣ'!AC35/'ΒΗΜΑ 2ο-ΤΙΜΕΣ'!AC34)</f>
        <v>-1.7749181504282365E-2</v>
      </c>
      <c r="AD35" s="29">
        <f>LN('ΒΗΜΑ 2ο-ΤΙΜΕΣ'!AD35/'ΒΗΜΑ 2ο-ΤΙΜΕΣ'!AD34)</f>
        <v>-7.0646708521916552E-3</v>
      </c>
      <c r="AE35" s="29">
        <f>LN('ΒΗΜΑ 2ο-ΤΙΜΕΣ'!AE35/'ΒΗΜΑ 2ο-ΤΙΜΕΣ'!AE34)</f>
        <v>0</v>
      </c>
      <c r="AF35" s="29">
        <f>LN('ΒΗΜΑ 2ο-ΤΙΜΕΣ'!AF35/'ΒΗΜΑ 2ο-ΤΙΜΕΣ'!AF34)</f>
        <v>-1.7513582492708357E-2</v>
      </c>
      <c r="AG35" s="29">
        <f>LN('ΒΗΜΑ 2ο-ΤΙΜΕΣ'!AG35/'ΒΗΜΑ 2ο-ΤΙΜΕΣ'!AG34)</f>
        <v>-2.8903746182348877E-2</v>
      </c>
      <c r="AH35" s="29">
        <f>LN('ΒΗΜΑ 2ο-ΤΙΜΕΣ'!AH35/'ΒΗΜΑ 2ο-ΤΙΜΕΣ'!AH34)</f>
        <v>-4.7506027585977528E-3</v>
      </c>
      <c r="AI35" s="29">
        <f>LN('ΒΗΜΑ 2ο-ΤΙΜΕΣ'!AI35/'ΒΗΜΑ 2ο-ΤΙΜΕΣ'!AI34)</f>
        <v>-4.6189458562944166E-3</v>
      </c>
      <c r="AJ35" s="29">
        <f>LN('ΒΗΜΑ 2ο-ΤΙΜΕΣ'!AJ35/'ΒΗΜΑ 2ο-ΤΙΜΕΣ'!AJ34)</f>
        <v>0</v>
      </c>
      <c r="AK35" s="29">
        <f>LN('ΒΗΜΑ 2ο-ΤΙΜΕΣ'!AK35/'ΒΗΜΑ 2ο-ΤΙΜΕΣ'!AK34)</f>
        <v>-2.4968801985871545E-3</v>
      </c>
      <c r="AL35" s="29">
        <f>LN('ΒΗΜΑ 2ο-ΤΙΜΕΣ'!AL35/'ΒΗΜΑ 2ο-ΤΙΜΕΣ'!AL34)</f>
        <v>-1.3158084577511199E-2</v>
      </c>
      <c r="AM35" s="29">
        <f>LN('ΒΗΜΑ 2ο-ΤΙΜΕΣ'!AM35/'ΒΗΜΑ 2ο-ΤΙΜΕΣ'!AM34)</f>
        <v>2.21975673831281E-3</v>
      </c>
      <c r="AN35" s="29">
        <f>LN('ΒΗΜΑ 2ο-ΤΙΜΕΣ'!AN35/'ΒΗΜΑ 2ο-ΤΙΜΕΣ'!AN34)</f>
        <v>-1.5267472130788421E-2</v>
      </c>
      <c r="AO35" s="29">
        <f>LN('ΒΗΜΑ 2ο-ΤΙΜΕΣ'!AO35/'ΒΗΜΑ 2ο-ΤΙΜΕΣ'!AO34)</f>
        <v>-9.4251404595829969E-3</v>
      </c>
    </row>
    <row r="36" spans="1:41">
      <c r="A36" s="28">
        <v>42965</v>
      </c>
      <c r="B36" s="29">
        <f>LN('ΒΗΜΑ 2ο-ΤΙΜΕΣ'!B36/'ΒΗΜΑ 2ο-ΤΙΜΕΣ'!B35)</f>
        <v>-4.5045121211046528E-3</v>
      </c>
      <c r="C36" s="29">
        <f>LN('ΒΗΜΑ 2ο-ΤΙΜΕΣ'!C36/'ΒΗΜΑ 2ο-ΤΙΜΕΣ'!C35)</f>
        <v>-1.2012156448003545E-2</v>
      </c>
      <c r="D36" s="29">
        <f>LN('ΒΗΜΑ 2ο-ΤΙΜΕΣ'!D36/'ΒΗΜΑ 2ο-ΤΙΜΕΣ'!D35)</f>
        <v>-6.7567824628797625E-3</v>
      </c>
      <c r="E36" s="29">
        <f>LN('ΒΗΜΑ 2ο-ΤΙΜΕΣ'!E36/'ΒΗΜΑ 2ο-ΤΙΜΕΣ'!E35)</f>
        <v>1.1716462968907578E-3</v>
      </c>
      <c r="F36" s="29">
        <f>LN('ΒΗΜΑ 2ο-ΤΙΜΕΣ'!F36/'ΒΗΜΑ 2ο-ΤΙΜΕΣ'!F35)</f>
        <v>-8.7664932121825512E-3</v>
      </c>
      <c r="G36" s="29">
        <f>LN('ΒΗΜΑ 2ο-ΤΙΜΕΣ'!G36/'ΒΗΜΑ 2ο-ΤΙΜΕΣ'!G35)</f>
        <v>0</v>
      </c>
      <c r="H36" s="29">
        <f>LN('ΒΗΜΑ 2ο-ΤΙΜΕΣ'!H36/'ΒΗΜΑ 2ο-ΤΙΜΕΣ'!H35)</f>
        <v>0</v>
      </c>
      <c r="I36" s="29">
        <f>LN('ΒΗΜΑ 2ο-ΤΙΜΕΣ'!I36/'ΒΗΜΑ 2ο-ΤΙΜΕΣ'!I35)</f>
        <v>0</v>
      </c>
      <c r="J36" s="29">
        <f>LN('ΒΗΜΑ 2ο-ΤΙΜΕΣ'!J36/'ΒΗΜΑ 2ο-ΤΙΜΕΣ'!J35)</f>
        <v>-5.0377940299571808E-3</v>
      </c>
      <c r="K36" s="29">
        <f>LN('ΒΗΜΑ 2ο-ΤΙΜΕΣ'!K36/'ΒΗΜΑ 2ο-ΤΙΜΕΣ'!K35)</f>
        <v>9.4461844520501159E-3</v>
      </c>
      <c r="L36" s="29">
        <f>LN('ΒΗΜΑ 2ο-ΤΙΜΕΣ'!L36/'ΒΗΜΑ 2ο-ΤΙΜΕΣ'!L35)</f>
        <v>5.3752953511560973E-2</v>
      </c>
      <c r="M36" s="29">
        <f>LN('ΒΗΜΑ 2ο-ΤΙΜΕΣ'!M36/'ΒΗΜΑ 2ο-ΤΙΜΕΣ'!M35)</f>
        <v>6.0060240602119487E-3</v>
      </c>
      <c r="N36" s="29">
        <f>LN('ΒΗΜΑ 2ο-ΤΙΜΕΣ'!N36/'ΒΗΜΑ 2ο-ΤΙΜΕΣ'!N35)</f>
        <v>0</v>
      </c>
      <c r="O36" s="29">
        <f>LN('ΒΗΜΑ 2ο-ΤΙΜΕΣ'!O36/'ΒΗΜΑ 2ο-ΤΙΜΕΣ'!O35)</f>
        <v>-1.4659948410684742E-2</v>
      </c>
      <c r="P36" s="29">
        <f>LN('ΒΗΜΑ 2ο-ΤΙΜΕΣ'!P36/'ΒΗΜΑ 2ο-ΤΙΜΕΣ'!P35)</f>
        <v>-2.7651531330510123E-2</v>
      </c>
      <c r="Q36" s="29">
        <f>LN('ΒΗΜΑ 2ο-ΤΙΜΕΣ'!Q36/'ΒΗΜΑ 2ο-ΤΙΜΕΣ'!Q35)</f>
        <v>-1.1680859612755681E-2</v>
      </c>
      <c r="R36" s="29">
        <f>LN('ΒΗΜΑ 2ο-ΤΙΜΕΣ'!R36/'ΒΗΜΑ 2ο-ΤΙΜΕΣ'!R35)</f>
        <v>0</v>
      </c>
      <c r="S36" s="29">
        <f>LN('ΒΗΜΑ 2ο-ΤΙΜΕΣ'!S36/'ΒΗΜΑ 2ο-ΤΙΜΕΣ'!S35)</f>
        <v>-1.1579947430959421E-2</v>
      </c>
      <c r="T36" s="29">
        <f>LN('ΒΗΜΑ 2ο-ΤΙΜΕΣ'!T36/'ΒΗΜΑ 2ο-ΤΙΜΕΣ'!T35)</f>
        <v>-6.9180217217756977E-4</v>
      </c>
      <c r="U36" s="29">
        <f>LN('ΒΗΜΑ 2ο-ΤΙΜΕΣ'!U36/'ΒΗΜΑ 2ο-ΤΙΜΕΣ'!U35)</f>
        <v>8.2988028146950641E-3</v>
      </c>
      <c r="V36" s="29">
        <f>LN('ΒΗΜΑ 2ο-ΤΙΜΕΣ'!V36/'ΒΗΜΑ 2ο-ΤΙΜΕΣ'!V35)</f>
        <v>-5.4200674693392556E-3</v>
      </c>
      <c r="W36" s="29">
        <f>LN('ΒΗΜΑ 2ο-ΤΙΜΕΣ'!W36/'ΒΗΜΑ 2ο-ΤΙΜΕΣ'!W35)</f>
        <v>-2.2499468937714293E-2</v>
      </c>
      <c r="X36" s="29">
        <f>LN('ΒΗΜΑ 2ο-ΤΙΜΕΣ'!X36/'ΒΗΜΑ 2ο-ΤΙΜΕΣ'!X35)</f>
        <v>-1.9699963161804838E-2</v>
      </c>
      <c r="Y36" s="29">
        <f>LN('ΒΗΜΑ 2ο-ΤΙΜΕΣ'!Y36/'ΒΗΜΑ 2ο-ΤΙΜΕΣ'!Y35)</f>
        <v>0</v>
      </c>
      <c r="Z36" s="29">
        <f>LN('ΒΗΜΑ 2ο-ΤΙΜΕΣ'!Z36/'ΒΗΜΑ 2ο-ΤΙΜΕΣ'!Z35)</f>
        <v>-4.2030810686837531E-3</v>
      </c>
      <c r="AA36" s="29">
        <f>LN('ΒΗΜΑ 2ο-ΤΙΜΕΣ'!AA36/'ΒΗΜΑ 2ο-ΤΙΜΕΣ'!AA35)</f>
        <v>-1.5302221807675935E-3</v>
      </c>
      <c r="AB36" s="29">
        <f>LN('ΒΗΜΑ 2ο-ΤΙΜΕΣ'!AB36/'ΒΗΜΑ 2ο-ΤΙΜΕΣ'!AB35)</f>
        <v>-7.0340266573800476E-3</v>
      </c>
      <c r="AC36" s="29">
        <f>LN('ΒΗΜΑ 2ο-ΤΙΜΕΣ'!AC36/'ΒΗΜΑ 2ο-ΤΙΜΕΣ'!AC35)</f>
        <v>-2.8315261957383405E-3</v>
      </c>
      <c r="AD36" s="29">
        <f>LN('ΒΗΜΑ 2ο-ΤΙΜΕΣ'!AD36/'ΒΗΜΑ 2ο-ΤΙΜΕΣ'!AD35)</f>
        <v>-9.6171711850891878E-3</v>
      </c>
      <c r="AE36" s="29">
        <f>LN('ΒΗΜΑ 2ο-ΤΙΜΕΣ'!AE36/'ΒΗΜΑ 2ο-ΤΙΜΕΣ'!AE35)</f>
        <v>3.3277900926745245E-3</v>
      </c>
      <c r="AF36" s="29">
        <f>LN('ΒΗΜΑ 2ο-ΤΙΜΕΣ'!AF36/'ΒΗΜΑ 2ο-ΤΙΜΕΣ'!AF35)</f>
        <v>1.7513582492708429E-2</v>
      </c>
      <c r="AG36" s="29">
        <f>LN('ΒΗΜΑ 2ο-ΤΙΜΕΣ'!AG36/'ΒΗΜΑ 2ο-ΤΙΜΕΣ'!AG35)</f>
        <v>1.4556297774207234E-2</v>
      </c>
      <c r="AH36" s="29">
        <f>LN('ΒΗΜΑ 2ο-ΤΙΜΕΣ'!AH36/'ΒΗΜΑ 2ο-ΤΙΜΕΣ'!AH35)</f>
        <v>-4.7732787526577709E-3</v>
      </c>
      <c r="AI36" s="29">
        <f>LN('ΒΗΜΑ 2ο-ΤΙΜΕΣ'!AI36/'ΒΗΜΑ 2ο-ΤΙΜΕΣ'!AI35)</f>
        <v>0</v>
      </c>
      <c r="AJ36" s="29">
        <f>LN('ΒΗΜΑ 2ο-ΤΙΜΕΣ'!AJ36/'ΒΗΜΑ 2ο-ΤΙΜΕΣ'!AJ35)</f>
        <v>-1.6433857437300147E-3</v>
      </c>
      <c r="AK36" s="29">
        <f>LN('ΒΗΜΑ 2ο-ΤΙΜΕΣ'!AK36/'ΒΗΜΑ 2ο-ΤΙΜΕΣ'!AK35)</f>
        <v>0</v>
      </c>
      <c r="AL36" s="29">
        <f>LN('ΒΗΜΑ 2ο-ΤΙΜΕΣ'!AL36/'ΒΗΜΑ 2ο-ΤΙΜΕΣ'!AL35)</f>
        <v>-1.3333530869465144E-2</v>
      </c>
      <c r="AM36" s="29">
        <f>LN('ΒΗΜΑ 2ο-ΤΙΜΕΣ'!AM36/'ΒΗΜΑ 2ο-ΤΙΜΕΣ'!AM35)</f>
        <v>8.8300794482719953E-3</v>
      </c>
      <c r="AN36" s="29">
        <f>LN('ΒΗΜΑ 2ο-ΤΙΜΕΣ'!AN36/'ΒΗΜΑ 2ο-ΤΙΜΕΣ'!AN35)</f>
        <v>-7.7220460939102778E-3</v>
      </c>
      <c r="AO36" s="29">
        <f>LN('ΒΗΜΑ 2ο-ΤΙΜΕΣ'!AO36/'ΒΗΜΑ 2ο-ΤΙΜΕΣ'!AO35)</f>
        <v>-2.2989518224698718E-2</v>
      </c>
    </row>
    <row r="37" spans="1:41">
      <c r="A37" s="28">
        <v>42968</v>
      </c>
      <c r="B37" s="29">
        <f>LN('ΒΗΜΑ 2ο-ΤΙΜΕΣ'!B37/'ΒΗΜΑ 2ο-ΤΙΜΕΣ'!B36)</f>
        <v>-1.129305597151414E-3</v>
      </c>
      <c r="C37" s="29">
        <f>LN('ΒΗΜΑ 2ο-ΤΙΜΕΣ'!C37/'ΒΗΜΑ 2ο-ΤΙΜΕΣ'!C36)</f>
        <v>1.2012156448003653E-2</v>
      </c>
      <c r="D37" s="29">
        <f>LN('ΒΗΜΑ 2ο-ΤΙΜΕΣ'!D37/'ΒΗΜΑ 2ο-ΤΙΜΕΣ'!D36)</f>
        <v>0</v>
      </c>
      <c r="E37" s="29">
        <f>LN('ΒΗΜΑ 2ο-ΤΙΜΕΣ'!E37/'ΒΗΜΑ 2ο-ΤΙΜΕΣ'!E36)</f>
        <v>4.6729056993924231E-3</v>
      </c>
      <c r="F37" s="29">
        <f>LN('ΒΗΜΑ 2ο-ΤΙΜΕΣ'!F37/'ΒΗΜΑ 2ο-ΤΙΜΕΣ'!F36)</f>
        <v>-5.6764580048051906E-3</v>
      </c>
      <c r="G37" s="29">
        <f>LN('ΒΗΜΑ 2ο-ΤΙΜΕΣ'!G37/'ΒΗΜΑ 2ο-ΤΙΜΕΣ'!G36)</f>
        <v>-1.3423020332140774E-2</v>
      </c>
      <c r="H37" s="29">
        <f>LN('ΒΗΜΑ 2ο-ΤΙΜΕΣ'!H37/'ΒΗΜΑ 2ο-ΤΙΜΕΣ'!H36)</f>
        <v>-1.9212301778938213E-3</v>
      </c>
      <c r="I37" s="29">
        <f>LN('ΒΗΜΑ 2ο-ΤΙΜΕΣ'!I37/'ΒΗΜΑ 2ο-ΤΙΜΕΣ'!I36)</f>
        <v>-1.7241806434506103E-2</v>
      </c>
      <c r="J37" s="29">
        <f>LN('ΒΗΜΑ 2ο-ΤΙΜΕΣ'!J37/'ΒΗΜΑ 2ο-ΤΙΜΕΣ'!J36)</f>
        <v>0</v>
      </c>
      <c r="K37" s="29">
        <f>LN('ΒΗΜΑ 2ο-ΤΙΜΕΣ'!K37/'ΒΗΜΑ 2ο-ΤΙΜΕΣ'!K36)</f>
        <v>-1.2828738128890414E-3</v>
      </c>
      <c r="L37" s="29">
        <f>LN('ΒΗΜΑ 2ο-ΤΙΜΕΣ'!L37/'ΒΗΜΑ 2ο-ΤΙΜΕΣ'!L36)</f>
        <v>-1.2811563134200279E-2</v>
      </c>
      <c r="M37" s="29">
        <f>LN('ΒΗΜΑ 2ο-ΤΙΜΕΣ'!M37/'ΒΗΜΑ 2ο-ΤΙΜΕΣ'!M36)</f>
        <v>0</v>
      </c>
      <c r="N37" s="29">
        <f>LN('ΒΗΜΑ 2ο-ΤΙΜΕΣ'!N37/'ΒΗΜΑ 2ο-ΤΙΜΕΣ'!N36)</f>
        <v>-7.6628727455691371E-3</v>
      </c>
      <c r="O37" s="29">
        <f>LN('ΒΗΜΑ 2ο-ΤΙΜΕΣ'!O37/'ΒΗΜΑ 2ο-ΤΙΜΕΣ'!O36)</f>
        <v>-2.780927869842786E-2</v>
      </c>
      <c r="P37" s="29">
        <f>LN('ΒΗΜΑ 2ο-ΤΙΜΕΣ'!P37/'ΒΗΜΑ 2ο-ΤΙΜΕΣ'!P36)</f>
        <v>1.4579449763157238E-2</v>
      </c>
      <c r="Q37" s="29">
        <f>LN('ΒΗΜΑ 2ο-ΤΙΜΕΣ'!Q37/'ΒΗΜΑ 2ο-ΤΙΜΕΣ'!Q36)</f>
        <v>3.9087997650526394E-3</v>
      </c>
      <c r="R37" s="29">
        <f>LN('ΒΗΜΑ 2ο-ΤΙΜΕΣ'!R37/'ΒΗΜΑ 2ο-ΤΙΜΕΣ'!R36)</f>
        <v>2.583850573101942E-2</v>
      </c>
      <c r="S37" s="29">
        <f>LN('ΒΗΜΑ 2ο-ΤΙΜΕΣ'!S37/'ΒΗΜΑ 2ο-ΤΙΜΕΣ'!S36)</f>
        <v>3.3222621919778601E-3</v>
      </c>
      <c r="T37" s="29">
        <f>LN('ΒΗΜΑ 2ο-ΤΙΜΕΣ'!T37/'ΒΗΜΑ 2ο-ΤΙΜΕΣ'!T36)</f>
        <v>-1.3937507843781624E-2</v>
      </c>
      <c r="U37" s="29">
        <f>LN('ΒΗΜΑ 2ο-ΤΙΜΕΣ'!U37/'ΒΗΜΑ 2ο-ΤΙΜΕΣ'!U36)</f>
        <v>-8.2988028146950658E-3</v>
      </c>
      <c r="V37" s="29">
        <f>LN('ΒΗΜΑ 2ο-ΤΙΜΕΣ'!V37/'ΒΗΜΑ 2ο-ΤΙΜΕΣ'!V36)</f>
        <v>1.6172859245600968E-2</v>
      </c>
      <c r="W37" s="29">
        <f>LN('ΒΗΜΑ 2ο-ΤΙΜΕΣ'!W37/'ΒΗΜΑ 2ο-ΤΙΜΕΣ'!W36)</f>
        <v>0</v>
      </c>
      <c r="X37" s="29">
        <f>LN('ΒΗΜΑ 2ο-ΤΙΜΕΣ'!X37/'ΒΗΜΑ 2ο-ΤΙΜΕΣ'!X36)</f>
        <v>2.0920509722239509E-3</v>
      </c>
      <c r="Y37" s="29">
        <f>LN('ΒΗΜΑ 2ο-ΤΙΜΕΣ'!Y37/'ΒΗΜΑ 2ο-ΤΙΜΕΣ'!Y36)</f>
        <v>0</v>
      </c>
      <c r="Z37" s="29">
        <f>LN('ΒΗΜΑ 2ο-ΤΙΜΕΣ'!Z37/'ΒΗΜΑ 2ο-ΤΙΜΕΣ'!Z36)</f>
        <v>1.0803765100035754E-2</v>
      </c>
      <c r="AA37" s="29">
        <f>LN('ΒΗΜΑ 2ο-ΤΙΜΕΣ'!AA37/'ΒΗΜΑ 2ο-ΤΙΜΕΣ'!AA36)</f>
        <v>-6.1444125723410974E-3</v>
      </c>
      <c r="AB37" s="29">
        <f>LN('ΒΗΜΑ 2ο-ΤΙΜΕΣ'!AB37/'ΒΗΜΑ 2ο-ΤΙΜΕΣ'!AB36)</f>
        <v>-7.0838548884050436E-3</v>
      </c>
      <c r="AC37" s="29">
        <f>LN('ΒΗΜΑ 2ο-ΤΙΜΕΣ'!AC37/'ΒΗΜΑ 2ο-ΤΙΜΕΣ'!AC36)</f>
        <v>1.8727139050697731E-2</v>
      </c>
      <c r="AD37" s="29">
        <f>LN('ΒΗΜΑ 2ο-ΤΙΜΕΣ'!AD37/'ΒΗΜΑ 2ο-ΤΙΜΕΣ'!AD36)</f>
        <v>-3.585518362596885E-3</v>
      </c>
      <c r="AE37" s="29">
        <f>LN('ΒΗΜΑ 2ο-ΤΙΜΕΣ'!AE37/'ΒΗΜΑ 2ο-ΤΙΜΕΣ'!AE36)</f>
        <v>-1.675081042481524E-2</v>
      </c>
      <c r="AF37" s="29">
        <f>LN('ΒΗΜΑ 2ο-ΤΙΜΕΣ'!AF37/'ΒΗΜΑ 2ο-ΤΙΜΕΣ'!AF36)</f>
        <v>-1.3986241974739952E-2</v>
      </c>
      <c r="AG37" s="29">
        <f>LN('ΒΗΜΑ 2ο-ΤΙΜΕΣ'!AG37/'ΒΗΜΑ 2ο-ΤΙΜΕΣ'!AG36)</f>
        <v>1.7192400540372771E-2</v>
      </c>
      <c r="AH37" s="29">
        <f>LN('ΒΗΜΑ 2ο-ΤΙΜΕΣ'!AH37/'ΒΗΜΑ 2ο-ΤΙΜΕΣ'!AH36)</f>
        <v>9.523881511255541E-3</v>
      </c>
      <c r="AI37" s="29">
        <f>LN('ΒΗΜΑ 2ο-ΤΙΜΕΣ'!AI37/'ΒΗΜΑ 2ο-ΤΙΜΕΣ'!AI36)</f>
        <v>-9.3023926623135612E-3</v>
      </c>
      <c r="AJ37" s="29">
        <f>LN('ΒΗΜΑ 2ο-ΤΙΜΕΣ'!AJ37/'ΒΗΜΑ 2ο-ΤΙΜΕΣ'!AJ36)</f>
        <v>0</v>
      </c>
      <c r="AK37" s="29">
        <f>LN('ΒΗΜΑ 2ο-ΤΙΜΕΣ'!AK37/'ΒΗΜΑ 2ο-ΤΙΜΕΣ'!AK36)</f>
        <v>0</v>
      </c>
      <c r="AL37" s="29">
        <f>LN('ΒΗΜΑ 2ο-ΤΙΜΕΣ'!AL37/'ΒΗΜΑ 2ο-ΤΙΜΕΣ'!AL36)</f>
        <v>6.6889881507967101E-3</v>
      </c>
      <c r="AM37" s="29">
        <f>LN('ΒΗΜΑ 2ο-ΤΙΜΕΣ'!AM37/'ΒΗΜΑ 2ο-ΤΙΜΕΣ'!AM36)</f>
        <v>2.195390563435656E-3</v>
      </c>
      <c r="AN37" s="29">
        <f>LN('ΒΗΜΑ 2ο-ΤΙΜΕΣ'!AN37/'ΒΗΜΑ 2ο-ΤΙΜΕΣ'!AN36)</f>
        <v>0</v>
      </c>
      <c r="AO37" s="29">
        <f>LN('ΒΗΜΑ 2ο-ΤΙΜΕΣ'!AO37/'ΒΗΜΑ 2ο-ΤΙΜΕΣ'!AO36)</f>
        <v>1.347469858336019E-2</v>
      </c>
    </row>
    <row r="38" spans="1:41">
      <c r="A38" s="28">
        <v>42969</v>
      </c>
      <c r="B38" s="29">
        <f>LN('ΒΗΜΑ 2ο-ΤΙΜΕΣ'!B38/'ΒΗΜΑ 2ο-ΤΙΜΕΣ'!B37)</f>
        <v>0</v>
      </c>
      <c r="C38" s="29">
        <f>LN('ΒΗΜΑ 2ο-ΤΙΜΕΣ'!C38/'ΒΗΜΑ 2ο-ΤΙΜΕΣ'!C37)</f>
        <v>-7.4906717291576257E-3</v>
      </c>
      <c r="D38" s="29">
        <f>LN('ΒΗΜΑ 2ο-ΤΙΜΕΣ'!D38/'ΒΗΜΑ 2ο-ΤΙΜΕΣ'!D37)</f>
        <v>1.6807118316381191E-2</v>
      </c>
      <c r="E38" s="29">
        <f>LN('ΒΗΜΑ 2ο-ΤΙΜΕΣ'!E38/'ΒΗΜΑ 2ο-ΤΙΜΕΣ'!E37)</f>
        <v>0</v>
      </c>
      <c r="F38" s="29">
        <f>LN('ΒΗΜΑ 2ο-ΤΙΜΕΣ'!F38/'ΒΗΜΑ 2ο-ΤΙΜΕΣ'!F37)</f>
        <v>2.5268491019088909E-3</v>
      </c>
      <c r="G38" s="29">
        <f>LN('ΒΗΜΑ 2ο-ΤΙΜΕΣ'!G38/'ΒΗΜΑ 2ο-ΤΙΜΕΣ'!G37)</f>
        <v>4.4943895878392674E-3</v>
      </c>
      <c r="H38" s="29">
        <f>LN('ΒΗΜΑ 2ο-ΤΙΜΕΣ'!H38/'ΒΗΜΑ 2ο-ΤΙΜΕΣ'!H37)</f>
        <v>3.8387763071656669E-3</v>
      </c>
      <c r="I38" s="29">
        <f>LN('ΒΗΜΑ 2ο-ΤΙΜΕΣ'!I38/'ΒΗΜΑ 2ο-ΤΙΜΕΣ'!I37)</f>
        <v>8.6580627431145311E-3</v>
      </c>
      <c r="J38" s="29">
        <f>LN('ΒΗΜΑ 2ο-ΤΙΜΕΣ'!J38/'ΒΗΜΑ 2ο-ΤΙΜΕΣ'!J37)</f>
        <v>1.0050335853501506E-2</v>
      </c>
      <c r="K38" s="29">
        <f>LN('ΒΗΜΑ 2ο-ΤΙΜΕΣ'!K38/'ΒΗΜΑ 2ο-ΤΙΜΕΣ'!K37)</f>
        <v>-1.0755104746589843E-2</v>
      </c>
      <c r="L38" s="29">
        <f>LN('ΒΗΜΑ 2ο-ΤΙΜΕΣ'!L38/'ΒΗΜΑ 2ο-ΤΙΜΕΣ'!L37)</f>
        <v>2.8612322810321949E-3</v>
      </c>
      <c r="M38" s="29">
        <f>LN('ΒΗΜΑ 2ο-ΤΙΜΕΣ'!M38/'ΒΗΜΑ 2ο-ΤΙΜΕΣ'!M37)</f>
        <v>0</v>
      </c>
      <c r="N38" s="29">
        <f>LN('ΒΗΜΑ 2ο-ΤΙΜΕΣ'!N38/'ΒΗΜΑ 2ο-ΤΙΜΕΣ'!N37)</f>
        <v>1.5267472130788381E-2</v>
      </c>
      <c r="O38" s="29">
        <f>LN('ΒΗΜΑ 2ο-ΤΙΜΕΣ'!O38/'ΒΗΜΑ 2ο-ΤΙΜΕΣ'!O37)</f>
        <v>3.2485139558313084E-3</v>
      </c>
      <c r="P38" s="29">
        <f>LN('ΒΗΜΑ 2ο-ΤΙΜΕΣ'!P38/'ΒΗΜΑ 2ο-ΤΙΜΕΣ'!P37)</f>
        <v>-2.2622388562617612E-2</v>
      </c>
      <c r="Q38" s="29">
        <f>LN('ΒΗΜΑ 2ο-ΤΙΜΕΣ'!Q38/'ΒΗΜΑ 2ο-ΤΙΜΕΣ'!Q37)</f>
        <v>7.7720598477028892E-3</v>
      </c>
      <c r="R38" s="29">
        <f>LN('ΒΗΜΑ 2ο-ΤΙΜΕΣ'!R38/'ΒΗΜΑ 2ο-ΤΙΜΕΣ'!R37)</f>
        <v>-4.1731933283038845E-3</v>
      </c>
      <c r="S38" s="29">
        <f>LN('ΒΗΜΑ 2ο-ΤΙΜΕΣ'!S38/'ΒΗΜΑ 2ο-ΤΙΜΕΣ'!S37)</f>
        <v>-4.9875415110391622E-3</v>
      </c>
      <c r="T38" s="29">
        <f>LN('ΒΗΜΑ 2ο-ΤΙΜΕΣ'!T38/'ΒΗΜΑ 2ο-ΤΙΜΕΣ'!T37)</f>
        <v>-1.0582109330536972E-2</v>
      </c>
      <c r="U38" s="29">
        <f>LN('ΒΗΜΑ 2ο-ΤΙΜΕΣ'!U38/'ΒΗΜΑ 2ο-ΤΙΜΕΣ'!U37)</f>
        <v>-4.1753714104807334E-3</v>
      </c>
      <c r="V38" s="29">
        <f>LN('ΒΗΜΑ 2ο-ΤΙΜΕΣ'!V38/'ΒΗΜΑ 2ο-ΤΙΜΕΣ'!V37)</f>
        <v>-1.0752791776261849E-2</v>
      </c>
      <c r="W38" s="29">
        <f>LN('ΒΗΜΑ 2ο-ΤΙΜΕΣ'!W38/'ΒΗΜΑ 2ο-ΤΙΜΕΣ'!W37)</f>
        <v>0</v>
      </c>
      <c r="X38" s="29">
        <f>LN('ΒΗΜΑ 2ο-ΤΙΜΕΣ'!X38/'ΒΗΜΑ 2ο-ΤΙΜΕΣ'!X37)</f>
        <v>-2.0920509722239518E-3</v>
      </c>
      <c r="Y38" s="29">
        <f>LN('ΒΗΜΑ 2ο-ΤΙΜΕΣ'!Y38/'ΒΗΜΑ 2ο-ΤΙΜΕΣ'!Y37)</f>
        <v>0</v>
      </c>
      <c r="Z38" s="29">
        <f>LN('ΒΗΜΑ 2ο-ΤΙΜΕΣ'!Z38/'ΒΗΜΑ 2ο-ΤΙΜΕΣ'!Z37)</f>
        <v>-4.3956114730379975E-3</v>
      </c>
      <c r="AA38" s="29">
        <f>LN('ΒΗΜΑ 2ο-ΤΙΜΕΣ'!AA38/'ΒΗΜΑ 2ο-ΤΙΜΕΣ'!AA37)</f>
        <v>1.5396461855928362E-3</v>
      </c>
      <c r="AB38" s="29">
        <f>LN('ΒΗΜΑ 2ο-ΤΙΜΕΣ'!AB38/'ΒΗΜΑ 2ο-ΤΙΜΕΣ'!AB37)</f>
        <v>-4.7506027585977528E-3</v>
      </c>
      <c r="AC38" s="29">
        <f>LN('ΒΗΜΑ 2ο-ΤΙΜΕΣ'!AC38/'ΒΗΜΑ 2ο-ΤΙΜΕΣ'!AC37)</f>
        <v>-2.7868109071792842E-3</v>
      </c>
      <c r="AD38" s="29">
        <f>LN('ΒΗΜΑ 2ο-ΤΙΜΕΣ'!AD38/'ΒΗΜΑ 2ο-ΤΙΜΕΣ'!AD37)</f>
        <v>1.0362787035546658E-2</v>
      </c>
      <c r="AE38" s="29">
        <f>LN('ΒΗΜΑ 2ο-ΤΙΜΕΣ'!AE38/'ΒΗΜΑ 2ο-ΤΙΜΕΣ'!AE37)</f>
        <v>1.3423020332140771E-2</v>
      </c>
      <c r="AF38" s="29">
        <f>LN('ΒΗΜΑ 2ο-ΤΙΜΕΣ'!AF38/'ΒΗΜΑ 2ο-ΤΙΜΕΣ'!AF37)</f>
        <v>-1.0619568827460036E-2</v>
      </c>
      <c r="AG38" s="29">
        <f>LN('ΒΗΜΑ 2ο-ΤΙΜΕΣ'!AG38/'ΒΗΜΑ 2ο-ΤΙΜΕΣ'!AG37)</f>
        <v>-5.6980211146377786E-3</v>
      </c>
      <c r="AH38" s="29">
        <f>LN('ΒΗΜΑ 2ο-ΤΙΜΕΣ'!AH38/'ΒΗΜΑ 2ο-ΤΙΜΕΣ'!AH37)</f>
        <v>-9.5238815112554786E-3</v>
      </c>
      <c r="AI38" s="29">
        <f>LN('ΒΗΜΑ 2ο-ΤΙΜΕΣ'!AI38/'ΒΗΜΑ 2ο-ΤΙΜΕΣ'!AI37)</f>
        <v>4.6620131058111502E-3</v>
      </c>
      <c r="AJ38" s="29">
        <f>LN('ΒΗΜΑ 2ο-ΤΙΜΕΣ'!AJ38/'ΒΗΜΑ 2ο-ΤΙΜΕΣ'!AJ37)</f>
        <v>0</v>
      </c>
      <c r="AK38" s="29">
        <f>LN('ΒΗΜΑ 2ο-ΤΙΜΕΣ'!AK38/'ΒΗΜΑ 2ο-ΤΙΜΕΣ'!AK37)</f>
        <v>2.4968801985871458E-3</v>
      </c>
      <c r="AL38" s="29">
        <f>LN('ΒΗΜΑ 2ο-ΤΙΜΕΣ'!AL38/'ΒΗΜΑ 2ο-ΤΙΜΕΣ'!AL37)</f>
        <v>-2.0202707317519466E-2</v>
      </c>
      <c r="AM38" s="29">
        <f>LN('ΒΗΜΑ 2ο-ΤΙΜΕΣ'!AM38/'ΒΗΜΑ 2ο-ΤΙΜΕΣ'!AM37)</f>
        <v>-2.1953905634356152E-3</v>
      </c>
      <c r="AN38" s="29">
        <f>LN('ΒΗΜΑ 2ο-ΤΙΜΕΣ'!AN38/'ΒΗΜΑ 2ο-ΤΙΜΕΣ'!AN37)</f>
        <v>0</v>
      </c>
      <c r="AO38" s="29">
        <f>LN('ΒΗΜΑ 2ο-ΤΙΜΕΣ'!AO38/'ΒΗΜΑ 2ο-ΤΙΜΕΣ'!AO37)</f>
        <v>1.9102202561192452E-3</v>
      </c>
    </row>
    <row r="39" spans="1:41">
      <c r="A39" s="28">
        <v>42970</v>
      </c>
      <c r="B39" s="29">
        <f>LN('ΒΗΜΑ 2ο-ΤΙΜΕΣ'!B39/'ΒΗΜΑ 2ο-ΤΙΜΕΣ'!B38)</f>
        <v>3.3840979842407154E-3</v>
      </c>
      <c r="C39" s="29">
        <f>LN('ΒΗΜΑ 2ο-ΤΙΜΕΣ'!C39/'ΒΗΜΑ 2ο-ΤΙΜΕΣ'!C38)</f>
        <v>-1.504891179420388E-3</v>
      </c>
      <c r="D39" s="29">
        <f>LN('ΒΗΜΑ 2ο-ΤΙΜΕΣ'!D39/'ΒΗΜΑ 2ο-ΤΙΜΕΣ'!D38)</f>
        <v>-3.3389012655145986E-3</v>
      </c>
      <c r="E39" s="29">
        <f>LN('ΒΗΜΑ 2ο-ΤΙΜΕΣ'!E39/'ΒΗΜΑ 2ο-ΤΙΜΕΣ'!E38)</f>
        <v>-8.1919709145881463E-3</v>
      </c>
      <c r="F39" s="29">
        <f>LN('ΒΗΜΑ 2ο-ΤΙΜΕΣ'!F39/'ΒΗΜΑ 2ο-ΤΙΜΕΣ'!F38)</f>
        <v>6.9160916983730877E-3</v>
      </c>
      <c r="G39" s="29">
        <f>LN('ΒΗΜΑ 2ο-ΤΙΜΕΣ'!G39/'ΒΗΜΑ 2ο-ΤΙΜΕΣ'!G38)</f>
        <v>-1.0820664640716762E-2</v>
      </c>
      <c r="H39" s="29">
        <f>LN('ΒΗΜΑ 2ο-ΤΙΜΕΣ'!H39/'ΒΗΜΑ 2ο-ΤΙΜΕΣ'!H38)</f>
        <v>5.7306747089850745E-3</v>
      </c>
      <c r="I39" s="29">
        <f>LN('ΒΗΜΑ 2ο-ΤΙΜΕΣ'!I39/'ΒΗΜΑ 2ο-ΤΙΜΕΣ'!I38)</f>
        <v>0</v>
      </c>
      <c r="J39" s="29">
        <f>LN('ΒΗΜΑ 2ο-ΤΙΜΕΣ'!J39/'ΒΗΜΑ 2ο-ΤΙΜΕΣ'!J38)</f>
        <v>-2.503130218118477E-3</v>
      </c>
      <c r="K39" s="29">
        <f>LN('ΒΗΜΑ 2ο-ΤΙΜΕΣ'!K39/'ΒΗΜΑ 2ο-ΤΙΜΕΣ'!K38)</f>
        <v>7.7553167674782241E-3</v>
      </c>
      <c r="L39" s="29">
        <f>LN('ΒΗΜΑ 2ο-ΤΙΜΕΣ'!L39/'ΒΗΜΑ 2ο-ΤΙΜΕΣ'!L38)</f>
        <v>-1.4295928095944335E-3</v>
      </c>
      <c r="M39" s="29">
        <f>LN('ΒΗΜΑ 2ο-ΤΙΜΕΣ'!M39/'ΒΗΜΑ 2ο-ΤΙΜΕΣ'!M38)</f>
        <v>-6.0060240602119218E-3</v>
      </c>
      <c r="N39" s="29">
        <f>LN('ΒΗΜΑ 2ο-ΤΙΜΕΣ'!N39/'ΒΗΜΑ 2ο-ΤΙΜΕΣ'!N38)</f>
        <v>0</v>
      </c>
      <c r="O39" s="29">
        <f>LN('ΒΗΜΑ 2ο-ΤΙΜΕΣ'!O39/'ΒΗΜΑ 2ο-ΤΙΜΕΣ'!O38)</f>
        <v>6.5888960235442592E-2</v>
      </c>
      <c r="P39" s="29">
        <f>LN('ΒΗΜΑ 2ο-ΤΙΜΕΣ'!P39/'ΒΗΜΑ 2ο-ΤΙΜΕΣ'!P38)</f>
        <v>2.2622388562617647E-2</v>
      </c>
      <c r="Q39" s="29">
        <f>LN('ΒΗΜΑ 2ο-ΤΙΜΕΣ'!Q39/'ΒΗΜΑ 2ο-ΤΙΜΕΣ'!Q38)</f>
        <v>0</v>
      </c>
      <c r="R39" s="29">
        <f>LN('ΒΗΜΑ 2ο-ΤΙΜΕΣ'!R39/'ΒΗΜΑ 2ο-ΤΙΜΕΣ'!R38)</f>
        <v>1.0449321744935213E-3</v>
      </c>
      <c r="S39" s="29">
        <f>LN('ΒΗΜΑ 2ο-ΤΙΜΕΣ'!S39/'ΒΗΜΑ 2ο-ΤΙΜΕΣ'!S38)</f>
        <v>0</v>
      </c>
      <c r="T39" s="29">
        <f>LN('ΒΗΜΑ 2ο-ΤΙΜΕΣ'!T39/'ΒΗΜΑ 2ο-ΤΙΜΕΣ'!T38)</f>
        <v>0</v>
      </c>
      <c r="U39" s="29">
        <f>LN('ΒΗΜΑ 2ο-ΤΙΜΕΣ'!U39/'ΒΗΜΑ 2ο-ΤΙΜΕΣ'!U38)</f>
        <v>8.3647014496612837E-4</v>
      </c>
      <c r="V39" s="29">
        <f>LN('ΒΗΜΑ 2ο-ΤΙΜΕΣ'!V39/'ΒΗΜΑ 2ο-ΤΙΜΕΣ'!V38)</f>
        <v>0</v>
      </c>
      <c r="W39" s="29">
        <f>LN('ΒΗΜΑ 2ο-ΤΙΜΕΣ'!W39/'ΒΗΜΑ 2ο-ΤΙΜΕΣ'!W38)</f>
        <v>-1.204833851617448E-2</v>
      </c>
      <c r="X39" s="29">
        <f>LN('ΒΗΜΑ 2ο-ΤΙΜΕΣ'!X39/'ΒΗΜΑ 2ο-ΤΙΜΕΣ'!X38)</f>
        <v>-1.0526412986987617E-2</v>
      </c>
      <c r="Y39" s="29">
        <f>LN('ΒΗΜΑ 2ο-ΤΙΜΕΣ'!Y39/'ΒΗΜΑ 2ο-ΤΙΜΕΣ'!Y38)</f>
        <v>-8.2988028146950658E-3</v>
      </c>
      <c r="Z39" s="29">
        <f>LN('ΒΗΜΑ 2ο-ΤΙΜΕΣ'!Z39/'ΒΗΜΑ 2ο-ΤΙΜΕΣ'!Z38)</f>
        <v>2.2002209096023376E-3</v>
      </c>
      <c r="AA39" s="29">
        <f>LN('ΒΗΜΑ 2ο-ΤΙΜΕΣ'!AA39/'ΒΗΜΑ 2ο-ΤΙΜΕΣ'!AA38)</f>
        <v>-6.1728591070809675E-3</v>
      </c>
      <c r="AB39" s="29">
        <f>LN('ΒΗΜΑ 2ο-ΤΙΜΕΣ'!AB39/'ΒΗΜΑ 2ο-ΤΙΜΕΣ'!AB38)</f>
        <v>2.3781224049674193E-3</v>
      </c>
      <c r="AC39" s="29">
        <f>LN('ΒΗΜΑ 2ο-ΤΙΜΕΣ'!AC39/'ΒΗΜΑ 2ο-ΤΙΜΕΣ'!AC38)</f>
        <v>-3.7278701140143044E-3</v>
      </c>
      <c r="AD39" s="29">
        <f>LN('ΒΗΜΑ 2ο-ΤΙΜΕΣ'!AD39/'ΒΗΜΑ 2ο-ΤΙΜΕΣ'!AD38)</f>
        <v>-4.6321123265615676E-3</v>
      </c>
      <c r="AE39" s="29">
        <f>LN('ΒΗΜΑ 2ο-ΤΙΜΕΣ'!AE39/'ΒΗΜΑ 2ο-ΤΙΜΕΣ'!AE38)</f>
        <v>-6.688988150796652E-3</v>
      </c>
      <c r="AF39" s="29">
        <f>LN('ΒΗΜΑ 2ο-ΤΙΜΕΣ'!AF39/'ΒΗΜΑ 2ο-ΤΙΜΕΣ'!AF38)</f>
        <v>-1.4337163146407331E-2</v>
      </c>
      <c r="AG39" s="29">
        <f>LN('ΒΗΜΑ 2ο-ΤΙΜΕΣ'!AG39/'ΒΗΜΑ 2ο-ΤΙΜΕΣ'!AG38)</f>
        <v>1.1363758650315003E-2</v>
      </c>
      <c r="AH39" s="29">
        <f>LN('ΒΗΜΑ 2ο-ΤΙΜΕΣ'!AH39/'ΒΗΜΑ 2ο-ΤΙΜΕΣ'!AH38)</f>
        <v>-9.6154586994419804E-3</v>
      </c>
      <c r="AI39" s="29">
        <f>LN('ΒΗΜΑ 2ο-ΤΙΜΕΣ'!AI39/'ΒΗΜΑ 2ο-ΤΙΜΕΣ'!AI38)</f>
        <v>0</v>
      </c>
      <c r="AJ39" s="29">
        <f>LN('ΒΗΜΑ 2ο-ΤΙΜΕΣ'!AJ39/'ΒΗΜΑ 2ο-ΤΙΜΕΣ'!AJ38)</f>
        <v>-9.9174366573460283E-3</v>
      </c>
      <c r="AK39" s="29">
        <f>LN('ΒΗΜΑ 2ο-ΤΙΜΕΣ'!AK39/'ΒΗΜΑ 2ο-ΤΙΜΕΣ'!AK38)</f>
        <v>0</v>
      </c>
      <c r="AL39" s="29">
        <f>LN('ΒΗΜΑ 2ο-ΤΙΜΕΣ'!AL39/'ΒΗΜΑ 2ο-ΤΙΜΕΣ'!AL38)</f>
        <v>4.0005334613699206E-2</v>
      </c>
      <c r="AM39" s="29">
        <f>LN('ΒΗΜΑ 2ο-ΤΙΜΕΣ'!AM39/'ΒΗΜΑ 2ο-ΤΙΜΕΣ'!AM38)</f>
        <v>-8.8300794482720369E-3</v>
      </c>
      <c r="AN39" s="29">
        <f>LN('ΒΗΜΑ 2ο-ΤΙΜΕΣ'!AN39/'ΒΗΜΑ 2ο-ΤΙΜΕΣ'!AN38)</f>
        <v>-1.562531790308087E-2</v>
      </c>
      <c r="AO39" s="29">
        <f>LN('ΒΗΜΑ 2ο-ΤΙΜΕΣ'!AO39/'ΒΗΜΑ 2ο-ΤΙΜΕΣ'!AO38)</f>
        <v>-7.6628727455691371E-3</v>
      </c>
    </row>
    <row r="40" spans="1:41">
      <c r="A40" s="28">
        <v>42971</v>
      </c>
      <c r="B40" s="29">
        <f>LN('ΒΗΜΑ 2ο-ΤΙΜΕΣ'!B40/'ΒΗΜΑ 2ο-ΤΙΜΕΣ'!B39)</f>
        <v>4.4943895878392674E-3</v>
      </c>
      <c r="C40" s="29">
        <f>LN('ΒΗΜΑ 2ο-ΤΙΜΕΣ'!C40/'ΒΗΜΑ 2ο-ΤΙΜΕΣ'!C39)</f>
        <v>-3.0165935394255677E-3</v>
      </c>
      <c r="D40" s="29">
        <f>LN('ΒΗΜΑ 2ο-ΤΙΜΕΣ'!D40/'ΒΗΜΑ 2ο-ΤΙΜΕΣ'!D39)</f>
        <v>4.2559614418795903E-2</v>
      </c>
      <c r="E40" s="29">
        <f>LN('ΒΗΜΑ 2ο-ΤΙΜΕΣ'!E40/'ΒΗΜΑ 2ο-ΤΙΜΕΣ'!E39)</f>
        <v>4.6893403633861208E-3</v>
      </c>
      <c r="F40" s="29">
        <f>LN('ΒΗΜΑ 2ο-ΤΙΜΕΣ'!F40/'ΒΗΜΑ 2ο-ΤΙΜΕΣ'!F39)</f>
        <v>1.2523483164658734E-3</v>
      </c>
      <c r="G40" s="29">
        <f>LN('ΒΗΜΑ 2ο-ΤΙΜΕΣ'!G40/'ΒΗΜΑ 2ο-ΤΙΜΕΣ'!G39)</f>
        <v>-1.8148825308225006E-3</v>
      </c>
      <c r="H40" s="29">
        <f>LN('ΒΗΜΑ 2ο-ΤΙΜΕΣ'!H40/'ΒΗΜΑ 2ο-ΤΙΜΕΣ'!H39)</f>
        <v>0</v>
      </c>
      <c r="I40" s="29">
        <f>LN('ΒΗΜΑ 2ο-ΤΙΜΕΣ'!I40/'ΒΗΜΑ 2ο-ΤΙΜΕΣ'!I39)</f>
        <v>8.583743691391435E-3</v>
      </c>
      <c r="J40" s="29">
        <f>LN('ΒΗΜΑ 2ο-ΤΙΜΕΣ'!J40/'ΒΗΜΑ 2ο-ΤΙΜΕΣ'!J39)</f>
        <v>-5.0251362026730428E-3</v>
      </c>
      <c r="K40" s="29">
        <f>LN('ΒΗΜΑ 2ο-ΤΙΜΕΣ'!K40/'ΒΗΜΑ 2ο-ΤΙΜΕΣ'!K39)</f>
        <v>0</v>
      </c>
      <c r="L40" s="29">
        <f>LN('ΒΗΜΑ 2ο-ΤΙΜΕΣ'!L40/'ΒΗΜΑ 2ο-ΤΙΜΕΣ'!L39)</f>
        <v>2.857144800779744E-3</v>
      </c>
      <c r="M40" s="29">
        <f>LN('ΒΗΜΑ 2ο-ΤΙΜΕΣ'!M40/'ΒΗΜΑ 2ο-ΤΙΜΕΣ'!M39)</f>
        <v>-1.212136053234485E-2</v>
      </c>
      <c r="N40" s="29">
        <f>LN('ΒΗΜΑ 2ο-ΤΙΜΕΣ'!N40/'ΒΗΜΑ 2ο-ΤΙΜΕΣ'!N39)</f>
        <v>1.5037877364540502E-2</v>
      </c>
      <c r="O40" s="29">
        <f>LN('ΒΗΜΑ 2ο-ΤΙΜΕΣ'!O40/'ΒΗΜΑ 2ο-ΤΙΜΕΣ'!O39)</f>
        <v>-7.1102381825047713E-3</v>
      </c>
      <c r="P40" s="29">
        <f>LN('ΒΗΜΑ 2ο-ΤΙΜΕΣ'!P40/'ΒΗΜΑ 2ο-ΤΙΜΕΣ'!P39)</f>
        <v>-3.9551798429279432E-3</v>
      </c>
      <c r="Q40" s="29">
        <f>LN('ΒΗΜΑ 2ο-ΤΙΜΕΣ'!Q40/'ΒΗΜΑ 2ο-ΤΙΜΕΣ'!Q39)</f>
        <v>5.1480165174012374E-3</v>
      </c>
      <c r="R40" s="29">
        <f>LN('ΒΗΜΑ 2ο-ΤΙΜΕΣ'!R40/'ΒΗΜΑ 2ο-ΤΙΜΕΣ'!R39)</f>
        <v>-2.0909573744733153E-3</v>
      </c>
      <c r="S40" s="29">
        <f>LN('ΒΗΜΑ 2ο-ΤΙΜΕΣ'!S40/'ΒΗΜΑ 2ο-ΤΙΜΕΣ'!S39)</f>
        <v>-3.3389012655145986E-3</v>
      </c>
      <c r="T40" s="29">
        <f>LN('ΒΗΜΑ 2ο-ΤΙΜΕΣ'!T40/'ΒΗΜΑ 2ο-ΤΙΜΕΣ'!T39)</f>
        <v>2.8328630843041072E-3</v>
      </c>
      <c r="U40" s="29">
        <f>LN('ΒΗΜΑ 2ο-ΤΙΜΕΣ'!U40/'ΒΗΜΑ 2ο-ΤΙΜΕΣ'!U39)</f>
        <v>1.3289232118682487E-2</v>
      </c>
      <c r="V40" s="29">
        <f>LN('ΒΗΜΑ 2ο-ΤΙΜΕΣ'!V40/'ΒΗΜΑ 2ο-ΤΙΜΕΣ'!V39)</f>
        <v>-3.2970019237569828E-2</v>
      </c>
      <c r="W40" s="29">
        <f>LN('ΒΗΜΑ 2ο-ΤΙΜΕΣ'!W40/'ΒΗΜΑ 2ο-ΤΙΜΕΣ'!W39)</f>
        <v>6.0423144559626617E-3</v>
      </c>
      <c r="X40" s="29">
        <f>LN('ΒΗΜΑ 2ο-ΤΙΜΕΣ'!X40/'ΒΗΜΑ 2ο-ΤΙΜΕΣ'!X39)</f>
        <v>5.2770571008438193E-3</v>
      </c>
      <c r="Y40" s="29">
        <f>LN('ΒΗΜΑ 2ο-ΤΙΜΕΣ'!Y40/'ΒΗΜΑ 2ο-ΤΙΜΕΣ'!Y39)</f>
        <v>0</v>
      </c>
      <c r="Z40" s="29">
        <f>LN('ΒΗΜΑ 2ο-ΤΙΜΕΣ'!Z40/'ΒΗΜΑ 2ο-ΤΙΜΕΣ'!Z39)</f>
        <v>-2.2002209096024235E-3</v>
      </c>
      <c r="AA40" s="29">
        <f>LN('ΒΗΜΑ 2ο-ΤΙΜΕΣ'!AA40/'ΒΗΜΑ 2ο-ΤΙΜΕΣ'!AA39)</f>
        <v>-1.7174504889910177E-2</v>
      </c>
      <c r="AB40" s="29">
        <f>LN('ΒΗΜΑ 2ο-ΤΙΜΕΣ'!AB40/'ΒΗΜΑ 2ο-ΤΙΜΕΣ'!AB39)</f>
        <v>2.3724803536303955E-3</v>
      </c>
      <c r="AC40" s="29">
        <f>LN('ΒΗΜΑ 2ο-ΤΙΜΕΣ'!AC40/'ΒΗΜΑ 2ο-ΤΙΜΕΣ'!AC39)</f>
        <v>3.7278701140143911E-3</v>
      </c>
      <c r="AD40" s="29">
        <f>LN('ΒΗΜΑ 2ο-ΤΙΜΕΣ'!AD40/'ΒΗΜΑ 2ο-ΤΙΜΕΣ'!AD39)</f>
        <v>1.0657294473987979E-2</v>
      </c>
      <c r="AE40" s="29">
        <f>LN('ΒΗΜΑ 2ο-ΤΙΜΕΣ'!AE40/'ΒΗΜΑ 2ο-ΤΙΜΕΣ'!AE39)</f>
        <v>0</v>
      </c>
      <c r="AF40" s="29">
        <f>LN('ΒΗΜΑ 2ο-ΤΙΜΕΣ'!AF40/'ΒΗΜΑ 2ο-ΤΙΜΕΣ'!AF39)</f>
        <v>4.2409181925093402E-2</v>
      </c>
      <c r="AG40" s="29">
        <f>LN('ΒΗΜΑ 2ο-ΤΙΜΕΣ'!AG40/'ΒΗΜΑ 2ο-ΤΙΜΕΣ'!AG39)</f>
        <v>2.8208763416412634E-3</v>
      </c>
      <c r="AH40" s="29">
        <f>LN('ΒΗΜΑ 2ο-ΤΙΜΕΣ'!AH40/'ΒΗΜΑ 2ο-ΤΙΜΕΣ'!AH39)</f>
        <v>1.4388737452099671E-2</v>
      </c>
      <c r="AI40" s="29">
        <f>LN('ΒΗΜΑ 2ο-ΤΙΜΕΣ'!AI40/'ΒΗΜΑ 2ο-ΤΙΜΕΣ'!AI39)</f>
        <v>4.1008023727377253E-2</v>
      </c>
      <c r="AJ40" s="29">
        <f>LN('ΒΗΜΑ 2ο-ΤΙΜΕΣ'!AJ40/'ΒΗΜΑ 2ο-ΤΙΜΕΣ'!AJ39)</f>
        <v>-6.6666913581891222E-3</v>
      </c>
      <c r="AK40" s="29">
        <f>LN('ΒΗΜΑ 2ο-ΤΙΜΕΣ'!AK40/'ΒΗΜΑ 2ο-ΤΙΜΕΣ'!AK39)</f>
        <v>-2.4968801985871545E-3</v>
      </c>
      <c r="AL40" s="29">
        <f>LN('ΒΗΜΑ 2ο-ΤΙΜΕΣ'!AL40/'ΒΗΜΑ 2ο-ΤΙΜΕΣ'!AL39)</f>
        <v>-1.3158084577511199E-2</v>
      </c>
      <c r="AM40" s="29">
        <f>LN('ΒΗΜΑ 2ο-ΤΙΜΕΣ'!AM40/'ΒΗΜΑ 2ο-ΤΙΜΕΣ'!AM39)</f>
        <v>0</v>
      </c>
      <c r="AN40" s="29">
        <f>LN('ΒΗΜΑ 2ο-ΤΙΜΕΣ'!AN40/'ΒΗΜΑ 2ο-ΤΙΜΕΣ'!AN39)</f>
        <v>7.8431774610258787E-3</v>
      </c>
      <c r="AO40" s="29">
        <f>LN('ΒΗΜΑ 2ο-ΤΙΜΕΣ'!AO40/'ΒΗΜΑ 2ο-ΤΙΜΕΣ'!AO39)</f>
        <v>0</v>
      </c>
    </row>
    <row r="41" spans="1:41">
      <c r="A41" s="28">
        <v>42972</v>
      </c>
      <c r="B41" s="29">
        <f>LN('ΒΗΜΑ 2ο-ΤΙΜΕΣ'!B41/'ΒΗΜΑ 2ο-ΤΙΜΕΣ'!B40)</f>
        <v>1.1148387482614201E-2</v>
      </c>
      <c r="C41" s="29">
        <f>LN('ΒΗΜΑ 2ο-ΤΙΜΕΣ'!C41/'ΒΗΜΑ 2ο-ΤΙΜΕΣ'!C40)</f>
        <v>0</v>
      </c>
      <c r="D41" s="29">
        <f>LN('ΒΗΜΑ 2ο-ΤΙΜΕΣ'!D41/'ΒΗΜΑ 2ο-ΤΙΜΕΣ'!D40)</f>
        <v>1.5898586067798204E-2</v>
      </c>
      <c r="E41" s="29">
        <f>LN('ΒΗΜΑ 2ο-ΤΙΜΕΣ'!E41/'ΒΗΜΑ 2ο-ΤΙΜΕΣ'!E40)</f>
        <v>0</v>
      </c>
      <c r="F41" s="29">
        <f>LN('ΒΗΜΑ 2ο-ΤΙΜΕΣ'!F41/'ΒΗΜΑ 2ο-ΤΙΜΕΣ'!F40)</f>
        <v>0</v>
      </c>
      <c r="G41" s="29">
        <f>LN('ΒΗΜΑ 2ο-ΤΙΜΕΣ'!G41/'ΒΗΜΑ 2ο-ΤΙΜΕΣ'!G40)</f>
        <v>-9.0867793621806432E-4</v>
      </c>
      <c r="H41" s="29">
        <f>LN('ΒΗΜΑ 2ο-ΤΙΜΕΣ'!H41/'ΒΗΜΑ 2ο-ΤΙΜΕΣ'!H40)</f>
        <v>1.9029501460860636E-3</v>
      </c>
      <c r="I41" s="29">
        <f>LN('ΒΗΜΑ 2ο-ΤΙΜΕΣ'!I41/'ΒΗΜΑ 2ο-ΤΙΜΕΣ'!I40)</f>
        <v>8.5106896679086105E-3</v>
      </c>
      <c r="J41" s="29">
        <f>LN('ΒΗΜΑ 2ο-ΤΙΜΕΣ'!J41/'ΒΗΜΑ 2ο-ΤΙΜΕΣ'!J40)</f>
        <v>0</v>
      </c>
      <c r="K41" s="29">
        <f>LN('ΒΗΜΑ 2ο-ΤΙΜΕΣ'!K41/'ΒΗΜΑ 2ο-ΤΙΜΕΣ'!K40)</f>
        <v>2.0811963743211388E-2</v>
      </c>
      <c r="L41" s="29">
        <f>LN('ΒΗΜΑ 2ο-ΤΙΜΕΣ'!L41/'ΒΗΜΑ 2ο-ΤΙΜΕΣ'!L40)</f>
        <v>-4.2887842722175926E-3</v>
      </c>
      <c r="M41" s="29">
        <f>LN('ΒΗΜΑ 2ο-ΤΙΜΕΣ'!M41/'ΒΗΜΑ 2ο-ΤΙΜΕΣ'!M40)</f>
        <v>-6.1162270174360944E-3</v>
      </c>
      <c r="N41" s="29">
        <f>LN('ΒΗΜΑ 2ο-ΤΙΜΕΣ'!N41/'ΒΗΜΑ 2ο-ΤΙΜΕΣ'!N40)</f>
        <v>-4.5809536031294222E-2</v>
      </c>
      <c r="O41" s="29">
        <f>LN('ΒΗΜΑ 2ο-ΤΙΜΕΣ'!O41/'ΒΗΜΑ 2ο-ΤΙΜΕΣ'!O40)</f>
        <v>-3.421795731034126E-2</v>
      </c>
      <c r="P41" s="29">
        <f>LN('ΒΗΜΑ 2ο-ΤΙΜΕΣ'!P41/'ΒΗΜΑ 2ο-ΤΙΜΕΣ'!P40)</f>
        <v>-1.5979035057889258E-2</v>
      </c>
      <c r="Q41" s="29">
        <f>LN('ΒΗΜΑ 2ο-ΤΙΜΕΣ'!Q41/'ΒΗΜΑ 2ο-ΤΙΜΕΣ'!Q40)</f>
        <v>1.2828738128891231E-3</v>
      </c>
      <c r="R41" s="29">
        <f>LN('ΒΗΜΑ 2ο-ΤΙΜΕΣ'!R41/'ΒΗΜΑ 2ο-ΤΙΜΕΣ'!R40)</f>
        <v>-5.2342319959733613E-4</v>
      </c>
      <c r="S41" s="29">
        <f>LN('ΒΗΜΑ 2ο-ΤΙΜΕΣ'!S41/'ΒΗΜΑ 2ο-ΤΙΜΕΣ'!S40)</f>
        <v>-8.3963549529063909E-3</v>
      </c>
      <c r="T41" s="29">
        <f>LN('ΒΗΜΑ 2ο-ΤΙΜΕΣ'!T41/'ΒΗΜΑ 2ο-ΤΙΜΕΣ'!T40)</f>
        <v>-2.8328630843042009E-3</v>
      </c>
      <c r="U41" s="29">
        <f>LN('ΒΗΜΑ 2ο-ΤΙΜΕΣ'!U41/'ΒΗΜΑ 2ο-ΤΙΜΕΣ'!U40)</f>
        <v>-9.9503308531679793E-3</v>
      </c>
      <c r="V41" s="29">
        <f>LN('ΒΗΜΑ 2ο-ΤΙΜΕΣ'!V41/'ΒΗΜΑ 2ο-ΤΙΜΕΣ'!V40)</f>
        <v>1.1111225425070849E-2</v>
      </c>
      <c r="W41" s="29">
        <f>LN('ΒΗΜΑ 2ο-ΤΙΜΕΣ'!W41/'ΒΗΜΑ 2ο-ΤΙΜΕΣ'!W40)</f>
        <v>0</v>
      </c>
      <c r="X41" s="29">
        <f>LN('ΒΗΜΑ 2ο-ΤΙΜΕΣ'!X41/'ΒΗΜΑ 2ο-ΤΙΜΕΣ'!X40)</f>
        <v>-1.5915455305899568E-2</v>
      </c>
      <c r="Y41" s="29">
        <f>LN('ΒΗΜΑ 2ο-ΤΙΜΕΣ'!Y41/'ΒΗΜΑ 2ο-ΤΙΜΕΣ'!Y40)</f>
        <v>-1.6807118316381289E-2</v>
      </c>
      <c r="Z41" s="29">
        <f>LN('ΒΗΜΑ 2ο-ΤΙΜΕΣ'!Z41/'ΒΗΜΑ 2ο-ΤΙΜΕΣ'!Z40)</f>
        <v>4.3956114730379081E-3</v>
      </c>
      <c r="AA41" s="29">
        <f>LN('ΒΗΜΑ 2ο-ΤΙΜΕΣ'!AA41/'ΒΗΜΑ 2ο-ΤΙΜΕΣ'!AA40)</f>
        <v>1.4073727211661899E-2</v>
      </c>
      <c r="AB41" s="29">
        <f>LN('ΒΗΜΑ 2ο-ΤΙΜΕΣ'!AB41/'ΒΗΜΑ 2ο-ΤΙΜΕΣ'!AB40)</f>
        <v>2.3668650102662441E-3</v>
      </c>
      <c r="AC41" s="29">
        <f>LN('ΒΗΜΑ 2ο-ΤΙΜΕΣ'!AC41/'ΒΗΜΑ 2ο-ΤΙΜΕΣ'!AC40)</f>
        <v>0</v>
      </c>
      <c r="AD41" s="29">
        <f>LN('ΒΗΜΑ 2ο-ΤΙΜΕΣ'!AD41/'ΒΗΜΑ 2ο-ΤΙΜΕΣ'!AD40)</f>
        <v>-1.0606329436930182E-3</v>
      </c>
      <c r="AE41" s="29">
        <f>LN('ΒΗΜΑ 2ο-ΤΙΜΕΣ'!AE41/'ΒΗΜΑ 2ο-ΤΙΜΕΣ'!AE40)</f>
        <v>0</v>
      </c>
      <c r="AF41" s="29">
        <f>LN('ΒΗΜΑ 2ο-ΤΙΜΕΣ'!AF41/'ΒΗΜΑ 2ο-ΤΙΜΕΣ'!AF40)</f>
        <v>-1.7452449951226166E-2</v>
      </c>
      <c r="AG41" s="29">
        <f>LN('ΒΗΜΑ 2ο-ΤΙΜΕΣ'!AG41/'ΒΗΜΑ 2ο-ΤΙΜΕΣ'!AG40)</f>
        <v>-2.8573372444056114E-2</v>
      </c>
      <c r="AH41" s="29">
        <f>LN('ΒΗΜΑ 2ο-ΤΙΜΕΣ'!AH41/'ΒΗΜΑ 2ο-ΤΙΜΕΣ'!AH40)</f>
        <v>1.4184634991956381E-2</v>
      </c>
      <c r="AI41" s="29">
        <f>LN('ΒΗΜΑ 2ο-ΤΙΜΕΣ'!AI41/'ΒΗΜΑ 2ο-ΤΙΜΕΣ'!AI40)</f>
        <v>-4.4742803949211893E-3</v>
      </c>
      <c r="AJ41" s="29">
        <f>LN('ΒΗΜΑ 2ο-ΤΙΜΕΣ'!AJ41/'ΒΗΜΑ 2ο-ΤΙΜΕΣ'!AJ40)</f>
        <v>0</v>
      </c>
      <c r="AK41" s="29">
        <f>LN('ΒΗΜΑ 2ο-ΤΙΜΕΣ'!AK41/'ΒΗΜΑ 2ο-ΤΙΜΕΣ'!AK40)</f>
        <v>2.4968801985871458E-3</v>
      </c>
      <c r="AL41" s="29">
        <f>LN('ΒΗΜΑ 2ο-ΤΙΜΕΣ'!AL41/'ΒΗΜΑ 2ο-ΤΙΜΕΣ'!AL40)</f>
        <v>-1.3333530869465144E-2</v>
      </c>
      <c r="AM41" s="29">
        <f>LN('ΒΗΜΑ 2ο-ΤΙΜΕΣ'!AM41/'ΒΗΜΑ 2ο-ΤΙΜΕΣ'!AM40)</f>
        <v>8.8300794482719953E-3</v>
      </c>
      <c r="AN41" s="29">
        <f>LN('ΒΗΜΑ 2ο-ΤΙΜΕΣ'!AN41/'ΒΗΜΑ 2ο-ΤΙΜΕΣ'!AN40)</f>
        <v>0</v>
      </c>
      <c r="AO41" s="29">
        <f>LN('ΒΗΜΑ 2ο-ΤΙΜΕΣ'!AO41/'ΒΗΜΑ 2ο-ΤΙΜΕΣ'!AO40)</f>
        <v>0</v>
      </c>
    </row>
    <row r="42" spans="1:41">
      <c r="A42" s="28">
        <v>42975</v>
      </c>
      <c r="B42" s="29">
        <f>LN('ΒΗΜΑ 2ο-ΤΙΜΕΣ'!B42/'ΒΗΜΑ 2ο-ΤΙΜΕΣ'!B41)</f>
        <v>-4.4444517604239064E-3</v>
      </c>
      <c r="C42" s="29">
        <f>LN('ΒΗΜΑ 2ο-ΤΙΜΕΣ'!C42/'ΒΗΜΑ 2ο-ΤΙΜΕΣ'!C41)</f>
        <v>1.2012156448003653E-2</v>
      </c>
      <c r="D42" s="29">
        <f>LN('ΒΗΜΑ 2ο-ΤΙΜΕΣ'!D42/'ΒΗΜΑ 2ο-ΤΙΜΕΣ'!D41)</f>
        <v>8.173988349611766E-2</v>
      </c>
      <c r="E42" s="29">
        <f>LN('ΒΗΜΑ 2ο-ΤΙΜΕΣ'!E42/'ΒΗΜΑ 2ο-ΤΙΜΕΣ'!E41)</f>
        <v>1.1689072049819618E-3</v>
      </c>
      <c r="F42" s="29">
        <f>LN('ΒΗΜΑ 2ο-ΤΙΜΕΣ'!F42/'ΒΗΜΑ 2ο-ΤΙΜΕΣ'!F41)</f>
        <v>-1.8791111072751021E-3</v>
      </c>
      <c r="G42" s="29">
        <f>LN('ΒΗΜΑ 2ο-ΤΙΜΕΣ'!G42/'ΒΗΜΑ 2ο-ΤΙΜΕΣ'!G41)</f>
        <v>9.0867793621811225E-4</v>
      </c>
      <c r="H42" s="29">
        <f>LN('ΒΗΜΑ 2ο-ΤΙΜΕΣ'!H42/'ΒΗΜΑ 2ο-ΤΙΜΕΣ'!H41)</f>
        <v>0</v>
      </c>
      <c r="I42" s="29">
        <f>LN('ΒΗΜΑ 2ο-ΤΙΜΕΣ'!I42/'ΒΗΜΑ 2ο-ΤΙΜΕΣ'!I41)</f>
        <v>9.6849825989917815E-2</v>
      </c>
      <c r="J42" s="29">
        <f>LN('ΒΗΜΑ 2ο-ΤΙΜΕΣ'!J42/'ΒΗΜΑ 2ο-ΤΙΜΕΣ'!J41)</f>
        <v>0</v>
      </c>
      <c r="K42" s="29">
        <f>LN('ΒΗΜΑ 2ο-ΤΙΜΕΣ'!K42/'ΒΗΜΑ 2ο-ΤΙΜΕΣ'!K41)</f>
        <v>1.2946516181743001E-2</v>
      </c>
      <c r="L42" s="29">
        <f>LN('ΒΗΜΑ 2ο-ΤΙΜΕΣ'!L42/'ΒΗΜΑ 2ο-ΤΙΜΕΣ'!L41)</f>
        <v>4.2887842722177201E-3</v>
      </c>
      <c r="M42" s="29">
        <f>LN('ΒΗΜΑ 2ο-ΤΙΜΕΣ'!M42/'ΒΗΜΑ 2ο-ΤΙΜΕΣ'!M41)</f>
        <v>2.4243611609992853E-2</v>
      </c>
      <c r="N42" s="29">
        <f>LN('ΒΗΜΑ 2ο-ΤΙΜΕΣ'!N42/'ΒΗΜΑ 2ο-ΤΙΜΕΣ'!N41)</f>
        <v>8.2443669211074586E-2</v>
      </c>
      <c r="O42" s="29">
        <f>LN('ΒΗΜΑ 2ο-ΤΙΜΕΣ'!O42/'ΒΗΜΑ 2ο-ΤΙΜΕΣ'!O41)</f>
        <v>7.3568382257084087E-3</v>
      </c>
      <c r="P42" s="29">
        <f>LN('ΒΗΜΑ 2ο-ΤΙΜΕΣ'!P42/'ΒΗΜΑ 2ο-ΤΙΜΕΣ'!P41)</f>
        <v>8.0214333845753053E-3</v>
      </c>
      <c r="Q42" s="29">
        <f>LN('ΒΗΜΑ 2ο-ΤΙΜΕΣ'!Q42/'ΒΗΜΑ 2ο-ΤΙΜΕΣ'!Q41)</f>
        <v>-3.8535693159899662E-3</v>
      </c>
      <c r="R42" s="29">
        <f>LN('ΒΗΜΑ 2ο-ΤΙΜΕΣ'!R42/'ΒΗΜΑ 2ο-ΤΙΜΕΣ'!R41)</f>
        <v>-2.1164811192043383E-2</v>
      </c>
      <c r="S42" s="29">
        <f>LN('ΒΗΜΑ 2ο-ΤΙΜΕΣ'!S42/'ΒΗΜΑ 2ο-ΤΙΜΕΣ'!S41)</f>
        <v>3.3670065479044697E-3</v>
      </c>
      <c r="T42" s="29">
        <f>LN('ΒΗΜΑ 2ο-ΤΙΜΕΣ'!T42/'ΒΗΜΑ 2ο-ΤΙΜΕΣ'!T41)</f>
        <v>0</v>
      </c>
      <c r="U42" s="29">
        <f>LN('ΒΗΜΑ 2ο-ΤΙΜΕΣ'!U42/'ΒΗΜΑ 2ο-ΤΙΜΕΣ'!U41)</f>
        <v>0</v>
      </c>
      <c r="V42" s="29">
        <f>LN('ΒΗΜΑ 2ο-ΤΙΜΕΣ'!V42/'ΒΗΜΑ 2ο-ΤΙΜΕΣ'!V41)</f>
        <v>-1.1111225425070722E-2</v>
      </c>
      <c r="W42" s="29">
        <f>LN('ΒΗΜΑ 2ο-ΤΙΜΕΣ'!W42/'ΒΗΜΑ 2ο-ΤΙΜΕΣ'!W41)</f>
        <v>-6.0423144559626982E-3</v>
      </c>
      <c r="X42" s="29">
        <f>LN('ΒΗΜΑ 2ο-ΤΙΜΕΣ'!X42/'ΒΗΜΑ 2ο-ΤΙΜΕΣ'!X41)</f>
        <v>1.9068374365515145E-2</v>
      </c>
      <c r="Y42" s="29">
        <f>LN('ΒΗΜΑ 2ο-ΤΙΜΕΣ'!Y42/'ΒΗΜΑ 2ο-ΤΙΜΕΣ'!Y41)</f>
        <v>6.5597282485813271E-2</v>
      </c>
      <c r="Z42" s="29">
        <f>LN('ΒΗΜΑ 2ο-ΤΙΜΕΣ'!Z42/'ΒΗΜΑ 2ο-ΤΙΜΕΣ'!Z41)</f>
        <v>6.5574005461590396E-3</v>
      </c>
      <c r="AA42" s="29">
        <f>LN('ΒΗΜΑ 2ο-ΤΙΜΕΣ'!AA42/'ΒΗΜΑ 2ο-ΤΙΜΕΣ'!AA41)</f>
        <v>2.3024808398153674E-2</v>
      </c>
      <c r="AB42" s="29">
        <f>LN('ΒΗΜΑ 2ο-ΤΙΜΕΣ'!AB42/'ΒΗΜΑ 2ο-ΤΙΜΕΣ'!AB41)</f>
        <v>2.5672355054126818E-2</v>
      </c>
      <c r="AC42" s="29">
        <f>LN('ΒΗΜΑ 2ο-ΤΙΜΕΣ'!AC42/'ΒΗΜΑ 2ο-ΤΙΜΕΣ'!AC41)</f>
        <v>4.6403795565023009E-3</v>
      </c>
      <c r="AD42" s="29">
        <f>LN('ΒΗΜΑ 2ο-ΤΙΜΕΣ'!AD42/'ΒΗΜΑ 2ο-ΤΙΜΕΣ'!AD41)</f>
        <v>-6.0315953657987904E-3</v>
      </c>
      <c r="AE42" s="29">
        <f>LN('ΒΗΜΑ 2ο-ΤΙΜΕΣ'!AE42/'ΒΗΜΑ 2ο-ΤΙΜΕΣ'!AE41)</f>
        <v>0</v>
      </c>
      <c r="AF42" s="29">
        <f>LN('ΒΗΜΑ 2ο-ΤΙΜΕΣ'!AF42/'ΒΗΜΑ 2ο-ΤΙΜΕΣ'!AF41)</f>
        <v>2.0906684819313643E-2</v>
      </c>
      <c r="AG42" s="29">
        <f>LN('ΒΗΜΑ 2ο-ΤΙΜΕΣ'!AG42/'ΒΗΜΑ 2ο-ΤΙΜΕΣ'!AG41)</f>
        <v>2.2923639901937024E-2</v>
      </c>
      <c r="AH42" s="29">
        <f>LN('ΒΗΜΑ 2ο-ΤΙΜΕΣ'!AH42/'ΒΗΜΑ 2ο-ΤΙΜΕΣ'!AH41)</f>
        <v>-1.41846349919563E-2</v>
      </c>
      <c r="AI42" s="29">
        <f>LN('ΒΗΜΑ 2ο-ΤΙΜΕΣ'!AI42/'ΒΗΜΑ 2ο-ΤΙΜΕΣ'!AI41)</f>
        <v>1.7778246021283969E-2</v>
      </c>
      <c r="AJ42" s="29">
        <f>LN('ΒΗΜΑ 2ο-ΤΙΜΕΣ'!AJ42/'ΒΗΜΑ 2ο-ΤΙΜΕΣ'!AJ41)</f>
        <v>1.3289232118682487E-2</v>
      </c>
      <c r="AK42" s="29">
        <f>LN('ΒΗΜΑ 2ο-ΤΙΜΕΣ'!AK42/'ΒΗΜΑ 2ο-ΤΙΜΕΣ'!AK41)</f>
        <v>0</v>
      </c>
      <c r="AL42" s="29">
        <f>LN('ΒΗΜΑ 2ο-ΤΙΜΕΣ'!AL42/'ΒΗΜΑ 2ο-ΤΙΜΕΣ'!AL41)</f>
        <v>-1.351371916672282E-2</v>
      </c>
      <c r="AM42" s="29">
        <f>LN('ΒΗΜΑ 2ο-ΤΙΜΕΣ'!AM42/'ΒΗΜΑ 2ο-ΤΙΜΕΣ'!AM41)</f>
        <v>-6.6152391187193167E-3</v>
      </c>
      <c r="AN42" s="29">
        <f>LN('ΒΗΜΑ 2ο-ΤΙΜΕΣ'!AN42/'ΒΗΜΑ 2ο-ΤΙΜΕΣ'!AN41)</f>
        <v>4.5809536031294201E-2</v>
      </c>
      <c r="AO42" s="29">
        <f>LN('ΒΗΜΑ 2ο-ΤΙΜΕΣ'!AO42/'ΒΗΜΑ 2ο-ΤΙΜΕΣ'!AO41)</f>
        <v>9.5694510161506725E-3</v>
      </c>
    </row>
    <row r="43" spans="1:41">
      <c r="A43" s="28">
        <v>42976</v>
      </c>
      <c r="B43" s="29">
        <f>LN('ΒΗΜΑ 2ο-ΤΙΜΕΣ'!B43/'ΒΗΜΑ 2ο-ΤΙΜΕΣ'!B42)</f>
        <v>1.1129661694206506E-3</v>
      </c>
      <c r="C43" s="29">
        <f>LN('ΒΗΜΑ 2ο-ΤΙΜΕΣ'!C43/'ΒΗΜΑ 2ο-ΤΙΜΕΣ'!C42)</f>
        <v>-8.9955629085779858E-3</v>
      </c>
      <c r="D43" s="29">
        <f>LN('ΒΗΜΑ 2ο-ΤΙΜΕΣ'!D43/'ΒΗΜΑ 2ο-ΤΙΜΕΣ'!D42)</f>
        <v>-8.7591800898814652E-3</v>
      </c>
      <c r="E43" s="29">
        <f>LN('ΒΗΜΑ 2ο-ΤΙΜΕΣ'!E43/'ΒΗΜΑ 2ο-ΤΙΜΕΣ'!E42)</f>
        <v>-1.0569681489687668E-2</v>
      </c>
      <c r="F43" s="29">
        <f>LN('ΒΗΜΑ 2ο-ΤΙΜΕΣ'!F43/'ΒΗΜΑ 2ο-ΤΙΜΕΣ'!F42)</f>
        <v>-3.1397200046676412E-3</v>
      </c>
      <c r="G43" s="29">
        <f>LN('ΒΗΜΑ 2ο-ΤΙΜΕΣ'!G43/'ΒΗΜΑ 2ο-ΤΙΜΕΣ'!G42)</f>
        <v>0</v>
      </c>
      <c r="H43" s="29">
        <f>LN('ΒΗΜΑ 2ο-ΤΙΜΕΣ'!H43/'ΒΗΜΑ 2ο-ΤΙΜΕΣ'!H42)</f>
        <v>-9.5511709843428567E-3</v>
      </c>
      <c r="I43" s="29">
        <f>LN('ΒΗΜΑ 2ο-ΤΙΜΕΣ'!I43/'ΒΗΜΑ 2ο-ΤΙΜΕΣ'!I42)</f>
        <v>-7.1743904858841426E-2</v>
      </c>
      <c r="J43" s="29">
        <f>LN('ΒΗΜΑ 2ο-ΤΙΜΕΣ'!J43/'ΒΗΜΑ 2ο-ΤΙΜΕΣ'!J42)</f>
        <v>-5.0505157860685915E-3</v>
      </c>
      <c r="K43" s="29">
        <f>LN('ΒΗΜΑ 2ο-ΤΙΜΕΣ'!K43/'ΒΗΜΑ 2ο-ΤΙΜΕΣ'!K42)</f>
        <v>-4.1580101486637881E-3</v>
      </c>
      <c r="L43" s="29">
        <f>LN('ΒΗΜΑ 2ο-ΤΙΜΕΣ'!L43/'ΒΗΜΑ 2ο-ΤΙΜΕΣ'!L42)</f>
        <v>-1.7266616020931533E-2</v>
      </c>
      <c r="M43" s="29">
        <f>LN('ΒΗΜΑ 2ο-ΤΙΜΕΣ'!M43/'ΒΗΜΑ 2ο-ΤΙΜΕΣ'!M42)</f>
        <v>-6.0060240602119218E-3</v>
      </c>
      <c r="N43" s="29">
        <f>LN('ΒΗΜΑ 2ο-ΤΙΜΕΣ'!N43/'ΒΗΜΑ 2ο-ΤΙΜΕΣ'!N42)</f>
        <v>-2.181904739463961E-2</v>
      </c>
      <c r="O43" s="29">
        <f>LN('ΒΗΜΑ 2ο-ΤΙΜΕΣ'!O43/'ΒΗΜΑ 2ο-ΤΙΜΕΣ'!O42)</f>
        <v>-4.2787275205208863E-2</v>
      </c>
      <c r="P43" s="29">
        <f>LN('ΒΗΜΑ 2ο-ΤΙΜΕΣ'!P43/'ΒΗΜΑ 2ο-ΤΙΜΕΣ'!P42)</f>
        <v>-9.3646169310428583E-3</v>
      </c>
      <c r="Q43" s="29">
        <f>LN('ΒΗΜΑ 2ο-ΤΙΜΕΣ'!Q43/'ΒΗΜΑ 2ο-ΤΙΜΕΣ'!Q42)</f>
        <v>-2.3438572972017468E-2</v>
      </c>
      <c r="R43" s="29">
        <f>LN('ΒΗΜΑ 2ο-ΤΙΜΕΣ'!R43/'ΒΗΜΑ 2ο-ΤΙΜΕΣ'!R42)</f>
        <v>-5.3619431413852872E-3</v>
      </c>
      <c r="S43" s="29">
        <f>LN('ΒΗΜΑ 2ο-ΤΙΜΕΣ'!S43/'ΒΗΜΑ 2ο-ΤΙΜΕΣ'!S42)</f>
        <v>-1.6820861829848262E-3</v>
      </c>
      <c r="T43" s="29">
        <f>LN('ΒΗΜΑ 2ο-ΤΙΜΕΣ'!T43/'ΒΗΜΑ 2ο-ΤΙΜΕΣ'!T42)</f>
        <v>-3.5524016043677721E-3</v>
      </c>
      <c r="U43" s="29">
        <f>LN('ΒΗΜΑ 2ο-ΤΙΜΕΣ'!U43/'ΒΗΜΑ 2ο-ΤΙΜΕΣ'!U42)</f>
        <v>0</v>
      </c>
      <c r="V43" s="29">
        <f>LN('ΒΗΜΑ 2ο-ΤΙΜΕΣ'!V43/'ΒΗΜΑ 2ο-ΤΙΜΕΣ'!V42)</f>
        <v>-3.4094211342976126E-2</v>
      </c>
      <c r="W43" s="29">
        <f>LN('ΒΗΜΑ 2ο-ΤΙΜΕΣ'!W43/'ΒΗΜΑ 2ο-ΤΙΜΕΣ'!W42)</f>
        <v>-1.8349138668196541E-2</v>
      </c>
      <c r="X43" s="29">
        <f>LN('ΒΗΜΑ 2ο-ΤΙΜΕΣ'!X43/'ΒΗΜΑ 2ο-ΤΙΜΕΣ'!X42)</f>
        <v>-7.3723346023237251E-3</v>
      </c>
      <c r="Y43" s="29">
        <f>LN('ΒΗΜΑ 2ο-ΤΙΜΕΣ'!Y43/'ΒΗΜΑ 2ο-ΤΙΜΕΣ'!Y42)</f>
        <v>0</v>
      </c>
      <c r="Z43" s="29">
        <f>LN('ΒΗΜΑ 2ο-ΤΙΜΕΣ'!Z43/'ΒΗΜΑ 2ο-ΤΙΜΕΣ'!Z42)</f>
        <v>-1.0953012019197093E-2</v>
      </c>
      <c r="AA43" s="29">
        <f>LN('ΒΗΜΑ 2ο-ΤΙΜΕΣ'!AA43/'ΒΗΜΑ 2ο-ΤΙΜΕΣ'!AA42)</f>
        <v>-3.0819080124972496E-2</v>
      </c>
      <c r="AB43" s="29">
        <f>LN('ΒΗΜΑ 2ο-ΤΙΜΕΣ'!AB43/'ΒΗΜΑ 2ο-ΤΙΜΕΣ'!AB42)</f>
        <v>-6.9364439966570985E-3</v>
      </c>
      <c r="AC43" s="29">
        <f>LN('ΒΗΜΑ 2ο-ΤΙΜΕΣ'!AC43/'ΒΗΜΑ 2ο-ΤΙΜΕΣ'!AC42)</f>
        <v>-1.8692133012152633E-2</v>
      </c>
      <c r="AD43" s="29">
        <f>LN('ΒΗΜΑ 2ο-ΤΙΜΕΣ'!AD43/'ΒΗΜΑ 2ο-ΤΙΜΕΣ'!AD42)</f>
        <v>4.9698362853412082E-3</v>
      </c>
      <c r="AE43" s="29">
        <f>LN('ΒΗΜΑ 2ο-ΤΙΜΕΣ'!AE43/'ΒΗΜΑ 2ο-ΤΙΜΕΣ'!AE42)</f>
        <v>0</v>
      </c>
      <c r="AF43" s="29">
        <f>LN('ΒΗΜΑ 2ο-ΤΙΜΕΣ'!AF43/'ΒΗΜΑ 2ο-ΤΙΜΕΣ'!AF42)</f>
        <v>-3.5091319811269943E-2</v>
      </c>
      <c r="AG43" s="29">
        <f>LN('ΒΗΜΑ 2ο-ΤΙΜΕΣ'!AG43/'ΒΗΜΑ 2ο-ΤΙΜΕΣ'!AG42)</f>
        <v>-2.8737609767356682E-2</v>
      </c>
      <c r="AH43" s="29">
        <f>LN('ΒΗΜΑ 2ο-ΤΙΜΕΣ'!AH43/'ΒΗΜΑ 2ο-ΤΙΜΕΣ'!AH42)</f>
        <v>-3.3901551675681457E-2</v>
      </c>
      <c r="AI43" s="29">
        <f>LN('ΒΗΜΑ 2ο-ΤΙΜΕΣ'!AI43/'ΒΗΜΑ 2ο-ΤΙΜΕΣ'!AI42)</f>
        <v>-1.7778246021283944E-2</v>
      </c>
      <c r="AJ43" s="29">
        <f>LN('ΒΗΜΑ 2ο-ΤΙΜΕΣ'!AJ43/'ΒΗΜΑ 2ο-ΤΙΜΕΣ'!AJ42)</f>
        <v>-2.0000666706669428E-2</v>
      </c>
      <c r="AK43" s="29">
        <f>LN('ΒΗΜΑ 2ο-ΤΙΜΕΣ'!AK43/'ΒΗΜΑ 2ο-ΤΙΜΕΣ'!AK42)</f>
        <v>-2.4968801985871545E-3</v>
      </c>
      <c r="AL43" s="29">
        <f>LN('ΒΗΜΑ 2ο-ΤΙΜΕΣ'!AL43/'ΒΗΜΑ 2ο-ΤΙΜΕΣ'!AL42)</f>
        <v>-2.0619287202735703E-2</v>
      </c>
      <c r="AM43" s="29">
        <f>LN('ΒΗΜΑ 2ο-ΤΙΜΕΣ'!AM43/'ΒΗΜΑ 2ο-ΤΙΜΕΣ'!AM42)</f>
        <v>-1.5607897665990829E-2</v>
      </c>
      <c r="AN43" s="29">
        <f>LN('ΒΗΜΑ 2ο-ΤΙΜΕΣ'!AN43/'ΒΗΜΑ 2ο-ΤΙΜΕΣ'!AN42)</f>
        <v>-2.2642476749759891E-2</v>
      </c>
      <c r="AO43" s="29">
        <f>LN('ΒΗΜΑ 2ο-ΤΙΜΕΣ'!AO43/'ΒΗΜΑ 2ο-ΤΙΜΕΣ'!AO42)</f>
        <v>-1.9231361927887533E-2</v>
      </c>
    </row>
    <row r="44" spans="1:41">
      <c r="A44" s="28">
        <v>42977</v>
      </c>
      <c r="B44" s="29">
        <f>LN('ΒΗΜΑ 2ο-ΤΙΜΕΣ'!B44/'ΒΗΜΑ 2ο-ΤΙΜΕΣ'!B43)</f>
        <v>1.1117288526904154E-3</v>
      </c>
      <c r="C44" s="29">
        <f>LN('ΒΗΜΑ 2ο-ΤΙΜΕΣ'!C44/'ΒΗΜΑ 2ο-ΤΙΜΕΣ'!C43)</f>
        <v>-1.5071592905713629E-3</v>
      </c>
      <c r="D44" s="29">
        <f>LN('ΒΗΜΑ 2ο-ΤΙΜΕΣ'!D44/'ΒΗΜΑ 2ο-ΤΙΜΕΣ'!D43)</f>
        <v>0</v>
      </c>
      <c r="E44" s="29">
        <f>LN('ΒΗΜΑ 2ο-ΤΙΜΕΣ'!E44/'ΒΗΜΑ 2ο-ΤΙΜΕΣ'!E43)</f>
        <v>-9.4899881848481676E-3</v>
      </c>
      <c r="F44" s="29">
        <f>LN('ΒΗΜΑ 2ο-ΤΙΜΕΣ'!F44/'ΒΗΜΑ 2ο-ΤΙΜΕΣ'!F43)</f>
        <v>-1.2021656958656049E-2</v>
      </c>
      <c r="G44" s="29">
        <f>LN('ΒΗΜΑ 2ο-ΤΙΜΕΣ'!G44/'ΒΗΜΑ 2ο-ΤΙΜΕΣ'!G43)</f>
        <v>8.1411575836998658E-3</v>
      </c>
      <c r="H44" s="29">
        <f>LN('ΒΗΜΑ 2ο-ΤΙΜΕΣ'!H44/'ΒΗΜΑ 2ο-ΤΙΜΕΣ'!H43)</f>
        <v>7.6482208382568188E-3</v>
      </c>
      <c r="I44" s="29">
        <f>LN('ΒΗΜΑ 2ο-ΤΙΜΕΣ'!I44/'ΒΗΜΑ 2ο-ΤΙΜΕΣ'!I43)</f>
        <v>8.2304991365154435E-3</v>
      </c>
      <c r="J44" s="29">
        <f>LN('ΒΗΜΑ 2ο-ΤΙΜΕΣ'!J44/'ΒΗΜΑ 2ο-ΤΙΜΕΣ'!J43)</f>
        <v>5.0505157860685716E-3</v>
      </c>
      <c r="K44" s="29">
        <f>LN('ΒΗΜΑ 2ο-ΤΙΜΕΣ'!K44/'ΒΗΜΑ 2ο-ΤΙΜΕΣ'!K43)</f>
        <v>-8.3682496705165792E-3</v>
      </c>
      <c r="L44" s="29">
        <f>LN('ΒΗΜΑ 2ο-ΤΙΜΕΣ'!L44/'ΒΗΜΑ 2ο-ΤΙΜΕΣ'!L43)</f>
        <v>1.4503265776464615E-3</v>
      </c>
      <c r="M44" s="29">
        <f>LN('ΒΗΜΑ 2ο-ΤΙΜΕΣ'!M44/'ΒΗΜΑ 2ο-ΤΙΜΕΣ'!M43)</f>
        <v>-6.0423144559625863E-3</v>
      </c>
      <c r="N44" s="29">
        <f>LN('ΒΗΜΑ 2ο-ΤΙΜΕΣ'!N44/'ΒΗΜΑ 2ο-ΤΙΜΕΣ'!N43)</f>
        <v>1.4598799421152631E-2</v>
      </c>
      <c r="O44" s="29">
        <f>LN('ΒΗΜΑ 2ο-ΤΙΜΕΣ'!O44/'ΒΗΜΑ 2ο-ΤΙΜΕΣ'!O43)</f>
        <v>1.8408749410069935E-2</v>
      </c>
      <c r="P44" s="29">
        <f>LN('ΒΗΜΑ 2ο-ΤΙΜΕΣ'!P44/'ΒΗΜΑ 2ο-ΤΙΜΕΣ'!P43)</f>
        <v>8.0321716972642527E-3</v>
      </c>
      <c r="Q44" s="29">
        <f>LN('ΒΗΜΑ 2ο-ΤΙΜΕΣ'!Q44/'ΒΗΜΑ 2ο-ΤΙΜΕΣ'!Q43)</f>
        <v>-1.4598799421152636E-2</v>
      </c>
      <c r="R44" s="29">
        <f>LN('ΒΗΜΑ 2ο-ΤΙΜΕΣ'!R44/'ΒΗΜΑ 2ο-ΤΙΜΕΣ'!R43)</f>
        <v>1.6000341346440902E-2</v>
      </c>
      <c r="S44" s="29">
        <f>LN('ΒΗΜΑ 2ο-ΤΙΜΕΣ'!S44/'ΒΗΜΑ 2ο-ΤΙΜΕΣ'!S43)</f>
        <v>-6.7567824628797625E-3</v>
      </c>
      <c r="T44" s="29">
        <f>LN('ΒΗΜΑ 2ο-ΤΙΜΕΣ'!T44/'ΒΗΜΑ 2ο-ΤΙΜΕΣ'!T43)</f>
        <v>3.5524016043677006E-3</v>
      </c>
      <c r="U44" s="29">
        <f>LN('ΒΗΜΑ 2ο-ΤΙΜΕΣ'!U44/'ΒΗΜΑ 2ο-ΤΙΜΕΣ'!U43)</f>
        <v>0</v>
      </c>
      <c r="V44" s="29">
        <f>LN('ΒΗΜΑ 2ο-ΤΙΜΕΣ'!V44/'ΒΗΜΑ 2ο-ΤΙΜΕΣ'!V43)</f>
        <v>1.1494379425735212E-2</v>
      </c>
      <c r="W44" s="29">
        <f>LN('ΒΗΜΑ 2ο-ΤΙΜΕΣ'!W44/'ΒΗΜΑ 2ο-ΤΙΜΕΣ'!W43)</f>
        <v>-1.1173300598125189E-2</v>
      </c>
      <c r="X44" s="29">
        <f>LN('ΒΗΜΑ 2ο-ΤΙΜΕΣ'!X44/'ΒΗΜΑ 2ο-ΤΙΜΕΣ'!X43)</f>
        <v>-1.1696039763191411E-2</v>
      </c>
      <c r="Y44" s="29">
        <f>LN('ΒΗΜΑ 2ο-ΤΙΜΕΣ'!Y44/'ΒΗΜΑ 2ο-ΤΙΜΕΣ'!Y43)</f>
        <v>7.9051795071132473E-3</v>
      </c>
      <c r="Z44" s="29">
        <f>LN('ΒΗΜΑ 2ο-ΤΙΜΕΣ'!Z44/'ΒΗΜΑ 2ο-ΤΙΜΕΣ'!Z43)</f>
        <v>1.746769304039078E-2</v>
      </c>
      <c r="AA44" s="29">
        <f>LN('ΒΗΜΑ 2ο-ΤΙΜΕΣ'!AA44/'ΒΗΜΑ 2ο-ΤΙΜΕΣ'!AA43)</f>
        <v>6.2402698600846733E-3</v>
      </c>
      <c r="AB44" s="29">
        <f>LN('ΒΗΜΑ 2ο-ΤΙΜΕΣ'!AB44/'ΒΗΜΑ 2ο-ΤΙΜΕΣ'!AB43)</f>
        <v>1.3825104991842554E-2</v>
      </c>
      <c r="AC44" s="29">
        <f>LN('ΒΗΜΑ 2ο-ΤΙΜΕΣ'!AC44/'ΒΗΜΑ 2ο-ΤΙΜΕΣ'!AC43)</f>
        <v>9.3897403498389171E-3</v>
      </c>
      <c r="AD44" s="29">
        <f>LN('ΒΗΜΑ 2ο-ΤΙΜΕΣ'!AD44/'ΒΗΜΑ 2ο-ΤΙΜΕΣ'!AD43)</f>
        <v>2.4756864987668242E-3</v>
      </c>
      <c r="AE44" s="29">
        <f>LN('ΒΗΜΑ 2ο-ΤΙΜΕΣ'!AE44/'ΒΗΜΑ 2ο-ΤΙΜΕΣ'!AE43)</f>
        <v>3.3500868852820269E-3</v>
      </c>
      <c r="AF44" s="29">
        <f>LN('ΒΗΜΑ 2ο-ΤΙΜΕΣ'!AF44/'ΒΗΜΑ 2ο-ΤΙΜΕΣ'!AF43)</f>
        <v>-7.168489478612516E-3</v>
      </c>
      <c r="AG44" s="29">
        <f>LN('ΒΗΜΑ 2ο-ΤΙΜΕΣ'!AG44/'ΒΗΜΑ 2ο-ΤΙΜΕΣ'!AG43)</f>
        <v>0</v>
      </c>
      <c r="AH44" s="29">
        <f>LN('ΒΗΜΑ 2ο-ΤΙΜΕΣ'!AH44/'ΒΗΜΑ 2ο-ΤΙΜΕΣ'!AH43)</f>
        <v>0</v>
      </c>
      <c r="AI44" s="29">
        <f>LN('ΒΗΜΑ 2ο-ΤΙΜΕΣ'!AI44/'ΒΗΜΑ 2ο-ΤΙΜΕΣ'!AI43)</f>
        <v>0</v>
      </c>
      <c r="AJ44" s="29">
        <f>LN('ΒΗΜΑ 2ο-ΤΙΜΕΣ'!AJ44/'ΒΗΜΑ 2ο-ΤΙΜΕΣ'!AJ43)</f>
        <v>8.3822787528044385E-3</v>
      </c>
      <c r="AK44" s="29">
        <f>LN('ΒΗΜΑ 2ο-ΤΙΜΕΣ'!AK44/'ΒΗΜΑ 2ο-ΤΙΜΕΣ'!AK43)</f>
        <v>0</v>
      </c>
      <c r="AL44" s="29">
        <f>LN('ΒΗΜΑ 2ο-ΤΙΜΕΣ'!AL44/'ΒΗΜΑ 2ο-ΤΙΜΕΣ'!AL43)</f>
        <v>1.3793322132335769E-2</v>
      </c>
      <c r="AM44" s="29">
        <f>LN('ΒΗΜΑ 2ο-ΤΙΜΕΣ'!AM44/'ΒΗΜΑ 2ο-ΤΙΜΕΣ'!AM43)</f>
        <v>0</v>
      </c>
      <c r="AN44" s="29">
        <f>LN('ΒΗΜΑ 2ο-ΤΙΜΕΣ'!AN44/'ΒΗΜΑ 2ο-ΤΙΜΕΣ'!AN43)</f>
        <v>0</v>
      </c>
      <c r="AO44" s="29">
        <f>LN('ΒΗΜΑ 2ο-ΤΙΜΕΣ'!AO44/'ΒΗΜΑ 2ο-ΤΙΜΕΣ'!AO43)</f>
        <v>9.6619109117368901E-3</v>
      </c>
    </row>
    <row r="45" spans="1:41">
      <c r="A45" s="28">
        <v>42978</v>
      </c>
      <c r="B45" s="29">
        <f>LN('ΒΗΜΑ 2ο-ΤΙΜΕΣ'!B45/'ΒΗΜΑ 2ο-ΤΙΜΕΣ'!B44)</f>
        <v>0</v>
      </c>
      <c r="C45" s="29">
        <f>LN('ΒΗΜΑ 2ο-ΤΙΜΕΣ'!C45/'ΒΗΜΑ 2ο-ΤΙΜΕΣ'!C44)</f>
        <v>-1.0614201241773541E-2</v>
      </c>
      <c r="D45" s="29">
        <f>LN('ΒΗΜΑ 2ο-ΤΙΜΕΣ'!D45/'ΒΗΜΑ 2ο-ΤΙΜΕΣ'!D44)</f>
        <v>-2.9764101906453861E-2</v>
      </c>
      <c r="E45" s="29">
        <f>LN('ΒΗΜΑ 2ο-ΤΙΜΕΣ'!E45/'ΒΗΜΑ 2ο-ΤΙΜΕΣ'!E44)</f>
        <v>2.3558215517049175E-2</v>
      </c>
      <c r="F45" s="29">
        <f>LN('ΒΗΜΑ 2ο-ΤΙΜΕΣ'!F45/'ΒΗΜΑ 2ο-ΤΙΜΕΣ'!F44)</f>
        <v>-6.3857177401892267E-3</v>
      </c>
      <c r="G45" s="29">
        <f>LN('ΒΗΜΑ 2ο-ΤΙΜΕΣ'!G45/'ΒΗΜΑ 2ο-ΤΙΜΕΣ'!G44)</f>
        <v>0</v>
      </c>
      <c r="H45" s="29">
        <f>LN('ΒΗΜΑ 2ο-ΤΙΜΕΣ'!H45/'ΒΗΜΑ 2ο-ΤΙΜΕΣ'!H44)</f>
        <v>-5.7306747089850953E-3</v>
      </c>
      <c r="I45" s="29">
        <f>LN('ΒΗΜΑ 2ο-ΤΙΜΕΣ'!I45/'ΒΗΜΑ 2ο-ΤΙΜΕΣ'!I44)</f>
        <v>-8.23049913651548E-3</v>
      </c>
      <c r="J45" s="29">
        <f>LN('ΒΗΜΑ 2ο-ΤΙΜΕΣ'!J45/'ΒΗΜΑ 2ο-ΤΙΜΕΣ'!J44)</f>
        <v>0</v>
      </c>
      <c r="K45" s="29">
        <f>LN('ΒΗΜΑ 2ο-ΤΙΜΕΣ'!K45/'ΒΗΜΑ 2ο-ΤΙΜΕΣ'!K44)</f>
        <v>2.0986366569212054E-3</v>
      </c>
      <c r="L45" s="29">
        <f>LN('ΒΗΜΑ 2ο-ΤΙΜΕΣ'!L45/'ΒΗΜΑ 2ο-ΤΙΜΕΣ'!L44)</f>
        <v>0</v>
      </c>
      <c r="M45" s="29">
        <f>LN('ΒΗΜΑ 2ο-ΤΙΜΕΣ'!M45/'ΒΗΜΑ 2ο-ΤΙΜΕΣ'!M44)</f>
        <v>-2.4541108916117545E-2</v>
      </c>
      <c r="N45" s="29">
        <f>LN('ΒΗΜΑ 2ο-ΤΙΜΕΣ'!N45/'ΒΗΜΑ 2ο-ΤΙΜΕΣ'!N44)</f>
        <v>7.2202479734870973E-3</v>
      </c>
      <c r="O45" s="29">
        <f>LN('ΒΗΜΑ 2ο-ΤΙΜΕΣ'!O45/'ΒΗΜΑ 2ο-ΤΙΜΕΣ'!O44)</f>
        <v>0</v>
      </c>
      <c r="P45" s="29">
        <f>LN('ΒΗΜΑ 2ο-ΤΙΜΕΣ'!P45/'ΒΗΜΑ 2ο-ΤΙΜΕΣ'!P44)</f>
        <v>-4.0080213975388218E-3</v>
      </c>
      <c r="Q45" s="29">
        <f>LN('ΒΗΜΑ 2ο-ΤΙΜΕΣ'!Q45/'ΒΗΜΑ 2ο-ΤΙΜΕΣ'!Q44)</f>
        <v>1.8543577712168885E-2</v>
      </c>
      <c r="R45" s="29">
        <f>LN('ΒΗΜΑ 2ο-ΤΙΜΕΣ'!R45/'ΒΗΜΑ 2ο-ΤΙΜΕΣ'!R44)</f>
        <v>0</v>
      </c>
      <c r="S45" s="29">
        <f>LN('ΒΗΜΑ 2ο-ΤΙΜΕΣ'!S45/'ΒΗΜΑ 2ο-ΤΙΜΕΣ'!S44)</f>
        <v>1.6807118316381191E-2</v>
      </c>
      <c r="T45" s="29">
        <f>LN('ΒΗΜΑ 2ο-ΤΙΜΕΣ'!T45/'ΒΗΜΑ 2ο-ΤΙΜΕΣ'!T44)</f>
        <v>-7.1174677688639896E-3</v>
      </c>
      <c r="U45" s="29">
        <f>LN('ΒΗΜΑ 2ο-ΤΙΜΕΣ'!U45/'ΒΗΜΑ 2ο-ΤΙΜΕΣ'!U44)</f>
        <v>0</v>
      </c>
      <c r="V45" s="29">
        <f>LN('ΒΗΜΑ 2ο-ΤΙΜΕΣ'!V45/'ΒΗΜΑ 2ο-ΤΙΜΕΣ'!V44)</f>
        <v>1.1363758650315003E-2</v>
      </c>
      <c r="W45" s="29">
        <f>LN('ΒΗΜΑ 2ο-ΤΙΜΕΣ'!W45/'ΒΗΜΑ 2ο-ΤΙΜΕΣ'!W44)</f>
        <v>-7.5188324140272279E-3</v>
      </c>
      <c r="X45" s="29">
        <f>LN('ΒΗΜΑ 2ο-ΤΙΜΕΣ'!X45/'ΒΗΜΑ 2ο-ΤΙΜΕΣ'!X44)</f>
        <v>4.2689499195760145E-3</v>
      </c>
      <c r="Y45" s="29">
        <f>LN('ΒΗΜΑ 2ο-ΤΙΜΕΣ'!Y45/'ΒΗΜΑ 2ο-ΤΙΜΕΣ'!Y44)</f>
        <v>-3.2002731086173831E-2</v>
      </c>
      <c r="Z45" s="29">
        <f>LN('ΒΗΜΑ 2ο-ΤΙΜΕΣ'!Z45/'ΒΗΜΑ 2ο-ΤΙΜΕΣ'!Z44)</f>
        <v>-2.166848085090314E-3</v>
      </c>
      <c r="AA45" s="29">
        <f>LN('ΒΗΜΑ 2ο-ΤΙΜΕΣ'!AA45/'ΒΗΜΑ 2ο-ΤΙΜΕΣ'!AA44)</f>
        <v>-1.2519725344927709E-2</v>
      </c>
      <c r="AB45" s="29">
        <f>LN('ΒΗΜΑ 2ο-ΤΙΜΕΣ'!AB45/'ΒΗΜΑ 2ο-ΤΙΜΕΣ'!AB44)</f>
        <v>-2.2909517465558244E-3</v>
      </c>
      <c r="AC45" s="29">
        <f>LN('ΒΗΜΑ 2ο-ΤΙΜΕΣ'!AC45/'ΒΗΜΑ 2ο-ΤΙΜΕΣ'!AC44)</f>
        <v>0</v>
      </c>
      <c r="AD45" s="29">
        <f>LN('ΒΗΜΑ 2ο-ΤΙΜΕΣ'!AD45/'ΒΗΜΑ 2ο-ΤΙΜΕΣ'!AD44)</f>
        <v>1.6118078439648242E-2</v>
      </c>
      <c r="AE45" s="29">
        <f>LN('ΒΗΜΑ 2ο-ΤΙΜΕΣ'!AE45/'ΒΗΜΑ 2ο-ΤΙΜΕΣ'!AE44)</f>
        <v>0</v>
      </c>
      <c r="AF45" s="29">
        <f>LN('ΒΗΜΑ 2ο-ΤΙΜΕΣ'!AF45/'ΒΗΜΑ 2ο-ΤΙΜΕΣ'!AF44)</f>
        <v>-7.2202479734870201E-3</v>
      </c>
      <c r="AG45" s="29">
        <f>LN('ΒΗΜΑ 2ο-ΤΙΜΕΣ'!AG45/'ΒΗΜΑ 2ο-ΤΙΜΕΣ'!AG44)</f>
        <v>-1.1730339785489716E-2</v>
      </c>
      <c r="AH45" s="29">
        <f>LN('ΒΗΜΑ 2ο-ΤΙΜΕΣ'!AH45/'ΒΗΜΑ 2ο-ΤΙΜΕΣ'!AH44)</f>
        <v>2.4332100659530721E-2</v>
      </c>
      <c r="AI45" s="29">
        <f>LN('ΒΗΜΑ 2ο-ΤΙΜΕΣ'!AI45/'ΒΗΜΑ 2ο-ΤΙΜΕΣ'!AI44)</f>
        <v>8.9286307443013982E-3</v>
      </c>
      <c r="AJ45" s="29">
        <f>LN('ΒΗΜΑ 2ο-ΤΙΜΕΣ'!AJ45/'ΒΗΜΑ 2ο-ΤΙΜΕΣ'!AJ44)</f>
        <v>9.9668599153920744E-3</v>
      </c>
      <c r="AK45" s="29">
        <f>LN('ΒΗΜΑ 2ο-ΤΙΜΕΣ'!AK45/'ΒΗΜΑ 2ο-ΤΙΜΕΣ'!AK44)</f>
        <v>0</v>
      </c>
      <c r="AL45" s="29">
        <f>LN('ΒΗΜΑ 2ο-ΤΙΜΕΣ'!AL45/'ΒΗΜΑ 2ο-ΤΙΜΕΣ'!AL44)</f>
        <v>-3.484673133016819E-2</v>
      </c>
      <c r="AM45" s="29">
        <f>LN('ΒΗΜΑ 2ο-ΤΙΜΕΣ'!AM45/'ΒΗΜΑ 2ο-ΤΙΜΕΣ'!AM44)</f>
        <v>-1.3574869091068986E-2</v>
      </c>
      <c r="AN45" s="29">
        <f>LN('ΒΗΜΑ 2ο-ΤΙΜΕΣ'!AN45/'ΒΗΜΑ 2ο-ΤΙΜΕΣ'!AN44)</f>
        <v>-2.3167059281534418E-2</v>
      </c>
      <c r="AO45" s="29">
        <f>LN('ΒΗΜΑ 2ο-ΤΙΜΕΣ'!AO45/'ΒΗΜΑ 2ο-ΤΙΜΕΣ'!AO44)</f>
        <v>-1.7459221371768543E-2</v>
      </c>
    </row>
    <row r="46" spans="1:41">
      <c r="A46" s="28">
        <v>42979</v>
      </c>
      <c r="B46" s="29">
        <f>LN('ΒΗΜΑ 2ο-ΤΙΜΕΣ'!B46/'ΒΗΜΑ 2ο-ΤΙΜΕΣ'!B45)</f>
        <v>9.950330853168092E-3</v>
      </c>
      <c r="C46" s="29">
        <f>LN('ΒΗΜΑ 2ο-ΤΙΜΕΣ'!C46/'ΒΗΜΑ 2ο-ΤΙΜΕΣ'!C45)</f>
        <v>2.5584540700638949E-2</v>
      </c>
      <c r="D46" s="29">
        <f>LN('ΒΗΜΑ 2ο-ΤΙΜΕΣ'!D46/'ΒΗΜΑ 2ο-ΤΙΜΕΣ'!D45)</f>
        <v>-1.5220994010355355E-2</v>
      </c>
      <c r="E46" s="29">
        <f>LN('ΒΗΜΑ 2ο-ΤΙΜΕΣ'!E46/'ΒΗΜΑ 2ο-ΤΙΜΕΣ'!E45)</f>
        <v>-5.8377281956856391E-3</v>
      </c>
      <c r="F46" s="29">
        <f>LN('ΒΗΜΑ 2ο-ΤΙΜΕΣ'!F46/'ΒΗΜΑ 2ο-ΤΙΜΕΣ'!F45)</f>
        <v>8.9286307443013982E-3</v>
      </c>
      <c r="G46" s="29">
        <f>LN('ΒΗΜΑ 2ο-ΤΙΜΕΣ'!G46/'ΒΗΜΑ 2ο-ΤΙΜΕΣ'!G45)</f>
        <v>4.4943895878392674E-3</v>
      </c>
      <c r="H46" s="29">
        <f>LN('ΒΗΜΑ 2ο-ΤΙΜΕΣ'!H46/'ΒΗΜΑ 2ο-ΤΙΜΕΣ'!H45)</f>
        <v>3.8240964384034758E-3</v>
      </c>
      <c r="I46" s="29">
        <f>LN('ΒΗΜΑ 2ο-ΤΙΜΕΣ'!I46/'ΒΗΜΑ 2ο-ΤΙΜΕΣ'!I45)</f>
        <v>-8.2988028146950658E-3</v>
      </c>
      <c r="J46" s="29">
        <f>LN('ΒΗΜΑ 2ο-ΤΙΜΕΣ'!J46/'ΒΗΜΑ 2ο-ΤΙΜΕΣ'!J45)</f>
        <v>0</v>
      </c>
      <c r="K46" s="29">
        <f>LN('ΒΗΜΑ 2ο-ΤΙΜΕΣ'!K46/'ΒΗΜΑ 2ο-ΤΙΜΕΣ'!K45)</f>
        <v>-5.0441468866780255E-3</v>
      </c>
      <c r="L46" s="29">
        <f>LN('ΒΗΜΑ 2ο-ΤΙΜΕΣ'!L46/'ΒΗΜΑ 2ο-ΤΙΜΕΣ'!L45)</f>
        <v>-1.4503265776465246E-3</v>
      </c>
      <c r="M46" s="29">
        <f>LN('ΒΗΜΑ 2ο-ΤΙΜΕΣ'!M46/'ΒΗΜΑ 2ο-ΤΙΜΕΣ'!M45)</f>
        <v>6.1919702479209804E-3</v>
      </c>
      <c r="N46" s="29">
        <f>LN('ΒΗΜΑ 2ο-ΤΙΜΕΣ'!N46/'ΒΗΜΑ 2ο-ΤΙΜΕΣ'!N45)</f>
        <v>0</v>
      </c>
      <c r="O46" s="29">
        <f>LN('ΒΗΜΑ 2ο-ΤΙΜΕΣ'!O46/'ΒΗΜΑ 2ο-ΤΙΜΕΣ'!O45)</f>
        <v>-3.2240758717526764E-3</v>
      </c>
      <c r="P46" s="29">
        <f>LN('ΒΗΜΑ 2ο-ΤΙΜΕΣ'!P46/'ΒΗΜΑ 2ο-ΤΙΜΕΣ'!P45)</f>
        <v>1.3377928416599535E-3</v>
      </c>
      <c r="Q46" s="29">
        <f>LN('ΒΗΜΑ 2ο-ΤΙΜΕΣ'!Q46/'ΒΗΜΑ 2ο-ΤΙΜΕΣ'!Q45)</f>
        <v>-2.6281224062695806E-3</v>
      </c>
      <c r="R46" s="29">
        <f>LN('ΒΗΜΑ 2ο-ΤΙΜΕΣ'!R46/'ΒΗΜΑ 2ο-ΤΙΜΕΣ'!R45)</f>
        <v>-5.3050522296930061E-3</v>
      </c>
      <c r="S46" s="29">
        <f>LN('ΒΗΜΑ 2ο-ΤΙΜΕΣ'!S46/'ΒΗΜΑ 2ο-ΤΙΜΕΣ'!S45)</f>
        <v>-1.6807118316381174E-2</v>
      </c>
      <c r="T46" s="29">
        <f>LN('ΒΗΜΑ 2ο-ΤΙΜΕΣ'!T46/'ΒΗΜΑ 2ο-ΤΙΜΕΣ'!T45)</f>
        <v>-7.8881728490061438E-3</v>
      </c>
      <c r="U46" s="29">
        <f>LN('ΒΗΜΑ 2ο-ΤΙΜΕΣ'!U46/'ΒΗΜΑ 2ο-ΤΙΜΕΣ'!U45)</f>
        <v>-8.3368074857745312E-4</v>
      </c>
      <c r="V46" s="29">
        <f>LN('ΒΗΜΑ 2ο-ΤΙΜΕΣ'!V46/'ΒΗΜΑ 2ο-ΤΙΜΕΣ'!V45)</f>
        <v>-1.1363758650315095E-2</v>
      </c>
      <c r="W46" s="29">
        <f>LN('ΒΗΜΑ 2ο-ΤΙΜΕΣ'!W46/'ΒΗΜΑ 2ο-ΤΙΜΕΣ'!W45)</f>
        <v>1.3741627852296389E-2</v>
      </c>
      <c r="X46" s="29">
        <f>LN('ΒΗΜΑ 2ο-ΤΙΜΕΣ'!X46/'ΒΗΜΑ 2ο-ΤΙΜΕΣ'!X45)</f>
        <v>6.3694482854797074E-3</v>
      </c>
      <c r="Y46" s="29">
        <f>LN('ΒΗΜΑ 2ο-ΤΙΜΕΣ'!Y46/'ΒΗΜΑ 2ο-ΤΙΜΕΣ'!Y45)</f>
        <v>0</v>
      </c>
      <c r="Z46" s="29">
        <f>LN('ΒΗΜΑ 2ο-ΤΙΜΕΣ'!Z46/'ΒΗΜΑ 2ο-ΤΙΜΕΣ'!Z45)</f>
        <v>-4.3478329361035092E-3</v>
      </c>
      <c r="AA46" s="29">
        <f>LN('ΒΗΜΑ 2ο-ΤΙΜΕΣ'!AA46/'ΒΗΜΑ 2ο-ΤΙΜΕΣ'!AA45)</f>
        <v>0</v>
      </c>
      <c r="AB46" s="29">
        <f>LN('ΒΗΜΑ 2ο-ΤΙΜΕΣ'!AB46/'ΒΗΜΑ 2ο-ΤΙΜΕΣ'!AB45)</f>
        <v>-2.296212260350379E-3</v>
      </c>
      <c r="AC46" s="29">
        <f>LN('ΒΗΜΑ 2ο-ΤΙΜΕΣ'!AC46/'ΒΗΜΑ 2ο-ΤΙΜΕΣ'!AC45)</f>
        <v>-1.4117881545784819E-2</v>
      </c>
      <c r="AD46" s="29">
        <f>LN('ΒΗΜΑ 2ο-ΤΙΜΕΣ'!AD46/'ΒΗΜΑ 2ο-ΤΙΜΕΣ'!AD45)</f>
        <v>7.9626524230175834E-3</v>
      </c>
      <c r="AE46" s="29">
        <f>LN('ΒΗΜΑ 2ο-ΤΙΜΕΣ'!AE46/'ΒΗΜΑ 2ο-ΤΙΜΕΣ'!AE45)</f>
        <v>0</v>
      </c>
      <c r="AF46" s="29">
        <f>LN('ΒΗΜΑ 2ο-ΤΙΜΕΣ'!AF46/'ΒΗΜΑ 2ο-ΤΙΜΕΣ'!AF45)</f>
        <v>1.4388737452099671E-2</v>
      </c>
      <c r="AG46" s="29">
        <f>LN('ΒΗΜΑ 2ο-ΤΙΜΕΣ'!AG46/'ΒΗΜΑ 2ο-ΤΙΜΕΣ'!AG45)</f>
        <v>-3.9102726013742602E-2</v>
      </c>
      <c r="AH46" s="29">
        <f>LN('ΒΗΜΑ 2ο-ΤΙΜΕΣ'!AH46/'ΒΗΜΑ 2ο-ΤΙΜΕΣ'!AH45)</f>
        <v>-1.4528100562909969E-2</v>
      </c>
      <c r="AI46" s="29">
        <f>LN('ΒΗΜΑ 2ο-ΤΙΜΕΣ'!AI46/'ΒΗΜΑ 2ο-ΤΙΜΕΣ'!AI45)</f>
        <v>-1.7937700686667318E-2</v>
      </c>
      <c r="AJ46" s="29">
        <f>LN('ΒΗΜΑ 2ο-ΤΙΜΕΣ'!AJ46/'ΒΗΜΑ 2ο-ΤΙΜΕΣ'!AJ45)</f>
        <v>-8.2988028146950658E-3</v>
      </c>
      <c r="AK46" s="29">
        <f>LN('ΒΗΜΑ 2ο-ΤΙΜΕΣ'!AK46/'ΒΗΜΑ 2ο-ΤΙΜΕΣ'!AK45)</f>
        <v>0</v>
      </c>
      <c r="AL46" s="29">
        <f>LN('ΒΗΜΑ 2ο-ΤΙΜΕΣ'!AL46/'ΒΗΜΑ 2ο-ΤΙΜΕΣ'!AL45)</f>
        <v>0</v>
      </c>
      <c r="AM46" s="29">
        <f>LN('ΒΗΜΑ 2ο-ΤΙΜΕΣ'!AM46/'ΒΗΜΑ 2ο-ΤΙΜΕΣ'!AM45)</f>
        <v>2.2753138371356054E-3</v>
      </c>
      <c r="AN46" s="29">
        <f>LN('ΒΗΜΑ 2ο-ΤΙΜΕΣ'!AN46/'ΒΗΜΑ 2ο-ΤΙΜΕΣ'!AN45)</f>
        <v>-2.3716526617316044E-2</v>
      </c>
      <c r="AO46" s="29">
        <f>LN('ΒΗΜΑ 2ο-ΤΙΜΕΣ'!AO46/'ΒΗΜΑ 2ο-ΤΙΜΕΣ'!AO45)</f>
        <v>0</v>
      </c>
    </row>
    <row r="47" spans="1:41">
      <c r="A47" s="28">
        <v>42982</v>
      </c>
      <c r="B47" s="29">
        <f>LN('ΒΗΜΑ 2ο-ΤΙΜΕΣ'!B47/'ΒΗΜΑ 2ο-ΤΙΜΕΣ'!B46)</f>
        <v>0</v>
      </c>
      <c r="C47" s="29">
        <f>LN('ΒΗΜΑ 2ο-ΤΙΜΕΣ'!C47/'ΒΗΜΑ 2ο-ΤΙΜΕΣ'!C46)</f>
        <v>2.7840625972941662E-2</v>
      </c>
      <c r="D47" s="29">
        <f>LN('ΒΗΜΑ 2ο-ΤΙΜΕΣ'!D47/'ΒΗΜΑ 2ο-ΤΙΜΕΣ'!D46)</f>
        <v>3.0627895305457308E-3</v>
      </c>
      <c r="E47" s="29">
        <f>LN('ΒΗΜΑ 2ο-ΤΙΜΕΣ'!E47/'ΒΗΜΑ 2ο-ΤΙΜΕΣ'!E46)</f>
        <v>-2.7301398933121473E-2</v>
      </c>
      <c r="F47" s="29">
        <f>LN('ΒΗΜΑ 2ο-ΤΙΜΕΣ'!F47/'ΒΗΜΑ 2ο-ΤΙΜΕΣ'!F46)</f>
        <v>2.5364629959085117E-3</v>
      </c>
      <c r="G47" s="29">
        <f>LN('ΒΗΜΑ 2ο-ΤΙΜΕΣ'!G47/'ΒΗΜΑ 2ο-ΤΙΜΕΣ'!G46)</f>
        <v>0</v>
      </c>
      <c r="H47" s="29">
        <f>LN('ΒΗΜΑ 2ο-ΤΙΜΕΣ'!H47/'ΒΗΜΑ 2ο-ΤΙΜΕΣ'!H46)</f>
        <v>-7.6628727455691371E-3</v>
      </c>
      <c r="I47" s="29">
        <f>LN('ΒΗΜΑ 2ο-ΤΙΜΕΣ'!I47/'ΒΗΜΑ 2ο-ΤΙΜΕΣ'!I46)</f>
        <v>-2.5317807984289897E-2</v>
      </c>
      <c r="J47" s="29">
        <f>LN('ΒΗΜΑ 2ο-ΤΙΜΕΣ'!J47/'ΒΗΜΑ 2ο-ΤΙΜΕΣ'!J46)</f>
        <v>-1.5228720701824671E-2</v>
      </c>
      <c r="K47" s="29">
        <f>LN('ΒΗΜΑ 2ο-ΤΙΜΕΣ'!K47/'ΒΗΜΑ 2ο-ΤΙΜΕΣ'!K46)</f>
        <v>5.0441468866780029E-3</v>
      </c>
      <c r="L47" s="29">
        <f>LN('ΒΗΜΑ 2ο-ΤΙΜΕΣ'!L47/'ΒΗΜΑ 2ο-ΤΙΜΕΣ'!L46)</f>
        <v>-1.6093983073262839E-2</v>
      </c>
      <c r="M47" s="29">
        <f>LN('ΒΗΜΑ 2ο-ΤΙΜΕΣ'!M47/'ΒΗΜΑ 2ο-ΤΙΜΕΣ'!M46)</f>
        <v>-1.2422519998557209E-2</v>
      </c>
      <c r="N47" s="29">
        <f>LN('ΒΗΜΑ 2ο-ΤΙΜΕΣ'!N47/'ΒΗΜΑ 2ο-ΤΙΜΕΣ'!N46)</f>
        <v>0</v>
      </c>
      <c r="O47" s="29">
        <f>LN('ΒΗΜΑ 2ο-ΤΙΜΕΣ'!O47/'ΒΗΜΑ 2ο-ΤΙΜΕΣ'!O46)</f>
        <v>-4.7391788208757606E-2</v>
      </c>
      <c r="P47" s="29">
        <f>LN('ΒΗΜΑ 2ο-ΤΙΜΕΣ'!P47/'ΒΗΜΑ 2ο-ΤΙΜΕΣ'!P46)</f>
        <v>5.5894989793176746E-2</v>
      </c>
      <c r="Q47" s="29">
        <f>LN('ΒΗΜΑ 2ο-ΤΙΜΕΣ'!Q47/'ΒΗΜΑ 2ο-ΤΙΜΕΣ'!Q46)</f>
        <v>2.62812240626963E-3</v>
      </c>
      <c r="R47" s="29">
        <f>LN('ΒΗΜΑ 2ο-ΤΙΜΕΣ'!R47/'ΒΗΜΑ 2ο-ΤΙΜΕΣ'!R46)</f>
        <v>0</v>
      </c>
      <c r="S47" s="29">
        <f>LN('ΒΗΜΑ 2ο-ΤΙΜΕΣ'!S47/'ΒΗΜΑ 2ο-ΤΙΜΕΣ'!S46)</f>
        <v>-1.7094433359300183E-2</v>
      </c>
      <c r="T47" s="29">
        <f>LN('ΒΗΜΑ 2ο-ΤΙΜΕΣ'!T47/'ΒΗΜΑ 2ο-ΤΙΜΕΣ'!T46)</f>
        <v>7.1968337039364299E-4</v>
      </c>
      <c r="U47" s="29">
        <f>LN('ΒΗΜΑ 2ο-ΤΙΜΕΣ'!U47/'ΒΗΜΑ 2ο-ΤΙΜΕΣ'!U46)</f>
        <v>-3.3067870927103934E-2</v>
      </c>
      <c r="V47" s="29">
        <f>LN('ΒΗΜΑ 2ο-ΤΙΜΕΣ'!V47/'ΒΗΜΑ 2ο-ΤΙΜΕΣ'!V46)</f>
        <v>1.1363758650315003E-2</v>
      </c>
      <c r="W47" s="29">
        <f>LN('ΒΗΜΑ 2ο-ΤΙΜΕΣ'!W47/'ΒΗΜΑ 2ο-ΤΙΜΕΣ'!W46)</f>
        <v>-3.7290285598667091E-3</v>
      </c>
      <c r="X47" s="29">
        <f>LN('ΒΗΜΑ 2ο-ΤΙΜΕΣ'!X47/'ΒΗΜΑ 2ο-ΤΙΜΕΣ'!X46)</f>
        <v>-1.0638398205055754E-2</v>
      </c>
      <c r="Y47" s="29">
        <f>LN('ΒΗΜΑ 2ο-ΤΙΜΕΣ'!Y47/'ΒΗΜΑ 2ο-ΤΙΜΕΣ'!Y46)</f>
        <v>-2.4692612590371522E-2</v>
      </c>
      <c r="Z47" s="29">
        <f>LN('ΒΗΜΑ 2ο-ΤΙΜΕΣ'!Z47/'ΒΗΜΑ 2ο-ΤΙΜΕΣ'!Z46)</f>
        <v>-4.3668191663404025E-3</v>
      </c>
      <c r="AA47" s="29">
        <f>LN('ΒΗΜΑ 2ο-ΤΙΜΕΣ'!AA47/'ΒΗΜΑ 2ο-ΤΙΜΕΣ'!AA46)</f>
        <v>-3.8528039721096322E-2</v>
      </c>
      <c r="AB47" s="29">
        <f>LN('ΒΗΜΑ 2ο-ΤΙΜΕΣ'!AB47/'ΒΗΜΑ 2ο-ΤΙΜΕΣ'!AB46)</f>
        <v>-9.2379409849363617E-3</v>
      </c>
      <c r="AC47" s="29">
        <f>LN('ΒΗΜΑ 2ο-ΤΙΜΕΣ'!AC47/'ΒΗΜΑ 2ο-ΤΙΜΕΣ'!AC46)</f>
        <v>5.6710927038161026E-3</v>
      </c>
      <c r="AD47" s="29">
        <f>LN('ΒΗΜΑ 2ο-ΤΙΜΕΣ'!AD47/'ΒΗΜΑ 2ο-ΤΙΜΕΣ'!AD46)</f>
        <v>3.098642520636232E-3</v>
      </c>
      <c r="AE47" s="29">
        <f>LN('ΒΗΜΑ 2ο-ΤΙΜΕΣ'!AE47/'ΒΗΜΑ 2ο-ΤΙΜΕΣ'!AE46)</f>
        <v>0</v>
      </c>
      <c r="AF47" s="29">
        <f>LN('ΒΗΜΑ 2ο-ΤΙΜΕΣ'!AF47/'ΒΗΜΑ 2ο-ΤΙΜΕΣ'!AF46)</f>
        <v>2.4692612590371414E-2</v>
      </c>
      <c r="AG47" s="29">
        <f>LN('ΒΗΜΑ 2ο-ΤΙΜΕΣ'!AG47/'ΒΗΜΑ 2ο-ΤΙΜΕΣ'!AG46)</f>
        <v>-1.5456258236691802E-2</v>
      </c>
      <c r="AH47" s="29">
        <f>LN('ΒΗΜΑ 2ο-ΤΙΜΕΣ'!AH47/'ΒΗΜΑ 2ο-ΤΙΜΕΣ'!AH46)</f>
        <v>-1.4742281737203319E-2</v>
      </c>
      <c r="AI47" s="29">
        <f>LN('ΒΗΜΑ 2ο-ΤΙΜΕΣ'!AI47/'ΒΗΜΑ 2ο-ΤΙΜΕΣ'!AI46)</f>
        <v>-4.5351551653911512E-3</v>
      </c>
      <c r="AJ47" s="29">
        <f>LN('ΒΗΜΑ 2ο-ΤΙΜΕΣ'!AJ47/'ΒΗΜΑ 2ο-ΤΙΜΕΣ'!AJ46)</f>
        <v>0</v>
      </c>
      <c r="AK47" s="29">
        <f>LN('ΒΗΜΑ 2ο-ΤΙΜΕΣ'!AK47/'ΒΗΜΑ 2ο-ΤΙΜΕΣ'!AK46)</f>
        <v>-5.0125418235442863E-3</v>
      </c>
      <c r="AL47" s="29">
        <f>LN('ΒΗΜΑ 2ο-ΤΙΜΕΣ'!AL47/'ΒΗΜΑ 2ο-ΤΙΜΕΣ'!AL46)</f>
        <v>0</v>
      </c>
      <c r="AM47" s="29">
        <f>LN('ΒΗΜΑ 2ο-ΤΙΜΕΣ'!AM47/'ΒΗΜΑ 2ο-ΤΙΜΕΣ'!AM46)</f>
        <v>4.5351551653911425E-3</v>
      </c>
      <c r="AN47" s="29">
        <f>LN('ΒΗΜΑ 2ο-ΤΙΜΕΣ'!AN47/'ΒΗΜΑ 2ο-ΤΙΜΕΣ'!AN46)</f>
        <v>-1.6129381929883644E-2</v>
      </c>
      <c r="AO47" s="29">
        <f>LN('ΒΗΜΑ 2ο-ΤΙΜΕΣ'!AO47/'ΒΗΜΑ 2ο-ΤΙΜΕΣ'!AO46)</f>
        <v>-1.181116092834472E-2</v>
      </c>
    </row>
    <row r="48" spans="1:41">
      <c r="A48" s="28">
        <v>42983</v>
      </c>
      <c r="B48" s="29">
        <f>LN('ΒΗΜΑ 2ο-ΤΙΜΕΣ'!B48/'ΒΗΜΑ 2ο-ΤΙΜΕΣ'!B47)</f>
        <v>0</v>
      </c>
      <c r="C48" s="29">
        <f>LN('ΒΗΜΑ 2ο-ΤΙΜΕΣ'!C48/'ΒΗΜΑ 2ο-ΤΙΜΕΣ'!C47)</f>
        <v>-1.6023649468157292E-2</v>
      </c>
      <c r="D48" s="29">
        <f>LN('ΒΗΜΑ 2ο-ΤΙΜΕΣ'!D48/'ΒΗΜΑ 2ο-ΤΙΜΕΣ'!D47)</f>
        <v>2.4170360927812971E-2</v>
      </c>
      <c r="E48" s="29">
        <f>LN('ΒΗΜΑ 2ο-ΤΙΜΕΣ'!E48/'ΒΗΜΑ 2ο-ΤΙΜΕΣ'!E47)</f>
        <v>1.077209698191104E-2</v>
      </c>
      <c r="F48" s="29">
        <f>LN('ΒΗΜΑ 2ο-ΤΙΜΕΣ'!F48/'ΒΗΜΑ 2ο-ΤΙΜΕΣ'!F47)</f>
        <v>-6.3532615226094425E-3</v>
      </c>
      <c r="G48" s="29">
        <f>LN('ΒΗΜΑ 2ο-ΤΙΜΕΣ'!G48/'ΒΗΜΑ 2ο-ΤΙΜΕΣ'!G47)</f>
        <v>4.4742803949211069E-3</v>
      </c>
      <c r="H48" s="29">
        <f>LN('ΒΗΜΑ 2ο-ΤΙΜΕΣ'!H48/'ΒΗΜΑ 2ο-ΤΙΜΕΣ'!H47)</f>
        <v>0</v>
      </c>
      <c r="I48" s="29">
        <f>LN('ΒΗΜΑ 2ο-ΤΙΜΕΣ'!I48/'ΒΗΜΑ 2ο-ΤΙΜΕΣ'!I47)</f>
        <v>2.5317807984290001E-2</v>
      </c>
      <c r="J48" s="29">
        <f>LN('ΒΗΜΑ 2ο-ΤΙΜΕΣ'!J48/'ΒΗΜΑ 2ο-ΤΙΜΕΣ'!J47)</f>
        <v>-2.5608208616737039E-3</v>
      </c>
      <c r="K48" s="29">
        <f>LN('ΒΗΜΑ 2ο-ΤΙΜΕΣ'!K48/'ΒΗΜΑ 2ο-ΤΙΜΕΣ'!K47)</f>
        <v>2.9307117480808368E-3</v>
      </c>
      <c r="L48" s="29">
        <f>LN('ΒΗΜΑ 2ο-ΤΙΜΕΣ'!L48/'ΒΗΜΑ 2ο-ΤΙΜΕΣ'!L47)</f>
        <v>-1.1869575555383882E-2</v>
      </c>
      <c r="M48" s="29">
        <f>LN('ΒΗΜΑ 2ο-ΤΙΜΕΣ'!M48/'ΒΗΜΑ 2ο-ΤΙΜΕΣ'!M47)</f>
        <v>6.2305497506361628E-3</v>
      </c>
      <c r="N48" s="29">
        <f>LN('ΒΗΜΑ 2ο-ΤΙΜΕΣ'!N48/'ΒΗΜΑ 2ο-ΤΙΜΕΣ'!N47)</f>
        <v>-1.4493007302566639E-2</v>
      </c>
      <c r="O48" s="29">
        <f>LN('ΒΗΜΑ 2ο-ΤΙΜΕΣ'!O48/'ΒΗΜΑ 2ο-ΤΙΜΕΣ'!O47)</f>
        <v>-1.4781394765478746E-2</v>
      </c>
      <c r="P48" s="29">
        <f>LN('ΒΗΜΑ 2ο-ΤΙΜΕΣ'!P48/'ΒΗΜΑ 2ο-ΤΙΜΕΣ'!P47)</f>
        <v>-1.4004048084016443E-2</v>
      </c>
      <c r="Q48" s="29">
        <f>LN('ΒΗΜΑ 2ο-ΤΙΜΕΣ'!Q48/'ΒΗΜΑ 2ο-ΤΙΜΕΣ'!Q47)</f>
        <v>1.3037994338129801E-2</v>
      </c>
      <c r="R48" s="29">
        <f>LN('ΒΗΜΑ 2ο-ΤΙΜΕΣ'!R48/'ΒΗΜΑ 2ο-ΤΙΜΕΣ'!R47)</f>
        <v>-2.1299262578248533E-3</v>
      </c>
      <c r="S48" s="29">
        <f>LN('ΒΗΜΑ 2ο-ΤΙΜΕΣ'!S48/'ΒΗΜΑ 2ο-ΤΙΜΕΣ'!S47)</f>
        <v>-1.2142386825725313E-2</v>
      </c>
      <c r="T48" s="29">
        <f>LN('ΒΗΜΑ 2ο-ΤΙΜΕΣ'!T48/'ΒΗΜΑ 2ο-ΤΙΜΕΣ'!T47)</f>
        <v>-3.6036075032986558E-3</v>
      </c>
      <c r="U48" s="29">
        <f>LN('ΒΗΜΑ 2ο-ΤΙΜΕΣ'!U48/'ΒΗΜΑ 2ο-ΤΙΜΕΣ'!U47)</f>
        <v>0</v>
      </c>
      <c r="V48" s="29">
        <f>LN('ΒΗΜΑ 2ο-ΤΙΜΕΣ'!V48/'ΒΗΜΑ 2ο-ΤΙΜΕΣ'!V47)</f>
        <v>-5.6657375356774196E-3</v>
      </c>
      <c r="W48" s="29">
        <f>LN('ΒΗΜΑ 2ο-ΤΙΜΕΣ'!W48/'ΒΗΜΑ 2ο-ΤΙΜΕΣ'!W47)</f>
        <v>1.8507622655985455E-2</v>
      </c>
      <c r="X48" s="29">
        <f>LN('ΒΗΜΑ 2ο-ΤΙΜΕΣ'!X48/'ΒΗΜΑ 2ο-ΤΙΜΕΣ'!X47)</f>
        <v>6.3966102966927941E-3</v>
      </c>
      <c r="Y48" s="29">
        <f>LN('ΒΗΜΑ 2ο-ΤΙΜΕΣ'!Y48/'ΒΗΜΑ 2ο-ΤΙΜΕΣ'!Y47)</f>
        <v>-1.6807118316381289E-2</v>
      </c>
      <c r="Z48" s="29">
        <f>LN('ΒΗΜΑ 2ο-ΤΙΜΕΣ'!Z48/'ΒΗΜΑ 2ο-ΤΙΜΕΣ'!Z47)</f>
        <v>2.1857932199802256E-3</v>
      </c>
      <c r="AA48" s="29">
        <f>LN('ΒΗΜΑ 2ο-ΤΙΜΕΣ'!AA48/'ΒΗΜΑ 2ο-ΤΙΜΕΣ'!AA47)</f>
        <v>-1.6380020042383583E-3</v>
      </c>
      <c r="AB48" s="29">
        <f>LN('ΒΗΜΑ 2ο-ΤΙΜΕΣ'!AB48/'ΒΗΜΑ 2ο-ΤΙΜΕΣ'!AB47)</f>
        <v>-1.8735911057469593E-2</v>
      </c>
      <c r="AC48" s="29">
        <f>LN('ΒΗΜΑ 2ο-ΤΙΜΕΣ'!AC48/'ΒΗΜΑ 2ο-ΤΙΜΕΣ'!AC47)</f>
        <v>-1.0421695462414072E-2</v>
      </c>
      <c r="AD48" s="29">
        <f>LN('ΒΗΜΑ 2ο-ΤΙΜΕΣ'!AD48/'ΒΗΜΑ 2ο-ΤΙΜΕΣ'!AD47)</f>
        <v>3.4370167033654172E-4</v>
      </c>
      <c r="AE48" s="29">
        <f>LN('ΒΗΜΑ 2ο-ΤΙΜΕΣ'!AE48/'ΒΗΜΑ 2ο-ΤΙΜΕΣ'!AE47)</f>
        <v>-6.7114345879868038E-3</v>
      </c>
      <c r="AF48" s="29">
        <f>LN('ΒΗΜΑ 2ο-ΤΙΜΕΣ'!AF48/'ΒΗΜΑ 2ο-ΤΙΜΕΣ'!AF47)</f>
        <v>6.944472352810995E-3</v>
      </c>
      <c r="AG48" s="29">
        <f>LN('ΒΗΜΑ 2ο-ΤΙΜΕΣ'!AG48/'ΒΗΜΑ 2ο-ΤΙΜΕΣ'!AG47)</f>
        <v>1.8519047767237531E-2</v>
      </c>
      <c r="AH48" s="29">
        <f>LN('ΒΗΜΑ 2ο-ΤΙΜΕΣ'!AH48/'ΒΗΜΑ 2ο-ΤΙΜΕΣ'!AH47)</f>
        <v>0</v>
      </c>
      <c r="AI48" s="29">
        <f>LN('ΒΗΜΑ 2ο-ΤΙΜΕΣ'!AI48/'ΒΗΜΑ 2ο-ΤΙΜΕΣ'!AI47)</f>
        <v>9.0498355199178562E-3</v>
      </c>
      <c r="AJ48" s="29">
        <f>LN('ΒΗΜΑ 2ο-ΤΙΜΕΣ'!AJ48/'ΒΗΜΑ 2ο-ΤΙΜΕΣ'!AJ47)</f>
        <v>3.1175617468449796E-2</v>
      </c>
      <c r="AK48" s="29">
        <f>LN('ΒΗΜΑ 2ο-ΤΙΜΕΣ'!AK48/'ΒΗΜΑ 2ο-ΤΙΜΕΣ'!AK47)</f>
        <v>0</v>
      </c>
      <c r="AL48" s="29">
        <f>LN('ΒΗΜΑ 2ο-ΤΙΜΕΣ'!AL48/'ΒΗΜΑ 2ο-ΤΙΜΕΣ'!AL47)</f>
        <v>-1.4285957247476541E-2</v>
      </c>
      <c r="AM48" s="29">
        <f>LN('ΒΗΜΑ 2ο-ΤΙΜΕΣ'!AM48/'ΒΗΜΑ 2ο-ΤΙΜΕΣ'!AM47)</f>
        <v>6.7644000885420628E-3</v>
      </c>
      <c r="AN48" s="29">
        <f>LN('ΒΗΜΑ 2ο-ΤΙΜΕΣ'!AN48/'ΒΗΜΑ 2ο-ΤΙΜΕΣ'!AN47)</f>
        <v>-8.1633106391609811E-3</v>
      </c>
      <c r="AO48" s="29">
        <f>LN('ΒΗΜΑ 2ο-ΤΙΜΕΣ'!AO48/'ΒΗΜΑ 2ο-ΤΙΜΕΣ'!AO47)</f>
        <v>-3.9682591756205112E-3</v>
      </c>
    </row>
    <row r="49" spans="1:41">
      <c r="A49" s="28">
        <v>42984</v>
      </c>
      <c r="B49" s="29">
        <f>LN('ΒΗΜΑ 2ο-ΤΙΜΕΣ'!B49/'ΒΗΜΑ 2ο-ΤΙΜΕΣ'!B48)</f>
        <v>-8.8398365691409516E-3</v>
      </c>
      <c r="C49" s="29">
        <f>LN('ΒΗΜΑ 2ο-ΤΙΜΕΣ'!C49/'ΒΗΜΑ 2ο-ΤΙΜΕΣ'!C48)</f>
        <v>-1.777824602128383E-2</v>
      </c>
      <c r="D49" s="29">
        <f>LN('ΒΗΜΑ 2ο-ΤΙΜΕΣ'!D49/'ΒΗΜΑ 2ο-ΤΙΜΕΣ'!D48)</f>
        <v>1.4815085785140682E-2</v>
      </c>
      <c r="E49" s="29">
        <f>LN('ΒΗΜΑ 2ο-ΤΙΜΕΣ'!E49/'ΒΗΜΑ 2ο-ΤΙΜΕΣ'!E48)</f>
        <v>-1.077209698191107E-2</v>
      </c>
      <c r="F49" s="29">
        <f>LN('ΒΗΜΑ 2ο-ΤΙΜΕΣ'!F49/'ΒΗΜΑ 2ο-ΤΙΜΕΣ'!F48)</f>
        <v>-8.9629281196980035E-3</v>
      </c>
      <c r="G49" s="29">
        <f>LN('ΒΗΜΑ 2ο-ΤΙΜΕΣ'!G49/'ΒΗΜΑ 2ο-ΤΙΜΕΣ'!G48)</f>
        <v>-1.3935941428968257E-2</v>
      </c>
      <c r="H49" s="29">
        <f>LN('ΒΗΜΑ 2ο-ΤΙΜΕΣ'!H49/'ΒΗΜΑ 2ο-ΤΙΜΕΣ'!H48)</f>
        <v>3.8387763071656669E-3</v>
      </c>
      <c r="I49" s="29">
        <f>LN('ΒΗΜΑ 2ο-ΤΙΜΕΣ'!I49/'ΒΗΜΑ 2ο-ΤΙΜΕΣ'!I48)</f>
        <v>4.8790164169432049E-2</v>
      </c>
      <c r="J49" s="29">
        <f>LN('ΒΗΜΑ 2ο-ΤΙΜΕΣ'!J49/'ΒΗΜΑ 2ο-ΤΙΜΕΣ'!J48)</f>
        <v>2.5608208616736505E-3</v>
      </c>
      <c r="K49" s="29">
        <f>LN('ΒΗΜΑ 2ο-ΤΙΜΕΣ'!K49/'ΒΗΜΑ 2ο-ΤΙΜΕΣ'!K48)</f>
        <v>7.4969114141783741E-3</v>
      </c>
      <c r="L49" s="29">
        <f>LN('ΒΗΜΑ 2ο-ΤΙΜΕΣ'!L49/'ΒΗΜΑ 2ο-ΤΙΜΕΣ'!L48)</f>
        <v>0</v>
      </c>
      <c r="M49" s="29">
        <f>LN('ΒΗΜΑ 2ο-ΤΙΜΕΣ'!M49/'ΒΗΜΑ 2ο-ΤΙΜΕΣ'!M48)</f>
        <v>0</v>
      </c>
      <c r="N49" s="29">
        <f>LN('ΒΗΜΑ 2ο-ΤΙΜΕΣ'!N49/'ΒΗΜΑ 2ο-ΤΙΜΕΣ'!N48)</f>
        <v>7.2727593290796569E-3</v>
      </c>
      <c r="O49" s="29">
        <f>LN('ΒΗΜΑ 2ο-ΤΙΜΕΣ'!O49/'ΒΗΜΑ 2ο-ΤΙΜΕΣ'!O48)</f>
        <v>2.9347478632018181E-2</v>
      </c>
      <c r="P49" s="29">
        <f>LN('ΒΗΜΑ 2ο-ΤΙΜΕΣ'!P49/'ΒΗΜΑ 2ο-ΤΙΜΕΣ'!P48)</f>
        <v>7.6628727455690972E-3</v>
      </c>
      <c r="Q49" s="29">
        <f>LN('ΒΗΜΑ 2ο-ΤΙΜΕΣ'!Q49/'ΒΗΜΑ 2ο-ΤΙΜΕΣ'!Q48)</f>
        <v>0</v>
      </c>
      <c r="R49" s="29">
        <f>LN('ΒΗΜΑ 2ο-ΤΙΜΕΣ'!R49/'ΒΗΜΑ 2ο-ΤΙΜΕΣ'!R48)</f>
        <v>8.4926200456535966E-3</v>
      </c>
      <c r="S49" s="29">
        <f>LN('ΒΗΜΑ 2ο-ΤΙΜΕΣ'!S49/'ΒΗΜΑ 2ο-ΤΙΜΕΣ'!S48)</f>
        <v>0</v>
      </c>
      <c r="T49" s="29">
        <f>LN('ΒΗΜΑ 2ο-ΤΙΜΕΣ'!T49/'ΒΗΜΑ 2ο-ΤΙΜΕΣ'!T48)</f>
        <v>-1.1619593332990039E-2</v>
      </c>
      <c r="U49" s="29">
        <f>LN('ΒΗΜΑ 2ο-ΤΙΜΕΣ'!U49/'ΒΗΜΑ 2ο-ΤΙΜΕΣ'!U48)</f>
        <v>3.3901551675681416E-2</v>
      </c>
      <c r="V49" s="29">
        <f>LN('ΒΗΜΑ 2ο-ΤΙΜΕΣ'!V49/'ΒΗΜΑ 2ο-ΤΙΜΕΣ'!V48)</f>
        <v>-5.6980211146377786E-3</v>
      </c>
      <c r="W49" s="29">
        <f>LN('ΒΗΜΑ 2ο-ΤΙΜΕΣ'!W49/'ΒΗΜΑ 2ο-ΤΙΜΕΣ'!W48)</f>
        <v>-2.4753739152938176E-2</v>
      </c>
      <c r="X49" s="29">
        <f>LN('ΒΗΜΑ 2ο-ΤΙΜΕΣ'!X49/'ΒΗΜΑ 2ο-ΤΙΜΕΣ'!X48)</f>
        <v>-2.1276603771167293E-3</v>
      </c>
      <c r="Y49" s="29">
        <f>LN('ΒΗΜΑ 2ο-ΤΙΜΕΣ'!Y49/'ΒΗΜΑ 2ο-ΤΙΜΕΣ'!Y48)</f>
        <v>1.6807118316381191E-2</v>
      </c>
      <c r="Z49" s="29">
        <f>LN('ΒΗΜΑ 2ο-ΤΙΜΕΣ'!Z49/'ΒΗΜΑ 2ο-ΤΙΜΕΣ'!Z48)</f>
        <v>4.3573053689556262E-3</v>
      </c>
      <c r="AA49" s="29">
        <f>LN('ΒΗΜΑ 2ο-ΤΙΜΕΣ'!AA49/'ΒΗΜΑ 2ο-ΤΙΜΕΣ'!AA48)</f>
        <v>3.2260862218221477E-2</v>
      </c>
      <c r="AB49" s="29">
        <f>LN('ΒΗΜΑ 2ο-ΤΙΜΕΣ'!AB49/'ΒΗΜΑ 2ο-ΤΙΜΕΣ'!AB48)</f>
        <v>1.4084739881738802E-2</v>
      </c>
      <c r="AC49" s="29">
        <f>LN('ΒΗΜΑ 2ο-ΤΙΜΕΣ'!AC49/'ΒΗΜΑ 2ο-ΤΙΜΕΣ'!AC48)</f>
        <v>-9.5694510161506725E-3</v>
      </c>
      <c r="AD49" s="29">
        <f>LN('ΒΗΜΑ 2ο-ΤΙΜΕΣ'!AD49/'ΒΗΜΑ 2ο-ΤΙΜΕΣ'!AD48)</f>
        <v>-1.1057472718225032E-2</v>
      </c>
      <c r="AE49" s="29">
        <f>LN('ΒΗΜΑ 2ο-ΤΙΜΕΣ'!AE49/'ΒΗΜΑ 2ο-ΤΙΜΕΣ'!AE48)</f>
        <v>-1.0152371464018073E-2</v>
      </c>
      <c r="AF49" s="29">
        <f>LN('ΒΗΜΑ 2ο-ΤΙΜΕΣ'!AF49/'ΒΗΜΑ 2ο-ΤΙΜΕΣ'!AF48)</f>
        <v>7.6576499697050299E-2</v>
      </c>
      <c r="AG49" s="29">
        <f>LN('ΒΗΜΑ 2ο-ΤΙΜΕΣ'!AG49/'ΒΗΜΑ 2ο-ΤΙΜΕΣ'!AG48)</f>
        <v>2.1180822079447045E-2</v>
      </c>
      <c r="AH49" s="29">
        <f>LN('ΒΗΜΑ 2ο-ΤΙΜΕΣ'!AH49/'ΒΗΜΑ 2ο-ΤΙΜΕΣ'!AH48)</f>
        <v>2.4451095864164336E-2</v>
      </c>
      <c r="AI49" s="29">
        <f>LN('ΒΗΜΑ 2ο-ΤΙΜΕΣ'!AI49/'ΒΗΜΑ 2ο-ΤΙΜΕΣ'!AI48)</f>
        <v>1.342302033214055E-2</v>
      </c>
      <c r="AJ49" s="29">
        <f>LN('ΒΗΜΑ 2ο-ΤΙΜΕΣ'!AJ49/'ΒΗΜΑ 2ο-ΤΙΜΕΣ'!AJ48)</f>
        <v>1.7614546700982087E-2</v>
      </c>
      <c r="AK49" s="29">
        <f>LN('ΒΗΜΑ 2ο-ΤΙΜΕΣ'!AK49/'ΒΗΜΑ 2ο-ΤΙΜΕΣ'!AK48)</f>
        <v>2.9705154413915694E-2</v>
      </c>
      <c r="AL49" s="29">
        <f>LN('ΒΗΜΑ 2ο-ΤΙΜΕΣ'!AL49/'ΒΗΜΑ 2ο-ΤΙΜΕΣ'!AL48)</f>
        <v>2.1353124470569061E-2</v>
      </c>
      <c r="AM49" s="29">
        <f>LN('ΒΗΜΑ 2ο-ΤΙΜΕΣ'!AM49/'ΒΗΜΑ 2ο-ΤΙΜΕΣ'!AM48)</f>
        <v>0</v>
      </c>
      <c r="AN49" s="29">
        <f>LN('ΒΗΜΑ 2ο-ΤΙΜΕΣ'!AN49/'ΒΗΜΑ 2ο-ΤΙΜΕΣ'!AN48)</f>
        <v>1.6260520871780326E-2</v>
      </c>
      <c r="AO49" s="29">
        <f>LN('ΒΗΜΑ 2ο-ΤΙΜΕΣ'!AO49/'ΒΗΜΑ 2ο-ΤΙΜΕΣ'!AO48)</f>
        <v>3.9682591756204488E-3</v>
      </c>
    </row>
    <row r="50" spans="1:41">
      <c r="A50" s="28">
        <v>42985</v>
      </c>
      <c r="B50" s="29">
        <f>LN('ΒΗΜΑ 2ο-ΤΙΜΕΣ'!B50/'ΒΗΜΑ 2ο-ΤΙΜΕΣ'!B49)</f>
        <v>-6.6815393334826211E-3</v>
      </c>
      <c r="C50" s="29">
        <f>LN('ΒΗΜΑ 2ο-ΤΙΜΕΣ'!C50/'ΒΗΜΑ 2ο-ΤΙΜΕΣ'!C49)</f>
        <v>0</v>
      </c>
      <c r="D50" s="29">
        <f>LN('ΒΗΜΑ 2ο-ΤΙΜΕΣ'!D50/'ΒΗΜΑ 2ο-ΤΙΜΕΣ'!D49)</f>
        <v>5.8651194523980576E-3</v>
      </c>
      <c r="E50" s="29">
        <f>LN('ΒΗΜΑ 2ο-ΤΙΜΕΣ'!E50/'ΒΗΜΑ 2ο-ΤΙΜΕΣ'!E49)</f>
        <v>5.9988182292532227E-3</v>
      </c>
      <c r="F50" s="29">
        <f>LN('ΒΗΜΑ 2ο-ΤΙΜΕΣ'!F50/'ΒΗΜΑ 2ο-ΤΙΜΕΣ'!F49)</f>
        <v>9.6000737290191374E-3</v>
      </c>
      <c r="G50" s="29">
        <f>LN('ΒΗΜΑ 2ο-ΤΙΜΕΣ'!G50/'ΒΗΜΑ 2ο-ΤΙΜΕΣ'!G49)</f>
        <v>4.9672714462078707E-3</v>
      </c>
      <c r="H50" s="29">
        <f>LN('ΒΗΜΑ 2ο-ΤΙΜΕΣ'!H50/'ΒΗΜΑ 2ο-ΤΙΜΕΣ'!H49)</f>
        <v>-3.8387763071656015E-3</v>
      </c>
      <c r="I50" s="29">
        <f>LN('ΒΗΜΑ 2ο-ΤΙΜΕΣ'!I50/'ΒΗΜΑ 2ο-ΤΙΜΕΣ'!I49)</f>
        <v>-1.6000341346441189E-2</v>
      </c>
      <c r="J50" s="29">
        <f>LN('ΒΗΜΑ 2ο-ΤΙΜΕΣ'!J50/'ΒΗΜΑ 2ο-ΤΙΜΕΣ'!J49)</f>
        <v>2.525386732120341E-2</v>
      </c>
      <c r="K50" s="29">
        <f>LN('ΒΗΜΑ 2ο-ΤΙΜΕΣ'!K50/'ΒΗΜΑ 2ο-ΤΙΜΕΣ'!K49)</f>
        <v>-1.8003416970716682E-2</v>
      </c>
      <c r="L50" s="29">
        <f>LN('ΒΗΜΑ 2ο-ΤΙΜΕΣ'!L50/'ΒΗΜΑ 2ο-ΤΙΜΕΣ'!L49)</f>
        <v>1.4815085785140682E-2</v>
      </c>
      <c r="M50" s="29">
        <f>LN('ΒΗΜΑ 2ο-ΤΙΜΕΣ'!M50/'ΒΗΜΑ 2ο-ΤΙΜΕΣ'!M49)</f>
        <v>1.2345835822299141E-2</v>
      </c>
      <c r="N50" s="29">
        <f>LN('ΒΗΜΑ 2ο-ΤΙΜΕΣ'!N50/'ΒΗΜΑ 2ο-ΤΙΜΕΣ'!N49)</f>
        <v>4.2559614418795903E-2</v>
      </c>
      <c r="O50" s="29">
        <f>LN('ΒΗΜΑ 2ο-ΤΙΜΕΣ'!O50/'ΒΗΜΑ 2ο-ΤΙΜΕΣ'!O49)</f>
        <v>-7.8169018916109043E-3</v>
      </c>
      <c r="P50" s="29">
        <f>LN('ΒΗΜΑ 2ο-ΤΙΜΕΣ'!P50/'ΒΗΜΑ 2ο-ΤΙΜΕΣ'!P49)</f>
        <v>3.8682302430796275E-2</v>
      </c>
      <c r="Q50" s="29">
        <f>LN('ΒΗΜΑ 2ο-ΤΙΜΕΣ'!Q50/'ΒΗΜΑ 2ο-ΤΙΜΕΣ'!Q49)</f>
        <v>-1.2961764614466856E-3</v>
      </c>
      <c r="R50" s="29">
        <f>LN('ΒΗΜΑ 2ο-ΤΙΜΕΣ'!R50/'ΒΗΜΑ 2ο-ΤΙΜΕΣ'!R49)</f>
        <v>1.260520891898219E-2</v>
      </c>
      <c r="S50" s="29">
        <f>LN('ΒΗΜΑ 2ο-ΤΙΜΕΣ'!S50/'ΒΗΜΑ 2ο-ΤΙΜΕΣ'!S49)</f>
        <v>-3.9150907561825155E-2</v>
      </c>
      <c r="T50" s="29">
        <f>LN('ΒΗΜΑ 2ο-ΤΙΜΕΣ'!T50/'ΒΗΜΑ 2ο-ΤΙΜΕΣ'!T49)</f>
        <v>-6.5958465583511889E-3</v>
      </c>
      <c r="U50" s="29">
        <f>LN('ΒΗΜΑ 2ο-ΤΙΜΕΣ'!U50/'ΒΗΜΑ 2ο-ΤΙΜΕΣ'!U49)</f>
        <v>-8.3682496705165792E-3</v>
      </c>
      <c r="V50" s="29">
        <f>LN('ΒΗΜΑ 2ο-ΤΙΜΕΣ'!V50/'ΒΗΜΑ 2ο-ΤΙΜΕΣ'!V49)</f>
        <v>-1.1494379425735134E-2</v>
      </c>
      <c r="W50" s="29">
        <f>LN('ΒΗΜΑ 2ο-ΤΙΜΕΣ'!W50/'ΒΗΜΑ 2ο-ΤΙΜΕΣ'!W49)</f>
        <v>-3.7664827954768934E-3</v>
      </c>
      <c r="X50" s="29">
        <f>LN('ΒΗΜΑ 2ο-ΤΙΜΕΣ'!X50/'ΒΗΜΑ 2ο-ΤΙΜΕΣ'!X49)</f>
        <v>1.6895861272467266E-2</v>
      </c>
      <c r="Y50" s="29">
        <f>LN('ΒΗΜΑ 2ο-ΤΙΜΕΣ'!Y50/'ΒΗΜΑ 2ο-ΤΙΜΕΣ'!Y49)</f>
        <v>-1.6807118316381289E-2</v>
      </c>
      <c r="Z50" s="29">
        <f>LN('ΒΗΜΑ 2ο-ΤΙΜΕΣ'!Z50/'ΒΗΜΑ 2ο-ΤΙΜΕΣ'!Z49)</f>
        <v>0</v>
      </c>
      <c r="AA50" s="29">
        <f>LN('ΒΗΜΑ 2ο-ΤΙΜΕΣ'!AA50/'ΒΗΜΑ 2ο-ΤΙΜΕΣ'!AA49)</f>
        <v>-7.9681696491768449E-3</v>
      </c>
      <c r="AB50" s="29">
        <f>LN('ΒΗΜΑ 2ο-ΤΙΜΕΣ'!AB50/'ΒΗΜΑ 2ο-ΤΙΜΕΣ'!AB49)</f>
        <v>9.2808090744727831E-3</v>
      </c>
      <c r="AC50" s="29">
        <f>LN('ΒΗΜΑ 2ο-ΤΙΜΕΣ'!AC50/'ΒΗΜΑ 2ο-ΤΙΜΕΣ'!AC49)</f>
        <v>1.5267472130788381E-2</v>
      </c>
      <c r="AD50" s="29">
        <f>LN('ΒΗΜΑ 2ο-ΤΙΜΕΣ'!AD50/'ΒΗΜΑ 2ο-ΤΙΜΕΣ'!AD49)</f>
        <v>-8.0237653572025718E-3</v>
      </c>
      <c r="AE50" s="29">
        <f>LN('ΒΗΜΑ 2ο-ΤΙΜΕΣ'!AE50/'ΒΗΜΑ 2ο-ΤΙΜΕΣ'!AE49)</f>
        <v>1.0152371464018128E-2</v>
      </c>
      <c r="AF50" s="29">
        <f>LN('ΒΗΜΑ 2ο-ΤΙΜΕΣ'!AF50/'ΒΗΜΑ 2ο-ΤΙΜΕΣ'!AF49)</f>
        <v>-2.2691411202070765E-2</v>
      </c>
      <c r="AG50" s="29">
        <f>LN('ΒΗΜΑ 2ο-ΤΙΜΕΣ'!AG50/'ΒΗΜΑ 2ο-ΤΙΜΕΣ'!AG49)</f>
        <v>8.9419373756612127E-3</v>
      </c>
      <c r="AH50" s="29">
        <f>LN('ΒΗΜΑ 2ο-ΤΙΜΕΣ'!AH50/'ΒΗΜΑ 2ο-ΤΙΜΕΣ'!AH49)</f>
        <v>-1.4598799421152636E-2</v>
      </c>
      <c r="AI50" s="29">
        <f>LN('ΒΗΜΑ 2ο-ΤΙΜΕΣ'!AI50/'ΒΗΜΑ 2ο-ΤΙΜΕΣ'!AI49)</f>
        <v>-1.7937700686667318E-2</v>
      </c>
      <c r="AJ50" s="29">
        <f>LN('ΒΗΜΑ 2ο-ΤΙΜΕΣ'!AJ50/'ΒΗΜΑ 2ο-ΤΙΜΕΣ'!AJ49)</f>
        <v>-1.4388737452099556E-2</v>
      </c>
      <c r="AK50" s="29">
        <f>LN('ΒΗΜΑ 2ο-ΤΙΜΕΣ'!AK50/'ΒΗΜΑ 2ο-ΤΙΜΕΣ'!AK49)</f>
        <v>2.4360547978813426E-3</v>
      </c>
      <c r="AL50" s="29">
        <f>LN('ΒΗΜΑ 2ο-ΤΙΜΕΣ'!AL50/'ΒΗΜΑ 2ο-ΤΙΜΕΣ'!AL49)</f>
        <v>0</v>
      </c>
      <c r="AM50" s="29">
        <f>LN('ΒΗΜΑ 2ο-ΤΙΜΕΣ'!AM50/'ΒΗΜΑ 2ο-ΤΙΜΕΣ'!AM49)</f>
        <v>-2.2497197340154416E-3</v>
      </c>
      <c r="AN50" s="29">
        <f>LN('ΒΗΜΑ 2ο-ΤΙΜΕΣ'!AN50/'ΒΗΜΑ 2ο-ΤΙΜΕΣ'!AN49)</f>
        <v>6.2520356981334138E-2</v>
      </c>
      <c r="AO50" s="29">
        <f>LN('ΒΗΜΑ 2ο-ΤΙΜΕΣ'!AO50/'ΒΗΜΑ 2ο-ΤΙΜΕΣ'!AO49)</f>
        <v>1.9782400121057205E-3</v>
      </c>
    </row>
    <row r="51" spans="1:41">
      <c r="A51" s="28">
        <v>42986</v>
      </c>
      <c r="B51" s="29">
        <f>LN('ΒΗΜΑ 2ο-ΤΙΜΕΣ'!B51/'ΒΗΜΑ 2ο-ΤΙΜΕΣ'!B50)</f>
        <v>0</v>
      </c>
      <c r="C51" s="29">
        <f>LN('ΒΗΜΑ 2ο-ΤΙΜΕΣ'!C51/'ΒΗΜΑ 2ο-ΤΙΜΕΣ'!C50)</f>
        <v>-2.8811697238545701E-2</v>
      </c>
      <c r="D51" s="29">
        <f>LN('ΒΗΜΑ 2ο-ΤΙΜΕΣ'!D51/'ΒΗΜΑ 2ο-ΤΙΜΕΣ'!D50)</f>
        <v>-5.0985554732867637E-2</v>
      </c>
      <c r="E51" s="29">
        <f>LN('ΒΗΜΑ 2ο-ΤΙΜΕΣ'!E51/'ΒΗΜΑ 2ο-ΤΙΜΕΣ'!E50)</f>
        <v>-3.5949709178588118E-3</v>
      </c>
      <c r="F51" s="29">
        <f>LN('ΒΗΜΑ 2ο-ΤΙΜΕΣ'!F51/'ΒΗΜΑ 2ο-ΤΙΜΕΣ'!F50)</f>
        <v>-6.3714560932114908E-4</v>
      </c>
      <c r="G51" s="29">
        <f>LN('ΒΗΜΑ 2ο-ΤΙΜΕΣ'!G51/'ΒΗΜΑ 2ο-ΤΙΜΕΣ'!G50)</f>
        <v>-9.5044843115639609E-3</v>
      </c>
      <c r="H51" s="29">
        <f>LN('ΒΗΜΑ 2ο-ΤΙΜΕΣ'!H51/'ΒΗΜΑ 2ο-ΤΙΜΕΣ'!H50)</f>
        <v>-3.8535693159900777E-3</v>
      </c>
      <c r="I51" s="29">
        <f>LN('ΒΗΜΑ 2ο-ΤΙΜΕΣ'!I51/'ΒΗΜΑ 2ο-ΤΙΜΕΣ'!I50)</f>
        <v>-4.9596941139372179E-2</v>
      </c>
      <c r="J51" s="29">
        <f>LN('ΒΗΜΑ 2ο-ΤΙΜΕΣ'!J51/'ΒΗΜΑ 2ο-ΤΙΜΕΣ'!J50)</f>
        <v>-7.509422022131459E-3</v>
      </c>
      <c r="K51" s="29">
        <f>LN('ΒΗΜΑ 2ο-ΤΙΜΕΣ'!K51/'ΒΗΜΑ 2ο-ΤΙΜΕΣ'!K50)</f>
        <v>1.3011726073475597E-2</v>
      </c>
      <c r="L51" s="29">
        <f>LN('ΒΗΜΑ 2ο-ΤΙΜΕΣ'!L51/'ΒΗΜΑ 2ο-ΤΙΜΕΣ'!L50)</f>
        <v>-1.0347468525424541E-2</v>
      </c>
      <c r="M51" s="29">
        <f>LN('ΒΗΜΑ 2ο-ΤΙΜΕΣ'!M51/'ΒΗΜΑ 2ο-ΤΙΜΕΣ'!M50)</f>
        <v>-3.7504395458454173E-2</v>
      </c>
      <c r="N51" s="29">
        <f>LN('ΒΗΜΑ 2ο-ΤΙΜΕΣ'!N51/'ΒΗΜΑ 2ο-ΤΙΜΕΣ'!N50)</f>
        <v>-6.9686693160933158E-3</v>
      </c>
      <c r="O51" s="29">
        <f>LN('ΒΗΜΑ 2ο-ΤΙΜΕΣ'!O51/'ΒΗΜΑ 2ο-ΤΙΜΕΣ'!O50)</f>
        <v>-2.612300731461736E-2</v>
      </c>
      <c r="P51" s="29">
        <f>LN('ΒΗΜΑ 2ο-ΤΙΜΕΣ'!P51/'ΒΗΜΑ 2ο-ΤΙΜΕΣ'!P50)</f>
        <v>-9.6289851692622427E-2</v>
      </c>
      <c r="Q51" s="29">
        <f>LN('ΒΗΜΑ 2ο-ΤΙΜΕΣ'!Q51/'ΒΗΜΑ 2ο-ΤΙΜΕΣ'!Q50)</f>
        <v>-1.5686596167699619E-2</v>
      </c>
      <c r="R51" s="29">
        <f>LN('ΒΗΜΑ 2ο-ΤΙΜΕΣ'!R51/'ΒΗΜΑ 2ο-ΤΙΜΕΣ'!R50)</f>
        <v>2.0855064910213611E-3</v>
      </c>
      <c r="S51" s="29">
        <f>LN('ΒΗΜΑ 2ο-ΤΙΜΕΣ'!S51/'ΒΗΜΑ 2ο-ΤΙΜΕΣ'!S50)</f>
        <v>-3.6972787910975732E-2</v>
      </c>
      <c r="T51" s="29">
        <f>LN('ΒΗΜΑ 2ο-ΤΙΜΕΣ'!T51/'ΒΗΜΑ 2ο-ΤΙΜΕΣ'!T50)</f>
        <v>-5.1603505593096352E-3</v>
      </c>
      <c r="U51" s="29">
        <f>LN('ΒΗΜΑ 2ο-ΤΙΜΕΣ'!U51/'ΒΗΜΑ 2ο-ΤΙΜΕΣ'!U50)</f>
        <v>4.1928782600359578E-3</v>
      </c>
      <c r="V51" s="29">
        <f>LN('ΒΗΜΑ 2ο-ΤΙΜΕΣ'!V51/'ΒΗΜΑ 2ο-ΤΙΜΕΣ'!V50)</f>
        <v>5.0715092579016428E-2</v>
      </c>
      <c r="W51" s="29">
        <f>LN('ΒΗΜΑ 2ο-ΤΙΜΕΣ'!W51/'ΒΗΜΑ 2ο-ΤΙΜΕΣ'!W50)</f>
        <v>-1.2658396871923577E-2</v>
      </c>
      <c r="X51" s="29">
        <f>LN('ΒΗΜΑ 2ο-ΤΙΜΕΣ'!X51/'ΒΗΜΑ 2ο-ΤΙΜΕΣ'!X50)</f>
        <v>-1.264505784727281E-2</v>
      </c>
      <c r="Y51" s="29">
        <f>LN('ΒΗΜΑ 2ο-ΤΙΜΕΣ'!Y51/'ΒΗΜΑ 2ο-ΤΙΜΕΣ'!Y50)</f>
        <v>-2.575249610241474E-2</v>
      </c>
      <c r="Z51" s="29">
        <f>LN('ΒΗΜΑ 2ο-ΤΙΜΕΣ'!Z51/'ΒΗΜΑ 2ο-ΤΙΜΕΣ'!Z50)</f>
        <v>-8.7336799687546662E-3</v>
      </c>
      <c r="AA51" s="29">
        <f>LN('ΒΗΜΑ 2ο-ΤΙΜΕΣ'!AA51/'ΒΗΜΑ 2ο-ΤΙΜΕΣ'!AA50)</f>
        <v>-1.7756721589259096E-2</v>
      </c>
      <c r="AB51" s="29">
        <f>LN('ΒΗΜΑ 2ο-ΤΙΜΕΣ'!AB51/'ΒΗΜΑ 2ο-ΤΙΜΕΣ'!AB50)</f>
        <v>6.9045153465444858E-3</v>
      </c>
      <c r="AC51" s="29">
        <f>LN('ΒΗΜΑ 2ο-ΤΙΜΕΣ'!AC51/'ΒΗΜΑ 2ο-ΤΙΜΕΣ'!AC50)</f>
        <v>6.6069140757411124E-3</v>
      </c>
      <c r="AD51" s="29">
        <f>LN('ΒΗΜΑ 2ο-ΤΙΜΕΣ'!AD51/'ΒΗΜΑ 2ο-ΤΙΜΕΣ'!AD50)</f>
        <v>1.6328311354022483E-2</v>
      </c>
      <c r="AE51" s="29">
        <f>LN('ΒΗΜΑ 2ο-ΤΙΜΕΣ'!AE51/'ΒΗΜΑ 2ο-ΤΙΜΕΣ'!AE50)</f>
        <v>3.3613477027047063E-3</v>
      </c>
      <c r="AF51" s="29">
        <f>LN('ΒΗΜΑ 2ο-ΤΙΜΕΣ'!AF51/'ΒΗΜΑ 2ο-ΤΙΜΕΣ'!AF50)</f>
        <v>-2.3218290102007221E-2</v>
      </c>
      <c r="AG51" s="29">
        <f>LN('ΒΗΜΑ 2ο-ΤΙΜΕΣ'!AG51/'ΒΗΜΑ 2ο-ΤΙΜΕΣ'!AG50)</f>
        <v>-4.8641807222345949E-2</v>
      </c>
      <c r="AH51" s="29">
        <f>LN('ΒΗΜΑ 2ο-ΤΙΜΕΣ'!AH51/'ΒΗΜΑ 2ο-ΤΙΜΕΣ'!AH50)</f>
        <v>-1.4815085785140812E-2</v>
      </c>
      <c r="AI51" s="29">
        <f>LN('ΒΗΜΑ 2ο-ΤΙΜΕΣ'!AI51/'ΒΗΜΑ 2ο-ΤΙΜΕΣ'!AI50)</f>
        <v>-2.7524673390090033E-2</v>
      </c>
      <c r="AJ51" s="29">
        <f>LN('ΒΗΜΑ 2ο-ΤΙΜΕΣ'!AJ51/'ΒΗΜΑ 2ο-ΤΙΜΕΣ'!AJ50)</f>
        <v>-1.7872124766121912E-2</v>
      </c>
      <c r="AK51" s="29">
        <f>LN('ΒΗΜΑ 2ο-ΤΙΜΕΣ'!AK51/'ΒΗΜΑ 2ο-ΤΙΜΕΣ'!AK50)</f>
        <v>-2.4360547978813383E-3</v>
      </c>
      <c r="AL51" s="29">
        <f>LN('ΒΗΜΑ 2ο-ΤΙΜΕΣ'!AL51/'ΒΗΜΑ 2ο-ΤΙΜΕΣ'!AL50)</f>
        <v>-2.8573372444056114E-2</v>
      </c>
      <c r="AM51" s="29">
        <f>LN('ΒΗΜΑ 2ο-ΤΙΜΕΣ'!AM51/'ΒΗΜΑ 2ο-ΤΙΜΕΣ'!AM50)</f>
        <v>-2.2780028331819999E-2</v>
      </c>
      <c r="AN51" s="29">
        <f>LN('ΒΗΜΑ 2ο-ΤΙΜΕΣ'!AN51/'ΒΗΜΑ 2ο-ΤΙΜΕΣ'!AN50)</f>
        <v>-4.6520015634892928E-2</v>
      </c>
      <c r="AO51" s="29">
        <f>LN('ΒΗΜΑ 2ο-ΤΙΜΕΣ'!AO51/'ΒΗΜΑ 2ο-ΤΙΜΕΣ'!AO50)</f>
        <v>-2.6027495244775399E-2</v>
      </c>
    </row>
    <row r="52" spans="1:41">
      <c r="A52" s="28">
        <v>42989</v>
      </c>
      <c r="B52" s="29">
        <f>LN('ΒΗΜΑ 2ο-ΤΙΜΕΣ'!B52/'ΒΗΜΑ 2ο-ΤΙΜΕΣ'!B51)</f>
        <v>5.5710450494554295E-3</v>
      </c>
      <c r="C52" s="29">
        <f>LN('ΒΗΜΑ 2ο-ΤΙΜΕΣ'!C52/'ΒΗΜΑ 2ο-ΤΙΜΕΣ'!C51)</f>
        <v>1.5372793188863979E-3</v>
      </c>
      <c r="D52" s="29">
        <f>LN('ΒΗΜΑ 2ο-ΤΙΜΕΣ'!D52/'ΒΗΜΑ 2ο-ΤΙΜΕΣ'!D51)</f>
        <v>2.431730765070643E-2</v>
      </c>
      <c r="E52" s="29">
        <f>LN('ΒΗΜΑ 2ο-ΤΙΜΕΣ'!E52/'ΒΗΜΑ 2ο-ΤΙΜΕΣ'!E51)</f>
        <v>8.3682496705165792E-3</v>
      </c>
      <c r="F52" s="29">
        <f>LN('ΒΗΜΑ 2ο-ΤΙΜΕΣ'!F52/'ΒΗΜΑ 2ο-ΤΙΜΕΣ'!F51)</f>
        <v>-8.9629281196980035E-3</v>
      </c>
      <c r="G52" s="29">
        <f>LN('ΒΗΜΑ 2ο-ΤΙΜΕΣ'!G52/'ΒΗΜΑ 2ο-ΤΙΜΕΣ'!G51)</f>
        <v>-2.276349719585504E-3</v>
      </c>
      <c r="H52" s="29">
        <f>LN('ΒΗΜΑ 2ο-ΤΙΜΕΣ'!H52/'ΒΗΜΑ 2ο-ΤΙΜΕΣ'!H51)</f>
        <v>3.8535693159899723E-3</v>
      </c>
      <c r="I52" s="29">
        <f>LN('ΒΗΜΑ 2ο-ΤΙΜΕΣ'!I52/'ΒΗΜΑ 2ο-ΤΙΜΕΣ'!I51)</f>
        <v>8.4388686458646035E-3</v>
      </c>
      <c r="J52" s="29">
        <f>LN('ΒΗΜΑ 2ο-ΤΙΜΕΣ'!J52/'ΒΗΜΑ 2ο-ΤΙΜΕΣ'!J51)</f>
        <v>-2.5157245972472469E-3</v>
      </c>
      <c r="K52" s="29">
        <f>LN('ΒΗΜΑ 2ο-ΤΙΜΕΣ'!K52/'ΒΗΜΑ 2ο-ΤΙΜΕΣ'!K51)</f>
        <v>-7.1144891005968927E-3</v>
      </c>
      <c r="L52" s="29">
        <f>LN('ΒΗΜΑ 2ο-ΤΙΜΕΣ'!L52/'ΒΗΜΑ 2ο-ΤΙΜΕΣ'!L51)</f>
        <v>0</v>
      </c>
      <c r="M52" s="29">
        <f>LN('ΒΗΜΑ 2ο-ΤΙΜΕΣ'!M52/'ΒΗΜΑ 2ο-ΤΙΜΕΣ'!M51)</f>
        <v>1.8928009885518859E-2</v>
      </c>
      <c r="N52" s="29">
        <f>LN('ΒΗΜΑ 2ο-ΤΙΜΕΣ'!N52/'ΒΗΜΑ 2ο-ΤΙΜΕΣ'!N51)</f>
        <v>0</v>
      </c>
      <c r="O52" s="29">
        <f>LN('ΒΗΜΑ 2ο-ΤΙΜΕΣ'!O52/'ΒΗΜΑ 2ο-ΤΙΜΕΣ'!O51)</f>
        <v>1.1441772419784861E-2</v>
      </c>
      <c r="P52" s="29">
        <f>LN('ΒΗΜΑ 2ο-ΤΙΜΕΣ'!P52/'ΒΗΜΑ 2ο-ΤΙΜΕΣ'!P51)</f>
        <v>-3.8466280827796052E-2</v>
      </c>
      <c r="Q52" s="29">
        <f>LN('ΒΗΜΑ 2ο-ΤΙΜΕΣ'!Q52/'ΒΗΜΑ 2ο-ΤΙΜΕΣ'!Q51)</f>
        <v>6.566011770890454E-3</v>
      </c>
      <c r="R52" s="29">
        <f>LN('ΒΗΜΑ 2ο-ΤΙΜΕΣ'!R52/'ΒΗΜΑ 2ο-ΤΙΜΕΣ'!R51)</f>
        <v>4.0321869478572719E-2</v>
      </c>
      <c r="S52" s="29">
        <f>LN('ΒΗΜΑ 2ο-ΤΙΜΕΣ'!S52/'ΒΗΜΑ 2ο-ΤΙΜΕΣ'!S51)</f>
        <v>-1.3270336920896585E-2</v>
      </c>
      <c r="T52" s="29">
        <f>LN('ΒΗΜΑ 2ο-ΤΙΜΕΣ'!T52/'ΒΗΜΑ 2ο-ΤΙΜΕΣ'!T51)</f>
        <v>5.160350559309611E-3</v>
      </c>
      <c r="U52" s="29">
        <f>LN('ΒΗΜΑ 2ο-ΤΙΜΕΣ'!U52/'ΒΗΜΑ 2ο-ΤΙΜΕΣ'!U51)</f>
        <v>4.175371410480592E-3</v>
      </c>
      <c r="V52" s="29">
        <f>LN('ΒΗΜΑ 2ο-ΤΙΜΕΣ'!V52/'ΒΗΜΑ 2ο-ΤΙΜΕΣ'!V51)</f>
        <v>-3.9220713153281385E-2</v>
      </c>
      <c r="W52" s="29">
        <f>LN('ΒΗΜΑ 2ο-ΤΙΜΕΣ'!W52/'ΒΗΜΑ 2ο-ΤΙΜΕΣ'!W51)</f>
        <v>2.515855963615515E-2</v>
      </c>
      <c r="X52" s="29">
        <f>LN('ΒΗΜΑ 2ο-ΤΙΜΕΣ'!X52/'ΒΗΜΑ 2ο-ΤΙΜΕΣ'!X51)</f>
        <v>-1.4957543819619026E-2</v>
      </c>
      <c r="Y52" s="29">
        <f>LN('ΒΗΜΑ 2ο-ΤΙΜΕΣ'!Y52/'ΒΗΜΑ 2ο-ΤΙΜΕΣ'!Y51)</f>
        <v>8.6580627431145311E-3</v>
      </c>
      <c r="Z52" s="29">
        <f>LN('ΒΗΜΑ 2ο-ΤΙΜΕΣ'!Z52/'ΒΗΜΑ 2ο-ΤΙΜΕΣ'!Z51)</f>
        <v>-1.3245226750020567E-2</v>
      </c>
      <c r="AA52" s="29">
        <f>LN('ΒΗΜΑ 2ο-ΤΙΜΕΣ'!AA52/'ΒΗΜΑ 2ο-ΤΙΜΕΣ'!AA51)</f>
        <v>-4.8979689755471421E-3</v>
      </c>
      <c r="AB52" s="29">
        <f>LN('ΒΗΜΑ 2ο-ΤΙΜΕΣ'!AB52/'ΒΗΜΑ 2ο-ΤΙΜΕΣ'!AB51)</f>
        <v>-2.296212260350379E-3</v>
      </c>
      <c r="AC52" s="29">
        <f>LN('ΒΗΜΑ 2ο-ΤΙΜΕΣ'!AC52/'ΒΗΜΑ 2ο-ΤΙΜΕΣ'!AC51)</f>
        <v>-7.5543324317810436E-3</v>
      </c>
      <c r="AD52" s="29">
        <f>LN('ΒΗΜΑ 2ο-ΤΙΜΕΣ'!AD52/'ΒΗΜΑ 2ο-ΤΙΜΕΣ'!AD51)</f>
        <v>8.5778532477527019E-3</v>
      </c>
      <c r="AE52" s="29">
        <f>LN('ΒΗΜΑ 2ο-ΤΙΜΕΣ'!AE52/'ΒΗΜΑ 2ο-ΤΙΜΕΣ'!AE51)</f>
        <v>0</v>
      </c>
      <c r="AF52" s="29">
        <f>LN('ΒΗΜΑ 2ο-ΤΙΜΕΣ'!AF52/'ΒΗΜΑ 2ο-ΤΙΜΕΣ'!AF51)</f>
        <v>6.6889881507967101E-3</v>
      </c>
      <c r="AG52" s="29">
        <f>LN('ΒΗΜΑ 2ο-ΤΙΜΕΣ'!AG52/'ΒΗΜΑ 2ο-ΤΙΜΕΣ'!AG51)</f>
        <v>-1.8868484304382805E-2</v>
      </c>
      <c r="AH52" s="29">
        <f>LN('ΒΗΜΑ 2ο-ΤΙΜΕΣ'!AH52/'ΒΗΜΑ 2ο-ΤΙΜΕΣ'!AH51)</f>
        <v>1.9705071079332337E-2</v>
      </c>
      <c r="AI52" s="29">
        <f>LN('ΒΗΜΑ 2ο-ΤΙΜΕΣ'!AI52/'ΒΗΜΑ 2ο-ΤΙΜΕΣ'!AI51)</f>
        <v>1.3857034661426281E-2</v>
      </c>
      <c r="AJ52" s="29">
        <f>LN('ΒΗΜΑ 2ο-ΤΙΜΕΣ'!AJ52/'ΒΗΜΑ 2ο-ΤΙΜΕΣ'!AJ51)</f>
        <v>1.1410066738030959E-2</v>
      </c>
      <c r="AK52" s="29">
        <f>LN('ΒΗΜΑ 2ο-ΤΙΜΕΣ'!AK52/'ΒΗΜΑ 2ο-ΤΙΜΕΣ'!AK51)</f>
        <v>-4.8899852941916809E-3</v>
      </c>
      <c r="AL52" s="29">
        <f>LN('ΒΗΜΑ 2ο-ΤΙΜΕΣ'!AL52/'ΒΗΜΑ 2ο-ΤΙΜΕΣ'!AL51)</f>
        <v>-7.2727593290795849E-3</v>
      </c>
      <c r="AM52" s="29">
        <f>LN('ΒΗΜΑ 2ο-ΤΙΜΕΣ'!AM52/'ΒΗΜΑ 2ο-ΤΙΜΕΣ'!AM51)</f>
        <v>0</v>
      </c>
      <c r="AN52" s="29">
        <f>LN('ΒΗΜΑ 2ο-ΤΙΜΕΣ'!AN52/'ΒΗΜΑ 2ο-ΤΙΜΕΣ'!AN51)</f>
        <v>-7.9681696491768449E-3</v>
      </c>
      <c r="AO52" s="29">
        <f>LN('ΒΗΜΑ 2ο-ΤΙΜΕΣ'!AO52/'ΒΗΜΑ 2ο-ΤΙΜΕΣ'!AO51)</f>
        <v>2.4049255232669663E-2</v>
      </c>
    </row>
    <row r="53" spans="1:41">
      <c r="A53" s="28">
        <v>42990</v>
      </c>
      <c r="B53" s="29">
        <f>LN('ΒΗΜΑ 2ο-ΤΙΜΕΣ'!B53/'ΒΗΜΑ 2ο-ΤΙΜΕΣ'!B52)</f>
        <v>-4.4543503493801968E-3</v>
      </c>
      <c r="C53" s="29">
        <f>LN('ΒΗΜΑ 2ο-ΤΙΜΕΣ'!C53/'ΒΗΜΑ 2ο-ΤΙΜΕΣ'!C52)</f>
        <v>1.3730192811902037E-2</v>
      </c>
      <c r="D53" s="29">
        <f>LN('ΒΗΜΑ 2ο-ΤΙΜΕΣ'!D53/'ΒΗΜΑ 2ο-ΤΙΜΕΣ'!D52)</f>
        <v>-9.0498355199180383E-3</v>
      </c>
      <c r="E53" s="29">
        <f>LN('ΒΗΜΑ 2ο-ΤΙΜΕΣ'!E53/'ΒΗΜΑ 2ο-ΤΙΜΕΣ'!E52)</f>
        <v>1.1897681355887508E-3</v>
      </c>
      <c r="F53" s="29">
        <f>LN('ΒΗΜΑ 2ο-ΤΙΜΕΣ'!F53/'ΒΗΜΑ 2ο-ΤΙΜΕΣ'!F52)</f>
        <v>-3.2206147000422834E-3</v>
      </c>
      <c r="G53" s="29">
        <f>LN('ΒΗΜΑ 2ο-ΤΙΜΕΣ'!G53/'ΒΗΜΑ 2ο-ΤΙΜΕΣ'!G52)</f>
        <v>-9.1199276726935084E-4</v>
      </c>
      <c r="H53" s="29">
        <f>LN('ΒΗΜΑ 2ο-ΤΙΜΕΣ'!H53/'ΒΗΜΑ 2ο-ΤΙΜΕΣ'!H52)</f>
        <v>0</v>
      </c>
      <c r="I53" s="29">
        <f>LN('ΒΗΜΑ 2ο-ΤΙΜΕΣ'!I53/'ΒΗΜΑ 2ο-ΤΙΜΕΣ'!I52)</f>
        <v>-8.4388686458645949E-3</v>
      </c>
      <c r="J53" s="29">
        <f>LN('ΒΗΜΑ 2ο-ΤΙΜΕΣ'!J53/'ΒΗΜΑ 2ο-ΤΙΜΕΣ'!J52)</f>
        <v>0</v>
      </c>
      <c r="K53" s="29">
        <f>LN('ΒΗΜΑ 2ο-ΤΙΜΕΣ'!K53/'ΒΗΜΑ 2ο-ΤΙΜΕΣ'!K52)</f>
        <v>2.3657463554354118E-2</v>
      </c>
      <c r="L53" s="29">
        <f>LN('ΒΗΜΑ 2ο-ΤΙΜΕΣ'!L53/'ΒΗΜΑ 2ο-ΤΙΜΕΣ'!L52)</f>
        <v>-1.4869891215782557E-3</v>
      </c>
      <c r="M53" s="29">
        <f>LN('ΒΗΜΑ 2ο-ΤΙΜΕΣ'!M53/'ΒΗΜΑ 2ο-ΤΙΜΕΣ'!M52)</f>
        <v>-6.2696130135953742E-3</v>
      </c>
      <c r="N53" s="29">
        <f>LN('ΒΗΜΑ 2ο-ΤΙΜΕΣ'!N53/'ΒΗΜΑ 2ο-ΤΙΜΕΣ'!N52)</f>
        <v>2.0761991448429225E-2</v>
      </c>
      <c r="O53" s="29">
        <f>LN('ΒΗΜΑ 2ο-ΤΙΜΕΣ'!O53/'ΒΗΜΑ 2ο-ΤΙΜΕΣ'!O52)</f>
        <v>-2.3015975700921593E-2</v>
      </c>
      <c r="P53" s="29">
        <f>LN('ΒΗΜΑ 2ο-ΤΙΜΕΣ'!P53/'ΒΗΜΑ 2ο-ΤΙΜΕΣ'!P52)</f>
        <v>-8.4388686458645949E-3</v>
      </c>
      <c r="Q53" s="29">
        <f>LN('ΒΗΜΑ 2ο-ΤΙΜΕΣ'!Q53/'ΒΗΜΑ 2ο-ΤΙΜΕΣ'!Q52)</f>
        <v>9.1205843968090762E-3</v>
      </c>
      <c r="R53" s="29">
        <f>LN('ΒΗΜΑ 2ο-ΤΙΜΕΣ'!R53/'ΒΗΜΑ 2ο-ΤΙΜΕΣ'!R52)</f>
        <v>-3.5078963558563825E-3</v>
      </c>
      <c r="S53" s="29">
        <f>LN('ΒΗΜΑ 2ο-ΤΙΜΕΣ'!S53/'ΒΗΜΑ 2ο-ΤΙΜΕΣ'!S52)</f>
        <v>7.6045993852192125E-3</v>
      </c>
      <c r="T53" s="29">
        <f>LN('ΒΗΜΑ 2ο-ΤΙΜΕΣ'!T53/'ΒΗΜΑ 2ο-ΤΙΜΕΣ'!T52)</f>
        <v>2.1819047394639888E-2</v>
      </c>
      <c r="U53" s="29">
        <f>LN('ΒΗΜΑ 2ο-ΤΙΜΕΣ'!U53/'ΒΗΜΑ 2ο-ΤΙΜΕΣ'!U52)</f>
        <v>8.3298630389177098E-4</v>
      </c>
      <c r="V53" s="29">
        <f>LN('ΒΗΜΑ 2ο-ΤΙΜΕΣ'!V53/'ΒΗΜΑ 2ο-ΤΙΜΕΣ'!V52)</f>
        <v>-5.7306747089849834E-3</v>
      </c>
      <c r="W53" s="29">
        <f>LN('ΒΗΜΑ 2ο-ΤΙΜΕΣ'!W53/'ΒΗΜΑ 2ο-ΤΙΜΕΣ'!W52)</f>
        <v>1.1118088583976926E-2</v>
      </c>
      <c r="X53" s="29">
        <f>LN('ΒΗΜΑ 2ο-ΤΙΜΕΣ'!X53/'ΒΗΜΑ 2ο-ΤΙΜΕΣ'!X52)</f>
        <v>-3.2345041676590403E-3</v>
      </c>
      <c r="Y53" s="29">
        <f>LN('ΒΗΜΑ 2ο-ΤΙΜΕΣ'!Y53/'ΒΗΜΑ 2ο-ΤΙΜΕΣ'!Y52)</f>
        <v>-1.7391742711869222E-2</v>
      </c>
      <c r="Z53" s="29">
        <f>LN('ΒΗΜΑ 2ο-ΤΙΜΕΣ'!Z53/'ΒΗΜΑ 2ο-ΤΙΜΕΣ'!Z52)</f>
        <v>-2.2472855852058514E-2</v>
      </c>
      <c r="AA53" s="29">
        <f>LN('ΒΗΜΑ 2ο-ΤΙΜΕΣ'!AA53/'ΒΗΜΑ 2ο-ΤΙΜΕΣ'!AA52)</f>
        <v>6.525308634922641E-3</v>
      </c>
      <c r="AB53" s="29">
        <f>LN('ΒΗΜΑ 2ο-ΤΙΜΕΣ'!AB53/'ΒΗΜΑ 2ο-ΤΙΜΕΣ'!AB52)</f>
        <v>9.1533819864872013E-3</v>
      </c>
      <c r="AC53" s="29">
        <f>LN('ΒΗΜΑ 2ο-ΤΙΜΕΣ'!AC53/'ΒΗΜΑ 2ο-ΤΙΜΕΣ'!AC52)</f>
        <v>7.5543324317811356E-3</v>
      </c>
      <c r="AD53" s="29">
        <f>LN('ΒΗΜΑ 2ο-ΤΙΜΕΣ'!AD53/'ΒΗΜΑ 2ο-ΤΙΜΕΣ'!AD52)</f>
        <v>-2.05198430414489E-3</v>
      </c>
      <c r="AE53" s="29">
        <f>LN('ΒΗΜΑ 2ο-ΤΙΜΕΣ'!AE53/'ΒΗΜΑ 2ο-ΤΙΜΕΣ'!AE52)</f>
        <v>1.0016778243471209E-2</v>
      </c>
      <c r="AF53" s="29">
        <f>LN('ΒΗΜΑ 2ο-ΤΙΜΕΣ'!AF53/'ΒΗΜΑ 2ο-ΤΙΜΕΣ'!AF52)</f>
        <v>0</v>
      </c>
      <c r="AG53" s="29">
        <f>LN('ΒΗΜΑ 2ο-ΤΙΜΕΣ'!AG53/'ΒΗΜΑ 2ο-ΤΙΜΕΣ'!AG52)</f>
        <v>-1.2779726646398995E-2</v>
      </c>
      <c r="AH53" s="29">
        <f>LN('ΒΗΜΑ 2ο-ΤΙΜΕΣ'!AH53/'ΒΗΜΑ 2ο-ΤΙΜΕΣ'!AH52)</f>
        <v>-1.4742281737203319E-2</v>
      </c>
      <c r="AI53" s="29">
        <f>LN('ΒΗΜΑ 2ο-ΤΙΜΕΣ'!AI53/'ΒΗΜΑ 2ο-ΤΙΜΕΣ'!AI52)</f>
        <v>0</v>
      </c>
      <c r="AJ53" s="29">
        <f>LN('ΒΗΜΑ 2ο-ΤΙΜΕΣ'!AJ53/'ΒΗΜΑ 2ο-ΤΙΜΕΣ'!AJ52)</f>
        <v>1.1281344464039979E-2</v>
      </c>
      <c r="AK53" s="29">
        <f>LN('ΒΗΜΑ 2ο-ΤΙΜΕΣ'!AK53/'ΒΗΜΑ 2ο-ΤΙΜΕΣ'!AK52)</f>
        <v>0</v>
      </c>
      <c r="AL53" s="29">
        <f>LN('ΒΗΜΑ 2ο-ΤΙΜΕΣ'!AL53/'ΒΗΜΑ 2ο-ΤΙΜΕΣ'!AL52)</f>
        <v>7.2727593290796569E-3</v>
      </c>
      <c r="AM53" s="29">
        <f>LN('ΒΗΜΑ 2ο-ΤΙΜΕΣ'!AM53/'ΒΗΜΑ 2ο-ΤΙΜΕΣ'!AM52)</f>
        <v>2.9514060513164006E-2</v>
      </c>
      <c r="AN53" s="29">
        <f>LN('ΒΗΜΑ 2ο-ΤΙΜΕΣ'!AN53/'ΒΗΜΑ 2ο-ΤΙΜΕΣ'!AN52)</f>
        <v>1.5873349156290163E-2</v>
      </c>
      <c r="AO53" s="29">
        <f>LN('ΒΗΜΑ 2ο-ΤΙΜΕΣ'!AO53/'ΒΗΜΑ 2ο-ΤΙΜΕΣ'!AO52)</f>
        <v>0</v>
      </c>
    </row>
    <row r="54" spans="1:41">
      <c r="A54" s="28">
        <v>42991</v>
      </c>
      <c r="B54" s="29">
        <f>LN('ΒΗΜΑ 2ο-ΤΙΜΕΣ'!B54/'ΒΗΜΑ 2ο-ΤΙΜΕΣ'!B53)</f>
        <v>-1.1166947000752908E-3</v>
      </c>
      <c r="C54" s="29">
        <f>LN('ΒΗΜΑ 2ο-ΤΙΜΕΣ'!C54/'ΒΗΜΑ 2ο-ΤΙΜΕΣ'!C53)</f>
        <v>-6.0790460763822263E-3</v>
      </c>
      <c r="D54" s="29">
        <f>LN('ΒΗΜΑ 2ο-ΤΙΜΕΣ'!D54/'ΒΗΜΑ 2ο-ΤΙΜΕΣ'!D53)</f>
        <v>9.0498355199180765E-3</v>
      </c>
      <c r="E54" s="29">
        <f>LN('ΒΗΜΑ 2ο-ΤΙΜΕΣ'!E54/'ΒΗΜΑ 2ο-ΤΙΜΕΣ'!E53)</f>
        <v>1.7678716168793993E-2</v>
      </c>
      <c r="F54" s="29">
        <f>LN('ΒΗΜΑ 2ο-ΤΙΜΕΣ'!F54/'ΒΗΜΑ 2ο-ΤΙΜΕΣ'!F53)</f>
        <v>5.1480165174012374E-3</v>
      </c>
      <c r="G54" s="29">
        <f>LN('ΒΗΜΑ 2ο-ΤΙΜΕΣ'!G54/'ΒΗΜΑ 2ο-ΤΙΜΕΣ'!G53)</f>
        <v>-7.3260400920728977E-3</v>
      </c>
      <c r="H54" s="29">
        <f>LN('ΒΗΜΑ 2ο-ΤΙΜΕΣ'!H54/'ΒΗΜΑ 2ο-ΤΙΜΕΣ'!H53)</f>
        <v>0</v>
      </c>
      <c r="I54" s="29">
        <f>LN('ΒΗΜΑ 2ο-ΤΙΜΕΣ'!I54/'ΒΗΜΑ 2ο-ΤΙΜΕΣ'!I53)</f>
        <v>-8.5106896679086191E-3</v>
      </c>
      <c r="J54" s="29">
        <f>LN('ΒΗΜΑ 2ο-ΤΙΜΕΣ'!J54/'ΒΗΜΑ 2ο-ΤΙΜΕΣ'!J53)</f>
        <v>0</v>
      </c>
      <c r="K54" s="29">
        <f>LN('ΒΗΜΑ 2ο-ΤΙΜΕΣ'!K54/'ΒΗΜΑ 2ο-ΤΙΜΕΣ'!K53)</f>
        <v>-4.1027101689469686E-2</v>
      </c>
      <c r="L54" s="29">
        <f>LN('ΒΗΜΑ 2ο-ΤΙΜΕΣ'!L54/'ΒΗΜΑ 2ο-ΤΙΜΕΣ'!L53)</f>
        <v>1.4869891215783665E-3</v>
      </c>
      <c r="M54" s="29">
        <f>LN('ΒΗΜΑ 2ο-ΤΙΜΕΣ'!M54/'ΒΗΜΑ 2ο-ΤΙΜΕΣ'!M53)</f>
        <v>0</v>
      </c>
      <c r="N54" s="29">
        <f>LN('ΒΗΜΑ 2ο-ΤΙΜΕΣ'!N54/'ΒΗΜΑ 2ο-ΤΙΜΕΣ'!N53)</f>
        <v>0</v>
      </c>
      <c r="O54" s="29">
        <f>LN('ΒΗΜΑ 2ο-ΤΙΜΕΣ'!O54/'ΒΗΜΑ 2ο-ΤΙΜΕΣ'!O53)</f>
        <v>1.1574203281136706E-2</v>
      </c>
      <c r="P54" s="29">
        <f>LN('ΒΗΜΑ 2ο-ΤΙΜΕΣ'!P54/'ΒΗΜΑ 2ο-ΤΙΜΕΣ'!P53)</f>
        <v>3.0600440448717042E-2</v>
      </c>
      <c r="Q54" s="29">
        <f>LN('ΒΗΜΑ 2ο-ΤΙΜΕΣ'!Q54/'ΒΗΜΑ 2ο-ΤΙΜΕΣ'!Q53)</f>
        <v>-5.2015721960732841E-3</v>
      </c>
      <c r="R54" s="29">
        <f>LN('ΒΗΜΑ 2ο-ΤΙΜΕΣ'!R54/'ΒΗΜΑ 2ο-ΤΙΜΕΣ'!R53)</f>
        <v>6.5049015961258774E-3</v>
      </c>
      <c r="S54" s="29">
        <f>LN('ΒΗΜΑ 2ο-ΤΙΜΕΣ'!S54/'ΒΗΜΑ 2ο-ΤΙΜΕΣ'!S53)</f>
        <v>-1.33462419528946E-2</v>
      </c>
      <c r="T54" s="29">
        <f>LN('ΒΗΜΑ 2ο-ΤΙΜΕΣ'!T54/'ΒΗΜΑ 2ο-ΤΙΜΕΣ'!T53)</f>
        <v>3.59066813072854E-3</v>
      </c>
      <c r="U54" s="29">
        <f>LN('ΒΗΜΑ 2ο-ΤΙΜΕΣ'!U54/'ΒΗΜΑ 2ο-ΤΙΜΕΣ'!U53)</f>
        <v>3.3250238447719159E-3</v>
      </c>
      <c r="V54" s="29">
        <f>LN('ΒΗΜΑ 2ο-ΤΙΜΕΣ'!V54/'ΒΗΜΑ 2ο-ΤΙΜΕΣ'!V53)</f>
        <v>1.142869582362285E-2</v>
      </c>
      <c r="W54" s="29">
        <f>LN('ΒΗΜΑ 2ο-ΤΙΜΕΣ'!W54/'ΒΗΜΑ 2ο-ΤΙΜΕΣ'!W53)</f>
        <v>-4.9261183360560009E-3</v>
      </c>
      <c r="X54" s="29">
        <f>LN('ΒΗΜΑ 2ο-ΤΙΜΕΣ'!X54/'ΒΗΜΑ 2ο-ΤΙΜΕΣ'!X53)</f>
        <v>-1.7429635135283648E-2</v>
      </c>
      <c r="Y54" s="29">
        <f>LN('ΒΗΜΑ 2ο-ΤΙΜΕΣ'!Y54/'ΒΗΜΑ 2ο-ΤΙΜΕΣ'!Y53)</f>
        <v>1.7391742711869239E-2</v>
      </c>
      <c r="Z54" s="29">
        <f>LN('ΒΗΜΑ 2ο-ΤΙΜΕΣ'!Z54/'ΒΗΜΑ 2ο-ΤΙΜΕΣ'!Z53)</f>
        <v>1.3544225107757034E-2</v>
      </c>
      <c r="AA54" s="29">
        <f>LN('ΒΗΜΑ 2ο-ΤΙΜΕΣ'!AA54/'ΒΗΜΑ 2ο-ΤΙΜΕΣ'!AA53)</f>
        <v>-6.5253086349225152E-3</v>
      </c>
      <c r="AB54" s="29">
        <f>LN('ΒΗΜΑ 2ο-ΤΙΜΕΣ'!AB54/'ΒΗΜΑ 2ο-ΤΙΜΕΣ'!AB53)</f>
        <v>2.4748169689194174E-2</v>
      </c>
      <c r="AC54" s="29">
        <f>LN('ΒΗΜΑ 2ο-ΤΙΜΕΣ'!AC54/'ΒΗΜΑ 2ο-ΤΙΜΕΣ'!AC53)</f>
        <v>-7.5543324317810436E-3</v>
      </c>
      <c r="AD54" s="29">
        <f>LN('ΒΗΜΑ 2ο-ΤΙΜΕΣ'!AD54/'ΒΗΜΑ 2ο-ΤΙΜΕΣ'!AD53)</f>
        <v>9.8791469461244411E-3</v>
      </c>
      <c r="AE54" s="29">
        <f>LN('ΒΗΜΑ 2ο-ΤΙΜΕΣ'!AE54/'ΒΗΜΑ 2ο-ΤΙΜΕΣ'!AE53)</f>
        <v>-6.6666913581891222E-3</v>
      </c>
      <c r="AF54" s="29">
        <f>LN('ΒΗΜΑ 2ο-ΤΙΜΕΣ'!AF54/'ΒΗΜΑ 2ο-ΤΙΜΕΣ'!AF53)</f>
        <v>2.9558802241544429E-2</v>
      </c>
      <c r="AG54" s="29">
        <f>LN('ΒΗΜΑ 2ο-ΤΙΜΕΣ'!AG54/'ΒΗΜΑ 2ο-ΤΙΜΕΣ'!AG53)</f>
        <v>2.5398190605610403E-2</v>
      </c>
      <c r="AH54" s="29">
        <f>LN('ΒΗΜΑ 2ο-ΤΙΜΕΣ'!AH54/'ΒΗΜΑ 2ο-ΤΙΜΕΣ'!AH53)</f>
        <v>0</v>
      </c>
      <c r="AI54" s="29">
        <f>LN('ΒΗΜΑ 2ο-ΤΙΜΕΣ'!AI54/'ΒΗΜΑ 2ο-ΤΙΜΕΣ'!AI53)</f>
        <v>4.5766670274116732E-3</v>
      </c>
      <c r="AJ54" s="29">
        <f>LN('ΒΗΜΑ 2ο-ΤΙΜΕΣ'!AJ54/'ΒΗΜΑ 2ο-ΤΙΜΕΣ'!AJ53)</f>
        <v>-6.4308903302904025E-3</v>
      </c>
      <c r="AK54" s="29">
        <f>LN('ΒΗΜΑ 2ο-ΤΙΜΕΣ'!AK54/'ΒΗΜΑ 2ο-ΤΙΜΕΣ'!AK53)</f>
        <v>-4.9140148024291522E-3</v>
      </c>
      <c r="AL54" s="29">
        <f>LN('ΒΗΜΑ 2ο-ΤΙΜΕΣ'!AL54/'ΒΗΜΑ 2ο-ΤΙΜΕΣ'!AL53)</f>
        <v>7.2202479734870973E-3</v>
      </c>
      <c r="AM54" s="29">
        <f>LN('ΒΗΜΑ 2ο-ΤΙΜΕΣ'!AM54/'ΒΗΜΑ 2ο-ΤΙΜΕΣ'!AM53)</f>
        <v>-1.8059181538397532E-2</v>
      </c>
      <c r="AN54" s="29">
        <f>LN('ΒΗΜΑ 2ο-ΤΙΜΕΣ'!AN54/'ΒΗΜΑ 2ο-ΤΙΜΕΣ'!AN53)</f>
        <v>0</v>
      </c>
      <c r="AO54" s="29">
        <f>LN('ΒΗΜΑ 2ο-ΤΙΜΕΣ'!AO54/'ΒΗΜΑ 2ο-ΤΙΜΕΣ'!AO53)</f>
        <v>-7.9523281904950345E-3</v>
      </c>
    </row>
    <row r="55" spans="1:41">
      <c r="A55" s="28">
        <v>42992</v>
      </c>
      <c r="B55" s="29">
        <f>LN('ΒΗΜΑ 2ο-ΤΙΜΕΣ'!B55/'ΒΗΜΑ 2ο-ΤΙΜΕΣ'!B54)</f>
        <v>-1.9177124639738748E-2</v>
      </c>
      <c r="C55" s="29">
        <f>LN('ΒΗΜΑ 2ο-ΤΙΜΕΣ'!C55/'ΒΗΜΑ 2ο-ΤΙΜΕΣ'!C54)</f>
        <v>3.044142381228273E-3</v>
      </c>
      <c r="D55" s="29">
        <f>LN('ΒΗΜΑ 2ο-ΤΙΜΕΣ'!D55/'ΒΗΜΑ 2ο-ΤΙΜΕΣ'!D54)</f>
        <v>-3.9821494186671608E-2</v>
      </c>
      <c r="E55" s="29">
        <f>LN('ΒΗΜΑ 2ο-ΤΙΜΕΣ'!E55/'ΒΗΜΑ 2ο-ΤΙΜΕΣ'!E54)</f>
        <v>1.1675424560376464E-3</v>
      </c>
      <c r="F55" s="29">
        <f>LN('ΒΗΜΑ 2ο-ΤΙΜΕΣ'!F55/'ΒΗΜΑ 2ο-ΤΙΜΕΣ'!F54)</f>
        <v>-5.1480165174012443E-3</v>
      </c>
      <c r="G55" s="29">
        <f>LN('ΒΗΜΑ 2ο-ΤΙΜΕΣ'!G55/'ΒΗΜΑ 2ο-ΤΙΜΕΣ'!G54)</f>
        <v>-1.2020486854124889E-2</v>
      </c>
      <c r="H55" s="29">
        <f>LN('ΒΗΜΑ 2ο-ΤΙΜΕΣ'!H55/'ΒΗΜΑ 2ο-ΤΙΜΕΣ'!H54)</f>
        <v>-1.5504186535965312E-2</v>
      </c>
      <c r="I55" s="29">
        <f>LN('ΒΗΜΑ 2ο-ΤΙΜΕΣ'!I55/'ΒΗΜΑ 2ο-ΤΙΜΕΣ'!I54)</f>
        <v>-3.4786116085415542E-2</v>
      </c>
      <c r="J55" s="29">
        <f>LN('ΒΗΜΑ 2ο-ΤΙΜΕΣ'!J55/'ΒΗΜΑ 2ο-ΤΙΜΕΣ'!J54)</f>
        <v>-5.0505157860685915E-3</v>
      </c>
      <c r="K55" s="29">
        <f>LN('ΒΗΜΑ 2ο-ΤΙΜΕΣ'!K55/'ΒΗΜΑ 2ο-ΤΙΜΕΣ'!K54)</f>
        <v>-2.2035888399180335E-2</v>
      </c>
      <c r="L55" s="29">
        <f>LN('ΒΗΜΑ 2ο-ΤΙΜΕΣ'!L55/'ΒΗΜΑ 2ο-ΤΙΜΕΣ'!L54)</f>
        <v>-2.5584540700638786E-2</v>
      </c>
      <c r="M55" s="29">
        <f>LN('ΒΗΜΑ 2ο-ΤΙΜΕΣ'!M55/'ΒΗΜΑ 2ο-ΤΙΜΕΣ'!M54)</f>
        <v>-5.8268908123975879E-2</v>
      </c>
      <c r="N55" s="29">
        <f>LN('ΒΗΜΑ 2ο-ΤΙΜΕΣ'!N55/'ΒΗΜΑ 2ο-ΤΙΜΕΣ'!N54)</f>
        <v>-2.0761991448429128E-2</v>
      </c>
      <c r="O55" s="29">
        <f>LN('ΒΗΜΑ 2ο-ΤΙΜΕΣ'!O55/'ΒΗΜΑ 2ο-ΤΙΜΕΣ'!O54)</f>
        <v>-2.2106775781029864E-2</v>
      </c>
      <c r="P55" s="29">
        <f>LN('ΒΗΜΑ 2ο-ΤΙΜΕΣ'!P55/'ΒΗΜΑ 2ο-ΤΙΜΕΣ'!P54)</f>
        <v>-5.4945193176407017E-3</v>
      </c>
      <c r="Q55" s="29">
        <f>LN('ΒΗΜΑ 2ο-ΤΙΜΕΣ'!Q55/'ΒΗΜΑ 2ο-ΤΙΜΕΣ'!Q54)</f>
        <v>-1.4445425187723201E-2</v>
      </c>
      <c r="R55" s="29">
        <f>LN('ΒΗΜΑ 2ο-ΤΙΜΕΣ'!R55/'ΒΗΜΑ 2ο-ΤΙΜΕΣ'!R54)</f>
        <v>-2.2699587516106581E-2</v>
      </c>
      <c r="S55" s="29">
        <f>LN('ΒΗΜΑ 2ο-ΤΙΜΕΣ'!S55/'ΒΗΜΑ 2ο-ΤΙΜΕΣ'!S54)</f>
        <v>1.1450506787995285E-2</v>
      </c>
      <c r="T55" s="29">
        <f>LN('ΒΗΜΑ 2ο-ΤΙΜΕΣ'!T55/'ΒΗΜΑ 2ο-ΤΙΜΕΣ'!T54)</f>
        <v>-1.2261242681862105E-2</v>
      </c>
      <c r="U55" s="29">
        <f>LN('ΒΗΜΑ 2ο-ΤΙΜΕΣ'!U55/'ΒΗΜΑ 2ο-ΤΙΜΕΣ'!U54)</f>
        <v>-1.2526259819180369E-2</v>
      </c>
      <c r="V55" s="29">
        <f>LN('ΒΗΜΑ 2ο-ΤΙΜΕΣ'!V55/'ΒΗΜΑ 2ο-ΤΙΜΕΣ'!V54)</f>
        <v>-1.7192400540372875E-2</v>
      </c>
      <c r="W55" s="29">
        <f>LN('ΒΗΜΑ 2ο-ΤΙΜΕΣ'!W55/'ΒΗΜΑ 2ο-ΤΙΜΕΣ'!W54)</f>
        <v>-5.0643732818754797E-2</v>
      </c>
      <c r="X55" s="29">
        <f>LN('ΒΗΜΑ 2ο-ΤΙΜΕΣ'!X55/'ΒΗΜΑ 2ο-ΤΙΜΕΣ'!X54)</f>
        <v>-9.9393419025577759E-3</v>
      </c>
      <c r="Y55" s="29">
        <f>LN('ΒΗΜΑ 2ο-ΤΙΜΕΣ'!Y55/'ΒΗΜΑ 2ο-ΤΙΜΕΣ'!Y54)</f>
        <v>-3.5091319811269943E-2</v>
      </c>
      <c r="Z55" s="29">
        <f>LN('ΒΗΜΑ 2ο-ΤΙΜΕΣ'!Z55/'ΒΗΜΑ 2ο-ΤΙΜΕΣ'!Z54)</f>
        <v>-1.3544225107757149E-2</v>
      </c>
      <c r="AA55" s="29">
        <f>LN('ΒΗΜΑ 2ο-ΤΙΜΕΣ'!AA55/'ΒΗΜΑ 2ο-ΤΙΜΕΣ'!AA54)</f>
        <v>-4.1777169594582692E-2</v>
      </c>
      <c r="AB55" s="29">
        <f>LN('ΒΗΜΑ 2ο-ΤΙΜΕΣ'!AB55/'ΒΗΜΑ 2ο-ΤΙΜΕΣ'!AB54)</f>
        <v>-4.3139492660617708E-2</v>
      </c>
      <c r="AC55" s="29">
        <f>LN('ΒΗΜΑ 2ο-ΤΙΜΕΣ'!AC55/'ΒΗΜΑ 2ο-ΤΙΜΕΣ'!AC54)</f>
        <v>-1.9139340210697509E-2</v>
      </c>
      <c r="AD55" s="29">
        <f>LN('ΒΗΜΑ 2ο-ΤΙΜΕΣ'!AD55/'ΒΗΜΑ 2ο-ΤΙΜΕΣ'!AD54)</f>
        <v>-3.3955890011382718E-3</v>
      </c>
      <c r="AE55" s="29">
        <f>LN('ΒΗΜΑ 2ο-ΤΙΜΕΣ'!AE55/'ΒΗΜΑ 2ο-ΤΙΜΕΣ'!AE54)</f>
        <v>-2.0270964373619107E-2</v>
      </c>
      <c r="AF55" s="29">
        <f>LN('ΒΗΜΑ 2ο-ΤΙΜΕΣ'!AF55/'ΒΗΜΑ 2ο-ΤΙΜΕΣ'!AF54)</f>
        <v>-6.3460353917225806E-2</v>
      </c>
      <c r="AG55" s="29">
        <f>LN('ΒΗΜΑ 2ο-ΤΙΜΕΣ'!AG55/'ΒΗΜΑ 2ο-ΤΙΜΕΣ'!AG54)</f>
        <v>-4.8163401378622898E-2</v>
      </c>
      <c r="AH55" s="29">
        <f>LN('ΒΗΜΑ 2ο-ΤΙΜΕΣ'!AH55/'ΒΗΜΑ 2ο-ΤΙΜΕΣ'!AH54)</f>
        <v>-3.5268138837457989E-2</v>
      </c>
      <c r="AI55" s="29">
        <f>LN('ΒΗΜΑ 2ο-ΤΙΜΕΣ'!AI55/'ΒΗΜΑ 2ο-ΤΙΜΕΣ'!AI54)</f>
        <v>-4.6737477851689815E-2</v>
      </c>
      <c r="AJ55" s="29">
        <f>LN('ΒΗΜΑ 2ο-ΤΙΜΕΣ'!AJ55/'ΒΗΜΑ 2ο-ΤΙΜΕΣ'!AJ54)</f>
        <v>8.0321716972642527E-3</v>
      </c>
      <c r="AK55" s="29">
        <f>LN('ΒΗΜΑ 2ο-ΤΙΜΕΣ'!AK55/'ΒΗΜΑ 2ο-ΤΙΜΕΣ'!AK54)</f>
        <v>-1.9901154317294799E-2</v>
      </c>
      <c r="AL55" s="29">
        <f>LN('ΒΗΜΑ 2ο-ΤΙΜΕΣ'!AL55/'ΒΗΜΑ 2ο-ΤΙΜΕΣ'!AL54)</f>
        <v>0</v>
      </c>
      <c r="AM55" s="29">
        <f>LN('ΒΗΜΑ 2ο-ΤΙΜΕΣ'!AM55/'ΒΗΜΑ 2ο-ΤΙΜΕΣ'!AM54)</f>
        <v>-6.8571697261369125E-3</v>
      </c>
      <c r="AN55" s="29">
        <f>LN('ΒΗΜΑ 2ο-ΤΙΜΕΣ'!AN55/'ΒΗΜΑ 2ο-ΤΙΜΕΣ'!AN54)</f>
        <v>-2.390552085355448E-2</v>
      </c>
      <c r="AO55" s="29">
        <f>LN('ΒΗΜΑ 2ο-ΤΙΜΕΣ'!AO55/'ΒΗΜΑ 2ο-ΤΙΜΕΣ'!AO54)</f>
        <v>-2.2200709980192416E-2</v>
      </c>
    </row>
    <row r="56" spans="1:41">
      <c r="A56" s="28">
        <v>42993</v>
      </c>
      <c r="B56" s="29">
        <f>LN('ΒΗΜΑ 2ο-ΤΙΜΕΣ'!B56/'ΒΗΜΑ 2ο-ΤΙΜΕΣ'!B55)</f>
        <v>0</v>
      </c>
      <c r="C56" s="29">
        <f>LN('ΒΗΜΑ 2ο-ΤΙΜΕΣ'!C56/'ΒΗΜΑ 2ο-ΤΙΜΕΣ'!C55)</f>
        <v>1.80727810596946E-2</v>
      </c>
      <c r="D56" s="29">
        <f>LN('ΒΗΜΑ 2ο-ΤΙΜΕΣ'!D56/'ΒΗΜΑ 2ο-ΤΙΜΕΣ'!D55)</f>
        <v>-1.2578782206860073E-2</v>
      </c>
      <c r="E56" s="29">
        <f>LN('ΒΗΜΑ 2ο-ΤΙΜΕΣ'!E56/'ΒΗΜΑ 2ο-ΤΙΜΕΣ'!E55)</f>
        <v>-9.3787322864324688E-3</v>
      </c>
      <c r="F56" s="29">
        <f>LN('ΒΗΜΑ 2ο-ΤΙΜΕΣ'!F56/'ΒΗΜΑ 2ο-ΤΙΜΕΣ'!F55)</f>
        <v>0</v>
      </c>
      <c r="G56" s="29">
        <f>LN('ΒΗΜΑ 2ο-ΤΙΜΕΣ'!G56/'ΒΗΜΑ 2ο-ΤΙΜΕΣ'!G55)</f>
        <v>-2.0677428427787678E-2</v>
      </c>
      <c r="H56" s="29">
        <f>LN('ΒΗΜΑ 2ο-ΤΙΜΕΣ'!H56/'ΒΗΜΑ 2ο-ΤΙΜΕΣ'!H55)</f>
        <v>-2.3716526617316044E-2</v>
      </c>
      <c r="I56" s="29">
        <f>LN('ΒΗΜΑ 2ο-ΤΙΜΕΣ'!I56/'ΒΗΜΑ 2ο-ΤΙΜΕΣ'!I55)</f>
        <v>0</v>
      </c>
      <c r="J56" s="29">
        <f>LN('ΒΗΜΑ 2ο-ΤΙΜΕΣ'!J56/'ΒΗΜΑ 2ο-ΤΙΜΕΣ'!J55)</f>
        <v>-7.6239251106593707E-3</v>
      </c>
      <c r="K56" s="29">
        <f>LN('ΒΗΜΑ 2ο-ΤΙΜΕΣ'!K56/'ΒΗΜΑ 2ο-ΤΙΜΕΣ'!K55)</f>
        <v>-2.6113455498402206E-2</v>
      </c>
      <c r="L56" s="29">
        <f>LN('ΒΗΜΑ 2ο-ΤΙΜΕΣ'!L56/'ΒΗΜΑ 2ο-ΤΙΜΕΣ'!L55)</f>
        <v>-9.1884260544062551E-3</v>
      </c>
      <c r="M56" s="29">
        <f>LN('ΒΗΜΑ 2ο-ΤΙΜΕΣ'!M56/'ΒΗΜΑ 2ο-ΤΙΜΕΣ'!M55)</f>
        <v>0</v>
      </c>
      <c r="N56" s="29">
        <f>LN('ΒΗΜΑ 2ο-ΤΙΜΕΣ'!N56/'ΒΗΜΑ 2ο-ΤΙΜΕΣ'!N55)</f>
        <v>-7.0175726586465346E-3</v>
      </c>
      <c r="O56" s="29">
        <f>LN('ΒΗΜΑ 2ο-ΤΙΜΕΣ'!O56/'ΒΗΜΑ 2ο-ΤΙΜΕΣ'!O55)</f>
        <v>-2.7431654460670862E-2</v>
      </c>
      <c r="P56" s="29">
        <f>LN('ΒΗΜΑ 2ο-ΤΙΜΕΣ'!P56/'ΒΗΜΑ 2ο-ΤΙΜΕΣ'!P55)</f>
        <v>-8.2988028146950658E-3</v>
      </c>
      <c r="Q56" s="29">
        <f>LN('ΒΗΜΑ 2ο-ΤΙΜΕΣ'!Q56/'ΒΗΜΑ 2ο-ΤΙΜΕΣ'!Q55)</f>
        <v>-2.9532347565017388E-2</v>
      </c>
      <c r="R56" s="29">
        <f>LN('ΒΗΜΑ 2ο-ΤΙΜΕΣ'!R56/'ΒΗΜΑ 2ο-ΤΙΜΕΣ'!R55)</f>
        <v>-1.2837146760680719E-2</v>
      </c>
      <c r="S56" s="29">
        <f>LN('ΒΗΜΑ 2ο-ΤΙΜΕΣ'!S56/'ΒΗΜΑ 2ο-ΤΙΜΕΣ'!S55)</f>
        <v>2.4368591016957951E-2</v>
      </c>
      <c r="T56" s="29">
        <f>LN('ΒΗΜΑ 2ο-ΤΙΜΕΣ'!T56/'ΒΗΜΑ 2ο-ΤΙΜΕΣ'!T55)</f>
        <v>0</v>
      </c>
      <c r="U56" s="29">
        <f>LN('ΒΗΜΑ 2ο-ΤΙΜΕΣ'!U56/'ΒΗΜΑ 2ο-ΤΙΜΕΣ'!U55)</f>
        <v>1.0033528989577784E-2</v>
      </c>
      <c r="V56" s="29">
        <f>LN('ΒΗΜΑ 2ο-ΤΙΜΕΣ'!V56/'ΒΗΜΑ 2ο-ΤΙΜΕΣ'!V55)</f>
        <v>1.7192400540372771E-2</v>
      </c>
      <c r="W56" s="29">
        <f>LN('ΒΗΜΑ 2ο-ΤΙΜΕΣ'!W56/'ΒΗΜΑ 2ο-ΤΙΜΕΣ'!W55)</f>
        <v>-1.1757156986043644E-2</v>
      </c>
      <c r="X56" s="29">
        <f>LN('ΒΗΜΑ 2ο-ΤΙΜΕΣ'!X56/'ΒΗΜΑ 2ο-ΤΙΜΕΣ'!X55)</f>
        <v>9.9393419025577048E-3</v>
      </c>
      <c r="Y56" s="29">
        <f>LN('ΒΗΜΑ 2ο-ΤΙΜΕΣ'!Y56/'ΒΗΜΑ 2ο-ΤΙΜΕΣ'!Y55)</f>
        <v>-8.9686699827603751E-3</v>
      </c>
      <c r="Z56" s="29">
        <f>LN('ΒΗΜΑ 2ο-ΤΙΜΕΣ'!Z56/'ΒΗΜΑ 2ο-ΤΙΜΕΣ'!Z55)</f>
        <v>1.1299555253933247E-2</v>
      </c>
      <c r="AA56" s="29">
        <f>LN('ΒΗΜΑ 2ο-ΤΙΜΕΣ'!AA56/'ΒΗΜΑ 2ο-ΤΙΜΕΣ'!AA55)</f>
        <v>-3.1198370855861281E-2</v>
      </c>
      <c r="AB56" s="29">
        <f>LN('ΒΗΜΑ 2ο-ΤΙΜΕΣ'!AB56/'ΒΗΜΑ 2ο-ΤΙΜΕΣ'!AB55)</f>
        <v>-4.651171175730732E-3</v>
      </c>
      <c r="AC56" s="29">
        <f>LN('ΒΗΜΑ 2ο-ΤΙΜΕΣ'!AC56/'ΒΗΜΑ 2ο-ΤΙΜΕΣ'!AC55)</f>
        <v>-4.8426244757879032E-3</v>
      </c>
      <c r="AD56" s="29">
        <f>LN('ΒΗΜΑ 2ο-ΤΙΜΕΣ'!AD56/'ΒΗΜΑ 2ο-ΤΙΜΕΣ'!AD55)</f>
        <v>8.8046623651501406E-3</v>
      </c>
      <c r="AE56" s="29">
        <f>LN('ΒΗΜΑ 2ο-ΤΙΜΕΣ'!AE56/'ΒΗΜΑ 2ο-ΤΙΜΕΣ'!AE55)</f>
        <v>3.4071583216141346E-3</v>
      </c>
      <c r="AF56" s="29">
        <f>LN('ΒΗΜΑ 2ο-ΤΙΜΕΣ'!AF56/'ΒΗΜΑ 2ο-ΤΙΜΕΣ'!AF55)</f>
        <v>1.0291686036547506E-2</v>
      </c>
      <c r="AG56" s="29">
        <f>LN('ΒΗΜΑ 2ο-ΤΙΜΕΣ'!AG56/'ΒΗΜΑ 2ο-ΤΙΜΕΣ'!AG55)</f>
        <v>-6.6006840313520242E-3</v>
      </c>
      <c r="AH56" s="29">
        <f>LN('ΒΗΜΑ 2ο-ΤΙΜΕΣ'!AH56/'ΒΗΜΑ 2ο-ΤΙΜΕΣ'!AH55)</f>
        <v>2.5317807984290001E-2</v>
      </c>
      <c r="AI56" s="29">
        <f>LN('ΒΗΜΑ 2ο-ΤΙΜΕΣ'!AI56/'ΒΗΜΑ 2ο-ΤΙΜΕΣ'!AI55)</f>
        <v>-4.7961722634929441E-3</v>
      </c>
      <c r="AJ56" s="29">
        <f>LN('ΒΗΜΑ 2ο-ΤΙΜΕΣ'!AJ56/'ΒΗΜΑ 2ο-ΤΙΜΕΣ'!AJ55)</f>
        <v>-6.4205678029226948E-3</v>
      </c>
      <c r="AK56" s="29">
        <f>LN('ΒΗΜΑ 2ο-ΤΙΜΕΣ'!AK56/'ΒΗΜΑ 2ο-ΤΙΜΕΣ'!AK55)</f>
        <v>5.0125418235441935E-3</v>
      </c>
      <c r="AL56" s="29">
        <f>LN('ΒΗΜΑ 2ο-ΤΙΜΕΣ'!AL56/'ΒΗΜΑ 2ο-ΤΙΜΕΣ'!AL55)</f>
        <v>-7.466152876901952E-2</v>
      </c>
      <c r="AM56" s="29">
        <f>LN('ΒΗΜΑ 2ο-ΤΙΜΕΣ'!AM56/'ΒΗΜΑ 2ο-ΤΙΜΕΣ'!AM55)</f>
        <v>6.857169726136824E-3</v>
      </c>
      <c r="AN56" s="29">
        <f>LN('ΒΗΜΑ 2ο-ΤΙΜΕΣ'!AN56/'ΒΗΜΑ 2ο-ΤΙΜΕΣ'!AN55)</f>
        <v>-1.6260520871780291E-2</v>
      </c>
      <c r="AO56" s="29">
        <f>LN('ΒΗΜΑ 2ο-ΤΙΜΕΣ'!AO56/'ΒΗΜΑ 2ο-ΤΙΜΕΣ'!AO55)</f>
        <v>4.0733253876356476E-3</v>
      </c>
    </row>
    <row r="57" spans="1:41">
      <c r="A57" s="28">
        <v>42996</v>
      </c>
      <c r="B57" s="29">
        <f>LN('ΒΗΜΑ 2ο-ΤΙΜΕΣ'!B57/'ΒΗΜΑ 2ο-ΤΙΜΕΣ'!B56)</f>
        <v>2.2753138371356054E-3</v>
      </c>
      <c r="C57" s="29">
        <f>LN('ΒΗΜΑ 2ο-ΤΙΜΕΣ'!C57/'ΒΗΜΑ 2ο-ΤΙΜΕΣ'!C56)</f>
        <v>-2.2642476749759891E-2</v>
      </c>
      <c r="D57" s="29">
        <f>LN('ΒΗΜΑ 2ο-ΤΙΜΕΣ'!D57/'ΒΗΜΑ 2ο-ΤΙΜΕΣ'!D56)</f>
        <v>-6.8766857247092306E-2</v>
      </c>
      <c r="E57" s="29">
        <f>LN('ΒΗΜΑ 2ο-ΤΙΜΕΣ'!E57/'ΒΗΜΑ 2ο-ΤΙΜΕΣ'!E56)</f>
        <v>-1.065729447398798E-2</v>
      </c>
      <c r="F57" s="29">
        <f>LN('ΒΗΜΑ 2ο-ΤΙΜΕΣ'!F57/'ΒΗΜΑ 2ο-ΤΙΜΕΣ'!F56)</f>
        <v>-6.4725145056174788E-3</v>
      </c>
      <c r="G57" s="29">
        <f>LN('ΒΗΜΑ 2ο-ΤΙΜΕΣ'!G57/'ΒΗΜΑ 2ο-ΤΙΜΕΣ'!G56)</f>
        <v>-3.1840605855658774E-2</v>
      </c>
      <c r="H57" s="29">
        <f>LN('ΒΗΜΑ 2ο-ΤΙΜΕΣ'!H57/'ΒΗΜΑ 2ο-ΤΙΜΕΣ'!H56)</f>
        <v>-4.0080213975387108E-3</v>
      </c>
      <c r="I57" s="29">
        <f>LN('ΒΗΜΑ 2ο-ΤΙΜΕΣ'!I57/'ΒΗΜΑ 2ο-ΤΙΜΕΣ'!I56)</f>
        <v>-2.6907452919924156E-2</v>
      </c>
      <c r="J57" s="29">
        <f>LN('ΒΗΜΑ 2ο-ΤΙΜΕΣ'!J57/'ΒΗΜΑ 2ο-ΤΙΜΕΣ'!J56)</f>
        <v>-5.1151006667703768E-3</v>
      </c>
      <c r="K57" s="29">
        <f>LN('ΒΗΜΑ 2ο-ΤΙΜΕΣ'!K57/'ΒΗΜΑ 2ο-ΤΙΜΕΣ'!K56)</f>
        <v>4.4742803949211069E-3</v>
      </c>
      <c r="L57" s="29">
        <f>LN('ΒΗΜΑ 2ο-ΤΙΜΕΣ'!L57/'ΒΗΜΑ 2ο-ΤΙΜΕΣ'!L56)</f>
        <v>-2.4923408452456851E-2</v>
      </c>
      <c r="M57" s="29">
        <f>LN('ΒΗΜΑ 2ο-ΤΙΜΕΣ'!M57/'ΒΗΜΑ 2ο-ΤΙΜΕΣ'!M56)</f>
        <v>-2.7028672387919374E-2</v>
      </c>
      <c r="N57" s="29">
        <f>LN('ΒΗΜΑ 2ο-ΤΙΜΕΣ'!N57/'ΒΗΜΑ 2ο-ΤΙΜΕΣ'!N56)</f>
        <v>-2.8573372444056114E-2</v>
      </c>
      <c r="O57" s="29">
        <f>LN('ΒΗΜΑ 2ο-ΤΙΜΕΣ'!O57/'ΒΗΜΑ 2ο-ΤΙΜΕΣ'!O56)</f>
        <v>-1.2165600163688476E-2</v>
      </c>
      <c r="P57" s="29">
        <f>LN('ΒΗΜΑ 2ο-ΤΙΜΕΣ'!P57/'ΒΗΜΑ 2ο-ΤΙΜΕΣ'!P56)</f>
        <v>-3.2465801249577111E-2</v>
      </c>
      <c r="Q57" s="29">
        <f>LN('ΒΗΜΑ 2ο-ΤΙΜΕΣ'!Q57/'ΒΗΜΑ 2ο-ΤΙΜΕΣ'!Q56)</f>
        <v>6.7888923336861277E-3</v>
      </c>
      <c r="R57" s="29">
        <f>LN('ΒΗΜΑ 2ο-ΤΙΜΕΣ'!R57/'ΒΗΜΑ 2ο-ΤΙΜΕΣ'!R56)</f>
        <v>7.7220460939103185E-3</v>
      </c>
      <c r="S57" s="29">
        <f>LN('ΒΗΜΑ 2ο-ΤΙΜΕΣ'!S57/'ΒΗΜΑ 2ο-ΤΙΜΕΣ'!S56)</f>
        <v>0</v>
      </c>
      <c r="T57" s="29">
        <f>LN('ΒΗΜΑ 2ο-ΤΙΜΕΣ'!T57/'ΒΗΜΑ 2ο-ΤΙΜΕΣ'!T56)</f>
        <v>-1.2413448922137848E-2</v>
      </c>
      <c r="U57" s="29">
        <f>LN('ΒΗΜΑ 2ο-ΤΙΜΕΣ'!U57/'ΒΗΜΑ 2ο-ΤΙΜΕΣ'!U56)</f>
        <v>-9.1935457398527754E-3</v>
      </c>
      <c r="V57" s="29">
        <f>LN('ΒΗΜΑ 2ο-ΤΙΜΕΣ'!V57/'ΒΗΜΑ 2ο-ΤΙΜΕΣ'!V56)</f>
        <v>2.2472855852058576E-2</v>
      </c>
      <c r="W57" s="29">
        <f>LN('ΒΗΜΑ 2ο-ΤΙΜΕΣ'!W57/'ΒΗΜΑ 2ο-ΤΙΜΕΣ'!W56)</f>
        <v>1.1757156986043739E-2</v>
      </c>
      <c r="X57" s="29">
        <f>LN('ΒΗΜΑ 2ο-ΤΙΜΕΣ'!X57/'ΒΗΜΑ 2ο-ΤΙΜΕΣ'!X56)</f>
        <v>-9.9393419025577759E-3</v>
      </c>
      <c r="Y57" s="29">
        <f>LN('ΒΗΜΑ 2ο-ΤΙΜΕΣ'!Y57/'ΒΗΜΑ 2ο-ΤΙΜΕΣ'!Y56)</f>
        <v>-4.6091107200266976E-2</v>
      </c>
      <c r="Z57" s="29">
        <f>LN('ΒΗΜΑ 2ο-ΤΙΜΕΣ'!Z57/'ΒΗΜΑ 2ο-ΤΙΜΕΣ'!Z56)</f>
        <v>-2.2728251077556289E-2</v>
      </c>
      <c r="AA57" s="29">
        <f>LN('ΒΗΜΑ 2ο-ΤΙΜΕΣ'!AA57/'ΒΗΜΑ 2ο-ΤΙΜΕΣ'!AA56)</f>
        <v>-3.5846131773135649E-2</v>
      </c>
      <c r="AB57" s="29">
        <f>LN('ΒΗΜΑ 2ο-ΤΙΜΕΣ'!AB57/'ΒΗΜΑ 2ο-ΤΙΜΕΣ'!AB56)</f>
        <v>-2.3337233462201001E-3</v>
      </c>
      <c r="AC57" s="29">
        <f>LN('ΒΗΜΑ 2ο-ΤΙΜΕΣ'!AC57/'ΒΗΜΑ 2ο-ΤΙΜΕΣ'!AC56)</f>
        <v>-2.0599060870072534E-2</v>
      </c>
      <c r="AD57" s="29">
        <f>LN('ΒΗΜΑ 2ο-ΤΙΜΕΣ'!AD57/'ΒΗΜΑ 2ο-ΤΙΜΕΣ'!AD56)</f>
        <v>-2.5265939419222099E-2</v>
      </c>
      <c r="AE57" s="29">
        <f>LN('ΒΗΜΑ 2ο-ΤΙΜΕΣ'!AE57/'ΒΗΜΑ 2ο-ΤΙΜΕΣ'!AE56)</f>
        <v>-6.8259650703998706E-3</v>
      </c>
      <c r="AF57" s="29">
        <f>LN('ΒΗΜΑ 2ο-ΤΙΜΕΣ'!AF57/'ΒΗΜΑ 2ο-ΤΙΜΕΣ'!AF56)</f>
        <v>-1.0291686036547636E-2</v>
      </c>
      <c r="AG57" s="29">
        <f>LN('ΒΗΜΑ 2ο-ΤΙΜΕΣ'!AG57/'ΒΗΜΑ 2ο-ΤΙΜΕΣ'!AG56)</f>
        <v>-6.6445427186686131E-3</v>
      </c>
      <c r="AH57" s="29">
        <f>LN('ΒΗΜΑ 2ο-ΤΙΜΕΣ'!AH57/'ΒΗΜΑ 2ο-ΤΙΜΕΣ'!AH56)</f>
        <v>-2.5317807984289897E-2</v>
      </c>
      <c r="AI57" s="29">
        <f>LN('ΒΗΜΑ 2ο-ΤΙΜΕΣ'!AI57/'ΒΗΜΑ 2ο-ΤΙΜΕΣ'!AI56)</f>
        <v>-1.4528100562909969E-2</v>
      </c>
      <c r="AJ57" s="29">
        <f>LN('ΒΗΜΑ 2ο-ΤΙΜΕΣ'!AJ57/'ΒΗΜΑ 2ο-ΤΙΜΕΣ'!AJ56)</f>
        <v>-8.084118399958911E-3</v>
      </c>
      <c r="AK57" s="29">
        <f>LN('ΒΗΜΑ 2ο-ΤΙΜΕΣ'!AK57/'ΒΗΜΑ 2ο-ΤΙΜΕΣ'!AK56)</f>
        <v>0</v>
      </c>
      <c r="AL57" s="29">
        <f>LN('ΒΗΜΑ 2ο-ΤΙΜΕΣ'!AL57/'ΒΗΜΑ 2ο-ΤΙΜΕΣ'!AL56)</f>
        <v>-1.562531790308087E-2</v>
      </c>
      <c r="AM57" s="29">
        <f>LN('ΒΗΜΑ 2ο-ΤΙΜΕΣ'!AM57/'ΒΗΜΑ 2ο-ΤΙΜΕΣ'!AM56)</f>
        <v>-2.5376217493374417E-2</v>
      </c>
      <c r="AN57" s="29">
        <f>LN('ΒΗΜΑ 2ο-ΤΙΜΕΣ'!AN57/'ΒΗΜΑ 2ο-ΤΙΜΕΣ'!AN56)</f>
        <v>-5.908891637000644E-2</v>
      </c>
      <c r="AO57" s="29">
        <f>LN('ΒΗΜΑ 2ο-ΤΙΜΕΣ'!AO57/'ΒΗΜΑ 2ο-ΤΙΜΕΣ'!AO56)</f>
        <v>-4.0733253876357864E-3</v>
      </c>
    </row>
    <row r="58" spans="1:41">
      <c r="A58" s="28">
        <v>42997</v>
      </c>
      <c r="B58" s="29">
        <f>LN('ΒΗΜΑ 2ο-ΤΙΜΕΣ'!B58/'ΒΗΜΑ 2ο-ΤΙΜΕΣ'!B57)</f>
        <v>-9.1324835632725868E-3</v>
      </c>
      <c r="C58" s="29">
        <f>LN('ΒΗΜΑ 2ο-ΤΙΜΕΣ'!C58/'ΒΗΜΑ 2ο-ΤΙΜΕΣ'!C57)</f>
        <v>-2.3167059281534303E-2</v>
      </c>
      <c r="D58" s="29">
        <f>LN('ΒΗΜΑ 2ο-ΤΙΜΕΣ'!D58/'ΒΗΜΑ 2ο-ΤΙΜΕΣ'!D57)</f>
        <v>-1.0221554071538139E-2</v>
      </c>
      <c r="E58" s="29">
        <f>LN('ΒΗΜΑ 2ο-ΤΙΜΕΣ'!E58/'ΒΗΜΑ 2ο-ΤΙΜΕΣ'!E57)</f>
        <v>-5.9701669865039079E-3</v>
      </c>
      <c r="F58" s="29">
        <f>LN('ΒΗΜΑ 2ο-ΤΙΜΕΣ'!F58/'ΒΗΜΑ 2ο-ΤΙΜΕΣ'!F57)</f>
        <v>0</v>
      </c>
      <c r="G58" s="29">
        <f>LN('ΒΗΜΑ 2ο-ΤΙΜΕΣ'!G58/'ΒΗΜΑ 2ο-ΤΙΜΕΣ'!G57)</f>
        <v>1.2180418556871013E-2</v>
      </c>
      <c r="H58" s="29">
        <f>LN('ΒΗΜΑ 2ο-ΤΙΜΕΣ'!H58/'ΒΗΜΑ 2ο-ΤΙΜΕΣ'!H57)</f>
        <v>-4.0241502997254907E-3</v>
      </c>
      <c r="I58" s="29">
        <f>LN('ΒΗΜΑ 2ο-ΤΙΜΕΣ'!I58/'ΒΗΜΑ 2ο-ΤΙΜΕΣ'!I57)</f>
        <v>-1.8349138668196541E-2</v>
      </c>
      <c r="J58" s="29">
        <f>LN('ΒΗΜΑ 2ο-ΤΙΜΕΣ'!J58/'ΒΗΜΑ 2ο-ΤΙΜΕΣ'!J57)</f>
        <v>-1.2903404835907841E-2</v>
      </c>
      <c r="K58" s="29">
        <f>LN('ΒΗΜΑ 2ο-ΤΙΜΕΣ'!K58/'ΒΗΜΑ 2ο-ΤΙΜΕΣ'!K57)</f>
        <v>-1.801850550267825E-2</v>
      </c>
      <c r="L58" s="29">
        <f>LN('ΒΗΜΑ 2ο-ΤΙΜΕΣ'!L58/'ΒΗΜΑ 2ο-ΤΙΜΕΣ'!L57)</f>
        <v>0</v>
      </c>
      <c r="M58" s="29">
        <f>LN('ΒΗΜΑ 2ο-ΤΙΜΕΣ'!M58/'ΒΗΜΑ 2ο-ΤΙΜΕΣ'!M57)</f>
        <v>-2.0761991448429128E-2</v>
      </c>
      <c r="N58" s="29">
        <f>LN('ΒΗΜΑ 2ο-ΤΙΜΕΣ'!N58/'ΒΗΜΑ 2ο-ΤΙΜΕΣ'!N57)</f>
        <v>-1.4598799421152523E-2</v>
      </c>
      <c r="O58" s="29">
        <f>LN('ΒΗΜΑ 2ο-ΤΙΜΕΣ'!O58/'ΒΗΜΑ 2ο-ΤΙΜΕΣ'!O57)</f>
        <v>-2.8555633612866997E-2</v>
      </c>
      <c r="P58" s="29">
        <f>LN('ΒΗΜΑ 2ο-ΤΙΜΕΣ'!P58/'ΒΗΜΑ 2ο-ΤΙΜΕΣ'!P57)</f>
        <v>1.4245255136048924E-2</v>
      </c>
      <c r="Q58" s="29">
        <f>LN('ΒΗΜΑ 2ο-ΤΙΜΕΣ'!Q58/'ΒΗΜΑ 2ο-ΤΙΜΕΣ'!Q57)</f>
        <v>-5.4274217353651281E-3</v>
      </c>
      <c r="R58" s="29">
        <f>LN('ΒΗΜΑ 2ο-ΤΙΜΕΣ'!R58/'ΒΗΜΑ 2ο-ΤΙΜΕΣ'!R57)</f>
        <v>1.0204170174241668E-2</v>
      </c>
      <c r="S58" s="29">
        <f>LN('ΒΗΜΑ 2ο-ΤΙΜΕΣ'!S58/'ΒΗΜΑ 2ο-ΤΙΜΕΣ'!S57)</f>
        <v>-7.4349784875180902E-3</v>
      </c>
      <c r="T58" s="29">
        <f>LN('ΒΗΜΑ 2ο-ΤΙΜΕΣ'!T58/'ΒΗΜΑ 2ο-ΤΙΜΕΣ'!T57)</f>
        <v>1.3863775499784407E-2</v>
      </c>
      <c r="U58" s="29">
        <f>LN('ΒΗΜΑ 2ο-ΤΙΜΕΣ'!U58/'ΒΗΜΑ 2ο-ΤΙΜΕΣ'!U57)</f>
        <v>-8.3998324972498731E-4</v>
      </c>
      <c r="V58" s="29">
        <f>LN('ΒΗΜΑ 2ο-ΤΙΜΕΣ'!V58/'ΒΗΜΑ 2ο-ΤΙΜΕΣ'!V57)</f>
        <v>-3.9665256392431514E-2</v>
      </c>
      <c r="W58" s="29">
        <f>LN('ΒΗΜΑ 2ο-ΤΙΜΕΣ'!W58/'ΒΗΜΑ 2ο-ΤΙΜΕΣ'!W57)</f>
        <v>1.162053102301879E-2</v>
      </c>
      <c r="X58" s="29">
        <f>LN('ΒΗΜΑ 2ο-ΤΙΜΕΣ'!X58/'ΒΗΜΑ 2ο-ΤΙΜΕΣ'!X57)</f>
        <v>9.9393419025577048E-3</v>
      </c>
      <c r="Y58" s="29">
        <f>LN('ΒΗΜΑ 2ο-ΤΙΜΕΣ'!Y58/'ΒΗΜΑ 2ο-ΤΙΜΕΣ'!Y57)</f>
        <v>7.2759354282428093E-2</v>
      </c>
      <c r="Z58" s="29">
        <f>LN('ΒΗΜΑ 2ο-ΤΙΜΕΣ'!Z58/'ΒΗΜΑ 2ο-ΤΙΜΕΣ'!Z57)</f>
        <v>9.1533819864872013E-3</v>
      </c>
      <c r="AA58" s="29">
        <f>LN('ΒΗΜΑ 2ο-ΤΙΜΕΣ'!AA58/'ΒΗΜΑ 2ο-ΤΙΜΕΣ'!AA57)</f>
        <v>2.8778964550043112E-2</v>
      </c>
      <c r="AB58" s="29">
        <f>LN('ΒΗΜΑ 2ο-ΤΙΜΕΣ'!AB58/'ΒΗΜΑ 2ο-ΤΙΜΕΣ'!AB57)</f>
        <v>2.3337233462200966E-3</v>
      </c>
      <c r="AC58" s="29">
        <f>LN('ΒΗΜΑ 2ο-ΤΙΜΕΣ'!AC58/'ΒΗΜΑ 2ο-ΤΙΜΕΣ'!AC57)</f>
        <v>7.8973756949509404E-3</v>
      </c>
      <c r="AD58" s="29">
        <f>LN('ΒΗΜΑ 2ο-ΤΙΜΕΣ'!AD58/'ΒΗΜΑ 2ο-ΤΙΜΕΣ'!AD57)</f>
        <v>-2.1671592641372032E-2</v>
      </c>
      <c r="AE58" s="29">
        <f>LN('ΒΗΜΑ 2ο-ΤΙΜΕΣ'!AE58/'ΒΗΜΑ 2ο-ΤΙΜΕΣ'!AE57)</f>
        <v>3.4188067487856823E-3</v>
      </c>
      <c r="AF58" s="29">
        <f>LN('ΒΗΜΑ 2ο-ΤΙΜΕΣ'!AF58/'ΒΗΜΑ 2ο-ΤΙΜΕΣ'!AF57)</f>
        <v>-3.4542348680875576E-3</v>
      </c>
      <c r="AG58" s="29">
        <f>LN('ΒΗΜΑ 2ο-ΤΙΜΕΣ'!AG58/'ΒΗΜΑ 2ο-ΤΙΜΕΣ'!AG57)</f>
        <v>0</v>
      </c>
      <c r="AH58" s="29">
        <f>LN('ΒΗΜΑ 2ο-ΤΙΜΕΣ'!AH58/'ΒΗΜΑ 2ο-ΤΙΜΕΣ'!AH57)</f>
        <v>-3.1252543504104426E-2</v>
      </c>
      <c r="AI58" s="29">
        <f>LN('ΒΗΜΑ 2ο-ΤΙΜΕΣ'!AI58/'ΒΗΜΑ 2ο-ΤΙΜΕΣ'!AI57)</f>
        <v>4.8661896511729063E-3</v>
      </c>
      <c r="AJ58" s="29">
        <f>LN('ΒΗΜΑ 2ο-ΤΙΜΕΣ'!AJ58/'ΒΗΜΑ 2ο-ΤΙΜΕΣ'!AJ57)</f>
        <v>-2.6317308317373417E-2</v>
      </c>
      <c r="AK58" s="29">
        <f>LN('ΒΗΜΑ 2ο-ΤΙΜΕΣ'!AK58/'ΒΗΜΑ 2ο-ΤΙΜΕΣ'!AK57)</f>
        <v>-5.0125418235442863E-3</v>
      </c>
      <c r="AL58" s="29">
        <f>LN('ΒΗΜΑ 2ο-ΤΙΜΕΣ'!AL58/'ΒΗΜΑ 2ο-ΤΙΜΕΣ'!AL57)</f>
        <v>3.8614836127779516E-2</v>
      </c>
      <c r="AM58" s="29">
        <f>LN('ΒΗΜΑ 2ο-ΤΙΜΕΣ'!AM58/'ΒΗΜΑ 2ο-ΤΙΜΕΣ'!AM57)</f>
        <v>2.3095714794649176E-2</v>
      </c>
      <c r="AN58" s="29">
        <f>LN('ΒΗΜΑ 2ο-ΤΙΜΕΣ'!AN58/'ΒΗΜΑ 2ο-ΤΙΜΕΣ'!AN57)</f>
        <v>-1.7544309650909508E-2</v>
      </c>
      <c r="AO58" s="29">
        <f>LN('ΒΗΜΑ 2ο-ΤΙΜΕΣ'!AO58/'ΒΗΜΑ 2ο-ΤΙΜΕΣ'!AO57)</f>
        <v>1.6194685919980606E-2</v>
      </c>
    </row>
    <row r="59" spans="1:41">
      <c r="A59" s="28">
        <v>42998</v>
      </c>
      <c r="B59" s="29">
        <f>LN('ΒΗΜΑ 2ο-ΤΙΜΕΣ'!B59/'ΒΗΜΑ 2ο-ΤΙΜΕΣ'!B58)</f>
        <v>-2.296212260350379E-3</v>
      </c>
      <c r="C59" s="29">
        <f>LN('ΒΗΜΑ 2ο-ΤΙΜΕΣ'!C59/'ΒΗΜΑ 2ο-ΤΙΜΕΣ'!C58)</f>
        <v>-3.1298930089277044E-3</v>
      </c>
      <c r="D59" s="29">
        <f>LN('ΒΗΜΑ 2ο-ΤΙΜΕΣ'!D59/'ΒΗΜΑ 2ο-ΤΙΜΕΣ'!D58)</f>
        <v>-6.8728792877620643E-3</v>
      </c>
      <c r="E59" s="29">
        <f>LN('ΒΗΜΑ 2ο-ΤΙΜΕΣ'!E59/'ΒΗΜΑ 2ο-ΤΙΜΕΣ'!E58)</f>
        <v>-2.4243611609992739E-2</v>
      </c>
      <c r="F59" s="29">
        <f>LN('ΒΗΜΑ 2ο-ΤΙΜΕΣ'!F59/'ΒΗΜΑ 2ο-ΤΙΜΕΣ'!F58)</f>
        <v>-1.3072081567352888E-2</v>
      </c>
      <c r="G59" s="29">
        <f>LN('ΒΗΜΑ 2ο-ΤΙΜΕΣ'!G59/'ΒΗΜΑ 2ο-ΤΙΜΕΣ'!G58)</f>
        <v>1.6807118316381407E-2</v>
      </c>
      <c r="H59" s="29">
        <f>LN('ΒΗΜΑ 2ο-ΤΙΜΕΣ'!H59/'ΒΗΜΑ 2ο-ΤΙΜΕΣ'!H58)</f>
        <v>-8.0972102326193618E-3</v>
      </c>
      <c r="I59" s="29">
        <f>LN('ΒΗΜΑ 2ο-ΤΙΜΕΣ'!I59/'ΒΗΜΑ 2ο-ΤΙΜΕΣ'!I58)</f>
        <v>-9.3023926623135612E-3</v>
      </c>
      <c r="J59" s="29">
        <f>LN('ΒΗΜΑ 2ο-ΤΙΜΕΣ'!J59/'ΒΗΜΑ 2ο-ΤΙΜΕΣ'!J58)</f>
        <v>-7.8227256812091559E-3</v>
      </c>
      <c r="K59" s="29">
        <f>LN('ΒΗΜΑ 2ο-ΤΙΜΕΣ'!K59/'ΒΗΜΑ 2ο-ΤΙΜΕΣ'!K58)</f>
        <v>1.1748892489083049E-2</v>
      </c>
      <c r="L59" s="29">
        <f>LN('ΒΗΜΑ 2ο-ΤΙΜΕΣ'!L59/'ΒΗΜΑ 2ο-ΤΙΜΕΣ'!L58)</f>
        <v>-3.2054026290083484E-2</v>
      </c>
      <c r="M59" s="29">
        <f>LN('ΒΗΜΑ 2ο-ΤΙΜΕΣ'!M59/'ΒΗΜΑ 2ο-ΤΙΜΕΣ'!M58)</f>
        <v>2.7587956518828963E-2</v>
      </c>
      <c r="N59" s="29">
        <f>LN('ΒΗΜΑ 2ο-ΤΙΜΕΣ'!N59/'ΒΗΜΑ 2ο-ΤΙΜΕΣ'!N58)</f>
        <v>-7.3801072976225337E-3</v>
      </c>
      <c r="O59" s="29">
        <f>LN('ΒΗΜΑ 2ο-ΤΙΜΕΣ'!O59/'ΒΗΜΑ 2ο-ΤΙΜΕΣ'!O58)</f>
        <v>-2.5511587657408619E-2</v>
      </c>
      <c r="P59" s="29">
        <f>LN('ΒΗΜΑ 2ο-ΤΙΜΕΣ'!P59/'ΒΗΜΑ 2ο-ΤΙΜΕΣ'!P58)</f>
        <v>-5.6737740859078246E-3</v>
      </c>
      <c r="Q59" s="29">
        <f>LN('ΒΗΜΑ 2ο-ΤΙΜΕΣ'!Q59/'ΒΗΜΑ 2ο-ΤΙΜΕΣ'!Q58)</f>
        <v>-3.1792587800860875E-2</v>
      </c>
      <c r="R59" s="29">
        <f>LN('ΒΗΜΑ 2ο-ΤΙΜΕΣ'!R59/'ΒΗΜΑ 2ο-ΤΙΜΕΣ'!R58)</f>
        <v>-1.6377029281322654E-2</v>
      </c>
      <c r="S59" s="29">
        <f>LN('ΒΗΜΑ 2ο-ΤΙΜΕΣ'!S59/'ΒΗΜΑ 2ο-ΤΙΜΕΣ'!S58)</f>
        <v>0</v>
      </c>
      <c r="T59" s="29">
        <f>LN('ΒΗΜΑ 2ο-ΤΙΜΕΣ'!T59/'ΒΗΜΑ 2ο-ΤΙΜΕΣ'!T58)</f>
        <v>2.2923639901936809E-2</v>
      </c>
      <c r="U59" s="29">
        <f>LN('ΒΗΜΑ 2ο-ΤΙΜΕΣ'!U59/'ΒΗΜΑ 2ο-ΤΙΜΕΣ'!U58)</f>
        <v>-8.4388686458645949E-3</v>
      </c>
      <c r="V59" s="29">
        <f>LN('ΒΗΜΑ 2ο-ΤΙΜΕΣ'!V59/'ΒΗΜΑ 2ο-ΤΙΜΕΣ'!V58)</f>
        <v>2.2858138076050184E-2</v>
      </c>
      <c r="W59" s="29">
        <f>LN('ΒΗΜΑ 2ο-ΤΙΜΕΣ'!W59/'ΒΗΜΑ 2ο-ΤΙΜΕΣ'!W58)</f>
        <v>1.9072415376387396E-2</v>
      </c>
      <c r="X59" s="29">
        <f>LN('ΒΗΜΑ 2ο-ΤΙΜΕΣ'!X59/'ΒΗΜΑ 2ο-ΤΙΜΕΣ'!X58)</f>
        <v>0</v>
      </c>
      <c r="Y59" s="29">
        <f>LN('ΒΗΜΑ 2ο-ΤΙΜΕΣ'!Y59/'ΒΗΜΑ 2ο-ΤΙΜΕΣ'!Y58)</f>
        <v>-2.666824708216118E-2</v>
      </c>
      <c r="Z59" s="29">
        <f>LN('ΒΗΜΑ 2ο-ΤΙΜΕΣ'!Z59/'ΒΗΜΑ 2ο-ΤΙΜΕΣ'!Z58)</f>
        <v>-1.3761685072681377E-2</v>
      </c>
      <c r="AA59" s="29">
        <f>LN('ΒΗΜΑ 2ο-ΤΙΜΕΣ'!AA59/'ΒΗΜΑ 2ο-ΤΙΜΕΣ'!AA58)</f>
        <v>-1.7889564750774946E-2</v>
      </c>
      <c r="AB59" s="29">
        <f>LN('ΒΗΜΑ 2ο-ΤΙΜΕΣ'!AB59/'ΒΗΜΑ 2ο-ΤΙΜΕΣ'!AB58)</f>
        <v>-2.8370697129215576E-2</v>
      </c>
      <c r="AC59" s="29">
        <f>LN('ΒΗΜΑ 2ο-ΤΙΜΕΣ'!AC59/'ΒΗΜΑ 2ο-ΤΙΜΕΣ'!AC58)</f>
        <v>1.851002677086842E-2</v>
      </c>
      <c r="AD59" s="29">
        <f>LN('ΒΗΜΑ 2ο-ΤΙΜΕΣ'!AD59/'ΒΗΜΑ 2ο-ΤΙΜΕΣ'!AD58)</f>
        <v>-2.4765623837939557E-3</v>
      </c>
      <c r="AE59" s="29">
        <f>LN('ΒΗΜΑ 2ο-ΤΙΜΕΣ'!AE59/'ΒΗΜΑ 2ο-ΤΙΜΕΣ'!AE58)</f>
        <v>0</v>
      </c>
      <c r="AF59" s="29">
        <f>LN('ΒΗΜΑ 2ο-ΤΙΜΕΣ'!AF59/'ΒΗΜΑ 2ο-ΤΙΜΕΣ'!AF58)</f>
        <v>1.7153079226249493E-2</v>
      </c>
      <c r="AG59" s="29">
        <f>LN('ΒΗΜΑ 2ο-ΤΙΜΕΣ'!AG59/'ΒΗΜΑ 2ο-ΤΙΜΕΣ'!AG58)</f>
        <v>9.950330853168092E-3</v>
      </c>
      <c r="AH59" s="29">
        <f>LN('ΒΗΜΑ 2ο-ΤΙΜΕΣ'!AH59/'ΒΗΜΑ 2ο-ΤΙΜΕΣ'!AH58)</f>
        <v>2.6111144003685804E-2</v>
      </c>
      <c r="AI59" s="29">
        <f>LN('ΒΗΜΑ 2ο-ΤΙΜΕΣ'!AI59/'ΒΗΜΑ 2ο-ΤΙΜΕΣ'!AI58)</f>
        <v>-4.4672440051592668E-2</v>
      </c>
      <c r="AJ59" s="29">
        <f>LN('ΒΗΜΑ 2ο-ΤΙΜΕΣ'!AJ59/'ΒΗΜΑ 2ο-ΤΙΜΕΣ'!AJ58)</f>
        <v>-2.0202707317519466E-2</v>
      </c>
      <c r="AK59" s="29">
        <f>LN('ΒΗΜΑ 2ο-ΤΙΜΕΣ'!AK59/'ΒΗΜΑ 2ο-ΤΙΜΕΣ'!AK58)</f>
        <v>-2.0305266160745569E-2</v>
      </c>
      <c r="AL59" s="29">
        <f>LN('ΒΗΜΑ 2ο-ΤΙΜΕΣ'!AL59/'ΒΗΜΑ 2ο-ΤΙΜΕΣ'!AL58)</f>
        <v>7.5472056353829038E-3</v>
      </c>
      <c r="AM59" s="29">
        <f>LN('ΒΗΜΑ 2ο-ΤΙΜΕΣ'!AM59/'ΒΗΜΑ 2ο-ΤΙΜΕΣ'!AM58)</f>
        <v>-2.5434897147821604E-2</v>
      </c>
      <c r="AN59" s="29">
        <f>LN('ΒΗΜΑ 2ο-ΤΙΜΕΣ'!AN59/'ΒΗΜΑ 2ο-ΤΙΜΕΣ'!AN58)</f>
        <v>-8.2996919570968039E-2</v>
      </c>
      <c r="AO59" s="29">
        <f>LN('ΒΗΜΑ 2ο-ΤΙΜΕΣ'!AO59/'ΒΗΜΑ 2ο-ΤΙΜΕΣ'!AO58)</f>
        <v>-2.0100509280243342E-3</v>
      </c>
    </row>
    <row r="60" spans="1:41">
      <c r="A60" s="28">
        <v>42999</v>
      </c>
      <c r="B60" s="29">
        <f>LN('ΒΗΜΑ 2ο-ΤΙΜΕΣ'!B60/'ΒΗΜΑ 2ο-ΤΙΜΕΣ'!B59)</f>
        <v>0</v>
      </c>
      <c r="C60" s="29">
        <f>LN('ΒΗΜΑ 2ο-ΤΙΜΕΣ'!C60/'ΒΗΜΑ 2ο-ΤΙΜΕΣ'!C59)</f>
        <v>-3.1397200046676412E-3</v>
      </c>
      <c r="D60" s="29">
        <f>LN('ΒΗΜΑ 2ο-ΤΙΜΕΣ'!D60/'ΒΗΜΑ 2ο-ΤΙΜΕΣ'!D59)</f>
        <v>2.7212563524884794E-2</v>
      </c>
      <c r="E60" s="29">
        <f>LN('ΒΗΜΑ 2ο-ΤΙΜΕΣ'!E60/'ΒΗΜΑ 2ο-ΤΙΜΕΣ'!E59)</f>
        <v>2.5440499843838768E-2</v>
      </c>
      <c r="F60" s="29">
        <f>LN('ΒΗΜΑ 2ο-ΤΙΜΕΣ'!F60/'ΒΗΜΑ 2ο-ΤΙΜΕΣ'!F59)</f>
        <v>1.3721221479793802E-2</v>
      </c>
      <c r="G60" s="29">
        <f>LN('ΒΗΜΑ 2ο-ΤΙΜΕΣ'!G60/'ΒΗΜΑ 2ο-ΤΙΜΕΣ'!G59)</f>
        <v>4.3789017123661206E-2</v>
      </c>
      <c r="H60" s="29">
        <f>LN('ΒΗΜΑ 2ο-ΤΙΜΕΣ'!H60/'ΒΗΜΑ 2ο-ΤΙΜΕΣ'!H59)</f>
        <v>1.6129381929883717E-2</v>
      </c>
      <c r="I60" s="29">
        <f>LN('ΒΗΜΑ 2ο-ΤΙΜΕΣ'!I60/'ΒΗΜΑ 2ο-ΤΙΜΕΣ'!I59)</f>
        <v>9.3023926623136306E-3</v>
      </c>
      <c r="J60" s="29">
        <f>LN('ΒΗΜΑ 2ο-ΤΙΜΕΣ'!J60/'ΒΗΜΑ 2ο-ΤΙΜΕΣ'!J59)</f>
        <v>2.6143805740708936E-3</v>
      </c>
      <c r="K60" s="29">
        <f>LN('ΒΗΜΑ 2ο-ΤΙΜΕΣ'!K60/'ΒΗΜΑ 2ο-ΤΙΜΕΣ'!K59)</f>
        <v>-1.7218368293618391E-2</v>
      </c>
      <c r="L60" s="29">
        <f>LN('ΒΗΜΑ 2ο-ΤΙΜΕΣ'!L60/'ΒΗΜΑ 2ο-ΤΙΜΕΣ'!L59)</f>
        <v>4.874095758245353E-3</v>
      </c>
      <c r="M60" s="29">
        <f>LN('ΒΗΜΑ 2ο-ΤΙΜΕΣ'!M60/'ΒΗΜΑ 2ο-ΤΙΜΕΣ'!M59)</f>
        <v>1.3513719166722855E-2</v>
      </c>
      <c r="N60" s="29">
        <f>LN('ΒΗΜΑ 2ο-ΤΙΜΕΣ'!N60/'ΒΗΜΑ 2ο-ΤΙΜΕΣ'!N59)</f>
        <v>2.9199154692262135E-2</v>
      </c>
      <c r="O60" s="29">
        <f>LN('ΒΗΜΑ 2ο-ΤΙΜΕΣ'!O60/'ΒΗΜΑ 2ο-ΤΙΜΕΣ'!O59)</f>
        <v>2.9282805200488048E-2</v>
      </c>
      <c r="P60" s="29">
        <f>LN('ΒΗΜΑ 2ο-ΤΙΜΕΣ'!P60/'ΒΗΜΑ 2ο-ΤΙΜΕΣ'!P59)</f>
        <v>-1.1445046245872821E-2</v>
      </c>
      <c r="Q60" s="29">
        <f>LN('ΒΗΜΑ 2ο-ΤΙΜΕΣ'!Q60/'ΒΗΜΑ 2ο-ΤΙΜΕΣ'!Q59)</f>
        <v>8.3916576362483807E-3</v>
      </c>
      <c r="R60" s="29">
        <f>LN('ΒΗΜΑ 2ο-ΤΙΜΕΣ'!R60/'ΒΗΜΑ 2ο-ΤΙΜΕΣ'!R59)</f>
        <v>-1.9276449962282227E-2</v>
      </c>
      <c r="S60" s="29">
        <f>LN('ΒΗΜΑ 2ο-ΤΙΜΕΣ'!S60/'ΒΗΜΑ 2ο-ΤΙΜΕΣ'!S59)</f>
        <v>1.1131840368844199E-2</v>
      </c>
      <c r="T60" s="29">
        <f>LN('ΒΗΜΑ 2ο-ΤΙΜΕΣ'!T60/'ΒΗΜΑ 2ο-ΤΙΜΕΣ'!T59)</f>
        <v>-4.9698362853411952E-3</v>
      </c>
      <c r="U60" s="29">
        <f>LN('ΒΗΜΑ 2ο-ΤΙΜΕΣ'!U60/'ΒΗΜΑ 2ο-ΤΙΜΕΣ'!U59)</f>
        <v>2.5391465186762377E-3</v>
      </c>
      <c r="V60" s="29">
        <f>LN('ΒΗΜΑ 2ο-ΤΙΜΕΣ'!V60/'ΒΗΜΑ 2ο-ΤΙΜΕΣ'!V59)</f>
        <v>5.6338177182560642E-3</v>
      </c>
      <c r="W60" s="29">
        <f>LN('ΒΗΜΑ 2ο-ΤΙΜΕΣ'!W60/'ΒΗΜΑ 2ο-ΤΙΜΕΣ'!W59)</f>
        <v>7.5282664207915878E-3</v>
      </c>
      <c r="X60" s="29">
        <f>LN('ΒΗΜΑ 2ο-ΤΙΜΕΣ'!X60/'ΒΗΜΑ 2ο-ΤΙΜΕΣ'!X59)</f>
        <v>-6.6152391187193167E-3</v>
      </c>
      <c r="Y60" s="29">
        <f>LN('ΒΗΜΑ 2ο-ΤΙΜΕΣ'!Y60/'ΒΗΜΑ 2ο-ΤΙΜΕΣ'!Y59)</f>
        <v>8.9686699827603161E-3</v>
      </c>
      <c r="Z60" s="29">
        <f>LN('ΒΗΜΑ 2ο-ΤΙΜΕΣ'!Z60/'ΒΗΜΑ 2ο-ΤΙΜΕΣ'!Z59)</f>
        <v>1.6036998909817104E-2</v>
      </c>
      <c r="AA60" s="29">
        <f>LN('ΒΗΜΑ 2ο-ΤΙΜΕΣ'!AA60/'ΒΗΜΑ 2ο-ΤΙΜΕΣ'!AA59)</f>
        <v>2.6715747379046837E-2</v>
      </c>
      <c r="AB60" s="29">
        <f>LN('ΒΗΜΑ 2ο-ΤΙΜΕΣ'!AB60/'ΒΗΜΑ 2ο-ΤΙΜΕΣ'!AB59)</f>
        <v>2.3697791429822961E-2</v>
      </c>
      <c r="AC60" s="29">
        <f>LN('ΒΗΜΑ 2ο-ΤΙΜΕΣ'!AC60/'ΒΗΜΑ 2ο-ΤΙΜΕΣ'!AC59)</f>
        <v>1.3423020332140771E-2</v>
      </c>
      <c r="AD60" s="29">
        <f>LN('ΒΗΜΑ 2ο-ΤΙΜΕΣ'!AD60/'ΒΗΜΑ 2ο-ΤΙΜΕΣ'!AD59)</f>
        <v>-4.2598573469574521E-3</v>
      </c>
      <c r="AE60" s="29">
        <f>LN('ΒΗΜΑ 2ο-ΤΙΜΕΣ'!AE60/'ΒΗΜΑ 2ο-ΤΙΜΕΣ'!AE59)</f>
        <v>0</v>
      </c>
      <c r="AF60" s="29">
        <f>LN('ΒΗΜΑ 2ο-ΤΙΜΕΣ'!AF60/'ΒΗΜΑ 2ο-ΤΙΜΕΣ'!AF59)</f>
        <v>3.3447934067540125E-2</v>
      </c>
      <c r="AG60" s="29">
        <f>LN('ΒΗΜΑ 2ο-ΤΙΜΕΣ'!AG60/'ΒΗΜΑ 2ο-ΤΙΜΕΣ'!AG59)</f>
        <v>1.6366977464205412E-2</v>
      </c>
      <c r="AH60" s="29">
        <f>LN('ΒΗΜΑ 2ο-ΤΙΜΕΣ'!AH60/'ΒΗΜΑ 2ο-ΤΙΜΕΣ'!AH59)</f>
        <v>0</v>
      </c>
      <c r="AI60" s="29">
        <f>LN('ΒΗΜΑ 2ο-ΤΙΜΕΣ'!AI60/'ΒΗΜΑ 2ο-ΤΙΜΕΣ'!AI59)</f>
        <v>2.506396866321622E-2</v>
      </c>
      <c r="AJ60" s="29">
        <f>LN('ΒΗΜΑ 2ο-ΤΙΜΕΣ'!AJ60/'ΒΗΜΑ 2ο-ΤΙΜΕΣ'!AJ59)</f>
        <v>3.3955890011383287E-3</v>
      </c>
      <c r="AK60" s="29">
        <f>LN('ΒΗΜΑ 2ο-ΤΙΜΕΣ'!AK60/'ΒΗΜΑ 2ο-ΤΙΜΕΣ'!AK59)</f>
        <v>1.5267472130788381E-2</v>
      </c>
      <c r="AL60" s="29">
        <f>LN('ΒΗΜΑ 2ο-ΤΙΜΕΣ'!AL60/'ΒΗΜΑ 2ο-ΤΙΜΕΣ'!AL59)</f>
        <v>0</v>
      </c>
      <c r="AM60" s="29">
        <f>LN('ΒΗΜΑ 2ο-ΤΙΜΕΣ'!AM60/'ΒΗΜΑ 2ο-ΤΙΜΕΣ'!AM59)</f>
        <v>1.6260520871780326E-2</v>
      </c>
      <c r="AN60" s="29">
        <f>LN('ΒΗΜΑ 2ο-ΤΙΜΕΣ'!AN60/'ΒΗΜΑ 2ο-ΤΙΜΕΣ'!AN59)</f>
        <v>3.7740327982847113E-2</v>
      </c>
      <c r="AO60" s="29">
        <f>LN('ΒΗΜΑ 2ο-ΤΙΜΕΣ'!AO60/'ΒΗΜΑ 2ο-ΤΙΜΕΣ'!AO59)</f>
        <v>-4.0322635279383401E-3</v>
      </c>
    </row>
    <row r="61" spans="1:41">
      <c r="A61" s="28">
        <v>43000</v>
      </c>
      <c r="B61" s="29">
        <f>LN('ΒΗΜΑ 2ο-ΤΙΜΕΣ'!B61/'ΒΗΜΑ 2ο-ΤΙΜΕΣ'!B60)</f>
        <v>3.4423441909729197E-3</v>
      </c>
      <c r="C61" s="29">
        <f>LN('ΒΗΜΑ 2ο-ΤΙΜΕΣ'!C61/'ΒΗΜΑ 2ο-ΤΙΜΕΣ'!C60)</f>
        <v>4.7058910374124926E-3</v>
      </c>
      <c r="D61" s="29">
        <f>LN('ΒΗΜΑ 2ο-ΤΙΜΕΣ'!D61/'ΒΗΜΑ 2ο-ΤΙΜΕΣ'!D60)</f>
        <v>0</v>
      </c>
      <c r="E61" s="29">
        <f>LN('ΒΗΜΑ 2ο-ΤΙΜΕΣ'!E61/'ΒΗΜΑ 2ο-ΤΙΜΕΣ'!E60)</f>
        <v>-1.8105503632273243E-2</v>
      </c>
      <c r="F61" s="29">
        <f>LN('ΒΗΜΑ 2ο-ΤΙΜΕΣ'!F61/'ΒΗΜΑ 2ο-ΤΙΜΕΣ'!F60)</f>
        <v>-1.9486852545263706E-3</v>
      </c>
      <c r="G61" s="29">
        <f>LN('ΒΗΜΑ 2ο-ΤΙΜΕΣ'!G61/'ΒΗΜΑ 2ο-ΤΙΜΕΣ'!G60)</f>
        <v>6.1857172011325692E-2</v>
      </c>
      <c r="H61" s="29">
        <f>LN('ΒΗΜΑ 2ο-ΤΙΜΕΣ'!H61/'ΒΗΜΑ 2ο-ΤΙΜΕΣ'!H60)</f>
        <v>7.9681696491768813E-3</v>
      </c>
      <c r="I61" s="29">
        <f>LN('ΒΗΜΑ 2ο-ΤΙΜΕΣ'!I61/'ΒΗΜΑ 2ο-ΤΙΜΕΣ'!I60)</f>
        <v>2.7398974188114562E-2</v>
      </c>
      <c r="J61" s="29">
        <f>LN('ΒΗΜΑ 2ο-ΤΙΜΕΣ'!J61/'ΒΗΜΑ 2ο-ΤΙΜΕΣ'!J60)</f>
        <v>5.2083451071382597E-3</v>
      </c>
      <c r="K61" s="29">
        <f>LN('ΒΗΜΑ 2ο-ΤΙΜΕΣ'!K61/'ΒΗΜΑ 2ο-ΤΙΜΕΣ'!K60)</f>
        <v>4.5693398099126958E-4</v>
      </c>
      <c r="L61" s="29">
        <f>LN('ΒΗΜΑ 2ο-ΤΙΜΕΣ'!L61/'ΒΗΜΑ 2ο-ΤΙΜΕΣ'!L60)</f>
        <v>4.8504541337494799E-3</v>
      </c>
      <c r="M61" s="29">
        <f>LN('ΒΗΜΑ 2ο-ΤΙΜΕΣ'!M61/'ΒΗΜΑ 2ο-ΤΙΜΕΣ'!M60)</f>
        <v>-1.351371916672282E-2</v>
      </c>
      <c r="N61" s="29">
        <f>LN('ΒΗΜΑ 2ο-ΤΙΜΕΣ'!N61/'ΒΗΜΑ 2ο-ΤΙΜΕΣ'!N60)</f>
        <v>7.168489478612497E-3</v>
      </c>
      <c r="O61" s="29">
        <f>LN('ΒΗΜΑ 2ο-ΤΙΜΕΣ'!O61/'ΒΗΜΑ 2ο-ΤΙΜΕΣ'!O60)</f>
        <v>-3.7712175430792915E-3</v>
      </c>
      <c r="P61" s="29">
        <f>LN('ΒΗΜΑ 2ο-ΤΙΜΕΣ'!P61/'ΒΗΜΑ 2ο-ΤΙΜΕΣ'!P60)</f>
        <v>4.30725719758027E-3</v>
      </c>
      <c r="Q61" s="29">
        <f>LN('ΒΗΜΑ 2ο-ΤΙΜΕΣ'!Q61/'ΒΗΜΑ 2ο-ΤΙΜΕΣ'!Q60)</f>
        <v>2.7474255552248337E-2</v>
      </c>
      <c r="R61" s="29">
        <f>LN('ΒΗΜΑ 2ο-ΤΙΜΕΣ'!R61/'ΒΗΜΑ 2ο-ΤΙΜΕΣ'!R60)</f>
        <v>3.6668192674151438E-2</v>
      </c>
      <c r="S61" s="29">
        <f>LN('ΒΗΜΑ 2ο-ΤΙΜΕΣ'!S61/'ΒΗΜΑ 2ο-ΤΙΜΕΣ'!S60)</f>
        <v>-3.6968618813260916E-3</v>
      </c>
      <c r="T61" s="29">
        <f>LN('ΒΗΜΑ 2ο-ΤΙΜΕΣ'!T61/'ΒΗΜΑ 2ο-ΤΙΜΕΣ'!T60)</f>
        <v>1.0619568827460131E-2</v>
      </c>
      <c r="U61" s="29">
        <f>LN('ΒΗΜΑ 2ο-ΤΙΜΕΣ'!U61/'ΒΗΜΑ 2ο-ΤΙΜΕΣ'!U60)</f>
        <v>0</v>
      </c>
      <c r="V61" s="29">
        <f>LN('ΒΗΜΑ 2ο-ΤΙΜΕΣ'!V61/'ΒΗΜΑ 2ο-ΤΙΜΕΣ'!V60)</f>
        <v>5.6022555486697516E-3</v>
      </c>
      <c r="W61" s="29">
        <f>LN('ΒΗΜΑ 2ο-ΤΙΜΕΣ'!W61/'ΒΗΜΑ 2ο-ΤΙΜΕΣ'!W60)</f>
        <v>1.242251999855711E-2</v>
      </c>
      <c r="X61" s="29">
        <f>LN('ΒΗΜΑ 2ο-ΤΙΜΕΣ'!X61/'ΒΗΜΑ 2ο-ΤΙΜΕΣ'!X60)</f>
        <v>9.9065202027922329E-3</v>
      </c>
      <c r="Y61" s="29">
        <f>LN('ΒΗΜΑ 2ο-ΤΙΜΕΣ'!Y61/'ΒΗΜΑ 2ο-ΤΙΜΕΣ'!Y60)</f>
        <v>8.8889474172457739E-3</v>
      </c>
      <c r="Z61" s="29">
        <f>LN('ΒΗΜΑ 2ο-ΤΙΜΕΣ'!Z61/'ΒΗΜΑ 2ο-ΤΙΜΕΣ'!Z60)</f>
        <v>-2.2753138371356509E-3</v>
      </c>
      <c r="AA61" s="29">
        <f>LN('ΒΗΜΑ 2ο-ΤΙΜΕΣ'!AA61/'ΒΗΜΑ 2ο-ΤΙΜΕΣ'!AA60)</f>
        <v>2.0870322725580377E-2</v>
      </c>
      <c r="AB61" s="29">
        <f>LN('ΒΗΜΑ 2ο-ΤΙΜΕΣ'!AB61/'ΒΗΜΑ 2ο-ΤΙΜΕΣ'!AB60)</f>
        <v>1.3953714773865308E-2</v>
      </c>
      <c r="AC61" s="29">
        <f>LN('ΒΗΜΑ 2ο-ΤΙΜΕΣ'!AC61/'ΒΗΜΑ 2ο-ΤΙΜΕΣ'!AC60)</f>
        <v>-3.8167985267007422E-3</v>
      </c>
      <c r="AD61" s="29">
        <f>LN('ΒΗΜΑ 2ο-ΤΙΜΕΣ'!AD61/'ΒΗΜΑ 2ο-ΤΙΜΕΣ'!AD60)</f>
        <v>1.3778702356164255E-2</v>
      </c>
      <c r="AE61" s="29">
        <f>LN('ΒΗΜΑ 2ο-ΤΙΜΕΣ'!AE61/'ΒΗΜΑ 2ο-ΤΙΜΕΣ'!AE60)</f>
        <v>1.0186845306992997E-2</v>
      </c>
      <c r="AF61" s="29">
        <f>LN('ΒΗΜΑ 2ο-ΤΙΜΕΣ'!AF61/'ΒΗΜΑ 2ο-ΤΙΜΕΣ'!AF60)</f>
        <v>-3.3447934067540132E-2</v>
      </c>
      <c r="AG61" s="29">
        <f>LN('ΒΗΜΑ 2ο-ΤΙΜΕΣ'!AG61/'ΒΗΜΑ 2ο-ΤΙΜΕΣ'!AG60)</f>
        <v>4.7552540249082058E-2</v>
      </c>
      <c r="AH61" s="29">
        <f>LN('ΒΗΜΑ 2ο-ΤΙΜΕΣ'!AH61/'ΒΗΜΑ 2ο-ΤΙΜΕΣ'!AH60)</f>
        <v>1.0256500167189061E-2</v>
      </c>
      <c r="AI61" s="29">
        <f>LN('ΒΗΜΑ 2ο-ΤΙΜΕΣ'!AI61/'ΒΗΜΑ 2ο-ΤΙΜΕΣ'!AI60)</f>
        <v>2.4451095864164336E-2</v>
      </c>
      <c r="AJ61" s="29">
        <f>LN('ΒΗΜΑ 2ο-ΤΙΜΕΣ'!AJ61/'ΒΗΜΑ 2ο-ΤΙΜΕΣ'!AJ60)</f>
        <v>0</v>
      </c>
      <c r="AK61" s="29">
        <f>LN('ΒΗΜΑ 2ο-ΤΙΜΕΣ'!AK61/'ΒΗΜΑ 2ο-ΤΙΜΕΣ'!AK60)</f>
        <v>1.0050335853501506E-2</v>
      </c>
      <c r="AL61" s="29">
        <f>LN('ΒΗΜΑ 2ο-ΤΙΜΕΣ'!AL61/'ΒΗΜΑ 2ο-ΤΙΜΕΣ'!AL60)</f>
        <v>1.4925650216675792E-2</v>
      </c>
      <c r="AM61" s="29">
        <f>LN('ΒΗΜΑ 2ο-ΤΙΜΕΣ'!AM61/'ΒΗΜΑ 2ο-ΤΙΜΕΣ'!AM60)</f>
        <v>9.1743762760412295E-3</v>
      </c>
      <c r="AN61" s="29">
        <f>LN('ΒΗΜΑ 2ο-ΤΙΜΕΣ'!AN61/'ΒΗΜΑ 2ο-ΤΙΜΕΣ'!AN60)</f>
        <v>9.2166551049240476E-3</v>
      </c>
      <c r="AO61" s="29">
        <f>LN('ΒΗΜΑ 2ο-ΤΙΜΕΣ'!AO61/'ΒΗΜΑ 2ο-ΤΙΜΕΣ'!AO60)</f>
        <v>-8.1136347741697749E-3</v>
      </c>
    </row>
    <row r="62" spans="1:41">
      <c r="A62" s="28">
        <v>43003</v>
      </c>
      <c r="B62" s="29">
        <f>LN('ΒΗΜΑ 2ο-ΤΙΜΕΣ'!B62/'ΒΗΜΑ 2ο-ΤΙΜΕΣ'!B61)</f>
        <v>-3.4423441909729015E-3</v>
      </c>
      <c r="C62" s="29">
        <f>LN('ΒΗΜΑ 2ο-ΤΙΜΕΣ'!C62/'ΒΗΜΑ 2ο-ΤΙΜΕΣ'!C61)</f>
        <v>-3.0184976338397434E-2</v>
      </c>
      <c r="D62" s="29">
        <f>LN('ΒΗΜΑ 2ο-ΤΙΜΕΣ'!D62/'ΒΗΜΑ 2ο-ΤΙΜΕΣ'!D61)</f>
        <v>-5.5186415567290897E-2</v>
      </c>
      <c r="E62" s="29">
        <f>LN('ΒΗΜΑ 2ο-ΤΙΜΕΣ'!E62/'ΒΗΜΑ 2ο-ΤΙΜΕΣ'!E61)</f>
        <v>-6.1087544883212533E-3</v>
      </c>
      <c r="F62" s="29">
        <f>LN('ΒΗΜΑ 2ο-ΤΙΜΕΣ'!F62/'ΒΗΜΑ 2ο-ΤΙΜΕΣ'!F61)</f>
        <v>1.948685254526378E-3</v>
      </c>
      <c r="G62" s="29">
        <f>LN('ΒΗΜΑ 2ο-ΤΙΜΕΣ'!G62/'ΒΗΜΑ 2ο-ΤΙΜΕΣ'!G61)</f>
        <v>-1.2502857415752393E-2</v>
      </c>
      <c r="H62" s="29">
        <f>LN('ΒΗΜΑ 2ο-ΤΙΜΕΣ'!H62/'ΒΗΜΑ 2ο-ΤΙΜΕΣ'!H61)</f>
        <v>-3.9761483796395174E-3</v>
      </c>
      <c r="I62" s="29">
        <f>LN('ΒΗΜΑ 2ο-ΤΙΜΕΣ'!I62/'ΒΗΜΑ 2ο-ΤΙΜΕΣ'!I61)</f>
        <v>-6.5139302170961491E-2</v>
      </c>
      <c r="J62" s="29">
        <f>LN('ΒΗΜΑ 2ο-ΤΙΜΕΣ'!J62/'ΒΗΜΑ 2ο-ΤΙΜΕΣ'!J61)</f>
        <v>-5.2083451071382354E-3</v>
      </c>
      <c r="K62" s="29">
        <f>LN('ΒΗΜΑ 2ο-ΤΙΜΕΣ'!K62/'ΒΗΜΑ 2ο-ΤΙΜΕΣ'!K61)</f>
        <v>-1.7976976401154462E-2</v>
      </c>
      <c r="L62" s="29">
        <f>LN('ΒΗΜΑ 2ο-ΤΙΜΕΣ'!L62/'ΒΗΜΑ 2ο-ΤΙΜΕΣ'!L61)</f>
        <v>-1.9544596072970283E-2</v>
      </c>
      <c r="M62" s="29">
        <f>LN('ΒΗΜΑ 2ο-ΤΙΜΕΣ'!M62/'ΒΗΜΑ 2ο-ΤΙΜΕΣ'!M61)</f>
        <v>-4.1672696400568074E-2</v>
      </c>
      <c r="N62" s="29">
        <f>LN('ΒΗΜΑ 2ο-ΤΙΜΕΣ'!N62/'ΒΗΜΑ 2ο-ΤΙΜΕΣ'!N61)</f>
        <v>-2.1661496781179193E-2</v>
      </c>
      <c r="O62" s="29">
        <f>LN('ΒΗΜΑ 2ο-ΤΙΜΕΣ'!O62/'ΒΗΜΑ 2ο-ΤΙΜΕΣ'!O61)</f>
        <v>-4.7720207809686964E-2</v>
      </c>
      <c r="P62" s="29">
        <f>LN('ΒΗΜΑ 2ο-ΤΙΜΕΣ'!P62/'ΒΗΜΑ 2ο-ΤΙΜΕΣ'!P61)</f>
        <v>-3.6473773117644596E-2</v>
      </c>
      <c r="Q62" s="29">
        <f>LN('ΒΗΜΑ 2ο-ΤΙΜΕΣ'!Q62/'ΒΗΜΑ 2ο-ΤΙΜΕΣ'!Q61)</f>
        <v>-2.6082466879425781E-2</v>
      </c>
      <c r="R62" s="29">
        <f>LN('ΒΗΜΑ 2ο-ΤΙΜΕΣ'!R62/'ΒΗΜΑ 2ο-ΤΙΜΕΣ'!R61)</f>
        <v>-9.1697025598526556E-3</v>
      </c>
      <c r="S62" s="29">
        <f>LN('ΒΗΜΑ 2ο-ΤΙΜΕΣ'!S62/'ΒΗΜΑ 2ο-ΤΙΜΕΣ'!S61)</f>
        <v>-2.8170876966696335E-2</v>
      </c>
      <c r="T62" s="29">
        <f>LN('ΒΗΜΑ 2ο-ΤΙΜΕΣ'!T62/'ΒΗΜΑ 2ο-ΤΙΜΕΣ'!T61)</f>
        <v>-1.9915309700941432E-2</v>
      </c>
      <c r="U62" s="29">
        <f>LN('ΒΗΜΑ 2ο-ΤΙΜΕΣ'!U62/'ΒΗΜΑ 2ο-ΤΙΜΕΣ'!U61)</f>
        <v>1.4267971797704816E-2</v>
      </c>
      <c r="V62" s="29">
        <f>LN('ΒΗΜΑ 2ο-ΤΙΜΕΣ'!V62/'ΒΗΜΑ 2ο-ΤΙΜΕΣ'!V61)</f>
        <v>0</v>
      </c>
      <c r="W62" s="29">
        <f>LN('ΒΗΜΑ 2ο-ΤΙΜΕΣ'!W62/'ΒΗΜΑ 2ο-ΤΙΜΕΣ'!W61)</f>
        <v>-6.1919702479209951E-3</v>
      </c>
      <c r="X62" s="29">
        <f>LN('ΒΗΜΑ 2ο-ΤΙΜΕΣ'!X62/'ΒΗΜΑ 2ο-ΤΙΜΕΣ'!X61)</f>
        <v>-2.4391453124159239E-2</v>
      </c>
      <c r="Y62" s="29">
        <f>LN('ΒΗΜΑ 2ο-ΤΙΜΕΣ'!Y62/'ΒΗΜΑ 2ο-ΤΙΜΕΣ'!Y61)</f>
        <v>-3.6039936483196693E-2</v>
      </c>
      <c r="Z62" s="29">
        <f>LN('ΒΗΜΑ 2ο-ΤΙΜΕΣ'!Z62/'ΒΗΜΑ 2ο-ΤΙΜΕΣ'!Z61)</f>
        <v>-9.1533819864872482E-3</v>
      </c>
      <c r="AA62" s="29">
        <f>LN('ΒΗΜΑ 2ο-ΤΙΜΕΣ'!AA62/'ΒΗΜΑ 2ο-ΤΙΜΕΣ'!AA61)</f>
        <v>-6.948475541226487E-2</v>
      </c>
      <c r="AB62" s="29">
        <f>LN('ΒΗΜΑ 2ο-ΤΙΜΕΣ'!AB62/'ΒΗΜΑ 2ο-ΤΙΜΕΣ'!AB61)</f>
        <v>-9.2808090744728559E-3</v>
      </c>
      <c r="AC62" s="29">
        <f>LN('ΒΗΜΑ 2ο-ΤΙΜΕΣ'!AC62/'ΒΗΜΑ 2ο-ΤΙΜΕΣ'!AC61)</f>
        <v>-1.0571938925398892E-2</v>
      </c>
      <c r="AD62" s="29">
        <f>LN('ΒΗΜΑ 2ο-ΤΙΜΕΣ'!AD62/'ΒΗΜΑ 2ο-ΤΙΜΕΣ'!AD61)</f>
        <v>-1.4134510934904693E-2</v>
      </c>
      <c r="AE62" s="29">
        <f>LN('ΒΗΜΑ 2ο-ΤΙΜΕΣ'!AE62/'ΒΗΜΑ 2ο-ΤΙΜΕΣ'!AE61)</f>
        <v>1.0084119066626226E-2</v>
      </c>
      <c r="AF62" s="29">
        <f>LN('ΒΗΜΑ 2ο-ΤΙΜΕΣ'!AF62/'ΒΗΜΑ 2ο-ΤΙΜΕΣ'!AF61)</f>
        <v>-4.8790164169431827E-2</v>
      </c>
      <c r="AG62" s="29">
        <f>LN('ΒΗΜΑ 2ο-ΤΙΜΕΣ'!AG62/'ΒΗΜΑ 2ο-ΤΙΜΕΣ'!AG61)</f>
        <v>-7.3869848566455523E-2</v>
      </c>
      <c r="AH62" s="29">
        <f>LN('ΒΗΜΑ 2ο-ΤΙΜΕΣ'!AH62/'ΒΗΜΑ 2ο-ΤΙΜΕΣ'!AH61)</f>
        <v>-4.7006042375930486E-2</v>
      </c>
      <c r="AI62" s="29">
        <f>LN('ΒΗΜΑ 2ο-ΤΙΜΕΣ'!AI62/'ΒΗΜΑ 2ο-ΤΙΜΕΣ'!AI61)</f>
        <v>-4.951506452738056E-2</v>
      </c>
      <c r="AJ62" s="29">
        <f>LN('ΒΗΜΑ 2ο-ΤΙΜΕΣ'!AJ62/'ΒΗΜΑ 2ο-ΤΙΜΕΣ'!AJ61)</f>
        <v>-1.0221554071538139E-2</v>
      </c>
      <c r="AK62" s="29">
        <f>LN('ΒΗΜΑ 2ο-ΤΙΜΕΣ'!AK62/'ΒΗΜΑ 2ο-ΤΙΜΕΣ'!AK61)</f>
        <v>-1.2578782206860073E-2</v>
      </c>
      <c r="AL62" s="29">
        <f>LN('ΒΗΜΑ 2ο-ΤΙΜΕΣ'!AL62/'ΒΗΜΑ 2ο-ΤΙΜΕΣ'!AL61)</f>
        <v>-4.5462374076757399E-2</v>
      </c>
      <c r="AM62" s="29">
        <f>LN('ΒΗΜΑ 2ο-ΤΙΜΕΣ'!AM62/'ΒΗΜΑ 2ο-ΤΙΜΕΣ'!AM61)</f>
        <v>-2.309571479464928E-2</v>
      </c>
      <c r="AN62" s="29">
        <f>LN('ΒΗΜΑ 2ο-ΤΙΜΕΣ'!AN62/'ΒΗΜΑ 2ο-ΤΙΜΕΣ'!AN61)</f>
        <v>-0.11663690372576088</v>
      </c>
      <c r="AO62" s="29">
        <f>LN('ΒΗΜΑ 2ο-ΤΙΜΕΣ'!AO62/'ΒΗΜΑ 2ο-ΤΙΜΕΣ'!AO61)</f>
        <v>-2.6833395303064576E-2</v>
      </c>
    </row>
    <row r="63" spans="1:41">
      <c r="A63" s="28">
        <v>43004</v>
      </c>
      <c r="B63" s="29">
        <f>LN('ΒΗΜΑ 2ο-ΤΙΜΕΣ'!B63/'ΒΗΜΑ 2ο-ΤΙΜΕΣ'!B62)</f>
        <v>5.7306747089850745E-3</v>
      </c>
      <c r="C63" s="29">
        <f>LN('ΒΗΜΑ 2ο-ΤΙΜΕΣ'!C63/'ΒΗΜΑ 2ο-ΤΙΜΕΣ'!C62)</f>
        <v>6.252035698133393E-2</v>
      </c>
      <c r="D63" s="29">
        <f>LN('ΒΗΜΑ 2ο-ΤΙΜΕΣ'!D63/'ΒΗΜΑ 2ο-ΤΙΜΕΣ'!D62)</f>
        <v>2.7973852042406162E-2</v>
      </c>
      <c r="E63" s="29">
        <f>LN('ΒΗΜΑ 2ο-ΤΙΜΕΣ'!E63/'ΒΗΜΑ 2ο-ΤΙΜΕΣ'!E62)</f>
        <v>-1.2262417232442964E-3</v>
      </c>
      <c r="F63" s="29">
        <f>LN('ΒΗΜΑ 2ο-ΤΙΜΕΣ'!F63/'ΒΗΜΑ 2ο-ΤΙΜΕΣ'!F62)</f>
        <v>1.944895264605745E-3</v>
      </c>
      <c r="G63" s="29">
        <f>LN('ΒΗΜΑ 2ο-ΤΙΜΕΣ'!G63/'ΒΗΜΑ 2ο-ΤΙΜΕΣ'!G62)</f>
        <v>-1.8831298754683107E-2</v>
      </c>
      <c r="H63" s="29">
        <f>LN('ΒΗΜΑ 2ο-ΤΙΜΕΣ'!H63/'ΒΗΜΑ 2ο-ΤΙΜΕΣ'!H62)</f>
        <v>5.9583095836306249E-3</v>
      </c>
      <c r="I63" s="29">
        <f>LN('ΒΗΜΑ 2ο-ΤΙΜΕΣ'!I63/'ΒΗΜΑ 2ο-ΤΙΜΕΣ'!I62)</f>
        <v>9.5694510161506725E-3</v>
      </c>
      <c r="J63" s="29">
        <f>LN('ΒΗΜΑ 2ο-ΤΙΜΕΣ'!J63/'ΒΗΜΑ 2ο-ΤΙΜΕΣ'!J62)</f>
        <v>0</v>
      </c>
      <c r="K63" s="29">
        <f>LN('ΒΗΜΑ 2ο-ΤΙΜΕΣ'!K63/'ΒΗΜΑ 2ο-ΤΙΜΕΣ'!K62)</f>
        <v>-1.2166738759879151E-2</v>
      </c>
      <c r="L63" s="29">
        <f>LN('ΒΗΜΑ 2ο-ΤΙΜΕΣ'!L63/'ΒΗΜΑ 2ο-ΤΙΜΕΣ'!L62)</f>
        <v>3.2840752011900187E-3</v>
      </c>
      <c r="M63" s="29">
        <f>LN('ΒΗΜΑ 2ο-ΤΙΜΕΣ'!M63/'ΒΗΜΑ 2ο-ΤΙΜΕΣ'!M62)</f>
        <v>3.48467313301681E-2</v>
      </c>
      <c r="N63" s="29">
        <f>LN('ΒΗΜΑ 2ο-ΤΙΜΕΣ'!N63/'ΒΗΜΑ 2ο-ΤΙΜΕΣ'!N62)</f>
        <v>4.2863704431782314E-2</v>
      </c>
      <c r="O63" s="29">
        <f>LN('ΒΗΜΑ 2ο-ΤΙΜΕΣ'!O63/'ΒΗΜΑ 2ο-ΤΙΜΕΣ'!O62)</f>
        <v>-3.9708854294927317E-3</v>
      </c>
      <c r="P63" s="29">
        <f>LN('ΒΗΜΑ 2ο-ΤΙΜΕΣ'!P63/'ΒΗΜΑ 2ο-ΤΙΜΕΣ'!P62)</f>
        <v>1.3284328198734248E-2</v>
      </c>
      <c r="Q63" s="29">
        <f>LN('ΒΗΜΑ 2ο-ΤΙΜΕΣ'!Q63/'ΒΗΜΑ 2ο-ΤΙΜΕΣ'!Q62)</f>
        <v>1.2439690475639201E-2</v>
      </c>
      <c r="R63" s="29">
        <f>LN('ΒΗΜΑ 2ο-ΤΙΜΕΣ'!R63/'ΒΗΜΑ 2ο-ΤΙΜΕΣ'!R62)</f>
        <v>2.5765507137941634E-2</v>
      </c>
      <c r="S63" s="29">
        <f>LN('ΒΗΜΑ 2ο-ΤΙΜΕΣ'!S63/'ΒΗΜΑ 2ο-ΤΙΜΕΣ'!S62)</f>
        <v>4.4700178917906987E-2</v>
      </c>
      <c r="T63" s="29">
        <f>LN('ΒΗΜΑ 2ο-ΤΙΜΕΣ'!T63/'ΒΗΜΑ 2ο-ΤΙΜΕΣ'!T62)</f>
        <v>-5.7637047167501294E-3</v>
      </c>
      <c r="U63" s="29">
        <f>LN('ΒΗΜΑ 2ο-ΤΙΜΕΣ'!U63/'ΒΗΜΑ 2ο-ΤΙΜΕΣ'!U62)</f>
        <v>0</v>
      </c>
      <c r="V63" s="29">
        <f>LN('ΒΗΜΑ 2ο-ΤΙΜΕΣ'!V63/'ΒΗΜΑ 2ο-ΤΙΜΕΣ'!V62)</f>
        <v>-1.1236073266925842E-2</v>
      </c>
      <c r="W63" s="29">
        <f>LN('ΒΗΜΑ 2ο-ΤΙΜΕΣ'!W63/'ΒΗΜΑ 2ο-ΤΙΜΕΣ'!W62)</f>
        <v>-6.2305497506361975E-3</v>
      </c>
      <c r="X63" s="29">
        <f>LN('ΒΗΜΑ 2ο-ΤΙΜΕΣ'!X63/'ΒΗΜΑ 2ο-ΤΙΜΕΣ'!X62)</f>
        <v>7.825640831390368E-3</v>
      </c>
      <c r="Y63" s="29">
        <f>LN('ΒΗΜΑ 2ο-ΤΙΜΕΣ'!Y63/'ΒΗΜΑ 2ο-ΤΙΜΕΣ'!Y62)</f>
        <v>2.7150989065950898E-2</v>
      </c>
      <c r="Z63" s="29">
        <f>LN('ΒΗΜΑ 2ο-ΤΙΜΕΣ'!Z63/'ΒΗΜΑ 2ο-ΤΙΜΕΣ'!Z62)</f>
        <v>6.8728792877620504E-3</v>
      </c>
      <c r="AA63" s="29">
        <f>LN('ΒΗΜΑ 2ο-ΤΙΜΕΣ'!AA63/'ΒΗΜΑ 2ο-ΤΙΜΕΣ'!AA62)</f>
        <v>0</v>
      </c>
      <c r="AB63" s="29">
        <f>LN('ΒΗΜΑ 2ο-ΤΙΜΕΣ'!AB63/'ΒΗΜΑ 2ο-ΤΙΜΕΣ'!AB62)</f>
        <v>-9.3677500036001594E-3</v>
      </c>
      <c r="AC63" s="29">
        <f>LN('ΒΗΜΑ 2ο-ΤΙΜΕΣ'!AC63/'ΒΗΜΑ 2ο-ΤΙΜΕΣ'!AC62)</f>
        <v>9.6571711995879132E-4</v>
      </c>
      <c r="AD63" s="29">
        <f>LN('ΒΗΜΑ 2ο-ΤΙΜΕΣ'!AD63/'ΒΗΜΑ 2ο-ΤΙΜΕΣ'!AD62)</f>
        <v>1.9383866821048375E-2</v>
      </c>
      <c r="AE63" s="29">
        <f>LN('ΒΗΜΑ 2ο-ΤΙΜΕΣ'!AE63/'ΒΗΜΑ 2ο-ΤΙΜΕΣ'!AE62)</f>
        <v>-1.6863806052004916E-2</v>
      </c>
      <c r="AF63" s="29">
        <f>LN('ΒΗΜΑ 2ο-ΤΙΜΕΣ'!AF63/'ΒΗΜΑ 2ο-ΤΙΜΕΣ'!AF62)</f>
        <v>0</v>
      </c>
      <c r="AG63" s="29">
        <f>LN('ΒΗΜΑ 2ο-ΤΙΜΕΣ'!AG63/'ΒΗΜΑ 2ο-ΤΙΜΕΣ'!AG62)</f>
        <v>2.9558802241544429E-2</v>
      </c>
      <c r="AH63" s="29">
        <f>LN('ΒΗΜΑ 2ο-ΤΙΜΕΣ'!AH63/'ΒΗΜΑ 2ο-ΤΙΜΕΣ'!AH62)</f>
        <v>5.3333459753623818E-3</v>
      </c>
      <c r="AI63" s="29">
        <f>LN('ΒΗΜΑ 2ο-ΤΙΜΕΣ'!AI63/'ΒΗΜΑ 2ο-ΤΙΜΕΣ'!AI62)</f>
        <v>1.5113637810048106E-2</v>
      </c>
      <c r="AJ63" s="29">
        <f>LN('ΒΗΜΑ 2ο-ΤΙΜΕΣ'!AJ63/'ΒΗΜΑ 2ο-ΤΙΜΕΣ'!AJ62)</f>
        <v>1.8660422717402831E-2</v>
      </c>
      <c r="AK63" s="29">
        <f>LN('ΒΗΜΑ 2ο-ΤΙΜΕΣ'!AK63/'ΒΗΜΑ 2ο-ΤΙΜΕΣ'!AK62)</f>
        <v>7.5662403833158766E-3</v>
      </c>
      <c r="AL63" s="29">
        <f>LN('ΒΗΜΑ 2ο-ΤΙΜΕΣ'!AL63/'ΒΗΜΑ 2ο-ΤΙΜΕΣ'!AL62)</f>
        <v>2.2989518224698781E-2</v>
      </c>
      <c r="AM63" s="29">
        <f>LN('ΒΗΜΑ 2ο-ΤΙΜΕΣ'!AM63/'ΒΗΜΑ 2ο-ΤΙΜΕΣ'!AM62)</f>
        <v>4.6620131058111502E-3</v>
      </c>
      <c r="AN63" s="29">
        <f>LN('ΒΗΜΑ 2ο-ΤΙΜΕΣ'!AN63/'ΒΗΜΑ 2ο-ΤΙΜΕΣ'!AN62)</f>
        <v>-6.3851471986532779E-2</v>
      </c>
      <c r="AO63" s="29">
        <f>LN('ΒΗΜΑ 2ο-ΤΙΜΕΣ'!AO63/'ΒΗΜΑ 2ο-ΤΙΜΕΣ'!AO62)</f>
        <v>2.2751756983416027E-2</v>
      </c>
    </row>
    <row r="64" spans="1:41">
      <c r="A64" s="28">
        <v>43005</v>
      </c>
      <c r="B64" s="29">
        <f>LN('ΒΗΜΑ 2ο-ΤΙΜΕΣ'!B64/'ΒΗΜΑ 2ο-ΤΙΜΕΣ'!B63)</f>
        <v>-1.1494379425735021E-2</v>
      </c>
      <c r="C64" s="29">
        <f>LN('ΒΗΜΑ 2ο-ΤΙΜΕΣ'!C64/'ΒΗΜΑ 2ο-ΤΙΜΕΣ'!C63)</f>
        <v>1.5037877364540502E-2</v>
      </c>
      <c r="D64" s="29">
        <f>LN('ΒΗΜΑ 2ο-ΤΙΜΕΣ'!D64/'ΒΗΜΑ 2ο-ΤΙΜΕΣ'!D63)</f>
        <v>4.0546094394350009E-2</v>
      </c>
      <c r="E64" s="29">
        <f>LN('ΒΗΜΑ 2ο-ΤΙΜΕΣ'!E64/'ΒΗΜΑ 2ο-ΤΙΜΕΣ'!E63)</f>
        <v>-6.1538655743783354E-3</v>
      </c>
      <c r="F64" s="29">
        <f>LN('ΒΗΜΑ 2ο-ΤΙΜΕΣ'!F64/'ΒΗΜΑ 2ο-ΤΙΜΕΣ'!F63)</f>
        <v>5.1679701584425976E-3</v>
      </c>
      <c r="G64" s="29">
        <f>LN('ΒΗΜΑ 2ο-ΤΙΜΕΣ'!G64/'ΒΗΜΑ 2ο-ΤΙΜΕΣ'!G63)</f>
        <v>1.6659745241175267E-2</v>
      </c>
      <c r="H64" s="29">
        <f>LN('ΒΗΜΑ 2ο-ΤΙΜΕΣ'!H64/'ΒΗΜΑ 2ο-ΤΙΜΕΣ'!H63)</f>
        <v>-3.9682591756205112E-3</v>
      </c>
      <c r="I64" s="29">
        <f>LN('ΒΗΜΑ 2ο-ΤΙΜΕΣ'!I64/'ΒΗΜΑ 2ο-ΤΙΜΕΣ'!I63)</f>
        <v>4.6520015634892907E-2</v>
      </c>
      <c r="J64" s="29">
        <f>LN('ΒΗΜΑ 2ο-ΤΙΜΕΣ'!J64/'ΒΗΜΑ 2ο-ΤΙΜΕΣ'!J63)</f>
        <v>0</v>
      </c>
      <c r="K64" s="29">
        <f>LN('ΒΗΜΑ 2ο-ΤΙΜΕΣ'!K64/'ΒΗΜΑ 2ο-ΤΙΜΕΣ'!K63)</f>
        <v>1.9119258074760694E-2</v>
      </c>
      <c r="L64" s="29">
        <f>LN('ΒΗΜΑ 2ο-ΤΙΜΕΣ'!L64/'ΒΗΜΑ 2ο-ΤΙΜΕΣ'!L63)</f>
        <v>0</v>
      </c>
      <c r="M64" s="29">
        <f>LN('ΒΗΜΑ 2ο-ΤΙΜΕΣ'!M64/'ΒΗΜΑ 2ο-ΤΙΜΕΣ'!M63)</f>
        <v>2.7028672387919419E-2</v>
      </c>
      <c r="N64" s="29">
        <f>LN('ΒΗΜΑ 2ο-ΤΙΜΕΣ'!N64/'ΒΗΜΑ 2ο-ΤΙΜΕΣ'!N63)</f>
        <v>-5.0189744523855162E-2</v>
      </c>
      <c r="O64" s="29">
        <f>LN('ΒΗΜΑ 2ο-ΤΙΜΕΣ'!O64/'ΒΗΜΑ 2ο-ΤΙΜΕΣ'!O63)</f>
        <v>-2.6883339393440529E-2</v>
      </c>
      <c r="P64" s="29">
        <f>LN('ΒΗΜΑ 2ο-ΤΙΜΕΣ'!P64/'ΒΗΜΑ 2ο-ΤΙΜΕΣ'!P63)</f>
        <v>4.3891804187631868E-3</v>
      </c>
      <c r="Q64" s="29">
        <f>LN('ΒΗΜΑ 2ο-ΤΙΜΕΣ'!Q64/'ΒΗΜΑ 2ο-ΤΙΜΕΣ'!Q63)</f>
        <v>-1.2439690475639236E-2</v>
      </c>
      <c r="R64" s="29">
        <f>LN('ΒΗΜΑ 2ο-ΤΙΜΕΣ'!R64/'ΒΗΜΑ 2ο-ΤΙΜΕΣ'!R63)</f>
        <v>-3.8124057841738328E-2</v>
      </c>
      <c r="S64" s="29">
        <f>LN('ΒΗΜΑ 2ο-ΤΙΜΕΣ'!S64/'ΒΗΜΑ 2ο-ΤΙΜΕΣ'!S63)</f>
        <v>3.6363676433837124E-3</v>
      </c>
      <c r="T64" s="29">
        <f>LN('ΒΗΜΑ 2ο-ΤΙΜΕΣ'!T64/'ΒΗΜΑ 2ο-ΤΙΜΕΣ'!T63)</f>
        <v>2.0737246506912724E-2</v>
      </c>
      <c r="U64" s="29">
        <f>LN('ΒΗΜΑ 2ο-ΤΙΜΕΣ'!U64/'ΒΗΜΑ 2ο-ΤΙΜΕΣ'!U63)</f>
        <v>0</v>
      </c>
      <c r="V64" s="29">
        <f>LN('ΒΗΜΑ 2ο-ΤΙΜΕΣ'!V64/'ΒΗΜΑ 2ο-ΤΙΜΕΣ'!V63)</f>
        <v>-5.6657375356774196E-3</v>
      </c>
      <c r="W64" s="29">
        <f>LN('ΒΗΜΑ 2ο-ΤΙΜΕΣ'!W64/'ΒΗΜΑ 2ο-ΤΙΜΕΣ'!W63)</f>
        <v>-1.1313759900273404E-2</v>
      </c>
      <c r="X64" s="29">
        <f>LN('ΒΗΜΑ 2ο-ΤΙΜΕΣ'!X64/'ΒΗΜΑ 2ο-ΤΙΜΕΣ'!X63)</f>
        <v>-3.3463500273443951E-3</v>
      </c>
      <c r="Y64" s="29">
        <f>LN('ΒΗΜΑ 2ο-ΤΙΜΕΣ'!Y64/'ΒΗΜΑ 2ο-ΤΙΜΕΣ'!Y63)</f>
        <v>-8.9686699827603751E-3</v>
      </c>
      <c r="Z64" s="29">
        <f>LN('ΒΗΜΑ 2ο-ΤΙΜΕΣ'!Z64/'ΒΗΜΑ 2ο-ΤΙΜΕΣ'!Z63)</f>
        <v>0</v>
      </c>
      <c r="AA64" s="29">
        <f>LN('ΒΗΜΑ 2ο-ΤΙΜΕΣ'!AA64/'ΒΗΜΑ 2ο-ΤΙΜΕΣ'!AA63)</f>
        <v>-1.1131840368844181E-2</v>
      </c>
      <c r="AB64" s="29">
        <f>LN('ΒΗΜΑ 2ο-ΤΙΜΕΣ'!AB64/'ΒΗΜΑ 2ο-ΤΙΜΕΣ'!AB63)</f>
        <v>-9.4563352420354001E-3</v>
      </c>
      <c r="AC64" s="29">
        <f>LN('ΒΗΜΑ 2ο-ΤΙΜΕΣ'!AC64/'ΒΗΜΑ 2ο-ΤΙΜΕΣ'!AC63)</f>
        <v>-5.8083415957467903E-3</v>
      </c>
      <c r="AD64" s="29">
        <f>LN('ΒΗΜΑ 2ο-ΤΙΜΕΣ'!AD64/'ΒΗΜΑ 2ο-ΤΙΜΕΣ'!AD63)</f>
        <v>-1.3352271455249557E-2</v>
      </c>
      <c r="AE64" s="29">
        <f>LN('ΒΗΜΑ 2ο-ΤΙΜΕΣ'!AE64/'ΒΗΜΑ 2ο-ΤΙΜΕΣ'!AE63)</f>
        <v>6.7796869853787691E-3</v>
      </c>
      <c r="AF64" s="29">
        <f>LN('ΒΗΜΑ 2ο-ΤΙΜΕΣ'!AF64/'ΒΗΜΑ 2ο-ΤΙΜΕΣ'!AF63)</f>
        <v>-1.4388737452099669E-2</v>
      </c>
      <c r="AG64" s="29">
        <f>LN('ΒΗΜΑ 2ο-ΤΙΜΕΣ'!AG64/'ΒΗΜΑ 2ο-ΤΙΜΕΣ'!AG63)</f>
        <v>9.6619109117368901E-3</v>
      </c>
      <c r="AH64" s="29">
        <f>LN('ΒΗΜΑ 2ο-ΤΙΜΕΣ'!AH64/'ΒΗΜΑ 2ο-ΤΙΜΕΣ'!AH63)</f>
        <v>5.3050522296930981E-3</v>
      </c>
      <c r="AI64" s="29">
        <f>LN('ΒΗΜΑ 2ο-ΤΙΜΕΣ'!AI64/'ΒΗΜΑ 2ο-ΤΙΜΕΣ'!AI63)</f>
        <v>0</v>
      </c>
      <c r="AJ64" s="29">
        <f>LN('ΒΗΜΑ 2ο-ΤΙΜΕΣ'!AJ64/'ΒΗΜΑ 2ο-ΤΙΜΕΣ'!AJ63)</f>
        <v>8.3682496705165792E-3</v>
      </c>
      <c r="AK64" s="29">
        <f>LN('ΒΗΜΑ 2ο-ΤΙΜΕΣ'!AK64/'ΒΗΜΑ 2ο-ΤΙΜΕΣ'!AK63)</f>
        <v>5.0125418235441935E-3</v>
      </c>
      <c r="AL64" s="29">
        <f>LN('ΒΗΜΑ 2ο-ΤΙΜΕΣ'!AL64/'ΒΗΜΑ 2ο-ΤΙΜΕΣ'!AL63)</f>
        <v>7.5472056353829038E-3</v>
      </c>
      <c r="AM64" s="29">
        <f>LN('ΒΗΜΑ 2ο-ΤΙΜΕΣ'!AM64/'ΒΗΜΑ 2ο-ΤΙΜΕΣ'!AM63)</f>
        <v>-9.345862418237658E-3</v>
      </c>
      <c r="AN64" s="29">
        <f>LN('ΒΗΜΑ 2ο-ΤΙΜΕΣ'!AN64/'ΒΗΜΑ 2ο-ΤΙΜΕΣ'!AN63)</f>
        <v>0</v>
      </c>
      <c r="AO64" s="29">
        <f>LN('ΒΗΜΑ 2ο-ΤΙΜΕΣ'!AO64/'ΒΗΜΑ 2ο-ΤΙΜΕΣ'!AO63)</f>
        <v>-1.4418375424271599E-2</v>
      </c>
    </row>
    <row r="65" spans="1:41">
      <c r="A65" s="28">
        <v>43006</v>
      </c>
      <c r="B65" s="29">
        <f>LN('ΒΗΜΑ 2ο-ΤΙΜΕΣ'!B65/'ΒΗΜΑ 2ο-ΤΙΜΕΣ'!B64)</f>
        <v>1.6055390753297559E-2</v>
      </c>
      <c r="C65" s="29">
        <f>LN('ΒΗΜΑ 2ο-ΤΙΜΕΣ'!C65/'ΒΗΜΑ 2ο-ΤΙΜΕΣ'!C64)</f>
        <v>-1.5037877364540559E-2</v>
      </c>
      <c r="D65" s="29">
        <f>LN('ΒΗΜΑ 2ο-ΤΙΜΕΣ'!D65/'ΒΗΜΑ 2ο-ΤΙΜΕΣ'!D64)</f>
        <v>3.3057881344994103E-3</v>
      </c>
      <c r="E65" s="29">
        <f>LN('ΒΗΜΑ 2ο-ΤΙΜΕΣ'!E65/'ΒΗΜΑ 2ο-ΤΙΜΕΣ'!E64)</f>
        <v>1.233806448928344E-3</v>
      </c>
      <c r="F65" s="29">
        <f>LN('ΒΗΜΑ 2ο-ΤΙΜΕΣ'!F65/'ΒΗΜΑ 2ο-ΤΙΜΕΣ'!F64)</f>
        <v>6.4412240552300744E-4</v>
      </c>
      <c r="G65" s="29">
        <f>LN('ΒΗΜΑ 2ο-ΤΙΜΕΣ'!G65/'ΒΗΜΑ 2ο-ΤΙΜΕΣ'!G64)</f>
        <v>0</v>
      </c>
      <c r="H65" s="29">
        <f>LN('ΒΗΜΑ 2ο-ΤΙΜΕΣ'!H65/'ΒΗΜΑ 2ο-ΤΙΜΕΣ'!H64)</f>
        <v>7.9208334914440577E-3</v>
      </c>
      <c r="I65" s="29">
        <f>LN('ΒΗΜΑ 2ο-ΤΙΜΕΣ'!I65/'ΒΗΜΑ 2ο-ΤΙΜΕΣ'!I64)</f>
        <v>9.0498355199178562E-3</v>
      </c>
      <c r="J65" s="29">
        <f>LN('ΒΗΜΑ 2ο-ΤΙΜΕΣ'!J65/'ΒΗΜΑ 2ο-ΤΙΜΕΣ'!J64)</f>
        <v>5.2083451071382597E-3</v>
      </c>
      <c r="K65" s="29">
        <f>LN('ΒΗΜΑ 2ο-ΤΙΜΕΣ'!K65/'ΒΗΜΑ 2ο-ΤΙΜΕΣ'!K64)</f>
        <v>-3.2384946185103182E-3</v>
      </c>
      <c r="L65" s="29">
        <f>LN('ΒΗΜΑ 2ο-ΤΙΜΕΣ'!L65/'ΒΗΜΑ 2ο-ΤΙΜΕΣ'!L64)</f>
        <v>0</v>
      </c>
      <c r="M65" s="29">
        <f>LN('ΒΗΜΑ 2ο-ΤΙΜΕΣ'!M65/'ΒΗΜΑ 2ο-ΤΙΜΕΣ'!M64)</f>
        <v>0</v>
      </c>
      <c r="N65" s="29">
        <f>LN('ΒΗΜΑ 2ο-ΤΙΜΕΣ'!N65/'ΒΗΜΑ 2ο-ΤΙΜΕΣ'!N64)</f>
        <v>3.6105004642116141E-2</v>
      </c>
      <c r="O65" s="29">
        <f>LN('ΒΗΜΑ 2ο-ΤΙΜΕΣ'!O65/'ΒΗΜΑ 2ο-ΤΙΜΕΣ'!O64)</f>
        <v>7.3523916846551615E-2</v>
      </c>
      <c r="P65" s="29">
        <f>LN('ΒΗΜΑ 2ο-ΤΙΜΕΣ'!P65/'ΒΗΜΑ 2ο-ΤΙΜΕΣ'!P64)</f>
        <v>4.3699996711181665E-3</v>
      </c>
      <c r="Q65" s="29">
        <f>LN('ΒΗΜΑ 2ο-ΤΙΜΕΣ'!Q65/'ΒΗΜΑ 2ο-ΤΙΜΕΣ'!Q64)</f>
        <v>5.547864437717963E-3</v>
      </c>
      <c r="R65" s="29">
        <f>LN('ΒΗΜΑ 2ο-ΤΙΜΕΣ'!R65/'ΒΗΜΑ 2ο-ΤΙΜΕΣ'!R64)</f>
        <v>1.0309369658861287E-2</v>
      </c>
      <c r="S65" s="29">
        <f>LN('ΒΗΜΑ 2ο-ΤΙΜΕΣ'!S65/'ΒΗΜΑ 2ο-ΤΙΜΕΣ'!S64)</f>
        <v>2.8624494574837515E-2</v>
      </c>
      <c r="T65" s="29">
        <f>LN('ΒΗΜΑ 2ο-ΤΙΜΕΣ'!T65/'ΒΗΜΑ 2ο-ΤΙΜΕΣ'!T64)</f>
        <v>-1.6411356559790032E-2</v>
      </c>
      <c r="U65" s="29">
        <f>LN('ΒΗΜΑ 2ο-ΤΙΜΕΣ'!U65/'ΒΗΜΑ 2ο-ΤΙΜΕΣ'!U64)</f>
        <v>2.7939368689241434E-2</v>
      </c>
      <c r="V65" s="29">
        <f>LN('ΒΗΜΑ 2ο-ΤΙΜΕΣ'!V65/'ΒΗΜΑ 2ο-ΤΙΜΕΣ'!V64)</f>
        <v>5.6657375356772999E-3</v>
      </c>
      <c r="W65" s="29">
        <f>LN('ΒΗΜΑ 2ο-ΤΙΜΕΣ'!W65/'ΒΗΜΑ 2ο-ΤΙΜΕΣ'!W64)</f>
        <v>1.2562979300705398E-2</v>
      </c>
      <c r="X65" s="29">
        <f>LN('ΒΗΜΑ 2ο-ΤΙΜΕΣ'!X65/'ΒΗΜΑ 2ο-ΤΙΜΕΣ'!X64)</f>
        <v>0</v>
      </c>
      <c r="Y65" s="29">
        <f>LN('ΒΗΜΑ 2ο-ΤΙΜΕΣ'!Y65/'ΒΗΜΑ 2ο-ΤΙΜΕΣ'!Y64)</f>
        <v>1.7857617400006253E-2</v>
      </c>
      <c r="Z65" s="29">
        <f>LN('ΒΗΜΑ 2ο-ΤΙΜΕΣ'!Z65/'ΒΗΜΑ 2ο-ΤΙΜΕΣ'!Z64)</f>
        <v>0</v>
      </c>
      <c r="AA65" s="29">
        <f>LN('ΒΗΜΑ 2ο-ΤΙΜΕΣ'!AA65/'ΒΗΜΑ 2ο-ΤΙΜΕΣ'!AA64)</f>
        <v>3.4833952675632489E-2</v>
      </c>
      <c r="AB65" s="29">
        <f>LN('ΒΗΜΑ 2ο-ΤΙΜΕΣ'!AB65/'ΒΗΜΑ 2ο-ΤΙΜΕΣ'!AB64)</f>
        <v>-7.1514011576251282E-3</v>
      </c>
      <c r="AC65" s="29">
        <f>LN('ΒΗΜΑ 2ο-ΤΙΜΕΣ'!AC65/'ΒΗΜΑ 2ο-ΤΙΜΕΣ'!AC64)</f>
        <v>0</v>
      </c>
      <c r="AD65" s="29">
        <f>LN('ΒΗΜΑ 2ο-ΤΙΜΕΣ'!AD65/'ΒΗΜΑ 2ο-ΤΙΜΕΣ'!AD64)</f>
        <v>-3.898640415657309E-3</v>
      </c>
      <c r="AE65" s="29">
        <f>LN('ΒΗΜΑ 2ο-ΤΙΜΕΣ'!AE65/'ΒΗΜΑ 2ο-ΤΙΜΕΣ'!AE64)</f>
        <v>1.0084119066626226E-2</v>
      </c>
      <c r="AF65" s="29">
        <f>LN('ΒΗΜΑ 2ο-ΤΙΜΕΣ'!AF65/'ΒΗΜΑ 2ο-ΤΙΜΕΣ'!AF64)</f>
        <v>1.4388737452099671E-2</v>
      </c>
      <c r="AG65" s="29">
        <f>LN('ΒΗΜΑ 2ο-ΤΙΜΕΣ'!AG65/'ΒΗΜΑ 2ο-ΤΙΜΕΣ'!AG64)</f>
        <v>5.0010420574661416E-2</v>
      </c>
      <c r="AH65" s="29">
        <f>LN('ΒΗΜΑ 2ο-ΤΙΜΕΣ'!AH65/'ΒΗΜΑ 2ο-ΤΙΜΕΣ'!AH64)</f>
        <v>-5.3050522296932291E-3</v>
      </c>
      <c r="AI65" s="29">
        <f>LN('ΒΗΜΑ 2ο-ΤΙΜΕΣ'!AI65/'ΒΗΜΑ 2ο-ΤΙΜΕΣ'!AI64)</f>
        <v>2.4692612590371414E-2</v>
      </c>
      <c r="AJ65" s="29">
        <f>LN('ΒΗΜΑ 2ο-ΤΙΜΕΣ'!AJ65/'ΒΗΜΑ 2ο-ΤΙΜΕΣ'!AJ64)</f>
        <v>8.2988028146950641E-3</v>
      </c>
      <c r="AK65" s="29">
        <f>LN('ΒΗΜΑ 2ο-ΤΙΜΕΣ'!AK65/'ΒΗΜΑ 2ο-ΤΙΜΕΣ'!AK64)</f>
        <v>7.4720148387010564E-3</v>
      </c>
      <c r="AL65" s="29">
        <f>LN('ΒΗΜΑ 2ο-ΤΙΜΕΣ'!AL65/'ΒΗΜΑ 2ο-ΤΙΜΕΣ'!AL64)</f>
        <v>7.4906717291576587E-3</v>
      </c>
      <c r="AM65" s="29">
        <f>LN('ΒΗΜΑ 2ο-ΤΙΜΕΣ'!AM65/'ΒΗΜΑ 2ο-ΤΙΜΕΣ'!AM64)</f>
        <v>2.7779564107075671E-2</v>
      </c>
      <c r="AN65" s="29">
        <f>LN('ΒΗΜΑ 2ο-ΤΙΜΕΣ'!AN65/'ΒΗΜΑ 2ο-ΤΙΜΕΣ'!AN64)</f>
        <v>6.3851471986532765E-2</v>
      </c>
      <c r="AO65" s="29">
        <f>LN('ΒΗΜΑ 2ο-ΤΙΜΕΣ'!AO65/'ΒΗΜΑ 2ο-ΤΙΜΕΣ'!AO64)</f>
        <v>2.0534602441707735E-2</v>
      </c>
    </row>
    <row r="66" spans="1:41">
      <c r="A66" s="28">
        <v>43007</v>
      </c>
      <c r="B66" s="29">
        <f>LN('ΒΗΜΑ 2ο-ΤΙΜΕΣ'!B66/'ΒΗΜΑ 2ο-ΤΙΜΕΣ'!B65)</f>
        <v>-1.0291686036547525E-2</v>
      </c>
      <c r="C66" s="29">
        <f>LN('ΒΗΜΑ 2ο-ΤΙΜΕΣ'!C66/'ΒΗΜΑ 2ο-ΤΙΜΕΣ'!C65)</f>
        <v>3.278982282299097E-2</v>
      </c>
      <c r="D66" s="29">
        <f>LN('ΒΗΜΑ 2ο-ΤΙΜΕΣ'!D66/'ΒΗΜΑ 2ο-ΤΙΜΕΣ'!D65)</f>
        <v>-2.0000666706669428E-2</v>
      </c>
      <c r="E66" s="29">
        <f>LN('ΒΗΜΑ 2ο-ΤΙΜΕΣ'!E66/'ΒΗΜΑ 2ο-ΤΙΜΕΣ'!E65)</f>
        <v>2.9163670735442515E-2</v>
      </c>
      <c r="F66" s="29">
        <f>LN('ΒΗΜΑ 2ο-ΤΙΜΕΣ'!F66/'ΒΗΜΑ 2ο-ΤΙΜΕΣ'!F65)</f>
        <v>2.9815085079185615E-2</v>
      </c>
      <c r="G66" s="29">
        <f>LN('ΒΗΜΑ 2ο-ΤΙΜΕΣ'!G66/'ΒΗΜΑ 2ο-ΤΙΜΕΣ'!G65)</f>
        <v>3.038856256512523E-3</v>
      </c>
      <c r="H66" s="29">
        <f>LN('ΒΗΜΑ 2ο-ΤΙΜΕΣ'!H66/'ΒΗΜΑ 2ο-ΤΙΜΕΣ'!H65)</f>
        <v>2.1464238668299787E-2</v>
      </c>
      <c r="I66" s="29">
        <f>LN('ΒΗΜΑ 2ο-ΤΙΜΕΣ'!I66/'ΒΗΜΑ 2ο-ΤΙΜΕΣ'!I65)</f>
        <v>-5.5569851154810765E-2</v>
      </c>
      <c r="J66" s="29">
        <f>LN('ΒΗΜΑ 2ο-ΤΙΜΕΣ'!J66/'ΒΗΜΑ 2ο-ΤΙΜΕΣ'!J65)</f>
        <v>2.5940351770465278E-3</v>
      </c>
      <c r="K66" s="29">
        <f>LN('ΒΗΜΑ 2ο-ΤΙΜΕΣ'!K66/'ΒΗΜΑ 2ο-ΤΙΜΕΣ'!K65)</f>
        <v>-7.441894810385769E-3</v>
      </c>
      <c r="L66" s="29">
        <f>LN('ΒΗΜΑ 2ο-ΤΙΜΕΣ'!L66/'ΒΗΜΑ 2ο-ΤΙΜΕΣ'!L65)</f>
        <v>1.6260520871780326E-2</v>
      </c>
      <c r="M66" s="29">
        <f>LN('ΒΗΜΑ 2ο-ΤΙΜΕΣ'!M66/'ΒΗΜΑ 2ο-ΤΙΜΕΣ'!M65)</f>
        <v>4.5610511252052274E-2</v>
      </c>
      <c r="N66" s="29">
        <f>LN('ΒΗΜΑ 2ο-ΤΙΜΕΣ'!N66/'ΒΗΜΑ 2ο-ΤΙΜΕΣ'!N65)</f>
        <v>7.0671672230923528E-3</v>
      </c>
      <c r="O66" s="29">
        <f>LN('ΒΗΜΑ 2ο-ΤΙΜΕΣ'!O66/'ΒΗΜΑ 2ο-ΤΙΜΕΣ'!O65)</f>
        <v>2.5001302205417186E-2</v>
      </c>
      <c r="P66" s="29">
        <f>LN('ΒΗΜΑ 2ο-ΤΙΜΕΣ'!P66/'ΒΗΜΑ 2ο-ΤΙΜΕΣ'!P65)</f>
        <v>-1.3167710374647333E-2</v>
      </c>
      <c r="Q66" s="29">
        <f>LN('ΒΗΜΑ 2ο-ΤΙΜΕΣ'!Q66/'ΒΗΜΑ 2ο-ΤΙΜΕΣ'!Q65)</f>
        <v>-4.158010148663677E-3</v>
      </c>
      <c r="R66" s="29">
        <f>LN('ΒΗΜΑ 2ο-ΤΙΜΕΣ'!R66/'ΒΗΜΑ 2ο-ΤΙΜΕΣ'!R65)</f>
        <v>3.5763065845828529E-2</v>
      </c>
      <c r="S66" s="29">
        <f>LN('ΒΗΜΑ 2ο-ΤΙΜΕΣ'!S66/'ΒΗΜΑ 2ο-ΤΙΜΕΣ'!S65)</f>
        <v>3.6367644170874791E-2</v>
      </c>
      <c r="T66" s="29">
        <f>LN('ΒΗΜΑ 2ο-ΤΙΜΕΣ'!T66/'ΒΗΜΑ 2ο-ΤΙΜΕΣ'!T65)</f>
        <v>6.4539485407437381E-3</v>
      </c>
      <c r="U66" s="29">
        <f>LN('ΒΗΜΑ 2ο-ΤΙΜΕΣ'!U66/'ΒΗΜΑ 2ο-ΤΙΜΕΣ'!U65)</f>
        <v>4.0436771638094797E-3</v>
      </c>
      <c r="V66" s="29">
        <f>LN('ΒΗΜΑ 2ο-ΤΙΜΕΣ'!V66/'ΒΗΜΑ 2ο-ΤΙΜΕΣ'!V65)</f>
        <v>-5.6657375356774196E-3</v>
      </c>
      <c r="W66" s="29">
        <f>LN('ΒΗΜΑ 2ο-ΤΙΜΕΣ'!W66/'ΒΗΜΑ 2ο-ΤΙΜΕΣ'!W65)</f>
        <v>9.937969990132493E-3</v>
      </c>
      <c r="X66" s="29">
        <f>LN('ΒΗΜΑ 2ο-ΤΙΜΕΣ'!X66/'ΒΗΜΑ 2ο-ΤΙΜΕΣ'!X65)</f>
        <v>0</v>
      </c>
      <c r="Y66" s="29">
        <f>LN('ΒΗΜΑ 2ο-ΤΙΜΕΣ'!Y66/'ΒΗΜΑ 2ο-ΤΙΜΕΣ'!Y65)</f>
        <v>-1.7857617400006236E-2</v>
      </c>
      <c r="Z66" s="29">
        <f>LN('ΒΗΜΑ 2ο-ΤΙΜΕΣ'!Z66/'ΒΗΜΑ 2ο-ΤΙΜΕΣ'!Z65)</f>
        <v>2.2805026987250815E-3</v>
      </c>
      <c r="AA66" s="29">
        <f>LN('ΒΗΜΑ 2ο-ΤΙΜΕΣ'!AA66/'ΒΗΜΑ 2ο-ΤΙΜΕΣ'!AA65)</f>
        <v>0</v>
      </c>
      <c r="AB66" s="29">
        <f>LN('ΒΗΜΑ 2ο-ΤΙΜΕΣ'!AB66/'ΒΗΜΑ 2ο-ΤΙΜΕΣ'!AB65)</f>
        <v>0</v>
      </c>
      <c r="AC66" s="29">
        <f>LN('ΒΗΜΑ 2ο-ΤΙΜΕΣ'!AC66/'ΒΗΜΑ 2ο-ΤΙΜΕΣ'!AC65)</f>
        <v>-6.8193152720549483E-3</v>
      </c>
      <c r="AD66" s="29">
        <f>LN('ΒΗΜΑ 2ο-ΤΙΜΕΣ'!AD66/'ΒΗΜΑ 2ο-ΤΙΜΕΣ'!AD65)</f>
        <v>3.5448459665398308E-3</v>
      </c>
      <c r="AE66" s="29">
        <f>LN('ΒΗΜΑ 2ο-ΤΙΜΕΣ'!AE66/'ΒΗΜΑ 2ο-ΤΙΜΕΣ'!AE65)</f>
        <v>0</v>
      </c>
      <c r="AF66" s="29">
        <f>LN('ΒΗΜΑ 2ο-ΤΙΜΕΣ'!AF66/'ΒΗΜΑ 2ο-ΤΙΜΕΣ'!AF65)</f>
        <v>-2.1661496781179419E-2</v>
      </c>
      <c r="AG66" s="29">
        <f>LN('ΒΗΜΑ 2ο-ΤΙΜΕΣ'!AG66/'ΒΗΜΑ 2ο-ΤΙΜΕΣ'!AG65)</f>
        <v>0</v>
      </c>
      <c r="AH66" s="29">
        <f>LN('ΒΗΜΑ 2ο-ΤΙΜΕΣ'!AH66/'ΒΗΜΑ 2ο-ΤΙΜΕΣ'!AH65)</f>
        <v>-2.1506205220963505E-2</v>
      </c>
      <c r="AI66" s="29">
        <f>LN('ΒΗΜΑ 2ο-ΤΙΜΕΣ'!AI66/'ΒΗΜΑ 2ο-ΤΙΜΕΣ'!AI65)</f>
        <v>-2.9705154413915694E-2</v>
      </c>
      <c r="AJ66" s="29">
        <f>LN('ΒΗΜΑ 2ο-ΤΙΜΕΣ'!AJ66/'ΒΗΜΑ 2ο-ΤΙΜΕΣ'!AJ65)</f>
        <v>1.639380977567657E-2</v>
      </c>
      <c r="AK66" s="29">
        <f>LN('ΒΗΜΑ 2ο-ΤΙΜΕΣ'!AK66/'ΒΗΜΑ 2ο-ΤΙΜΕΣ'!AK65)</f>
        <v>9.8766234959120989E-3</v>
      </c>
      <c r="AL66" s="29">
        <f>LN('ΒΗΜΑ 2ο-ΤΙΜΕΣ'!AL66/'ΒΗΜΑ 2ο-ΤΙΜΕΣ'!AL65)</f>
        <v>0</v>
      </c>
      <c r="AM66" s="29">
        <f>LN('ΒΗΜΑ 2ο-ΤΙΜΕΣ'!AM66/'ΒΗΜΑ 2ο-ΤΙΜΕΣ'!AM65)</f>
        <v>4.5558165358608824E-3</v>
      </c>
      <c r="AN66" s="29">
        <f>LN('ΒΗΜΑ 2ο-ΤΙΜΕΣ'!AN66/'ΒΗΜΑ 2ο-ΤΙΜΕΣ'!AN65)</f>
        <v>-2.0834086902842025E-2</v>
      </c>
      <c r="AO66" s="29">
        <f>LN('ΒΗΜΑ 2ο-ΤΙΜΕΣ'!AO66/'ΒΗΜΑ 2ο-ΤΙΜΕΣ'!AO65)</f>
        <v>-8.1633106391609811E-3</v>
      </c>
    </row>
    <row r="67" spans="1:41">
      <c r="A67" s="28">
        <v>43010</v>
      </c>
      <c r="B67" s="29">
        <f>LN('ΒΗΜΑ 2ο-ΤΙΜΕΣ'!B67/'ΒΗΜΑ 2ο-ΤΙΜΕΣ'!B66)</f>
        <v>-3.4542348680874461E-3</v>
      </c>
      <c r="C67" s="29">
        <f>LN('ΒΗΜΑ 2ο-ΤΙΜΕΣ'!C67/'ΒΗΜΑ 2ο-ΤΙΜΕΣ'!C66)</f>
        <v>-8.8365818004981118E-3</v>
      </c>
      <c r="D67" s="29">
        <f>LN('ΒΗΜΑ 2ο-ΤΙΜΕΣ'!D67/'ΒΗΜΑ 2ο-ΤΙΜΕΣ'!D66)</f>
        <v>4.9271049006782627E-2</v>
      </c>
      <c r="E67" s="29">
        <f>LN('ΒΗΜΑ 2ο-ΤΙΜΕΣ'!E67/'ΒΗΜΑ 2ο-ΤΙΜΕΣ'!E66)</f>
        <v>9.5352331510000048E-3</v>
      </c>
      <c r="F67" s="29">
        <f>LN('ΒΗΜΑ 2ο-ΤΙΜΕΣ'!F67/'ΒΗΜΑ 2ο-ΤΙΜΕΣ'!F66)</f>
        <v>-3.1748698314580298E-2</v>
      </c>
      <c r="G67" s="29">
        <f>LN('ΒΗΜΑ 2ο-ΤΙΜΕΣ'!G67/'ΒΗΜΑ 2ο-ΤΙΜΕΣ'!G66)</f>
        <v>-4.3440554846554897E-3</v>
      </c>
      <c r="H67" s="29">
        <f>LN('ΒΗΜΑ 2ο-ΤΙΜΕΣ'!H67/'ΒΗΜΑ 2ο-ΤΙΜΕΣ'!H66)</f>
        <v>3.8535693159899723E-3</v>
      </c>
      <c r="I67" s="29">
        <f>LN('ΒΗΜΑ 2ο-ΤΙΜΕΣ'!I67/'ΒΗΜΑ 2ο-ΤΙΜΕΣ'!I66)</f>
        <v>9.4787439545437387E-3</v>
      </c>
      <c r="J67" s="29">
        <f>LN('ΒΗΜΑ 2ο-ΤΙΜΕΣ'!J67/'ΒΗΜΑ 2ο-ΤΙΜΕΣ'!J66)</f>
        <v>2.5873235649509544E-3</v>
      </c>
      <c r="K67" s="29">
        <f>LN('ΒΗΜΑ 2ο-ΤΙΜΕΣ'!K67/'ΒΗΜΑ 2ο-ΤΙΜΕΣ'!K66)</f>
        <v>7.441894810385645E-3</v>
      </c>
      <c r="L67" s="29">
        <f>LN('ΒΗΜΑ 2ο-ΤΙΜΕΣ'!L67/'ΒΗΜΑ 2ο-ΤΙΜΕΣ'!L66)</f>
        <v>-1.7901210329240178E-2</v>
      </c>
      <c r="M67" s="29">
        <f>LN('ΒΗΜΑ 2ο-ΤΙΜΕΣ'!M67/'ΒΗΜΑ 2ο-ΤΙΜΕΣ'!M66)</f>
        <v>-6.38979809877101E-3</v>
      </c>
      <c r="N67" s="29">
        <f>LN('ΒΗΜΑ 2ο-ΤΙΜΕΣ'!N67/'ΒΗΜΑ 2ο-ΤΙΜΕΣ'!N66)</f>
        <v>4.1385216162854281E-2</v>
      </c>
      <c r="O67" s="29">
        <f>LN('ΒΗΜΑ 2ο-ΤΙΜΕΣ'!O67/'ΒΗΜΑ 2ο-ΤΙΜΕΣ'!O66)</f>
        <v>-8.6795337197227707E-3</v>
      </c>
      <c r="P67" s="29">
        <f>LN('ΒΗΜΑ 2ο-ΤΙΜΕΣ'!P67/'ΒΗΜΑ 2ο-ΤΙΜΕΣ'!P66)</f>
        <v>2.9411785908162289E-3</v>
      </c>
      <c r="Q67" s="29">
        <f>LN('ΒΗΜΑ 2ο-ΤΙΜΕΣ'!Q67/'ΒΗΜΑ 2ο-ΤΙΜΕΣ'!Q66)</f>
        <v>1.3793322132335769E-2</v>
      </c>
      <c r="R67" s="29">
        <f>LN('ΒΗΜΑ 2ο-ΤΙΜΕΣ'!R67/'ΒΗΜΑ 2ο-ΤΙΜΕΣ'!R66)</f>
        <v>-3.0137891207274781E-2</v>
      </c>
      <c r="S67" s="29">
        <f>LN('ΒΗΜΑ 2ο-ΤΙΜΕΣ'!S67/'ΒΗΜΑ 2ο-ΤΙΜΕΣ'!S66)</f>
        <v>-3.1090587070031005E-2</v>
      </c>
      <c r="T67" s="29">
        <f>LN('ΒΗΜΑ 2ο-ΤΙΜΕΣ'!T67/'ΒΗΜΑ 2ο-ΤΙΜΕΣ'!T66)</f>
        <v>-7.1505187172554133E-4</v>
      </c>
      <c r="U67" s="29">
        <f>LN('ΒΗΜΑ 2ο-ΤΙΜΕΣ'!U67/'ΒΗΜΑ 2ο-ΤΙΜΕΣ'!U66)</f>
        <v>1.2830969936741727E-2</v>
      </c>
      <c r="V67" s="29">
        <f>LN('ΒΗΜΑ 2ο-ΤΙΜΕΣ'!V67/'ΒΗΜΑ 2ο-ΤΙΜΕΣ'!V66)</f>
        <v>-1.1428695823622744E-2</v>
      </c>
      <c r="W67" s="29">
        <f>LN('ΒΗΜΑ 2ο-ΤΙΜΕΣ'!W67/'ΒΗΜΑ 2ο-ΤΙΜΕΣ'!W66)</f>
        <v>4.9321924893190932E-3</v>
      </c>
      <c r="X67" s="29">
        <f>LN('ΒΗΜΑ 2ο-ΤΙΜΕΣ'!X67/'ΒΗΜΑ 2ο-ΤΙΜΕΣ'!X66)</f>
        <v>-2.0316725902672309E-2</v>
      </c>
      <c r="Y67" s="29">
        <f>LN('ΒΗΜΑ 2ο-ΤΙΜΕΣ'!Y67/'ΒΗΜΑ 2ο-ΤΙΜΕΣ'!Y66)</f>
        <v>0</v>
      </c>
      <c r="Z67" s="29">
        <f>LN('ΒΗΜΑ 2ο-ΤΙΜΕΣ'!Z67/'ΒΗΜΑ 2ο-ΤΙΜΕΣ'!Z66)</f>
        <v>2.2753138371356054E-3</v>
      </c>
      <c r="AA67" s="29">
        <f>LN('ΒΗΜΑ 2ο-ΤΙΜΕΣ'!AA67/'ΒΗΜΑ 2ο-ΤΙΜΕΣ'!AA66)</f>
        <v>1.7857617400006253E-2</v>
      </c>
      <c r="AB67" s="29">
        <f>LN('ΒΗΜΑ 2ο-ΤΙΜΕΣ'!AB67/'ΒΗΜΑ 2ο-ΤΙΜΕΣ'!AB66)</f>
        <v>-4.7961722634929441E-3</v>
      </c>
      <c r="AC67" s="29">
        <f>LN('ΒΗΜΑ 2ο-ΤΙΜΕΣ'!AC67/'ΒΗΜΑ 2ο-ΤΙΜΕΣ'!AC66)</f>
        <v>-1.6757415291941951E-2</v>
      </c>
      <c r="AD67" s="29">
        <f>LN('ΒΗΜΑ 2ο-ΤΙΜΕΣ'!AD67/'ΒΗΜΑ 2ο-ΤΙΜΕΣ'!AD66)</f>
        <v>6.3492276786587445E-3</v>
      </c>
      <c r="AE67" s="29">
        <f>LN('ΒΗΜΑ 2ο-ΤΙΜΕΣ'!AE67/'ΒΗΜΑ 2ο-ΤΙΜΕΣ'!AE66)</f>
        <v>-6.7114345879868038E-3</v>
      </c>
      <c r="AF67" s="29">
        <f>LN('ΒΗΜΑ 2ο-ΤΙΜΕΣ'!AF67/'ΒΗΜΑ 2ο-ΤΙΜΕΣ'!AF66)</f>
        <v>-1.4706147389695449E-2</v>
      </c>
      <c r="AG67" s="29">
        <f>LN('ΒΗΜΑ 2ο-ΤΙΜΕΣ'!AG67/'ΒΗΜΑ 2ο-ΤΙΜΕΣ'!AG66)</f>
        <v>1.8127384592556701E-2</v>
      </c>
      <c r="AH67" s="29">
        <f>LN('ΒΗΜΑ 2ο-ΤΙΜΕΣ'!AH67/'ΒΗΜΑ 2ο-ΤΙΜΕΣ'!AH66)</f>
        <v>-5.449604767564703E-3</v>
      </c>
      <c r="AI67" s="29">
        <f>LN('ΒΗΜΑ 2ο-ΤΙΜΕΣ'!AI67/'ΒΗΜΑ 2ο-ΤΙΜΕΣ'!AI66)</f>
        <v>-2.5446665661164262E-2</v>
      </c>
      <c r="AJ67" s="29">
        <f>LN('ΒΗΜΑ 2ο-ΤΙΜΕΣ'!AJ67/'ΒΗΜΑ 2ο-ΤΙΜΕΣ'!AJ66)</f>
        <v>3.2467560988698732E-3</v>
      </c>
      <c r="AK67" s="29">
        <f>LN('ΒΗΜΑ 2ο-ΤΙΜΕΣ'!AK67/'ΒΗΜΑ 2ο-ΤΙΜΕΣ'!AK66)</f>
        <v>4.9019706002066876E-3</v>
      </c>
      <c r="AL67" s="29">
        <f>LN('ΒΗΜΑ 2ο-ΤΙΜΕΣ'!AL67/'ΒΗΜΑ 2ο-ΤΙΜΕΣ'!AL66)</f>
        <v>0</v>
      </c>
      <c r="AM67" s="29">
        <f>LN('ΒΗΜΑ 2ο-ΤΙΜΕΣ'!AM67/'ΒΗΜΑ 2ο-ΤΙΜΕΣ'!AM66)</f>
        <v>6.7950431328285864E-3</v>
      </c>
      <c r="AN67" s="29">
        <f>LN('ΒΗΜΑ 2ο-ΤΙΜΕΣ'!AN67/'ΒΗΜΑ 2ο-ΤΙΜΕΣ'!AN66)</f>
        <v>-9.9529595347033178E-2</v>
      </c>
      <c r="AO67" s="29">
        <f>LN('ΒΗΜΑ 2ο-ΤΙΜΕΣ'!AO67/'ΒΗΜΑ 2ο-ΤΙΜΕΣ'!AO66)</f>
        <v>-1.2371291802546829E-2</v>
      </c>
    </row>
    <row r="68" spans="1:41">
      <c r="A68" s="28">
        <v>43011</v>
      </c>
      <c r="B68" s="29">
        <f>LN('ΒΗΜΑ 2ο-ΤΙΜΕΣ'!B68/'ΒΗΜΑ 2ο-ΤΙΜΕΣ'!B67)</f>
        <v>2.6182485945643708E-2</v>
      </c>
      <c r="C68" s="29">
        <f>LN('ΒΗΜΑ 2ο-ΤΙΜΕΣ'!C68/'ΒΗΜΑ 2ο-ΤΙΜΕΣ'!C67)</f>
        <v>2.0498521548340969E-2</v>
      </c>
      <c r="D68" s="29">
        <f>LN('ΒΗΜΑ 2ο-ΤΙΜΕΣ'!D68/'ΒΗΜΑ 2ο-ΤΙΜΕΣ'!D67)</f>
        <v>0</v>
      </c>
      <c r="E68" s="29">
        <f>LN('ΒΗΜΑ 2ο-ΤΙΜΕΣ'!E68/'ΒΗΜΑ 2ο-ΤΙΜΕΣ'!E67)</f>
        <v>2.3696693553183824E-3</v>
      </c>
      <c r="F68" s="29">
        <f>LN('ΒΗΜΑ 2ο-ΤΙΜΕΣ'!F68/'ΒΗΜΑ 2ο-ΤΙΜΕΣ'!F67)</f>
        <v>2.861880530565266E-2</v>
      </c>
      <c r="G68" s="29">
        <f>LN('ΒΗΜΑ 2ο-ΤΙΜΕΣ'!G68/'ΒΗΜΑ 2ο-ΤΙΜΕΣ'!G67)</f>
        <v>1.3051992281429567E-3</v>
      </c>
      <c r="H68" s="29">
        <f>LN('ΒΗΜΑ 2ο-ΤΙΜΕΣ'!H68/'ΒΗΜΑ 2ο-ΤΙΜΕΣ'!H67)</f>
        <v>9.5694510161506725E-3</v>
      </c>
      <c r="I68" s="29">
        <f>LN('ΒΗΜΑ 2ο-ΤΙΜΕΣ'!I68/'ΒΗΜΑ 2ο-ΤΙΜΕΣ'!I67)</f>
        <v>-9.47874395454377E-3</v>
      </c>
      <c r="J68" s="29">
        <f>LN('ΒΗΜΑ 2ο-ΤΙΜΕΣ'!J68/'ΒΗΜΑ 2ο-ΤΙΜΕΣ'!J67)</f>
        <v>1.0282866955584056E-2</v>
      </c>
      <c r="K68" s="29">
        <f>LN('ΒΗΜΑ 2ο-ΤΙΜΕΣ'!K68/'ΒΗΜΑ 2ο-ΤΙΜΕΣ'!K67)</f>
        <v>4.3524548781641581E-2</v>
      </c>
      <c r="L68" s="29">
        <f>LN('ΒΗΜΑ 2ο-ΤΙΜΕΣ'!L68/'ΒΗΜΑ 2ο-ΤΙΜΕΣ'!L67)</f>
        <v>-8.2440697750820659E-3</v>
      </c>
      <c r="M68" s="29">
        <f>LN('ΒΗΜΑ 2ο-ΤΙΜΕΣ'!M68/'ΒΗΜΑ 2ο-ΤΙΜΕΣ'!M67)</f>
        <v>-1.9418085857101627E-2</v>
      </c>
      <c r="N68" s="29">
        <f>LN('ΒΗΜΑ 2ο-ΤΙΜΕΣ'!N68/'ΒΗΜΑ 2ο-ΤΙΜΕΣ'!N67)</f>
        <v>6.7340321813441194E-3</v>
      </c>
      <c r="O68" s="29">
        <f>LN('ΒΗΜΑ 2ο-ΤΙΜΕΣ'!O68/'ΒΗΜΑ 2ο-ΤΙΜΕΣ'!O67)</f>
        <v>1.7284380913241061E-2</v>
      </c>
      <c r="P68" s="29">
        <f>LN('ΒΗΜΑ 2ο-ΤΙΜΕΣ'!P68/'ΒΗΜΑ 2ο-ΤΙΜΕΣ'!P67)</f>
        <v>4.3956114730381293E-3</v>
      </c>
      <c r="Q68" s="29">
        <f>LN('ΒΗΜΑ 2ο-ΤΙΜΕΣ'!Q68/'ΒΗΜΑ 2ο-ΤΙΜΕΣ'!Q67)</f>
        <v>-1.3708021337786036E-3</v>
      </c>
      <c r="R68" s="29">
        <f>LN('ΒΗΜΑ 2ο-ΤΙΜΕΣ'!R68/'ΒΗΜΑ 2ο-ΤΙΜΕΣ'!R67)</f>
        <v>7.1138511388759212E-3</v>
      </c>
      <c r="S68" s="29">
        <f>LN('ΒΗΜΑ 2ο-ΤΙΜΕΣ'!S68/'ΒΗΜΑ 2ο-ΤΙΜΕΣ'!S67)</f>
        <v>6.9930354909706043E-3</v>
      </c>
      <c r="T68" s="29">
        <f>LN('ΒΗΜΑ 2ο-ΤΙΜΕΣ'!T68/'ΒΗΜΑ 2ο-ΤΙΜΕΣ'!T67)</f>
        <v>3.5140650151906094E-2</v>
      </c>
      <c r="U68" s="29">
        <f>LN('ΒΗΜΑ 2ο-ΤΙΜΕΣ'!U68/'ΒΗΜΑ 2ο-ΤΙΜΕΣ'!U67)</f>
        <v>-2.0121403199421063E-2</v>
      </c>
      <c r="V68" s="29">
        <f>LN('ΒΗΜΑ 2ο-ΤΙΜΕΣ'!V68/'ΒΗΜΑ 2ο-ΤΙΜΕΣ'!V67)</f>
        <v>5.7306747089850745E-3</v>
      </c>
      <c r="W68" s="29">
        <f>LN('ΒΗΜΑ 2ο-ΤΙΜΕΣ'!W68/'ΒΗΜΑ 2ο-ΤΙΜΕΣ'!W67)</f>
        <v>-4.9321924893190585E-3</v>
      </c>
      <c r="X68" s="29">
        <f>LN('ΒΗΜΑ 2ο-ΤΙΜΕΣ'!X68/'ΒΗΜΑ 2ο-ΤΙΜΕΣ'!X67)</f>
        <v>2.0316725902672406E-2</v>
      </c>
      <c r="Y68" s="29">
        <f>LN('ΒΗΜΑ 2ο-ΤΙΜΕΣ'!Y68/'ΒΗΜΑ 2ο-ΤΙΜΕΣ'!Y67)</f>
        <v>2.6668247082161055E-2</v>
      </c>
      <c r="Z68" s="29">
        <f>LN('ΒΗΜΑ 2ο-ΤΙΜΕΣ'!Z68/'ΒΗΜΑ 2ο-ΤΙΜΕΣ'!Z67)</f>
        <v>0</v>
      </c>
      <c r="AA68" s="29">
        <f>LN('ΒΗΜΑ 2ο-ΤΙΜΕΣ'!AA68/'ΒΗΜΑ 2ο-ΤΙΜΕΣ'!AA67)</f>
        <v>2.7925025705470286E-2</v>
      </c>
      <c r="AB68" s="29">
        <f>LN('ΒΗΜΑ 2ο-ΤΙΜΕΣ'!AB68/'ΒΗΜΑ 2ο-ΤΙΜΕΣ'!AB67)</f>
        <v>0</v>
      </c>
      <c r="AC68" s="29">
        <f>LN('ΒΗΜΑ 2ο-ΤΙΜΕΣ'!AC68/'ΒΗΜΑ 2ο-ΤΙΜΕΣ'!AC67)</f>
        <v>5.9464991877263033E-3</v>
      </c>
      <c r="AD68" s="29">
        <f>LN('ΒΗΜΑ 2ο-ΤΙΜΕΣ'!AD68/'ΒΗΜΑ 2ο-ΤΙΜΕΣ'!AD67)</f>
        <v>-1.8811557386809414E-2</v>
      </c>
      <c r="AE68" s="29">
        <f>LN('ΒΗΜΑ 2ο-ΤΙΜΕΣ'!AE68/'ΒΗΜΑ 2ο-ΤΙΜΕΣ'!AE67)</f>
        <v>0</v>
      </c>
      <c r="AF68" s="29">
        <f>LN('ΒΗΜΑ 2ο-ΤΙΜΕΣ'!AF68/'ΒΗΜΑ 2ο-ΤΙΜΕΣ'!AF67)</f>
        <v>3.6968618813262026E-3</v>
      </c>
      <c r="AG68" s="29">
        <f>LN('ΒΗΜΑ 2ο-ΤΙΜΕΣ'!AG68/'ΒΗΜΑ 2ο-ΤΙΜΕΣ'!AG67)</f>
        <v>1.7804624633506686E-2</v>
      </c>
      <c r="AH68" s="29">
        <f>LN('ΒΗΜΑ 2ο-ΤΙΜΕΣ'!AH68/'ΒΗΜΑ 2ο-ΤΙΜΕΣ'!AH67)</f>
        <v>-5.4794657646255957E-3</v>
      </c>
      <c r="AI68" s="29">
        <f>LN('ΒΗΜΑ 2ο-ΤΙΜΕΣ'!AI68/'ΒΗΜΑ 2ο-ΤΙΜΕΣ'!AI67)</f>
        <v>1.0256500167189061E-2</v>
      </c>
      <c r="AJ68" s="29">
        <f>LN('ΒΗΜΑ 2ο-ΤΙΜΕΣ'!AJ68/'ΒΗΜΑ 2ο-ΤΙΜΕΣ'!AJ67)</f>
        <v>1.288262583101361E-2</v>
      </c>
      <c r="AK68" s="29">
        <f>LN('ΒΗΜΑ 2ο-ΤΙΜΕΣ'!AK68/'ΒΗΜΑ 2ο-ΤΙΜΕΣ'!AK67)</f>
        <v>0</v>
      </c>
      <c r="AL68" s="29">
        <f>LN('ΒΗΜΑ 2ο-ΤΙΜΕΣ'!AL68/'ΒΗΜΑ 2ο-ΤΙΜΕΣ'!AL67)</f>
        <v>7.4349784875179905E-3</v>
      </c>
      <c r="AM68" s="29">
        <f>LN('ΒΗΜΑ 2ο-ΤΙΜΕΣ'!AM68/'ΒΗΜΑ 2ο-ΤΙΜΕΣ'!AM67)</f>
        <v>-6.7950431328286896E-3</v>
      </c>
      <c r="AN68" s="29">
        <f>LN('ΒΗΜΑ 2ο-ΤΙΜΕΣ'!AN68/'ΒΗΜΑ 2ο-ΤΙΜΕΣ'!AN67)</f>
        <v>2.2989518224698781E-2</v>
      </c>
      <c r="AO68" s="29">
        <f>LN('ΒΗΜΑ 2ο-ΤΙΜΕΣ'!AO68/'ΒΗΜΑ 2ο-ΤΙΜΕΣ'!AO67)</f>
        <v>1.4418375424271671E-2</v>
      </c>
    </row>
    <row r="69" spans="1:41">
      <c r="A69" s="28">
        <v>43012</v>
      </c>
      <c r="B69" s="29">
        <f>LN('ΒΗΜΑ 2ο-ΤΙΜΕΣ'!B69/'ΒΗΜΑ 2ο-ΤΙΜΕΣ'!B68)</f>
        <v>-4.5045121211046528E-3</v>
      </c>
      <c r="C69" s="29">
        <f>LN('ΒΗΜΑ 2ο-ΤΙΜΕΣ'!C69/'ΒΗΜΑ 2ο-ΤΙΜΕΣ'!C68)</f>
        <v>-7.2727593290799206E-3</v>
      </c>
      <c r="D69" s="29">
        <f>LN('ΒΗΜΑ 2ο-ΤΙΜΕΣ'!D69/'ΒΗΜΑ 2ο-ΤΙΜΕΣ'!D68)</f>
        <v>6.3897980987709883E-3</v>
      </c>
      <c r="E69" s="29">
        <f>LN('ΒΗΜΑ 2ο-ΤΙΜΕΣ'!E69/'ΒΗΜΑ 2ο-ΤΙΜΕΣ'!E68)</f>
        <v>2.3640672948806916E-3</v>
      </c>
      <c r="F69" s="29">
        <f>LN('ΒΗΜΑ 2ο-ΤΙΜΕΣ'!F69/'ΒΗΜΑ 2ο-ΤΙΜΕΣ'!F68)</f>
        <v>-4.3983734118637806E-3</v>
      </c>
      <c r="G69" s="29">
        <f>LN('ΒΗΜΑ 2ο-ΤΙΜΕΣ'!G69/'ΒΗΜΑ 2ο-ΤΙΜΕΣ'!G68)</f>
        <v>-8.6994350853999633E-4</v>
      </c>
      <c r="H69" s="29">
        <f>LN('ΒΗΜΑ 2ο-ΤΙΜΕΣ'!H69/'ΒΗΜΑ 2ο-ΤΙΜΕΣ'!H68)</f>
        <v>7.5901692666756528E-3</v>
      </c>
      <c r="I69" s="29">
        <f>LN('ΒΗΜΑ 2ο-ΤΙΜΕΣ'!I69/'ΒΗΜΑ 2ο-ΤΙΜΕΣ'!I68)</f>
        <v>-4.8790164169432056E-2</v>
      </c>
      <c r="J69" s="29">
        <f>LN('ΒΗΜΑ 2ο-ΤΙΜΕΣ'!J69/'ΒΗΜΑ 2ο-ΤΙΜΕΣ'!J68)</f>
        <v>2.5542798050967007E-3</v>
      </c>
      <c r="K69" s="29">
        <f>LN('ΒΗΜΑ 2ο-ΤΙΜΕΣ'!K69/'ΒΗΜΑ 2ο-ΤΙΜΕΣ'!K68)</f>
        <v>-3.3381538816586849E-2</v>
      </c>
      <c r="L69" s="29">
        <f>LN('ΒΗΜΑ 2ο-ΤΙΜΕΣ'!L69/'ΒΗΜΑ 2ο-ΤΙΜΕΣ'!L68)</f>
        <v>-6.6445427186686131E-3</v>
      </c>
      <c r="M69" s="29">
        <f>LN('ΒΗΜΑ 2ο-ΤΙΜΕΣ'!M69/'ΒΗΜΑ 2ο-ΤΙΜΕΣ'!M68)</f>
        <v>6.5146810211936723E-3</v>
      </c>
      <c r="N69" s="29">
        <f>LN('ΒΗΜΑ 2ο-ΤΙΜΕΣ'!N69/'ΒΗΜΑ 2ο-ΤΙΜΕΣ'!N68)</f>
        <v>1.3333530869465168E-2</v>
      </c>
      <c r="O69" s="29">
        <f>LN('ΒΗΜΑ 2ο-ΤΙΜΕΣ'!O69/'ΒΗΜΑ 2ο-ΤΙΜΕΣ'!O68)</f>
        <v>0</v>
      </c>
      <c r="P69" s="29">
        <f>LN('ΒΗΜΑ 2ο-ΤΙΜΕΣ'!P69/'ΒΗΜΑ 2ο-ΤΙΜΕΣ'!P68)</f>
        <v>2.3122417420853993E-2</v>
      </c>
      <c r="Q69" s="29">
        <f>LN('ΒΗΜΑ 2ο-ΤΙΜΕΣ'!Q69/'ΒΗΜΑ 2ο-ΤΙΜΕΣ'!Q68)</f>
        <v>1.0914160180678553E-2</v>
      </c>
      <c r="R69" s="29">
        <f>LN('ΒΗΜΑ 2ο-ΤΙΜΕΣ'!R69/'ΒΗΜΑ 2ο-ΤΙΜΕΣ'!R68)</f>
        <v>5.0505157860685716E-3</v>
      </c>
      <c r="S69" s="29">
        <f>LN('ΒΗΜΑ 2ο-ΤΙΜΕΣ'!S69/'ΒΗΜΑ 2ο-ΤΙΜΕΣ'!S68)</f>
        <v>1.3841051411871511E-2</v>
      </c>
      <c r="T69" s="29">
        <f>LN('ΒΗΜΑ 2ο-ΤΙΜΕΣ'!T69/'ΒΗΜΑ 2ο-ΤΙΜΕΣ'!T68)</f>
        <v>6.8823396229417376E-3</v>
      </c>
      <c r="U69" s="29">
        <f>LN('ΒΗΜΑ 2ο-ΤΙΜΕΣ'!U69/'ΒΗΜΑ 2ο-ΤΙΜΕΣ'!U68)</f>
        <v>-1.6273396593754824E-3</v>
      </c>
      <c r="V69" s="29">
        <f>LN('ΒΗΜΑ 2ο-ΤΙΜΕΣ'!V69/'ΒΗΜΑ 2ο-ΤΙΜΕΣ'!V68)</f>
        <v>-5.7306747089849834E-3</v>
      </c>
      <c r="W69" s="29">
        <f>LN('ΒΗΜΑ 2ο-ΤΙΜΕΣ'!W69/'ΒΗΜΑ 2ο-ΤΙΜΕΣ'!W68)</f>
        <v>2.0795856462486304E-2</v>
      </c>
      <c r="X69" s="29">
        <f>LN('ΒΗΜΑ 2ο-ΤΙΜΕΣ'!X69/'ΒΗΜΑ 2ο-ΤΙΜΕΣ'!X68)</f>
        <v>4.4593161967648974E-3</v>
      </c>
      <c r="Y69" s="29">
        <f>LN('ΒΗΜΑ 2ο-ΤΙΜΕΣ'!Y69/'ΒΗΜΑ 2ο-ΤΙΜΕΣ'!Y68)</f>
        <v>1.7391742711869239E-2</v>
      </c>
      <c r="Z69" s="29">
        <f>LN('ΒΗΜΑ 2ο-ΤΙΜΕΣ'!Z69/'ΒΗΜΑ 2ο-ΤΙΜΕΣ'!Z68)</f>
        <v>-9.1324835632725868E-3</v>
      </c>
      <c r="AA69" s="29">
        <f>LN('ΒΗΜΑ 2ο-ΤΙΜΕΣ'!AA69/'ΒΗΜΑ 2ο-ΤΙΜΕΣ'!AA68)</f>
        <v>-1.7361547195901085E-2</v>
      </c>
      <c r="AB69" s="29">
        <f>LN('ΒΗΜΑ 2ο-ΤΙΜΕΣ'!AB69/'ΒΗΜΑ 2ο-ΤΙΜΕΣ'!AB68)</f>
        <v>-1.6970104218461589E-2</v>
      </c>
      <c r="AC69" s="29">
        <f>LN('ΒΗΜΑ 2ο-ΤΙΜΕΣ'!AC69/'ΒΗΜΑ 2ο-ΤΙΜΕΣ'!AC68)</f>
        <v>-6.9410293542345762E-3</v>
      </c>
      <c r="AD69" s="29">
        <f>LN('ΒΗΜΑ 2ο-ΤΙΜΕΣ'!AD69/'ΒΗΜΑ 2ο-ΤΙΜΕΣ'!AD68)</f>
        <v>2.8956825442967467E-2</v>
      </c>
      <c r="AE69" s="29">
        <f>LN('ΒΗΜΑ 2ο-ΤΙΜΕΣ'!AE69/'ΒΗΜΑ 2ο-ΤΙΜΕΣ'!AE68)</f>
        <v>-3.3726844786393416E-3</v>
      </c>
      <c r="AF69" s="29">
        <f>LN('ΒΗΜΑ 2ο-ΤΙΜΕΣ'!AF69/'ΒΗΜΑ 2ο-ΤΙΜΕΣ'!AF68)</f>
        <v>-4.5290759180163218E-2</v>
      </c>
      <c r="AG69" s="29">
        <f>LN('ΒΗΜΑ 2ο-ΤΙΜΕΣ'!AG69/'ΒΗΜΑ 2ο-ΤΙΜΕΣ'!AG68)</f>
        <v>-3.5932009226063329E-2</v>
      </c>
      <c r="AH69" s="29">
        <f>LN('ΒΗΜΑ 2ο-ΤΙΜΕΣ'!AH69/'ΒΗΜΑ 2ο-ΤΙΜΕΣ'!AH68)</f>
        <v>-1.6620881236040407E-2</v>
      </c>
      <c r="AI69" s="29">
        <f>LN('ΒΗΜΑ 2ο-ΤΙΜΕΣ'!AI69/'ΒΗΜΑ 2ο-ΤΙΜΕΣ'!AI68)</f>
        <v>-1.5424470325631639E-2</v>
      </c>
      <c r="AJ69" s="29">
        <f>LN('ΒΗΜΑ 2ο-ΤΙΜΕΣ'!AJ69/'ΒΗΜΑ 2ο-ΤΙΜΕΣ'!AJ68)</f>
        <v>-1.601281366973768E-3</v>
      </c>
      <c r="AK69" s="29">
        <f>LN('ΒΗΜΑ 2ο-ΤΙΜΕΣ'!AK69/'ΒΗΜΑ 2ο-ΤΙΜΕΣ'!AK68)</f>
        <v>4.8780584534329936E-3</v>
      </c>
      <c r="AL69" s="29">
        <f>LN('ΒΗΜΑ 2ο-ΤΙΜΕΣ'!AL69/'ΒΗΜΑ 2ο-ΤΙΜΕΣ'!AL68)</f>
        <v>0</v>
      </c>
      <c r="AM69" s="29">
        <f>LN('ΒΗΜΑ 2ο-ΤΙΜΕΣ'!AM69/'ΒΗΜΑ 2ο-ΤΙΜΕΣ'!AM68)</f>
        <v>-1.1428695823622968E-2</v>
      </c>
      <c r="AN69" s="29">
        <f>LN('ΒΗΜΑ 2ο-ΤΙΜΕΣ'!AN69/'ΒΗΜΑ 2ο-ΤΙΜΕΣ'!AN68)</f>
        <v>-2.2989518224698718E-2</v>
      </c>
      <c r="AO69" s="29">
        <f>LN('ΒΗΜΑ 2ο-ΤΙΜΕΣ'!AO69/'ΒΗΜΑ 2ο-ΤΙΜΕΣ'!AO68)</f>
        <v>-1.4418375424271599E-2</v>
      </c>
    </row>
    <row r="70" spans="1:41">
      <c r="A70" s="28">
        <v>43013</v>
      </c>
      <c r="B70" s="29">
        <f>LN('ΒΗΜΑ 2ο-ΤΙΜΕΣ'!B70/'ΒΗΜΑ 2ο-ΤΙΜΕΣ'!B69)</f>
        <v>1.2338911453715318E-2</v>
      </c>
      <c r="C70" s="29">
        <f>LN('ΒΗΜΑ 2ο-ΤΙΜΕΣ'!C70/'ΒΗΜΑ 2ο-ΤΙΜΕΣ'!C69)</f>
        <v>-8.7977107035290842E-3</v>
      </c>
      <c r="D70" s="29">
        <f>LN('ΒΗΜΑ 2ο-ΤΙΜΕΣ'!D70/'ΒΗΜΑ 2ο-ΤΙΜΕΣ'!D69)</f>
        <v>-3.1897953681002608E-3</v>
      </c>
      <c r="E70" s="29">
        <f>LN('ΒΗΜΑ 2ο-ΤΙΜΕΣ'!E70/'ΒΗΜΑ 2ο-ΤΙΜΕΣ'!E69)</f>
        <v>4.711433921319663E-3</v>
      </c>
      <c r="F70" s="29">
        <f>LN('ΒΗΜΑ 2ο-ΤΙΜΕΣ'!F70/'ΒΗΜΑ 2ο-ΤΙΜΕΣ'!F69)</f>
        <v>-2.5220694327099465E-3</v>
      </c>
      <c r="G70" s="29">
        <f>LN('ΒΗΜΑ 2ο-ΤΙΜΕΣ'!G70/'ΒΗΜΑ 2ο-ΤΙΜΕΣ'!G69)</f>
        <v>-3.48736186041575E-3</v>
      </c>
      <c r="H70" s="29">
        <f>LN('ΒΗΜΑ 2ο-ΤΙΜΕΣ'!H70/'ΒΗΜΑ 2ο-ΤΙΜΕΣ'!H69)</f>
        <v>0</v>
      </c>
      <c r="I70" s="29">
        <f>LN('ΒΗΜΑ 2ο-ΤΙΜΕΣ'!I70/'ΒΗΜΑ 2ο-ΤΙΜΕΣ'!I69)</f>
        <v>1.980262729617973E-2</v>
      </c>
      <c r="J70" s="29">
        <f>LN('ΒΗΜΑ 2ο-ΤΙΜΕΣ'!J70/'ΒΗΜΑ 2ο-ΤΙΜΕΣ'!J69)</f>
        <v>-7.68249617201617E-3</v>
      </c>
      <c r="K70" s="29">
        <f>LN('ΒΗΜΑ 2ο-ΤΙΜΕΣ'!K70/'ΒΗΜΑ 2ο-ΤΙΜΕΣ'!K69)</f>
        <v>9.1324835632724723E-3</v>
      </c>
      <c r="L70" s="29">
        <f>LN('ΒΗΜΑ 2ο-ΤΙΜΕΣ'!L70/'ΒΗΜΑ 2ο-ΤΙΜΕΣ'!L69)</f>
        <v>-1.6680571006970587E-3</v>
      </c>
      <c r="M70" s="29">
        <f>LN('ΒΗΜΑ 2ο-ΤΙΜΕΣ'!M70/'ΒΗΜΑ 2ο-ΤΙΜΕΣ'!M69)</f>
        <v>6.4725145056175196E-3</v>
      </c>
      <c r="N70" s="29">
        <f>LN('ΒΗΜΑ 2ο-ΤΙΜΕΣ'!N70/'ΒΗΜΑ 2ο-ΤΙΜΕΣ'!N69)</f>
        <v>4.531519621204249E-2</v>
      </c>
      <c r="O70" s="29">
        <f>LN('ΒΗΜΑ 2ο-ΤΙΜΕΣ'!O70/'ΒΗΜΑ 2ο-ΤΙΜΕΣ'!O69)</f>
        <v>-8.6048471935183026E-3</v>
      </c>
      <c r="P70" s="29">
        <f>LN('ΒΗΜΑ 2ο-ΤΙΜΕΣ'!P70/'ΒΗΜΑ 2ο-ΤΙΜΕΣ'!P69)</f>
        <v>1.1363758650315003E-2</v>
      </c>
      <c r="Q70" s="29">
        <f>LN('ΒΗΜΑ 2ο-ΤΙΜΕΣ'!Q70/'ΒΗΜΑ 2ο-ΤΙΜΕΣ'!Q69)</f>
        <v>-9.543358046899859E-3</v>
      </c>
      <c r="R70" s="29">
        <f>LN('ΒΗΜΑ 2ο-ΤΙΜΕΣ'!R70/'ΒΗΜΑ 2ο-ΤΙΜΕΣ'!R69)</f>
        <v>-1.0126668817929271E-2</v>
      </c>
      <c r="S70" s="29">
        <f>LN('ΒΗΜΑ 2ο-ΤΙΜΕΣ'!S70/'ΒΗΜΑ 2ο-ΤΙΜΕΣ'!S69)</f>
        <v>-2.4349029010286613E-2</v>
      </c>
      <c r="T70" s="29">
        <f>LN('ΒΗΜΑ 2ο-ΤΙΜΕΣ'!T70/'ΒΗΜΑ 2ο-ΤΙΜΕΣ'!T69)</f>
        <v>-1.2422519998557096E-2</v>
      </c>
      <c r="U70" s="29">
        <f>LN('ΒΗΜΑ 2ο-ΤΙΜΕΣ'!U70/'ΒΗΜΑ 2ο-ΤΙΜΕΣ'!U69)</f>
        <v>-2.0568392732408906E-2</v>
      </c>
      <c r="V70" s="29">
        <f>LN('ΒΗΜΑ 2ο-ΤΙΜΕΣ'!V70/'ΒΗΜΑ 2ο-ΤΙΜΕΣ'!V69)</f>
        <v>-3.5091319811270172E-2</v>
      </c>
      <c r="W70" s="29">
        <f>LN('ΒΗΜΑ 2ο-ΤΙΜΕΣ'!W70/'ΒΗΜΑ 2ο-ΤΙΜΕΣ'!W69)</f>
        <v>0</v>
      </c>
      <c r="X70" s="29">
        <f>LN('ΒΗΜΑ 2ο-ΤΙΜΕΣ'!X70/'ΒΗΜΑ 2ο-ΤΙΜΕΣ'!X69)</f>
        <v>-1.3438052162040926E-2</v>
      </c>
      <c r="Y70" s="29">
        <f>LN('ΒΗΜΑ 2ο-ΤΙΜΕΣ'!Y70/'ΒΗΜΑ 2ο-ΤΙΜΕΣ'!Y69)</f>
        <v>-2.6202372394024072E-2</v>
      </c>
      <c r="Z70" s="29">
        <f>LN('ΒΗΜΑ 2ο-ΤΙΜΕΣ'!Z70/'ΒΗΜΑ 2ο-ΤΙΜΕΣ'!Z69)</f>
        <v>-1.1534153245286742E-2</v>
      </c>
      <c r="AA70" s="29">
        <f>LN('ΒΗΜΑ 2ο-ΤΙΜΕΣ'!AA70/'ΒΗΜΑ 2ο-ΤΙΜΕΣ'!AA69)</f>
        <v>-7.0299059282581738E-3</v>
      </c>
      <c r="AB70" s="29">
        <f>LN('ΒΗΜΑ 2ο-ΤΙΜΕΣ'!AB70/'ΒΗΜΑ 2ο-ΤΙΜΕΣ'!AB69)</f>
        <v>-1.9753728736232538E-2</v>
      </c>
      <c r="AC70" s="29">
        <f>LN('ΒΗΜΑ 2ο-ΤΙΜΕΣ'!AC70/'ΒΗΜΑ 2ο-ΤΙΜΕΣ'!AC69)</f>
        <v>0</v>
      </c>
      <c r="AD70" s="29">
        <f>LN('ΒΗΜΑ 2ο-ΤΙΜΕΣ'!AD70/'ΒΗΜΑ 2ο-ΤΙΜΕΣ'!AD69)</f>
        <v>-1.5080068342006241E-2</v>
      </c>
      <c r="AE70" s="29">
        <f>LN('ΒΗΜΑ 2ο-ΤΙΜΕΣ'!AE70/'ΒΗΜΑ 2ο-ΤΙΜΕΣ'!AE69)</f>
        <v>-1.3605652055778598E-2</v>
      </c>
      <c r="AF70" s="29">
        <f>LN('ΒΗΜΑ 2ο-ΤΙΜΕΣ'!AF70/'ΒΗΜΑ 2ο-ΤΙΜΕΣ'!AF69)</f>
        <v>0</v>
      </c>
      <c r="AG70" s="29">
        <f>LN('ΒΗΜΑ 2ο-ΤΙΜΕΣ'!AG70/'ΒΗΜΑ 2ο-ΤΙΜΕΣ'!AG69)</f>
        <v>-1.2270092591814359E-2</v>
      </c>
      <c r="AH70" s="29">
        <f>LN('ΒΗΜΑ 2ο-ΤΙΜΕΣ'!AH70/'ΒΗΜΑ 2ο-ΤΙΜΕΣ'!AH69)</f>
        <v>2.7549951768230649E-2</v>
      </c>
      <c r="AI70" s="29">
        <f>LN('ΒΗΜΑ 2ο-ΤΙΜΕΣ'!AI70/'ΒΗΜΑ 2ο-ΤΙΜΕΣ'!AI69)</f>
        <v>5.1679701584425976E-3</v>
      </c>
      <c r="AJ70" s="29">
        <f>LN('ΒΗΜΑ 2ο-ΤΙΜΕΣ'!AJ70/'ΒΗΜΑ 2ο-ΤΙΜΕΣ'!AJ69)</f>
        <v>-1.2903404835907954E-2</v>
      </c>
      <c r="AK70" s="29">
        <f>LN('ΒΗΜΑ 2ο-ΤΙΜΕΣ'!AK70/'ΒΗΜΑ 2ο-ΤΙΜΕΣ'!AK69)</f>
        <v>2.4301348532916691E-3</v>
      </c>
      <c r="AL70" s="29">
        <f>LN('ΒΗΜΑ 2ο-ΤΙΜΕΣ'!AL70/'ΒΗΜΑ 2ο-ΤΙΜΕΣ'!AL69)</f>
        <v>0</v>
      </c>
      <c r="AM70" s="29">
        <f>LN('ΒΗΜΑ 2ο-ΤΙΜΕΣ'!AM70/'ΒΗΜΑ 2ο-ΤΙΜΕΣ'!AM69)</f>
        <v>9.1533819864872013E-3</v>
      </c>
      <c r="AN70" s="29">
        <f>LN('ΒΗΜΑ 2ο-ΤΙΜΕΣ'!AN70/'ΒΗΜΑ 2ο-ΤΙΜΕΣ'!AN69)</f>
        <v>-1.1696039763191075E-2</v>
      </c>
      <c r="AO70" s="29">
        <f>LN('ΒΗΜΑ 2ο-ΤΙΜΕΣ'!AO70/'ΒΗΜΑ 2ο-ΤΙΜΕΣ'!AO69)</f>
        <v>-6.2435166396851592E-3</v>
      </c>
    </row>
    <row r="71" spans="1:41">
      <c r="A71" s="28">
        <v>43014</v>
      </c>
      <c r="B71" s="29">
        <f>LN('ΒΗΜΑ 2ο-ΤΙΜΕΣ'!B71/'ΒΗΜΑ 2ο-ΤΙΜΕΣ'!B70)</f>
        <v>3.3389012655146303E-3</v>
      </c>
      <c r="C71" s="29">
        <f>LN('ΒΗΜΑ 2ο-ΤΙΜΕΣ'!C71/'ΒΗΜΑ 2ο-ΤΙΜΕΣ'!C70)</f>
        <v>-1.4738396183005527E-3</v>
      </c>
      <c r="D71" s="29">
        <f>LN('ΒΗΜΑ 2ο-ΤΙΜΕΣ'!D71/'ΒΗΜΑ 2ο-ΤΙΜΕΣ'!D70)</f>
        <v>-3.2000027306707912E-3</v>
      </c>
      <c r="E71" s="29">
        <f>LN('ΒΗΜΑ 2ο-ΤΙΜΕΣ'!E71/'ΒΗΜΑ 2ο-ΤΙΜΕΣ'!E70)</f>
        <v>-5.8927689671507376E-3</v>
      </c>
      <c r="F71" s="29">
        <f>LN('ΒΗΜΑ 2ο-ΤΙΜΕΣ'!F71/'ΒΗΜΑ 2ο-ΤΙΜΕΣ'!F70)</f>
        <v>0</v>
      </c>
      <c r="G71" s="29">
        <f>LN('ΒΗΜΑ 2ο-ΤΙΜΕΣ'!G71/'ΒΗΜΑ 2ο-ΤΙΜΕΣ'!G70)</f>
        <v>-1.2302439872219418E-2</v>
      </c>
      <c r="H71" s="29">
        <f>LN('ΒΗΜΑ 2ο-ΤΙΜΕΣ'!H71/'ΒΗΜΑ 2ο-ΤΙΜΕΣ'!H70)</f>
        <v>-3.7878833169370917E-3</v>
      </c>
      <c r="I71" s="29">
        <f>LN('ΒΗΜΑ 2ο-ΤΙΜΕΣ'!I71/'ΒΗΜΑ 2ο-ΤΙΜΕΣ'!I70)</f>
        <v>-9.8522964430115944E-3</v>
      </c>
      <c r="J71" s="29">
        <f>LN('ΒΗΜΑ 2ο-ΤΙΜΕΣ'!J71/'ΒΗΜΑ 2ο-ΤΙΜΕΣ'!J70)</f>
        <v>7.6824961720162108E-3</v>
      </c>
      <c r="K71" s="29">
        <f>LN('ΒΗΜΑ 2ο-ΤΙΜΕΣ'!K71/'ΒΗΜΑ 2ο-ΤΙΜΕΣ'!K70)</f>
        <v>-9.1324835632724741E-3</v>
      </c>
      <c r="L71" s="29">
        <f>LN('ΒΗΜΑ 2ο-ΤΙΜΕΣ'!L71/'ΒΗΜΑ 2ο-ΤΙΜΕΣ'!L70)</f>
        <v>0</v>
      </c>
      <c r="M71" s="29">
        <f>LN('ΒΗΜΑ 2ο-ΤΙΜΕΣ'!M71/'ΒΗΜΑ 2ο-ΤΙΜΕΣ'!M70)</f>
        <v>1.9169916107720123E-2</v>
      </c>
      <c r="N71" s="29">
        <f>LN('ΒΗΜΑ 2ο-ΤΙΜΕΣ'!N71/'ΒΗΜΑ 2ο-ΤΙΜΕΣ'!N70)</f>
        <v>3.1155167779795479E-2</v>
      </c>
      <c r="O71" s="29">
        <f>LN('ΒΗΜΑ 2ο-ΤΙΜΕΣ'!O71/'ΒΗΜΑ 2ο-ΤΙΜΕΣ'!O70)</f>
        <v>-3.7105793965356015E-3</v>
      </c>
      <c r="P71" s="29">
        <f>LN('ΒΗΜΑ 2ο-ΤΙΜΕΣ'!P71/'ΒΗΜΑ 2ο-ΤΙΜΕΣ'!P70)</f>
        <v>-3.1566465967834412E-2</v>
      </c>
      <c r="Q71" s="29">
        <f>LN('ΒΗΜΑ 2ο-ΤΙΜΕΣ'!Q71/'ΒΗΜΑ 2ο-ΤΙΜΕΣ'!Q70)</f>
        <v>-2.2161571802852449E-2</v>
      </c>
      <c r="R71" s="29">
        <f>LN('ΒΗΜΑ 2ο-ΤΙΜΕΣ'!R71/'ΒΗΜΑ 2ο-ΤΙΜΕΣ'!R70)</f>
        <v>-3.0581063588207735E-3</v>
      </c>
      <c r="S71" s="29">
        <f>LN('ΒΗΜΑ 2ο-ΤΙΜΕΣ'!S71/'ΒΗΜΑ 2ο-ΤΙΜΕΣ'!S70)</f>
        <v>-1.7762456339840388E-2</v>
      </c>
      <c r="T71" s="29">
        <f>LN('ΒΗΜΑ 2ο-ΤΙΜΕΣ'!T71/'ΒΗΜΑ 2ο-ΤΙΜΕΣ'!T70)</f>
        <v>9.6752655234183371E-3</v>
      </c>
      <c r="U71" s="29">
        <f>LN('ΒΗΜΑ 2ο-ΤΙΜΕΣ'!U71/'ΒΗΜΑ 2ο-ΤΙΜΕΣ'!U70)</f>
        <v>9.9256397999699982E-3</v>
      </c>
      <c r="V71" s="29">
        <f>LN('ΒΗΜΑ 2ο-ΤΙΜΕΣ'!V71/'ΒΗΜΑ 2ο-ΤΙΜΕΣ'!V70)</f>
        <v>-1.1976191046715649E-2</v>
      </c>
      <c r="W71" s="29">
        <f>LN('ΒΗΜΑ 2ο-ΤΙΜΕΣ'!W71/'ΒΗΜΑ 2ο-ΤΙΜΕΣ'!W70)</f>
        <v>1.3229296968497282E-2</v>
      </c>
      <c r="X71" s="29">
        <f>LN('ΒΗΜΑ 2ο-ΤΙΜΕΣ'!X71/'ΒΗΜΑ 2ο-ΤΙΜΕΣ'!X70)</f>
        <v>-2.2573373016499389E-3</v>
      </c>
      <c r="Y71" s="29">
        <f>LN('ΒΗΜΑ 2ο-ΤΙΜΕΣ'!Y71/'ΒΗΜΑ 2ο-ΤΙΜΕΣ'!Y70)</f>
        <v>0</v>
      </c>
      <c r="Z71" s="29">
        <f>LN('ΒΗΜΑ 2ο-ΤΙΜΕΣ'!Z71/'ΒΗΜΑ 2ο-ΤΙΜΕΣ'!Z70)</f>
        <v>-2.3228814161396385E-3</v>
      </c>
      <c r="AA71" s="29">
        <f>LN('ΒΗΜΑ 2ο-ΤΙΜΕΣ'!AA71/'ΒΗΜΑ 2ο-ΤΙΜΕΣ'!AA70)</f>
        <v>-1.2422519998556984E-2</v>
      </c>
      <c r="AB71" s="29">
        <f>LN('ΒΗΜΑ 2ο-ΤΙΜΕΣ'!AB71/'ΒΗΜΑ 2ο-ΤΙΜΕΣ'!AB70)</f>
        <v>1.4851758136025978E-2</v>
      </c>
      <c r="AC71" s="29">
        <f>LN('ΒΗΜΑ 2ο-ΤΙΜΕΣ'!AC71/'ΒΗΜΑ 2ο-ΤΙΜΕΣ'!AC70)</f>
        <v>1.4815085785140463E-2</v>
      </c>
      <c r="AD71" s="29">
        <f>LN('ΒΗΜΑ 2ο-ΤΙΜΕΣ'!AD71/'ΒΗΜΑ 2ο-ΤΙΜΕΣ'!AD70)</f>
        <v>2.1178970147346914E-3</v>
      </c>
      <c r="AE71" s="29">
        <f>LN('ΒΗΜΑ 2ο-ΤΙΜΕΣ'!AE71/'ΒΗΜΑ 2ο-ΤΙΜΕΣ'!AE70)</f>
        <v>2.368977112240488E-2</v>
      </c>
      <c r="AF71" s="29">
        <f>LN('ΒΗΜΑ 2ο-ΤΙΜΕΣ'!AF71/'ΒΗΜΑ 2ο-ΤΙΜΕΣ'!AF70)</f>
        <v>-3.5367143837291358E-2</v>
      </c>
      <c r="AG71" s="29">
        <f>LN('ΒΗΜΑ 2ο-ΤΙΜΕΣ'!AG71/'ΒΗΜΑ 2ο-ΤΙΜΕΣ'!AG70)</f>
        <v>-1.8692133012152522E-2</v>
      </c>
      <c r="AH71" s="29">
        <f>LN('ΒΗΜΑ 2ο-ΤΙΜΕΣ'!AH71/'ΒΗΜΑ 2ο-ΤΙΜΕΣ'!AH70)</f>
        <v>3.2088314551500449E-2</v>
      </c>
      <c r="AI71" s="29">
        <f>LN('ΒΗΜΑ 2ο-ΤΙΜΕΣ'!AI71/'ΒΗΜΑ 2ο-ΤΙΜΕΣ'!AI70)</f>
        <v>-1.0362787035546547E-2</v>
      </c>
      <c r="AJ71" s="29">
        <f>LN('ΒΗΜΑ 2ο-ΤΙΜΕΣ'!AJ71/'ΒΗΜΑ 2ο-ΤΙΜΕΣ'!AJ70)</f>
        <v>-1.624695727001922E-3</v>
      </c>
      <c r="AK71" s="29">
        <f>LN('ΒΗΜΑ 2ο-ΤΙΜΕΣ'!AK71/'ΒΗΜΑ 2ο-ΤΙΜΕΣ'!AK70)</f>
        <v>0</v>
      </c>
      <c r="AL71" s="29">
        <f>LN('ΒΗΜΑ 2ο-ΤΙΜΕΣ'!AL71/'ΒΗΜΑ 2ο-ΤΙΜΕΣ'!AL70)</f>
        <v>0</v>
      </c>
      <c r="AM71" s="29">
        <f>LN('ΒΗΜΑ 2ο-ΤΙΜΕΣ'!AM71/'ΒΗΜΑ 2ο-ΤΙΜΕΣ'!AM70)</f>
        <v>-9.1533819864872482E-3</v>
      </c>
      <c r="AN71" s="29">
        <f>LN('ΒΗΜΑ 2ο-ΤΙΜΕΣ'!AN71/'ΒΗΜΑ 2ο-ΤΙΜΕΣ'!AN70)</f>
        <v>-2.3810648693718559E-2</v>
      </c>
      <c r="AO71" s="29">
        <f>LN('ΒΗΜΑ 2ο-ΤΙΜΕΣ'!AO71/'ΒΗΜΑ 2ο-ΤΙΜΕΣ'!AO70)</f>
        <v>0</v>
      </c>
    </row>
    <row r="72" spans="1:41">
      <c r="A72" s="28">
        <v>43017</v>
      </c>
      <c r="B72" s="29">
        <f>LN('ΒΗΜΑ 2ο-ΤΙΜΕΣ'!B72/'ΒΗΜΑ 2ο-ΤΙΜΕΣ'!B71)</f>
        <v>-1.1173300598125189E-2</v>
      </c>
      <c r="C72" s="29">
        <f>LN('ΒΗΜΑ 2ο-ΤΙΜΕΣ'!C72/'ΒΗΜΑ 2ο-ΤΙΜΕΣ'!C71)</f>
        <v>-1.3363227812167141E-2</v>
      </c>
      <c r="D72" s="29">
        <f>LN('ΒΗΜΑ 2ο-ΤΙΜΕΣ'!D72/'ΒΗΜΑ 2ο-ΤΙΜΕΣ'!D71)</f>
        <v>-3.2102756302483213E-3</v>
      </c>
      <c r="E72" s="29">
        <f>LN('ΒΗΜΑ 2ο-ΤΙΜΕΣ'!E72/'ΒΗΜΑ 2ο-ΤΙΜΕΣ'!E71)</f>
        <v>2.3612761856796854E-3</v>
      </c>
      <c r="F72" s="29">
        <f>LN('ΒΗΜΑ 2ο-ΤΙΜΕΣ'!F72/'ΒΗΜΑ 2ο-ΤΙΜΕΣ'!F71)</f>
        <v>-8.8776740320174533E-3</v>
      </c>
      <c r="G72" s="29">
        <f>LN('ΒΗΜΑ 2ο-ΤΙΜΕΣ'!G72/'ΒΗΜΑ 2ο-ΤΙΜΕΣ'!G71)</f>
        <v>1.5789801732635292E-2</v>
      </c>
      <c r="H72" s="29">
        <f>LN('ΒΗΜΑ 2ο-ΤΙΜΕΣ'!H72/'ΒΗΜΑ 2ο-ΤΙΜΕΣ'!H71)</f>
        <v>3.7878833169371563E-3</v>
      </c>
      <c r="I72" s="29">
        <f>LN('ΒΗΜΑ 2ο-ΤΙΜΕΣ'!I72/'ΒΗΜΑ 2ο-ΤΙΜΕΣ'!I71)</f>
        <v>-9.950330853168092E-3</v>
      </c>
      <c r="J72" s="29">
        <f>LN('ΒΗΜΑ 2ο-ΤΙΜΕΣ'!J72/'ΒΗΜΑ 2ο-ΤΙΜΕΣ'!J71)</f>
        <v>7.6239251106593664E-3</v>
      </c>
      <c r="K72" s="29">
        <f>LN('ΒΗΜΑ 2ο-ΤΙΜΕΣ'!K72/'ΒΗΜΑ 2ο-ΤΙΜΕΣ'!K71)</f>
        <v>-5.5197932235979217E-3</v>
      </c>
      <c r="L72" s="29">
        <f>LN('ΒΗΜΑ 2ο-ΤΙΜΕΣ'!L72/'ΒΗΜΑ 2ο-ΤΙΜΕΣ'!L71)</f>
        <v>1.6680571006970134E-3</v>
      </c>
      <c r="M72" s="29">
        <f>LN('ΒΗΜΑ 2ο-ΤΙΜΕΣ'!M72/'ΒΗΜΑ 2ο-ΤΙΜΕΣ'!M71)</f>
        <v>-1.2739025777429714E-2</v>
      </c>
      <c r="N72" s="29">
        <f>LN('ΒΗΜΑ 2ο-ΤΙΜΕΣ'!N72/'ΒΗΜΑ 2ο-ΤΙΜΕΣ'!N71)</f>
        <v>0</v>
      </c>
      <c r="O72" s="29">
        <f>LN('ΒΗΜΑ 2ο-ΤΙΜΕΣ'!O72/'ΒΗΜΑ 2ο-ΤΙΜΕΣ'!O71)</f>
        <v>-0.16390483000772352</v>
      </c>
      <c r="P72" s="29">
        <f>LN('ΒΗΜΑ 2ο-ΤΙΜΕΣ'!P72/'ΒΗΜΑ 2ο-ΤΙΜΕΣ'!P71)</f>
        <v>3.2977898806242079E-2</v>
      </c>
      <c r="Q72" s="29">
        <f>LN('ΒΗΜΑ 2ο-ΤΙΜΕΣ'!Q72/'ΒΗΜΑ 2ο-ΤΙΜΕΣ'!Q71)</f>
        <v>0</v>
      </c>
      <c r="R72" s="29">
        <f>LN('ΒΗΜΑ 2ο-ΤΙΜΕΣ'!R72/'ΒΗΜΑ 2ο-ΤΙΜΕΣ'!R71)</f>
        <v>-9.7461658871669486E-3</v>
      </c>
      <c r="S72" s="29">
        <f>LN('ΒΗΜΑ 2ο-ΤΙΜΕΣ'!S72/'ΒΗΜΑ 2ο-ΤΙΜΕΣ'!S71)</f>
        <v>-1.081091610421573E-2</v>
      </c>
      <c r="T72" s="29">
        <f>LN('ΒΗΜΑ 2ο-ΤΙΜΕΣ'!T72/'ΒΗΜΑ 2ο-ΤΙΜΕΣ'!T71)</f>
        <v>7.5368633577030057E-3</v>
      </c>
      <c r="U72" s="29">
        <f>LN('ΒΗΜΑ 2ο-ΤΙΜΕΣ'!U72/'ΒΗΜΑ 2ο-ΤΙΜΕΣ'!U71)</f>
        <v>3.2867737066227228E-3</v>
      </c>
      <c r="V72" s="29">
        <f>LN('ΒΗΜΑ 2ο-ΤΙΜΕΣ'!V72/'ΒΗΜΑ 2ο-ΤΙΜΕΣ'!V71)</f>
        <v>-6.0423144559625863E-3</v>
      </c>
      <c r="W72" s="29">
        <f>LN('ΒΗΜΑ 2ο-ΤΙΜΕΣ'!W72/'ΒΗΜΑ 2ο-ΤΙΜΕΣ'!W71)</f>
        <v>-8.3983696988314937E-3</v>
      </c>
      <c r="X72" s="29">
        <f>LN('ΒΗΜΑ 2ο-ΤΙΜΕΣ'!X72/'ΒΗΜΑ 2ο-ΤΙΜΕΣ'!X71)</f>
        <v>1.791761260040841E-2</v>
      </c>
      <c r="Y72" s="29">
        <f>LN('ΒΗΜΑ 2ο-ΤΙΜΕΣ'!Y72/'ΒΗΜΑ 2ο-ΤΙΜΕΣ'!Y71)</f>
        <v>8.8106296821549059E-3</v>
      </c>
      <c r="Z72" s="29">
        <f>LN('ΒΗΜΑ 2ο-ΤΙΜΕΣ'!Z72/'ΒΗΜΑ 2ο-ΤΙΜΕΣ'!Z71)</f>
        <v>-4.7628048989254705E-2</v>
      </c>
      <c r="AA72" s="29">
        <f>LN('ΒΗΜΑ 2ο-ΤΙΜΕΣ'!AA72/'ΒΗΜΑ 2ο-ΤΙΜΕΣ'!AA71)</f>
        <v>-1.9838342219664327E-2</v>
      </c>
      <c r="AB72" s="29">
        <f>LN('ΒΗΜΑ 2ο-ΤΙΜΕΣ'!AB72/'ΒΗΜΑ 2ο-ΤΙΜΕΣ'!AB71)</f>
        <v>-2.4600258408625339E-3</v>
      </c>
      <c r="AC72" s="29">
        <f>LN('ΒΗΜΑ 2ο-ΤΙΜΕΣ'!AC72/'ΒΗΜΑ 2ο-ΤΙΜΕΣ'!AC71)</f>
        <v>7.8125397367936247E-3</v>
      </c>
      <c r="AD72" s="29">
        <f>LN('ΒΗΜΑ 2ο-ΤΙΜΕΣ'!AD72/'ΒΗΜΑ 2ο-ΤΙΜΕΣ'!AD71)</f>
        <v>1.4700999795295095E-2</v>
      </c>
      <c r="AE72" s="29">
        <f>LN('ΒΗΜΑ 2ο-ΤΙΜΕΣ'!AE72/'ΒΗΜΑ 2ο-ΤΙΜΕΣ'!AE71)</f>
        <v>-1.6863806052004916E-2</v>
      </c>
      <c r="AF72" s="29">
        <f>LN('ΒΗΜΑ 2ο-ΤΙΜΕΣ'!AF72/'ΒΗΜΑ 2ο-ΤΙΜΕΣ'!AF71)</f>
        <v>-4.0821994520255166E-2</v>
      </c>
      <c r="AG72" s="29">
        <f>LN('ΒΗΜΑ 2ο-ΤΙΜΕΣ'!AG72/'ΒΗΜΑ 2ο-ΤΙΜΕΣ'!AG71)</f>
        <v>6.269613013595395E-3</v>
      </c>
      <c r="AH72" s="29">
        <f>LN('ΒΗΜΑ 2ο-ΤΙΜΕΣ'!AH72/'ΒΗΜΑ 2ο-ΤΙΜΕΣ'!AH71)</f>
        <v>0</v>
      </c>
      <c r="AI72" s="29">
        <f>LN('ΒΗΜΑ 2ο-ΤΙΜΕΣ'!AI72/'ΒΗΜΑ 2ο-ΤΙΜΕΣ'!AI71)</f>
        <v>-5.2219439811517126E-3</v>
      </c>
      <c r="AJ72" s="29">
        <f>LN('ΒΗΜΑ 2ο-ΤΙΜΕΣ'!AJ72/'ΒΗΜΑ 2ο-ΤΙΜΕΣ'!AJ71)</f>
        <v>-1.1447385840350948E-2</v>
      </c>
      <c r="AK72" s="29">
        <f>LN('ΒΗΜΑ 2ο-ΤΙΜΕΣ'!AK72/'ΒΗΜΑ 2ο-ΤΙΜΕΣ'!AK71)</f>
        <v>4.8426244757879908E-3</v>
      </c>
      <c r="AL72" s="29">
        <f>LN('ΒΗΜΑ 2ο-ΤΙΜΕΣ'!AL72/'ΒΗΜΑ 2ο-ΤΙΜΕΣ'!AL71)</f>
        <v>7.38010729762246E-3</v>
      </c>
      <c r="AM72" s="29">
        <f>LN('ΒΗΜΑ 2ο-ΤΙΜΕΣ'!AM72/'ΒΗΜΑ 2ο-ΤΙΜΕΣ'!AM71)</f>
        <v>0</v>
      </c>
      <c r="AN72" s="29">
        <f>LN('ΒΗΜΑ 2ο-ΤΙΜΕΣ'!AN72/'ΒΗΜΑ 2ο-ΤΙΜΕΣ'!AN71)</f>
        <v>-6.2131781107006276E-2</v>
      </c>
      <c r="AO72" s="29">
        <f>LN('ΒΗΜΑ 2ο-ΤΙΜΕΣ'!AO72/'ΒΗΜΑ 2ο-ΤΙΜΕΣ'!AO71)</f>
        <v>1.0384309305716389E-2</v>
      </c>
    </row>
    <row r="73" spans="1:41">
      <c r="A73" s="28">
        <v>43018</v>
      </c>
      <c r="B73" s="29">
        <f>LN('ΒΗΜΑ 2ο-ΤΙΜΕΣ'!B73/'ΒΗΜΑ 2ο-ΤΙΜΕΣ'!B72)</f>
        <v>-2.2497197340154416E-3</v>
      </c>
      <c r="C73" s="29">
        <f>LN('ΒΗΜΑ 2ο-ΤΙΜΕΣ'!C73/'ΒΗΜΑ 2ο-ΤΙΜΕΣ'!C72)</f>
        <v>-4.4943895878393264E-3</v>
      </c>
      <c r="D73" s="29">
        <f>LN('ΒΗΜΑ 2ο-ΤΙΜΕΣ'!D73/'ΒΗΜΑ 2ο-ΤΙΜΕΣ'!D72)</f>
        <v>-1.620781022685331E-2</v>
      </c>
      <c r="E73" s="29">
        <f>LN('ΒΗΜΑ 2ο-ΤΙΜΕΣ'!E73/'ΒΗΜΑ 2ο-ΤΙΜΕΣ'!E72)</f>
        <v>2.3557136924589835E-3</v>
      </c>
      <c r="F73" s="29">
        <f>LN('ΒΗΜΑ 2ο-ΤΙΜΕΣ'!F73/'ΒΗΜΑ 2ο-ΤΙΜΕΣ'!F72)</f>
        <v>1.0769822184055219E-2</v>
      </c>
      <c r="G73" s="29">
        <f>LN('ΒΗΜΑ 2ο-ΤΙΜΕΣ'!G73/'ΒΗΜΑ 2ο-ΤΙΜΕΣ'!G72)</f>
        <v>0</v>
      </c>
      <c r="H73" s="29">
        <f>LN('ΒΗΜΑ 2ο-ΤΙΜΕΣ'!H73/'ΒΗΜΑ 2ο-ΤΙΜΕΣ'!H72)</f>
        <v>7.5329923075452302E-3</v>
      </c>
      <c r="I73" s="29">
        <f>LN('ΒΗΜΑ 2ο-ΤΙΜΕΣ'!I73/'ΒΗΜΑ 2ο-ΤΙΜΕΣ'!I72)</f>
        <v>1.980262729617973E-2</v>
      </c>
      <c r="J73" s="29">
        <f>LN('ΒΗΜΑ 2ο-ΤΙΜΕΣ'!J73/'ΒΗΜΑ 2ο-ΤΙΜΕΣ'!J72)</f>
        <v>-1.2739025777429826E-2</v>
      </c>
      <c r="K73" s="29">
        <f>LN('ΒΗΜΑ 2ο-ΤΙΜΕΣ'!K73/'ΒΗΜΑ 2ο-ΤΙΜΕΣ'!K72)</f>
        <v>9.2208397496833878E-4</v>
      </c>
      <c r="L73" s="29">
        <f>LN('ΒΗΜΑ 2ο-ΤΙΜΕΣ'!L73/'ΒΗΜΑ 2ο-ΤΙΜΕΣ'!L72)</f>
        <v>0</v>
      </c>
      <c r="M73" s="29">
        <f>LN('ΒΗΜΑ 2ο-ΤΙΜΕΣ'!M73/'ΒΗΜΑ 2ο-ΤΙΜΕΣ'!M72)</f>
        <v>6.3897980987709883E-3</v>
      </c>
      <c r="N73" s="29">
        <f>LN('ΒΗΜΑ 2ο-ΤΙΜΕΣ'!N73/'ΒΗΜΑ 2ο-ΤΙΜΕΣ'!N72)</f>
        <v>-1.8576385572935304E-2</v>
      </c>
      <c r="O73" s="29">
        <f>LN('ΒΗΜΑ 2ο-ΤΙΜΕΣ'!O73/'ΒΗΜΑ 2ο-ΤΙΜΕΣ'!O72)</f>
        <v>8.6646346870592E-2</v>
      </c>
      <c r="P73" s="29">
        <f>LN('ΒΗΜΑ 2ο-ΤΙΜΕΣ'!P73/'ΒΗΜΑ 2ο-ΤΙΜΕΣ'!P72)</f>
        <v>-2.8248606355547388E-3</v>
      </c>
      <c r="Q73" s="29">
        <f>LN('ΒΗΜΑ 2ο-ΤΙΜΕΣ'!Q73/'ΒΗΜΑ 2ο-ΤΙΜΕΣ'!Q72)</f>
        <v>-7.0274358074568621E-3</v>
      </c>
      <c r="R73" s="29">
        <f>LN('ΒΗΜΑ 2ο-ΤΙΜΕΣ'!R73/'ΒΗΜΑ 2ο-ΤΙΜΕΣ'!R72)</f>
        <v>2.8958081358441516E-2</v>
      </c>
      <c r="S73" s="29">
        <f>LN('ΒΗΜΑ 2ο-ΤΙΜΕΣ'!S73/'ΒΗΜΑ 2ο-ΤΙΜΕΣ'!S72)</f>
        <v>-7.2727593290795849E-3</v>
      </c>
      <c r="T73" s="29">
        <f>LN('ΒΗΜΑ 2ο-ΤΙΜΕΣ'!T73/'ΒΗΜΑ 2ο-ΤΙΜΕΣ'!T72)</f>
        <v>-6.849341845574783E-3</v>
      </c>
      <c r="U73" s="29">
        <f>LN('ΒΗΜΑ 2ο-ΤΙΜΕΣ'!U73/'ΒΗΜΑ 2ο-ΤΙΜΕΣ'!U72)</f>
        <v>-3.2867737066225862E-3</v>
      </c>
      <c r="V73" s="29">
        <f>LN('ΒΗΜΑ 2ο-ΤΙΜΕΣ'!V73/'ΒΗΜΑ 2ο-ΤΙΜΕΣ'!V72)</f>
        <v>-6.0790460763822263E-3</v>
      </c>
      <c r="W73" s="29">
        <f>LN('ΒΗΜΑ 2ο-ΤΙΜΕΣ'!W73/'ΒΗΜΑ 2ο-ΤΙΜΕΣ'!W72)</f>
        <v>-1.4563364187896667E-2</v>
      </c>
      <c r="X73" s="29">
        <f>LN('ΒΗΜΑ 2ο-ΤΙΜΕΣ'!X73/'ΒΗΜΑ 2ο-ΤΙΜΕΣ'!X72)</f>
        <v>-1.1104942840271764E-3</v>
      </c>
      <c r="Y73" s="29">
        <f>LN('ΒΗΜΑ 2ο-ΤΙΜΕΣ'!Y73/'ΒΗΜΑ 2ο-ΤΙΜΕΣ'!Y72)</f>
        <v>0</v>
      </c>
      <c r="Z73" s="29">
        <f>LN('ΒΗΜΑ 2ο-ΤΙΜΕΣ'!Z73/'ΒΗΜΑ 2ο-ΤΙΜΕΣ'!Z72)</f>
        <v>2.8848154337658343E-2</v>
      </c>
      <c r="AA73" s="29">
        <f>LN('ΒΗΜΑ 2ο-ΤΙΜΕΣ'!AA73/'ΒΗΜΑ 2ο-ΤΙΜΕΣ'!AA72)</f>
        <v>-1.0989121575595206E-2</v>
      </c>
      <c r="AB73" s="29">
        <f>LN('ΒΗΜΑ 2ο-ΤΙΜΕΣ'!AB73/'ΒΗΜΑ 2ο-ΤΙΜΕΣ'!AB72)</f>
        <v>-7.416597655049483E-3</v>
      </c>
      <c r="AC73" s="29">
        <f>LN('ΒΗΜΑ 2ο-ΤΙΜΕΣ'!AC73/'ΒΗΜΑ 2ο-ΤΙΜΕΣ'!AC72)</f>
        <v>-9.7323608655218354E-4</v>
      </c>
      <c r="AD73" s="29">
        <f>LN('ΒΗΜΑ 2ο-ΤΙΜΕΣ'!AD73/'ΒΗΜΑ 2ο-ΤΙΜΕΣ'!AD72)</f>
        <v>3.8148130189221579E-3</v>
      </c>
      <c r="AE73" s="29">
        <f>LN('ΒΗΜΑ 2ο-ΤΙΜΕΣ'!AE73/'ΒΗΜΑ 2ο-ΤΙΜΕΣ'!AE72)</f>
        <v>-6.8259650703998706E-3</v>
      </c>
      <c r="AF73" s="29">
        <f>LN('ΒΗΜΑ 2ο-ΤΙΜΕΣ'!AF73/'ΒΗΜΑ 2ο-ΤΙΜΕΣ'!AF72)</f>
        <v>2.061928720273561E-2</v>
      </c>
      <c r="AG73" s="29">
        <f>LN('ΒΗΜΑ 2ο-ΤΙΜΕΣ'!AG73/'ΒΗΜΑ 2ο-ΤΙΜΕΣ'!AG72)</f>
        <v>2.4692612590371414E-2</v>
      </c>
      <c r="AH73" s="29">
        <f>LN('ΒΗΜΑ 2ο-ΤΙΜΕΣ'!AH73/'ΒΗΜΑ 2ο-ΤΙΜΕΣ'!AH72)</f>
        <v>-1.5915455305899457E-2</v>
      </c>
      <c r="AI73" s="29">
        <f>LN('ΒΗΜΑ 2ο-ΤΙΜΕΣ'!AI73/'ΒΗΜΑ 2ο-ΤΙΜΕΣ'!AI72)</f>
        <v>-1.5831465216680628E-2</v>
      </c>
      <c r="AJ73" s="29">
        <f>LN('ΒΗΜΑ 2ο-ΤΙΜΕΣ'!AJ73/'ΒΗΜΑ 2ο-ΤΙΜΕΣ'!AJ72)</f>
        <v>0</v>
      </c>
      <c r="AK73" s="29">
        <f>LN('ΒΗΜΑ 2ο-ΤΙΜΕΣ'!AK73/'ΒΗΜΑ 2ο-ΤΙΜΕΣ'!AK72)</f>
        <v>0</v>
      </c>
      <c r="AL73" s="29">
        <f>LN('ΒΗΜΑ 2ο-ΤΙΜΕΣ'!AL73/'ΒΗΜΑ 2ο-ΤΙΜΕΣ'!AL72)</f>
        <v>0</v>
      </c>
      <c r="AM73" s="29">
        <f>LN('ΒΗΜΑ 2ο-ΤΙΜΕΣ'!AM73/'ΒΗΜΑ 2ο-ΤΙΜΕΣ'!AM72)</f>
        <v>-4.6083030861941068E-3</v>
      </c>
      <c r="AN73" s="29">
        <f>LN('ΒΗΜΑ 2ο-ΤΙΜΕΣ'!AN73/'ΒΗΜΑ 2ο-ΤΙΜΕΣ'!AN72)</f>
        <v>0.14310084364067324</v>
      </c>
      <c r="AO73" s="29">
        <f>LN('ΒΗΜΑ 2ο-ΤΙΜΕΣ'!AO73/'ΒΗΜΑ 2ο-ΤΙΜΕΣ'!AO72)</f>
        <v>4.1237171838621562E-3</v>
      </c>
    </row>
    <row r="74" spans="1:41">
      <c r="A74" s="28">
        <v>43019</v>
      </c>
      <c r="B74" s="29">
        <f>LN('ΒΗΜΑ 2ο-ΤΙΜΕΣ'!B74/'ΒΗΜΑ 2ο-ΤΙΜΕΣ'!B73)</f>
        <v>0</v>
      </c>
      <c r="C74" s="29">
        <f>LN('ΒΗΜΑ 2ο-ΤΙΜΕΣ'!C74/'ΒΗΜΑ 2ο-ΤΙΜΕΣ'!C73)</f>
        <v>-2.1245108613736265E-2</v>
      </c>
      <c r="D74" s="29">
        <f>LN('ΒΗΜΑ 2ο-ΤΙΜΕΣ'!D74/'ΒΗΜΑ 2ο-ΤΙΜΕΣ'!D73)</f>
        <v>2.2618088587772364E-2</v>
      </c>
      <c r="E74" s="29">
        <f>LN('ΒΗΜΑ 2ο-ΤΙΜΕΣ'!E74/'ΒΗΜΑ 2ο-ΤΙΜΕΣ'!E73)</f>
        <v>2.3501773449534514E-3</v>
      </c>
      <c r="F74" s="29">
        <f>LN('ΒΗΜΑ 2ο-ΤΙΜΕΣ'!F74/'ΒΗΜΑ 2ο-ΤΙΜΕΣ'!F73)</f>
        <v>-1.5238390104932385E-2</v>
      </c>
      <c r="G74" s="29">
        <f>LN('ΒΗΜΑ 2ο-ΤΙΜΕΣ'!G74/'ΒΗΜΑ 2ο-ΤΙΜΕΣ'!G73)</f>
        <v>0</v>
      </c>
      <c r="H74" s="29">
        <f>LN('ΒΗΜΑ 2ο-ΤΙΜΕΣ'!H74/'ΒΗΜΑ 2ο-ΤΙΜΕΣ'!H73)</f>
        <v>-1.8779348242000977E-3</v>
      </c>
      <c r="I74" s="29">
        <f>LN('ΒΗΜΑ 2ο-ΤΙΜΕΣ'!I74/'ΒΗΜΑ 2ο-ΤΙΜΕΣ'!I73)</f>
        <v>-9.8522964430115944E-3</v>
      </c>
      <c r="J74" s="29">
        <f>LN('ΒΗΜΑ 2ο-ΤΙΜΕΣ'!J74/'ΒΗΜΑ 2ο-ΤΙΜΕΣ'!J73)</f>
        <v>0</v>
      </c>
      <c r="K74" s="29">
        <f>LN('ΒΗΜΑ 2ο-ΤΙΜΕΣ'!K74/'ΒΗΜΑ 2ο-ΤΙΜΕΣ'!K73)</f>
        <v>-1.5324191215357582E-2</v>
      </c>
      <c r="L74" s="29">
        <f>LN('ΒΗΜΑ 2ο-ΤΙΜΕΣ'!L74/'ΒΗΜΑ 2ο-ΤΙΜΕΣ'!L73)</f>
        <v>-1.6680571006970587E-3</v>
      </c>
      <c r="M74" s="29">
        <f>LN('ΒΗΜΑ 2ο-ΤΙΜΕΣ'!M74/'ΒΗΜΑ 2ο-ΤΙΜΕΣ'!M73)</f>
        <v>-1.2820688429061434E-2</v>
      </c>
      <c r="N74" s="29">
        <f>LN('ΒΗΜΑ 2ο-ΤΙΜΕΣ'!N74/'ΒΗΜΑ 2ο-ΤΙΜΕΣ'!N73)</f>
        <v>-1.2578782206860073E-2</v>
      </c>
      <c r="O74" s="29">
        <f>LN('ΒΗΜΑ 2ο-ΤΙΜΕΣ'!O74/'ΒΗΜΑ 2ο-ΤΙΜΕΣ'!O73)</f>
        <v>-5.7867382320548687E-2</v>
      </c>
      <c r="P74" s="29">
        <f>LN('ΒΗΜΑ 2ο-ΤΙΜΕΣ'!P74/'ΒΗΜΑ 2ο-ΤΙΜΕΣ'!P73)</f>
        <v>-5.6737740859078246E-3</v>
      </c>
      <c r="Q74" s="29">
        <f>LN('ΒΗΜΑ 2ο-ΤΙΜΕΣ'!Q74/'ΒΗΜΑ 2ο-ΤΙΜΕΣ'!Q73)</f>
        <v>1.4094435032336039E-3</v>
      </c>
      <c r="R74" s="29">
        <f>LN('ΒΗΜΑ 2ο-ΤΙΜΕΣ'!R74/'ΒΗΜΑ 2ο-ΤΙΜΕΣ'!R73)</f>
        <v>-1.5645032708703346E-2</v>
      </c>
      <c r="S74" s="29">
        <f>LN('ΒΗΜΑ 2ο-ΤΙΜΕΣ'!S74/'ΒΗΜΑ 2ο-ΤΙΜΕΣ'!S73)</f>
        <v>-1.8416726786231265E-2</v>
      </c>
      <c r="T74" s="29">
        <f>LN('ΒΗΜΑ 2ο-ΤΙΜΕΣ'!T74/'ΒΗΜΑ 2ο-ΤΙΜΕΣ'!T73)</f>
        <v>-2.5758472513520102E-2</v>
      </c>
      <c r="U74" s="29">
        <f>LN('ΒΗΜΑ 2ο-ΤΙΜΕΣ'!U74/'ΒΗΜΑ 2ο-ΤΙΜΕΣ'!U73)</f>
        <v>-2.4721891453891483E-3</v>
      </c>
      <c r="V74" s="29">
        <f>LN('ΒΗΜΑ 2ο-ΤΙΜΕΣ'!V74/'ΒΗΜΑ 2ο-ΤΙΜΕΣ'!V73)</f>
        <v>0</v>
      </c>
      <c r="W74" s="29">
        <f>LN('ΒΗΜΑ 2ο-ΤΙΜΕΣ'!W74/'ΒΗΜΑ 2ο-ΤΙΜΕΣ'!W73)</f>
        <v>-1.2300278081651676E-2</v>
      </c>
      <c r="X74" s="29">
        <f>LN('ΒΗΜΑ 2ο-ΤΙΜΕΣ'!X74/'ΒΗΜΑ 2ο-ΤΙΜΕΣ'!X73)</f>
        <v>0</v>
      </c>
      <c r="Y74" s="29">
        <f>LN('ΒΗΜΑ 2ο-ΤΙΜΕΣ'!Y74/'ΒΗΜΑ 2ο-ΤΙΜΕΣ'!Y73)</f>
        <v>-1.7699577099400749E-2</v>
      </c>
      <c r="Z74" s="29">
        <f>LN('ΒΗΜΑ 2ο-ΤΙΜΕΣ'!Z74/'ΒΗΜΑ 2ο-ΤΙΜΕΣ'!Z73)</f>
        <v>1.4117881545785022E-2</v>
      </c>
      <c r="AA74" s="29">
        <f>LN('ΒΗΜΑ 2ο-ΤΙΜΕΣ'!AA74/'ΒΗΜΑ 2ο-ΤΙΜΕΣ'!AA73)</f>
        <v>-5.5401803756153561E-3</v>
      </c>
      <c r="AB74" s="29">
        <f>LN('ΒΗΜΑ 2ο-ΤΙΜΕΣ'!AB74/'ΒΗΜΑ 2ο-ΤΙΜΕΣ'!AB73)</f>
        <v>2.4783160144670005E-3</v>
      </c>
      <c r="AC74" s="29">
        <f>LN('ΒΗΜΑ 2ο-ΤΙΜΕΣ'!AC74/'ΒΗΜΑ 2ο-ΤΙΜΕΣ'!AC73)</f>
        <v>0</v>
      </c>
      <c r="AD74" s="29">
        <f>LN('ΒΗΜΑ 2ο-ΤΙΜΕΣ'!AD74/'ΒΗΜΑ 2ο-ΤΙΜΕΣ'!AD73)</f>
        <v>3.8003155083301604E-3</v>
      </c>
      <c r="AE74" s="29">
        <f>LN('ΒΗΜΑ 2ο-ΤΙΜΕΣ'!AE74/'ΒΗΜΑ 2ο-ΤΙΜΕΣ'!AE73)</f>
        <v>6.8259650703998906E-3</v>
      </c>
      <c r="AF74" s="29">
        <f>LN('ΒΗΜΑ 2ο-ΤΙΜΕΣ'!AF74/'ΒΗΜΑ 2ο-ΤΙΜΕΣ'!AF73)</f>
        <v>5.1701374376890409E-2</v>
      </c>
      <c r="AG74" s="29">
        <f>LN('ΒΗΜΑ 2ο-ΤΙΜΕΣ'!AG74/'ΒΗΜΑ 2ο-ΤΙΜΕΣ'!AG73)</f>
        <v>1.8127384592556701E-2</v>
      </c>
      <c r="AH74" s="29">
        <f>LN('ΒΗΜΑ 2ο-ΤΙΜΕΣ'!AH74/'ΒΗΜΑ 2ο-ΤΙΜΕΣ'!AH73)</f>
        <v>-2.1622464013165657E-2</v>
      </c>
      <c r="AI74" s="29">
        <f>LN('ΒΗΜΑ 2ο-ΤΙΜΕΣ'!AI74/'ΒΗΜΑ 2ο-ΤΙΜΕΣ'!AI73)</f>
        <v>0</v>
      </c>
      <c r="AJ74" s="29">
        <f>LN('ΒΗΜΑ 2ο-ΤΙΜΕΣ'!AJ74/'ΒΗΜΑ 2ο-ΤΙΜΕΣ'!AJ73)</f>
        <v>-1.4913283850717635E-2</v>
      </c>
      <c r="AK74" s="29">
        <f>LN('ΒΗΜΑ 2ο-ΤΙΜΕΣ'!AK74/'ΒΗΜΑ 2ο-ΤΙΜΕΣ'!AK73)</f>
        <v>0</v>
      </c>
      <c r="AL74" s="29">
        <f>LN('ΒΗΜΑ 2ο-ΤΙΜΕΣ'!AL74/'ΒΗΜΑ 2ο-ΤΙΜΕΣ'!AL73)</f>
        <v>1.4598799421152631E-2</v>
      </c>
      <c r="AM74" s="29">
        <f>LN('ΒΗΜΑ 2ο-ΤΙΜΕΣ'!AM74/'ΒΗΜΑ 2ο-ΤΙΜΕΣ'!AM73)</f>
        <v>-2.3121397583795024E-3</v>
      </c>
      <c r="AN74" s="29">
        <f>LN('ΒΗΜΑ 2ο-ΤΙΜΕΣ'!AN74/'ΒΗΜΑ 2ο-ΤΙΜΕΣ'!AN73)</f>
        <v>0</v>
      </c>
      <c r="AO74" s="29">
        <f>LN('ΒΗΜΑ 2ο-ΤΙΜΕΣ'!AO74/'ΒΗΜΑ 2ο-ΤΙΜΕΣ'!AO73)</f>
        <v>-4.1237171838621519E-3</v>
      </c>
    </row>
    <row r="75" spans="1:41">
      <c r="A75" s="28">
        <v>43020</v>
      </c>
      <c r="B75" s="29">
        <f>LN('ΒΗΜΑ 2ο-ΤΙΜΕΣ'!B75/'ΒΗΜΑ 2ο-ΤΙΜΕΣ'!B74)</f>
        <v>0</v>
      </c>
      <c r="C75" s="29">
        <f>LN('ΒΗΜΑ 2ο-ΤΙΜΕΣ'!C75/'ΒΗΜΑ 2ο-ΤΙΜΕΣ'!C74)</f>
        <v>-1.2345835822299266E-2</v>
      </c>
      <c r="D75" s="29">
        <f>LN('ΒΗΜΑ 2ο-ΤΙΜΕΣ'!D75/'ΒΗΜΑ 2ο-ΤΙΜΕΣ'!D74)</f>
        <v>-1.935544295295609E-2</v>
      </c>
      <c r="E75" s="29">
        <f>LN('ΒΗΜΑ 2ο-ΤΙΜΕΣ'!E75/'ΒΗΜΑ 2ο-ΤΙΜΕΣ'!E74)</f>
        <v>-1.2994866856367585E-2</v>
      </c>
      <c r="F75" s="29">
        <f>LN('ΒΗΜΑ 2ο-ΤΙΜΕΣ'!F75/'ΒΗΜΑ 2ο-ΤΙΜΕΣ'!F74)</f>
        <v>1.9175461292718545E-3</v>
      </c>
      <c r="G75" s="29">
        <f>LN('ΒΗΜΑ 2ο-ΤΙΜΕΣ'!G75/'ΒΗΜΑ 2ο-ΤΙΜΕΣ'!G74)</f>
        <v>8.6994350854003536E-4</v>
      </c>
      <c r="H75" s="29">
        <f>LN('ΒΗΜΑ 2ο-ΤΙΜΕΣ'!H75/'ΒΗΜΑ 2ο-ΤΙΜΕΣ'!H74)</f>
        <v>0</v>
      </c>
      <c r="I75" s="29">
        <f>LN('ΒΗΜΑ 2ο-ΤΙΜΕΣ'!I75/'ΒΗΜΑ 2ο-ΤΙΜΕΣ'!I74)</f>
        <v>-9.950330853168092E-3</v>
      </c>
      <c r="J75" s="29">
        <f>LN('ΒΗΜΑ 2ο-ΤΙΜΕΣ'!J75/'ΒΗΜΑ 2ο-ΤΙΜΕΣ'!J74)</f>
        <v>-2.5673955052458097E-3</v>
      </c>
      <c r="K75" s="29">
        <f>LN('ΒΗΜΑ 2ο-ΤΙΜΕΣ'!K75/'ΒΗΜΑ 2ο-ΤΙΜΕΣ'!K74)</f>
        <v>-3.280996615676878E-3</v>
      </c>
      <c r="L75" s="29">
        <f>LN('ΒΗΜΑ 2ο-ΤΙΜΕΣ'!L75/'ΒΗΜΑ 2ο-ΤΙΜΕΣ'!L74)</f>
        <v>-6.700192569819562E-3</v>
      </c>
      <c r="M75" s="29">
        <f>LN('ΒΗΜΑ 2ο-ΤΙΜΕΣ'!M75/'ΒΗΜΑ 2ο-ΤΙΜΕΣ'!M74)</f>
        <v>6.4308903302903314E-3</v>
      </c>
      <c r="N75" s="29">
        <f>LN('ΒΗΜΑ 2ο-ΤΙΜΕΣ'!N75/'ΒΗΜΑ 2ο-ΤΙΜΕΣ'!N74)</f>
        <v>-1.2739025777429714E-2</v>
      </c>
      <c r="O75" s="29">
        <f>LN('ΒΗΜΑ 2ο-ΤΙΜΕΣ'!O75/'ΒΗΜΑ 2ο-ΤΙΜΕΣ'!O74)</f>
        <v>4.246290881451004E-3</v>
      </c>
      <c r="P75" s="29">
        <f>LN('ΒΗΜΑ 2ο-ΤΙΜΕΣ'!P75/'ΒΗΜΑ 2ο-ΤΙΜΕΣ'!P74)</f>
        <v>-5.7061495768546714E-3</v>
      </c>
      <c r="Q75" s="29">
        <f>LN('ΒΗΜΑ 2ο-ΤΙΜΕΣ'!Q75/'ΒΗΜΑ 2ο-ΤΙΜΕΣ'!Q74)</f>
        <v>1.4074597678797698E-3</v>
      </c>
      <c r="R75" s="29">
        <f>LN('ΒΗΜΑ 2ο-ΤΙΜΕΣ'!R75/'ΒΗΜΑ 2ο-ΤΙΜΕΣ'!R74)</f>
        <v>-1.0225037961161441E-2</v>
      </c>
      <c r="S75" s="29">
        <f>LN('ΒΗΜΑ 2ο-ΤΙΜΕΣ'!S75/'ΒΗΜΑ 2ο-ΤΙΜΕΣ'!S74)</f>
        <v>-5.5918132657779415E-3</v>
      </c>
      <c r="T75" s="29">
        <f>LN('ΒΗΜΑ 2ο-ΤΙΜΕΣ'!T75/'ΒΗΜΑ 2ο-ΤΙΜΕΣ'!T74)</f>
        <v>2.8169032711133734E-3</v>
      </c>
      <c r="U75" s="29">
        <f>LN('ΒΗΜΑ 2ο-ΤΙΜΕΣ'!U75/'ΒΗΜΑ 2ο-ΤΙΜΕΣ'!U74)</f>
        <v>-1.6515280384729533E-3</v>
      </c>
      <c r="V75" s="29">
        <f>LN('ΒΗΜΑ 2ο-ΤΙΜΕΣ'!V75/'ΒΗΜΑ 2ο-ΤΙΜΕΣ'!V74)</f>
        <v>-6.1162270174360944E-3</v>
      </c>
      <c r="W75" s="29">
        <f>LN('ΒΗΜΑ 2ο-ΤΙΜΕΣ'!W75/'ΒΗΜΑ 2ο-ΤΙΜΕΣ'!W74)</f>
        <v>-8.7011114527361655E-3</v>
      </c>
      <c r="X75" s="29">
        <f>LN('ΒΗΜΑ 2ο-ΤΙΜΕΣ'!X75/'ΒΗΜΑ 2ο-ΤΙΜΕΣ'!X74)</f>
        <v>0</v>
      </c>
      <c r="Y75" s="29">
        <f>LN('ΒΗΜΑ 2ο-ΤΙΜΕΣ'!Y75/'ΒΗΜΑ 2ο-ΤΙΜΕΣ'!Y74)</f>
        <v>1.7699577099400638E-2</v>
      </c>
      <c r="Z75" s="29">
        <f>LN('ΒΗΜΑ 2ο-ΤΙΜΕΣ'!Z75/'ΒΗΜΑ 2ο-ΤΙΜΕΣ'!Z74)</f>
        <v>6.9848945219507484E-3</v>
      </c>
      <c r="AA75" s="29">
        <f>LN('ΒΗΜΑ 2ο-ΤΙΜΕΣ'!AA75/'ΒΗΜΑ 2ο-ΤΙΜΕΣ'!AA74)</f>
        <v>-1.8535686493229438E-3</v>
      </c>
      <c r="AB75" s="29">
        <f>LN('ΒΗΜΑ 2ο-ΤΙΜΕΣ'!AB75/'ΒΗΜΑ 2ο-ΤΙΜΕΣ'!AB74)</f>
        <v>-4.9627893421291249E-3</v>
      </c>
      <c r="AC75" s="29">
        <f>LN('ΒΗΜΑ 2ο-ΤΙΜΕΣ'!AC75/'ΒΗΜΑ 2ο-ΤΙΜΕΣ'!AC74)</f>
        <v>-9.7418419784337472E-4</v>
      </c>
      <c r="AD75" s="29">
        <f>LN('ΒΗΜΑ 2ο-ΤΙΜΕΣ'!AD75/'ΒΗΜΑ 2ο-ΤΙΜΕΣ'!AD74)</f>
        <v>1.3783599701213596E-3</v>
      </c>
      <c r="AE75" s="29">
        <f>LN('ΒΗΜΑ 2ο-ΤΙΜΕΣ'!AE75/'ΒΗΜΑ 2ο-ΤΙΜΕΣ'!AE74)</f>
        <v>1.0152371464018128E-2</v>
      </c>
      <c r="AF75" s="29">
        <f>LN('ΒΗΜΑ 2ο-ΤΙΜΕΣ'!AF75/'ΒΗΜΑ 2ο-ΤΙΜΕΣ'!AF74)</f>
        <v>-3.1498667059371051E-2</v>
      </c>
      <c r="AG75" s="29">
        <f>LN('ΒΗΜΑ 2ο-ΤΙΜΕΣ'!AG75/'ΒΗΜΑ 2ο-ΤΙΜΕΣ'!AG74)</f>
        <v>3.5297782081023688E-2</v>
      </c>
      <c r="AH75" s="29">
        <f>LN('ΒΗΜΑ 2ο-ΤΙΜΕΣ'!AH75/'ΒΗΜΑ 2ο-ΤΙΜΕΣ'!AH74)</f>
        <v>1.6260520871780326E-2</v>
      </c>
      <c r="AI75" s="29">
        <f>LN('ΒΗΜΑ 2ο-ΤΙΜΕΣ'!AI75/'ΒΗΜΑ 2ο-ΤΙΜΕΣ'!AI74)</f>
        <v>4.6761765908039286E-2</v>
      </c>
      <c r="AJ75" s="29">
        <f>LN('ΒΗΜΑ 2ο-ΤΙΜΕΣ'!AJ75/'ΒΗΜΑ 2ο-ΤΙΜΕΣ'!AJ74)</f>
        <v>8.3125998193655654E-3</v>
      </c>
      <c r="AK75" s="29">
        <f>LN('ΒΗΜΑ 2ο-ΤΙΜΕΣ'!AK75/'ΒΗΜΑ 2ο-ΤΙΜΕΣ'!AK74)</f>
        <v>0</v>
      </c>
      <c r="AL75" s="29">
        <f>LN('ΒΗΜΑ 2ο-ΤΙΜΕΣ'!AL75/'ΒΗΜΑ 2ο-ΤΙΜΕΣ'!AL74)</f>
        <v>1.4388737452099671E-2</v>
      </c>
      <c r="AM75" s="29">
        <f>LN('ΒΗΜΑ 2ο-ΤΙΜΕΣ'!AM75/'ΒΗΜΑ 2ο-ΤΙΜΕΣ'!AM74)</f>
        <v>2.3121397583793788E-3</v>
      </c>
      <c r="AN75" s="29">
        <f>LN('ΒΗΜΑ 2ο-ΤΙΜΕΣ'!AN75/'ΒΗΜΑ 2ο-ΤΙΜΕΣ'!AN74)</f>
        <v>0</v>
      </c>
      <c r="AO75" s="29">
        <f>LN('ΒΗΜΑ 2ο-ΤΙΜΕΣ'!AO75/'ΒΗΜΑ 2ο-ΤΙΜΕΣ'!AO74)</f>
        <v>-6.2176366108705619E-3</v>
      </c>
    </row>
    <row r="76" spans="1:41">
      <c r="A76" s="28">
        <v>43021</v>
      </c>
      <c r="B76" s="29">
        <f>LN('ΒΗΜΑ 2ο-ΤΙΜΕΣ'!B76/'ΒΗΜΑ 2ο-ΤΙΜΕΣ'!B75)</f>
        <v>2.2497197340153245E-3</v>
      </c>
      <c r="C76" s="29">
        <f>LN('ΒΗΜΑ 2ο-ΤΙΜΕΣ'!C76/'ΒΗΜΑ 2ο-ΤΙΜΕΣ'!C75)</f>
        <v>3.5091319811269978E-2</v>
      </c>
      <c r="D76" s="29">
        <f>LN('ΒΗΜΑ 2ο-ΤΙΜΕΣ'!D76/'ΒΗΜΑ 2ο-ΤΙΜΕΣ'!D75)</f>
        <v>1.2945164592036986E-2</v>
      </c>
      <c r="E76" s="29">
        <f>LN('ΒΗΜΑ 2ο-ΤΙΜΕΣ'!E76/'ΒΗΜΑ 2ο-ΤΙΜΕΣ'!E75)</f>
        <v>1.1820468600426045E-2</v>
      </c>
      <c r="F76" s="29">
        <f>LN('ΒΗΜΑ 2ο-ΤΙΜΕΣ'!F76/'ΒΗΜΑ 2ο-ΤΙΜΕΣ'!F75)</f>
        <v>6.3836580527249658E-4</v>
      </c>
      <c r="G76" s="29">
        <f>LN('ΒΗΜΑ 2ο-ΤΙΜΕΣ'!G76/'ΒΗΜΑ 2ο-ΤΙΜΕΣ'!G75)</f>
        <v>2.0654779030746064E-2</v>
      </c>
      <c r="H76" s="29">
        <f>LN('ΒΗΜΑ 2ο-ΤΙΜΕΣ'!H76/'ΒΗΜΑ 2ο-ΤΙΜΕΣ'!H75)</f>
        <v>7.4906717291576587E-3</v>
      </c>
      <c r="I76" s="29">
        <f>LN('ΒΗΜΑ 2ο-ΤΙΜΕΣ'!I76/'ΒΗΜΑ 2ο-ΤΙΜΕΣ'!I75)</f>
        <v>1.980262729617973E-2</v>
      </c>
      <c r="J76" s="29">
        <f>LN('ΒΗΜΑ 2ο-ΤΙΜΕΣ'!J76/'ΒΗΜΑ 2ο-ΤΙΜΕΣ'!J75)</f>
        <v>1.5306421282675507E-2</v>
      </c>
      <c r="K76" s="29">
        <f>LN('ΒΗΜΑ 2ο-ΤΙΜΕΣ'!K76/'ΒΗΜΑ 2ο-ΤΙΜΕΣ'!K75)</f>
        <v>-4.7058910374127277E-3</v>
      </c>
      <c r="L76" s="29">
        <f>LN('ΒΗΜΑ 2ο-ΤΙΜΕΣ'!L76/'ΒΗΜΑ 2ο-ΤΙΜΕΣ'!L75)</f>
        <v>8.3682496705165792E-3</v>
      </c>
      <c r="M76" s="29">
        <f>LN('ΒΗΜΑ 2ο-ΤΙΜΕΣ'!M76/'ΒΗΜΑ 2ο-ΤΙΜΕΣ'!M75)</f>
        <v>2.5317807984290001E-2</v>
      </c>
      <c r="N76" s="29">
        <f>LN('ΒΗΜΑ 2ο-ΤΙΜΕΣ'!N76/'ΒΗΜΑ 2ο-ΤΙΜΕΣ'!N75)</f>
        <v>1.9048194970694411E-2</v>
      </c>
      <c r="O76" s="29">
        <f>LN('ΒΗΜΑ 2ο-ΤΙΜΕΣ'!O76/'ΒΗΜΑ 2ο-ΤΙΜΕΣ'!O75)</f>
        <v>-3.7414435850257485E-2</v>
      </c>
      <c r="P76" s="29">
        <f>LN('ΒΗΜΑ 2ο-ΤΙΜΕΣ'!P76/'ΒΗΜΑ 2ο-ΤΙΜΕΣ'!P75)</f>
        <v>-2.8653314732863936E-3</v>
      </c>
      <c r="Q76" s="29">
        <f>LN('ΒΗΜΑ 2ο-ΤΙΜΕΣ'!Q76/'ΒΗΜΑ 2ο-ΤΙΜΕΣ'!Q75)</f>
        <v>2.5001302205417186E-2</v>
      </c>
      <c r="R76" s="29">
        <f>LN('ΒΗΜΑ 2ο-ΤΙΜΕΣ'!R76/'ΒΗΜΑ 2ο-ΤΙΜΕΣ'!R75)</f>
        <v>6.6581551985903081E-3</v>
      </c>
      <c r="S76" s="29">
        <f>LN('ΒΗΜΑ 2ο-ΤΙΜΕΣ'!S76/'ΒΗΜΑ 2ο-ΤΙΜΕΣ'!S75)</f>
        <v>9.3023926623136306E-3</v>
      </c>
      <c r="T76" s="29">
        <f>LN('ΒΗΜΑ 2ο-ΤΙΜΕΣ'!T76/'ΒΗΜΑ 2ο-ΤΙΜΕΣ'!T75)</f>
        <v>5.6101128907667828E-3</v>
      </c>
      <c r="U76" s="29">
        <f>LN('ΒΗΜΑ 2ο-ΤΙΜΕΣ'!U76/'ΒΗΜΑ 2ο-ΤΙΜΕΣ'!U75)</f>
        <v>8.2304991365154435E-3</v>
      </c>
      <c r="V76" s="29">
        <f>LN('ΒΗΜΑ 2ο-ΤΙΜΕΣ'!V76/'ΒΗΜΑ 2ο-ΤΙΜΕΣ'!V75)</f>
        <v>7.1035773116751744E-2</v>
      </c>
      <c r="W76" s="29">
        <f>LN('ΒΗΜΑ 2ο-ΤΙΜΕΣ'!W76/'ΒΗΜΑ 2ο-ΤΙΜΕΣ'!W75)</f>
        <v>7.4627212015895943E-3</v>
      </c>
      <c r="X76" s="29">
        <f>LN('ΒΗΜΑ 2ο-ΤΙΜΕΣ'!X76/'ΒΗΜΑ 2ο-ΤΙΜΕΣ'!X75)</f>
        <v>1.5435808129839248E-2</v>
      </c>
      <c r="Y76" s="29">
        <f>LN('ΒΗΜΑ 2ο-ΤΙΜΕΣ'!Y76/'ΒΗΜΑ 2ο-ΤΙΜΕΣ'!Y75)</f>
        <v>8.7336799687546315E-3</v>
      </c>
      <c r="Z76" s="29">
        <f>LN('ΒΗΜΑ 2ο-ΤΙΜΕΣ'!Z76/'ΒΗΜΑ 2ο-ΤΙΜΕΣ'!Z75)</f>
        <v>-9.3240768751232904E-3</v>
      </c>
      <c r="AA76" s="29">
        <f>LN('ΒΗΜΑ 2ο-ΤΙΜΕΣ'!AA76/'ΒΗΜΑ 2ο-ΤΙΜΕΣ'!AA75)</f>
        <v>5.5504305306490415E-3</v>
      </c>
      <c r="AB76" s="29">
        <f>LN('ΒΗΜΑ 2ο-ΤΙΜΕΣ'!AB76/'ΒΗΜΑ 2ο-ΤΙΜΕΣ'!AB75)</f>
        <v>0</v>
      </c>
      <c r="AC76" s="29">
        <f>LN('ΒΗΜΑ 2ο-ΤΙΜΕΣ'!AC76/'ΒΗΜΑ 2ο-ΤΙΜΕΣ'!AC75)</f>
        <v>-6.8459925079901139E-3</v>
      </c>
      <c r="AD76" s="29">
        <f>LN('ΒΗΜΑ 2ο-ΤΙΜΕΣ'!AD76/'ΒΗΜΑ 2ο-ΤΙΜΕΣ'!AD75)</f>
        <v>7.8889107471991245E-3</v>
      </c>
      <c r="AE76" s="29">
        <f>LN('ΒΗΜΑ 2ο-ΤΙΜΕΣ'!AE76/'ΒΗΜΑ 2ο-ΤΙΜΕΣ'!AE75)</f>
        <v>-1.0152371464018073E-2</v>
      </c>
      <c r="AF76" s="29">
        <f>LN('ΒΗΜΑ 2ο-ΤΙΜΕΣ'!AF76/'ΒΗΜΑ 2ο-ΤΙΜΕΣ'!AF75)</f>
        <v>1.1928570865273812E-2</v>
      </c>
      <c r="AG76" s="29">
        <f>LN('ΒΗΜΑ 2ο-ΤΙΜΕΣ'!AG76/'ΒΗΜΑ 2ο-ΤΙΜΕΣ'!AG75)</f>
        <v>1.1494379425735212E-2</v>
      </c>
      <c r="AH76" s="29">
        <f>LN('ΒΗΜΑ 2ο-ΤΙΜΕΣ'!AH76/'ΒΗΜΑ 2ο-ΤΙΜΕΣ'!AH75)</f>
        <v>1.600034134644112E-2</v>
      </c>
      <c r="AI76" s="29">
        <f>LN('ΒΗΜΑ 2ο-ΤΙΜΕΣ'!AI76/'ΒΗΜΑ 2ο-ΤΙΜΕΣ'!AI75)</f>
        <v>2.0101179321087088E-2</v>
      </c>
      <c r="AJ76" s="29">
        <f>LN('ΒΗΜΑ 2ο-ΤΙΜΕΣ'!AJ76/'ΒΗΜΑ 2ο-ΤΙΜΕΣ'!AJ75)</f>
        <v>-1.1657084542212865E-2</v>
      </c>
      <c r="AK76" s="29">
        <f>LN('ΒΗΜΑ 2ο-ΤΙΜΕΣ'!AK76/'ΒΗΜΑ 2ο-ΤΙΜΕΣ'!AK75)</f>
        <v>7.2202479734870973E-3</v>
      </c>
      <c r="AL76" s="29">
        <f>LN('ΒΗΜΑ 2ο-ΤΙΜΕΣ'!AL76/'ΒΗΜΑ 2ο-ΤΙΜΕΣ'!AL75)</f>
        <v>1.4184634991956381E-2</v>
      </c>
      <c r="AM76" s="29">
        <f>LN('ΒΗΜΑ 2ο-ΤΙΜΕΣ'!AM76/'ΒΗΜΑ 2ο-ΤΙΜΕΣ'!AM75)</f>
        <v>9.1954670931003943E-3</v>
      </c>
      <c r="AN76" s="29">
        <f>LN('ΒΗΜΑ 2ο-ΤΙΜΕΣ'!AN76/'ΒΗΜΑ 2ο-ΤΙΜΕΣ'!AN75)</f>
        <v>6.4538521137571164E-2</v>
      </c>
      <c r="AO76" s="29">
        <f>LN('ΒΗΜΑ 2ο-ΤΙΜΕΣ'!AO76/'ΒΗΜΑ 2ο-ΤΙΜΕΣ'!AO75)</f>
        <v>-2.0811662038245117E-3</v>
      </c>
    </row>
    <row r="77" spans="1:41">
      <c r="A77" s="28">
        <v>43024</v>
      </c>
      <c r="B77" s="29">
        <f>LN('ΒΗΜΑ 2ο-ΤΙΜΕΣ'!B77/'ΒΗΜΑ 2ο-ΤΙΜΕΣ'!B76)</f>
        <v>1.1173300598125255E-2</v>
      </c>
      <c r="C77" s="29">
        <f>LN('ΒΗΜΑ 2ο-ΤΙΜΕΣ'!C77/'ΒΗΜΑ 2ο-ΤΙΜΕΣ'!C76)</f>
        <v>0</v>
      </c>
      <c r="D77" s="29">
        <f>LN('ΒΗΜΑ 2ο-ΤΙΜΕΣ'!D77/'ΒΗΜΑ 2ο-ΤΙΜΕΣ'!D76)</f>
        <v>9.6000737290193577E-3</v>
      </c>
      <c r="E77" s="29">
        <f>LN('ΒΗΜΑ 2ο-ΤΙΜΕΣ'!E77/'ΒΗΜΑ 2ο-ΤΙΜΕΣ'!E76)</f>
        <v>7.0257900244058225E-3</v>
      </c>
      <c r="F77" s="29">
        <f>LN('ΒΗΜΑ 2ο-ΤΙΜΕΣ'!F77/'ΒΗΜΑ 2ο-ΤΙΜΕΣ'!F76)</f>
        <v>5.0923089037125842E-3</v>
      </c>
      <c r="G77" s="29">
        <f>LN('ΒΗΜΑ 2ο-ΤΙΜΕΣ'!G77/'ΒΗΜΑ 2ο-ΤΙΜΕΣ'!G76)</f>
        <v>-4.6958464091290319E-3</v>
      </c>
      <c r="H77" s="29">
        <f>LN('ΒΗΜΑ 2ο-ΤΙΜΕΣ'!H77/'ΒΗΜΑ 2ο-ΤΙΜΕΣ'!H76)</f>
        <v>1.8639334380627327E-3</v>
      </c>
      <c r="I77" s="29">
        <f>LN('ΒΗΜΑ 2ο-ΤΙΜΕΣ'!I77/'ΒΗΜΑ 2ο-ΤΙΜΕΣ'!I76)</f>
        <v>2.8987536873252406E-2</v>
      </c>
      <c r="J77" s="29">
        <f>LN('ΒΗΜΑ 2ο-ΤΙΜΕΣ'!J77/'ΒΗΜΑ 2ο-ΤΙΜΕΣ'!J76)</f>
        <v>1.007565198874164E-2</v>
      </c>
      <c r="K77" s="29">
        <f>LN('ΒΗΜΑ 2ο-ΤΙΜΕΣ'!K77/'ΒΗΜΑ 2ο-ΤΙΜΕΣ'!K76)</f>
        <v>1.8229062848749186E-2</v>
      </c>
      <c r="L77" s="29">
        <f>LN('ΒΗΜΑ 2ο-ΤΙΜΕΣ'!L77/'ΒΗΜΑ 2ο-ΤΙΜΕΣ'!L76)</f>
        <v>1.159913584335194E-2</v>
      </c>
      <c r="M77" s="29">
        <f>LN('ΒΗΜΑ 2ο-ΤΙΜΕΣ'!M77/'ΒΗΜΑ 2ο-ΤΙΜΕΣ'!M76)</f>
        <v>6.2305497506361628E-3</v>
      </c>
      <c r="N77" s="29">
        <f>LN('ΒΗΜΑ 2ο-ΤΙΜΕΣ'!N77/'ΒΗΜΑ 2ο-ΤΙΜΕΣ'!N76)</f>
        <v>-3.8466280827796052E-2</v>
      </c>
      <c r="O77" s="29">
        <f>LN('ΒΗΜΑ 2ο-ΤΙΜΕΣ'!O77/'ΒΗΜΑ 2ο-ΤΙΜΕΣ'!O76)</f>
        <v>-1.0316966970932267E-2</v>
      </c>
      <c r="P77" s="29">
        <f>LN('ΒΗΜΑ 2ο-ΤΙΜΕΣ'!P77/'ΒΗΜΑ 2ο-ΤΙΜΕΣ'!P76)</f>
        <v>-1.0093813169218787E-2</v>
      </c>
      <c r="Q77" s="29">
        <f>LN('ΒΗΜΑ 2ο-ΤΙΜΕΣ'!Q77/'ΒΗΜΑ 2ο-ΤΙΜΕΣ'!Q76)</f>
        <v>1.3708021337786216E-3</v>
      </c>
      <c r="R77" s="29">
        <f>LN('ΒΗΜΑ 2ο-ΤΙΜΕΣ'!R77/'ΒΗΜΑ 2ο-ΤΙΜΕΣ'!R76)</f>
        <v>-9.7461658871669486E-3</v>
      </c>
      <c r="S77" s="29">
        <f>LN('ΒΗΜΑ 2ο-ΤΙΜΕΣ'!S77/'ΒΗΜΑ 2ο-ΤΙΜΕΣ'!S76)</f>
        <v>5.5401803756153509E-3</v>
      </c>
      <c r="T77" s="29">
        <f>LN('ΒΗΜΑ 2ο-ΤΙΜΕΣ'!T77/'ΒΗΜΑ 2ο-ΤΙΜΕΣ'!T76)</f>
        <v>9.0498355199178562E-3</v>
      </c>
      <c r="U77" s="29">
        <f>LN('ΒΗΜΑ 2ο-ΤΙΜΕΣ'!U77/'ΒΗΜΑ 2ο-ΤΙΜΕΣ'!U76)</f>
        <v>2.455997959870304E-3</v>
      </c>
      <c r="V77" s="29">
        <f>LN('ΒΗΜΑ 2ο-ΤΙΜΕΣ'!V77/'ΒΗΜΑ 2ο-ΤΙΜΕΣ'!V76)</f>
        <v>-2.8987536873252298E-2</v>
      </c>
      <c r="W77" s="29">
        <f>LN('ΒΗΜΑ 2ο-ΤΙΜΕΣ'!W77/'ΒΗΜΑ 2ο-ΤΙΜΕΣ'!W76)</f>
        <v>9.8644449709140158E-3</v>
      </c>
      <c r="X77" s="29">
        <f>LN('ΒΗΜΑ 2ο-ΤΙΜΕΣ'!X77/'ΒΗΜΑ 2ο-ΤΙΜΕΣ'!X76)</f>
        <v>6.5430985889358868E-3</v>
      </c>
      <c r="Y77" s="29">
        <f>LN('ΒΗΜΑ 2ο-ΤΙΜΕΣ'!Y77/'ΒΗΜΑ 2ο-ΤΙΜΕΣ'!Y76)</f>
        <v>-8.7336799687546662E-3</v>
      </c>
      <c r="Z77" s="29">
        <f>LN('ΒΗΜΑ 2ο-ΤΙΜΕΣ'!Z77/'ΒΗΜΑ 2ο-ΤΙΜΕΣ'!Z76)</f>
        <v>1.164157501548599E-2</v>
      </c>
      <c r="AA77" s="29">
        <f>LN('ΒΗΜΑ 2ο-ΤΙΜΕΣ'!AA77/'ΒΗΜΑ 2ο-ΤΙΜΕΣ'!AA76)</f>
        <v>1.8433184942893146E-3</v>
      </c>
      <c r="AB77" s="29">
        <f>LN('ΒΗΜΑ 2ο-ΤΙΜΕΣ'!AB77/'ΒΗΜΑ 2ο-ΤΙΜΕΣ'!AB76)</f>
        <v>-4.9875415110389393E-3</v>
      </c>
      <c r="AC77" s="29">
        <f>LN('ΒΗΜΑ 2ο-ΤΙΜΕΣ'!AC77/'ΒΗΜΑ 2ο-ΤΙΜΕΣ'!AC76)</f>
        <v>1.0737048000956656E-2</v>
      </c>
      <c r="AD77" s="29">
        <f>LN('ΒΗΜΑ 2ο-ΤΙΜΕΣ'!AD77/'ΒΗΜΑ 2ο-ΤΙΜΕΣ'!AD76)</f>
        <v>5.1116144694969895E-3</v>
      </c>
      <c r="AE77" s="29">
        <f>LN('ΒΗΜΑ 2ο-ΤΙΜΕΣ'!AE77/'ΒΗΜΑ 2ο-ΤΙΜΕΣ'!AE76)</f>
        <v>1.3513719166722855E-2</v>
      </c>
      <c r="AF77" s="29">
        <f>LN('ΒΗΜΑ 2ο-ΤΙΜΕΣ'!AF77/'ΒΗΜΑ 2ο-ΤΙΜΕΣ'!AF76)</f>
        <v>1.5686596167699473E-2</v>
      </c>
      <c r="AG77" s="29">
        <f>LN('ΒΗΜΑ 2ο-ΤΙΜΕΣ'!AG77/'ΒΗΜΑ 2ο-ΤΙΜΕΣ'!AG76)</f>
        <v>1.4184634991956381E-2</v>
      </c>
      <c r="AH77" s="29">
        <f>LN('ΒΗΜΑ 2ο-ΤΙΜΕΣ'!AH77/'ΒΗΜΑ 2ο-ΤΙΜΕΣ'!AH76)</f>
        <v>-5.3050522296932291E-3</v>
      </c>
      <c r="AI77" s="29">
        <f>LN('ΒΗΜΑ 2ο-ΤΙΜΕΣ'!AI77/'ΒΗΜΑ 2ο-ΤΙΜΕΣ'!AI76)</f>
        <v>-4.9875415110389393E-3</v>
      </c>
      <c r="AJ77" s="29">
        <f>LN('ΒΗΜΑ 2ο-ΤΙΜΕΣ'!AJ77/'ΒΗΜΑ 2ο-ΤΙΜΕΣ'!AJ76)</f>
        <v>1.1657084542212948E-2</v>
      </c>
      <c r="AK77" s="29">
        <f>LN('ΒΗΜΑ 2ο-ΤΙΜΕΣ'!AK77/'ΒΗΜΑ 2ο-ΤΙΜΕΣ'!AK76)</f>
        <v>7.168489478612497E-3</v>
      </c>
      <c r="AL77" s="29">
        <f>LN('ΒΗΜΑ 2ο-ΤΙΜΕΣ'!AL77/'ΒΗΜΑ 2ο-ΤΙΜΕΣ'!AL76)</f>
        <v>7.0175726586465398E-3</v>
      </c>
      <c r="AM77" s="29">
        <f>LN('ΒΗΜΑ 2ο-ΤΙΜΕΣ'!AM77/'ΒΗΜΑ 2ο-ΤΙΜΕΣ'!AM76)</f>
        <v>-9.1954670931002746E-3</v>
      </c>
      <c r="AN77" s="29">
        <f>LN('ΒΗΜΑ 2ο-ΤΙΜΕΣ'!AN77/'ΒΗΜΑ 2ο-ΤΙΜΕΣ'!AN76)</f>
        <v>3.0771658666753687E-2</v>
      </c>
      <c r="AO77" s="29">
        <f>LN('ΒΗΜΑ 2ο-ΤΙΜΕΣ'!AO77/'ΒΗΜΑ 2ο-ΤΙΜΕΣ'!AO76)</f>
        <v>8.2988028146950641E-3</v>
      </c>
    </row>
    <row r="78" spans="1:41">
      <c r="A78" s="28">
        <v>43025</v>
      </c>
      <c r="B78" s="29">
        <f>LN('ΒΗΜΑ 2ο-ΤΙΜΕΣ'!B78/'ΒΗΜΑ 2ο-ΤΙΜΕΣ'!B77)</f>
        <v>-1.1173300598125189E-2</v>
      </c>
      <c r="C78" s="29">
        <f>LN('ΒΗΜΑ 2ο-ΤΙΜΕΣ'!C78/'ΒΗΜΑ 2ο-ΤΙΜΕΣ'!C77)</f>
        <v>-1.5003753752345652E-3</v>
      </c>
      <c r="D78" s="29">
        <f>LN('ΒΗΜΑ 2ο-ΤΙΜΕΣ'!D78/'ΒΗΜΑ 2ο-ΤΙΜΕΣ'!D77)</f>
        <v>-2.2545238321056323E-2</v>
      </c>
      <c r="E78" s="29">
        <f>LN('ΒΗΜΑ 2ο-ΤΙΜΕΣ'!E78/'ΒΗΜΑ 2ο-ΤΙΜΕΣ'!E77)</f>
        <v>-5.8513917684641249E-3</v>
      </c>
      <c r="F78" s="29">
        <f>LN('ΒΗΜΑ 2ο-ΤΙΜΕΣ'!F78/'ΒΗΜΑ 2ο-ΤΙΜΕΣ'!F77)</f>
        <v>-1.9065782705815315E-3</v>
      </c>
      <c r="G78" s="29">
        <f>LN('ΒΗΜΑ 2ο-ΤΙΜΕΣ'!G78/'ΒΗΜΑ 2ο-ΤΙΜΕΣ'!G77)</f>
        <v>0</v>
      </c>
      <c r="H78" s="29">
        <f>LN('ΒΗΜΑ 2ο-ΤΙΜΕΣ'!H78/'ΒΗΜΑ 2ο-ΤΙΜΕΣ'!H77)</f>
        <v>0</v>
      </c>
      <c r="I78" s="29">
        <f>LN('ΒΗΜΑ 2ο-ΤΙΜΕΣ'!I78/'ΒΗΜΑ 2ο-ΤΙΜΕΣ'!I77)</f>
        <v>-9.5694510161506725E-3</v>
      </c>
      <c r="J78" s="29">
        <f>LN('ΒΗΜΑ 2ο-ΤΙΜΕΣ'!J78/'ΒΗΜΑ 2ο-ΤΙΜΕΣ'!J77)</f>
        <v>-2.5094116054258072E-3</v>
      </c>
      <c r="K78" s="29">
        <f>LN('ΒΗΜΑ 2ο-ΤΙΜΕΣ'!K78/'ΒΗΜΑ 2ο-ΤΙΜΕΣ'!K77)</f>
        <v>-6.9719083241146489E-3</v>
      </c>
      <c r="L78" s="29">
        <f>LN('ΒΗΜΑ 2ο-ΤΙΜΕΣ'!L78/'ΒΗΜΑ 2ο-ΤΙΜΕΣ'!L77)</f>
        <v>-1.1599135843351918E-2</v>
      </c>
      <c r="M78" s="29">
        <f>LN('ΒΗΜΑ 2ο-ΤΙΜΕΣ'!M78/'ΒΗΜΑ 2ο-ΤΙΜΕΣ'!M77)</f>
        <v>-6.2305497506360864E-3</v>
      </c>
      <c r="N78" s="29">
        <f>LN('ΒΗΜΑ 2ο-ΤΙΜΕΣ'!N78/'ΒΗΜΑ 2ο-ΤΙΜΕΣ'!N77)</f>
        <v>1.2987195526811112E-2</v>
      </c>
      <c r="O78" s="29">
        <f>LN('ΒΗΜΑ 2ο-ΤΙΜΕΣ'!O78/'ΒΗΜΑ 2ο-ΤΙΜΕΣ'!O77)</f>
        <v>0.1303782786331141</v>
      </c>
      <c r="P78" s="29">
        <f>LN('ΒΗΜΑ 2ο-ΤΙΜΕΣ'!P78/'ΒΗΜΑ 2ο-ΤΙΜΕΣ'!P77)</f>
        <v>-2.6433257068155368E-2</v>
      </c>
      <c r="Q78" s="29">
        <f>LN('ΒΗΜΑ 2ο-ΤΙΜΕΣ'!Q78/'ΒΗΜΑ 2ο-ΤΙΜΕΣ'!Q77)</f>
        <v>-1.6574965094212676E-2</v>
      </c>
      <c r="R78" s="29">
        <f>LN('ΒΗΜΑ 2ο-ΤΙΜΕΣ'!R78/'ΒΗΜΑ 2ο-ΤΙΜΕΣ'!R77)</f>
        <v>-1.0362787035546547E-2</v>
      </c>
      <c r="S78" s="29">
        <f>LN('ΒΗΜΑ 2ο-ΤΙΜΕΣ'!S78/'ΒΗΜΑ 2ο-ΤΙΜΕΣ'!S77)</f>
        <v>-1.2975158863133305E-2</v>
      </c>
      <c r="T78" s="29">
        <f>LN('ΒΗΜΑ 2ο-ΤΙΜΕΣ'!T78/'ΒΗΜΑ 2ο-ΤΙΜΕΣ'!T77)</f>
        <v>-1.9594748696532837E-2</v>
      </c>
      <c r="U78" s="29">
        <f>LN('ΒΗΜΑ 2ο-ΤΙΜΕΣ'!U78/'ΒΗΜΑ 2ο-ΤΙΜΕΣ'!U77)</f>
        <v>-2.4559979598702615E-3</v>
      </c>
      <c r="V78" s="29">
        <f>LN('ΒΗΜΑ 2ο-ΤΙΜΕΣ'!V78/'ΒΗΜΑ 2ο-ΤΙΜΕΣ'!V77)</f>
        <v>-2.985296314968116E-2</v>
      </c>
      <c r="W78" s="29">
        <f>LN('ΒΗΜΑ 2ο-ΤΙΜΕΣ'!W78/'ΒΗΜΑ 2ο-ΤΙΜΕΣ'!W77)</f>
        <v>-2.3588927396479786E-2</v>
      </c>
      <c r="X78" s="29">
        <f>LN('ΒΗΜΑ 2ο-ΤΙΜΕΣ'!X78/'ΒΗΜΑ 2ο-ΤΙΜΕΣ'!X77)</f>
        <v>0</v>
      </c>
      <c r="Y78" s="29">
        <f>LN('ΒΗΜΑ 2ο-ΤΙΜΕΣ'!Y78/'ΒΗΜΑ 2ο-ΤΙΜΕΣ'!Y77)</f>
        <v>-1.7699577099400749E-2</v>
      </c>
      <c r="Z78" s="29">
        <f>LN('ΒΗΜΑ 2ο-ΤΙΜΕΣ'!Z78/'ΒΗΜΑ 2ο-ΤΙΜΕΣ'!Z77)</f>
        <v>2.3121397583793788E-3</v>
      </c>
      <c r="AA78" s="29">
        <f>LN('ΒΗΜΑ 2ο-ΤΙΜΕΣ'!AA78/'ΒΗΜΑ 2ο-ΤΙΜΕΣ'!AA77)</f>
        <v>-5.5401803756153561E-3</v>
      </c>
      <c r="AB78" s="29">
        <f>LN('ΒΗΜΑ 2ο-ΤΙΜΕΣ'!AB78/'ΒΗΜΑ 2ο-ΤΙΜΕΣ'!AB77)</f>
        <v>-2.7885203489535663E-2</v>
      </c>
      <c r="AC78" s="29">
        <f>LN('ΒΗΜΑ 2ο-ΤΙΜΕΣ'!AC78/'ΒΗΜΑ 2ο-ΤΙΜΕΣ'!AC77)</f>
        <v>1.4458083175229699E-2</v>
      </c>
      <c r="AD78" s="29">
        <f>LN('ΒΗΜΑ 2ο-ΤΙΜΕΣ'!AD78/'ΒΗΜΑ 2ο-ΤΙΜΕΣ'!AD77)</f>
        <v>-1.0936540995844676E-2</v>
      </c>
      <c r="AE78" s="29">
        <f>LN('ΒΗΜΑ 2ο-ΤΙΜΕΣ'!AE78/'ΒΗΜΑ 2ο-ΤΙΜΕΣ'!AE77)</f>
        <v>-3.3613477027047717E-3</v>
      </c>
      <c r="AF78" s="29">
        <f>LN('ΒΗΜΑ 2ο-ΤΙΜΕΣ'!AF78/'ΒΗΜΑ 2ο-ΤΙΜΕΣ'!AF77)</f>
        <v>-3.898640415657309E-3</v>
      </c>
      <c r="AG78" s="29">
        <f>LN('ΒΗΜΑ 2ο-ΤΙΜΕΣ'!AG78/'ΒΗΜΑ 2ο-ΤΙΜΕΣ'!AG77)</f>
        <v>-8.4866138773186939E-3</v>
      </c>
      <c r="AH78" s="29">
        <f>LN('ΒΗΜΑ 2ο-ΤΙΜΕΣ'!AH78/'ΒΗΜΑ 2ο-ΤΙΜΕΣ'!AH77)</f>
        <v>0</v>
      </c>
      <c r="AI78" s="29">
        <f>LN('ΒΗΜΑ 2ο-ΤΙΜΕΣ'!AI78/'ΒΗΜΑ 2ο-ΤΙΜΕΣ'!AI77)</f>
        <v>0</v>
      </c>
      <c r="AJ78" s="29">
        <f>LN('ΒΗΜΑ 2ο-ΤΙΜΕΣ'!AJ78/'ΒΗΜΑ 2ο-ΤΙΜΕΣ'!AJ77)</f>
        <v>-1.1657084542212865E-2</v>
      </c>
      <c r="AK78" s="29">
        <f>LN('ΒΗΜΑ 2ο-ΤΙΜΕΣ'!AK78/'ΒΗΜΑ 2ο-ΤΙΜΕΣ'!AK77)</f>
        <v>-2.3837913552762504E-3</v>
      </c>
      <c r="AL78" s="29">
        <f>LN('ΒΗΜΑ 2ο-ΤΙΜΕΣ'!AL78/'ΒΗΜΑ 2ο-ΤΙΜΕΣ'!AL77)</f>
        <v>1.3889112160667093E-2</v>
      </c>
      <c r="AM78" s="29">
        <f>LN('ΒΗΜΑ 2ο-ΤΙΜΕΣ'!AM78/'ΒΗΜΑ 2ο-ΤΙΜΕΣ'!AM77)</f>
        <v>1.376168507268131E-2</v>
      </c>
      <c r="AN78" s="29">
        <f>LN('ΒΗΜΑ 2ο-ΤΙΜΕΣ'!AN78/'ΒΗΜΑ 2ο-ΤΙΜΕΣ'!AN77)</f>
        <v>-3.077165866675366E-2</v>
      </c>
      <c r="AO78" s="29">
        <f>LN('ΒΗΜΑ 2ο-ΤΙΜΕΣ'!AO78/'ΒΗΜΑ 2ο-ΤΙΜΕΣ'!AO77)</f>
        <v>-2.0682530640589573E-3</v>
      </c>
    </row>
    <row r="79" spans="1:41">
      <c r="A79" s="28">
        <v>43026</v>
      </c>
      <c r="B79" s="29">
        <f>LN('ΒΗΜΑ 2ο-ΤΙΜΕΣ'!B79/'ΒΗΜΑ 2ο-ΤΙΜΕΣ'!B78)</f>
        <v>8.9486055760140144E-3</v>
      </c>
      <c r="C79" s="29">
        <f>LN('ΒΗΜΑ 2ο-ΤΙΜΕΣ'!C79/'ΒΗΜΑ 2ο-ΤΙΜΕΣ'!C78)</f>
        <v>-2.4317307650706357E-2</v>
      </c>
      <c r="D79" s="29">
        <f>LN('ΒΗΜΑ 2ο-ΤΙΜΕΣ'!D79/'ΒΗΜΑ 2ο-ΤΙΜΕΣ'!D78)</f>
        <v>-2.306527293099599E-2</v>
      </c>
      <c r="E79" s="29">
        <f>LN('ΒΗΜΑ 2ο-ΤΙΜΕΣ'!E79/'ΒΗΜΑ 2ο-ΤΙΜΕΣ'!E78)</f>
        <v>2.3446669592540547E-3</v>
      </c>
      <c r="F79" s="29">
        <f>LN('ΒΗΜΑ 2ο-ΤΙΜΕΣ'!F79/'ΒΗΜΑ 2ο-ΤΙΜΕΣ'!F78)</f>
        <v>0</v>
      </c>
      <c r="G79" s="29">
        <f>LN('ΒΗΜΑ 2ο-ΤΙΜΕΣ'!G79/'ΒΗΜΑ 2ο-ΤΙΜΕΣ'!G78)</f>
        <v>4.2780749315568121E-4</v>
      </c>
      <c r="H79" s="29">
        <f>LN('ΒΗΜΑ 2ο-ΤΙΜΕΣ'!H79/'ΒΗΜΑ 2ο-ΤΙΜΕΣ'!H78)</f>
        <v>-3.7313476128582471E-3</v>
      </c>
      <c r="I79" s="29">
        <f>LN('ΒΗΜΑ 2ο-ΤΙΜΕΣ'!I79/'ΒΗΜΑ 2ο-ΤΙΜΕΣ'!I78)</f>
        <v>-2.9270382300113224E-2</v>
      </c>
      <c r="J79" s="29">
        <f>LN('ΒΗΜΑ 2ο-ΤΙΜΕΣ'!J79/'ΒΗΜΑ 2ο-ΤΙΜΕΣ'!J78)</f>
        <v>-2.5157245972472469E-3</v>
      </c>
      <c r="K79" s="29">
        <f>LN('ΒΗΜΑ 2ο-ΤΙΜΕΣ'!K79/'ΒΗΜΑ 2ο-ΤΙΜΕΣ'!K78)</f>
        <v>-2.2165491288772717E-2</v>
      </c>
      <c r="L79" s="29">
        <f>LN('ΒΗΜΑ 2ο-ΤΙΜΕΣ'!L79/'ΒΗΜΑ 2ο-ΤΙΜΕΣ'!L78)</f>
        <v>5.0376207325066868E-2</v>
      </c>
      <c r="M79" s="29">
        <f>LN('ΒΗΜΑ 2ο-ΤΙΜΕΣ'!M79/'ΒΗΜΑ 2ο-ΤΙΜΕΣ'!M78)</f>
        <v>-2.5317807984289897E-2</v>
      </c>
      <c r="N79" s="29">
        <f>LN('ΒΗΜΑ 2ο-ΤΙΜΕΣ'!N79/'ΒΗΜΑ 2ο-ΤΙΜΕΣ'!N78)</f>
        <v>6.4308903302903314E-3</v>
      </c>
      <c r="O79" s="29">
        <f>LN('ΒΗΜΑ 2ο-ΤΙΜΕΣ'!O79/'ΒΗΜΑ 2ο-ΤΙΜΕΣ'!O78)</f>
        <v>2.4407120352235065E-2</v>
      </c>
      <c r="P79" s="29">
        <f>LN('ΒΗΜΑ 2ο-ΤΙΜΕΣ'!P79/'ΒΗΜΑ 2ο-ΤΙΜΕΣ'!P78)</f>
        <v>-1.0471299867295366E-2</v>
      </c>
      <c r="Q79" s="29">
        <f>LN('ΒΗΜΑ 2ο-ΤΙΜΕΣ'!Q79/'ΒΗΜΑ 2ο-ΤΙΜΕΣ'!Q78)</f>
        <v>-1.8271766235955476E-2</v>
      </c>
      <c r="R79" s="29">
        <f>LN('ΒΗΜΑ 2ο-ΤΙΜΕΣ'!R79/'ΒΗΜΑ 2ο-ΤΙΜΕΣ'!R78)</f>
        <v>1.3450797724123257E-2</v>
      </c>
      <c r="S79" s="29">
        <f>LN('ΒΗΜΑ 2ο-ΤΙΜΕΣ'!S79/'ΒΗΜΑ 2ο-ΤΙΜΕΣ'!S78)</f>
        <v>4.2015312084297048E-2</v>
      </c>
      <c r="T79" s="29">
        <f>LN('ΒΗΜΑ 2ο-ΤΙΜΕΣ'!T79/'ΒΗΜΑ 2ο-ΤΙΜΕΣ'!T78)</f>
        <v>-2.5046031926087575E-2</v>
      </c>
      <c r="U79" s="29">
        <f>LN('ΒΗΜΑ 2ο-ΤΙΜΕΣ'!U79/'ΒΗΜΑ 2ο-ΤΙΜΕΣ'!U78)</f>
        <v>-1.4032421752623415E-2</v>
      </c>
      <c r="V79" s="29">
        <f>LN('ΒΗΜΑ 2ο-ΤΙΜΕΣ'!V79/'ΒΗΜΑ 2ο-ΤΙΜΕΣ'!V78)</f>
        <v>1.2048338516174574E-2</v>
      </c>
      <c r="W79" s="29">
        <f>LN('ΒΗΜΑ 2ο-ΤΙΜΕΣ'!W79/'ΒΗΜΑ 2ο-ΤΙΜΕΣ'!W78)</f>
        <v>-3.7759642095350739E-3</v>
      </c>
      <c r="X79" s="29">
        <f>LN('ΒΗΜΑ 2ο-ΤΙΜΕΣ'!X79/'ΒΗΜΑ 2ο-ΤΙΜΕΣ'!X78)</f>
        <v>8.6580627431145311E-3</v>
      </c>
      <c r="Y79" s="29">
        <f>LN('ΒΗΜΑ 2ο-ΤΙΜΕΣ'!Y79/'ΒΗΜΑ 2ο-ΤΙΜΕΣ'!Y78)</f>
        <v>-8.9686699827603751E-3</v>
      </c>
      <c r="Z79" s="29">
        <f>LN('ΒΗΜΑ 2ο-ΤΙΜΕΣ'!Z79/'ΒΗΜΑ 2ο-ΤΙΜΕΣ'!Z78)</f>
        <v>2.3068060979148704E-3</v>
      </c>
      <c r="AA79" s="29">
        <f>LN('ΒΗΜΑ 2ο-ΤΙΜΕΣ'!AA79/'ΒΗΜΑ 2ο-ΤΙΜΕΣ'!AA78)</f>
        <v>1.2879662863661238E-2</v>
      </c>
      <c r="AB79" s="29">
        <f>LN('ΒΗΜΑ 2ο-ΤΙΜΕΣ'!AB79/'ΒΗΜΑ 2ο-ΤΙΜΕΣ'!AB78)</f>
        <v>7.6824961720162108E-3</v>
      </c>
      <c r="AC79" s="29">
        <f>LN('ΒΗΜΑ 2ο-ΤΙΜΕΣ'!AC79/'ΒΗΜΑ 2ο-ΤΙΜΕΣ'!AC78)</f>
        <v>0</v>
      </c>
      <c r="AD79" s="29">
        <f>LN('ΒΗΜΑ 2ο-ΤΙΜΕΣ'!AD79/'ΒΗΜΑ 2ο-ΤΙΜΕΣ'!AD78)</f>
        <v>1.6022159686938965E-2</v>
      </c>
      <c r="AE79" s="29">
        <f>LN('ΒΗΜΑ 2ο-ΤΙΜΕΣ'!AE79/'ΒΗΜΑ 2ο-ΤΙΜΕΣ'!AE78)</f>
        <v>6.7114345879867778E-3</v>
      </c>
      <c r="AF79" s="29">
        <f>LN('ΒΗΜΑ 2ο-ΤΙΜΕΣ'!AF79/'ΒΗΜΑ 2ο-ΤΙΜΕΣ'!AF78)</f>
        <v>5.6941376400138424E-2</v>
      </c>
      <c r="AG79" s="29">
        <f>LN('ΒΗΜΑ 2ο-ΤΙΜΕΣ'!AG79/'ΒΗΜΑ 2ο-ΤΙΜΕΣ'!AG78)</f>
        <v>-5.6980211146377786E-3</v>
      </c>
      <c r="AH79" s="29">
        <f>LN('ΒΗΜΑ 2ο-ΤΙΜΕΣ'!AH79/'ΒΗΜΑ 2ο-ΤΙΜΕΣ'!AH78)</f>
        <v>-1.0695289116747806E-2</v>
      </c>
      <c r="AI79" s="29">
        <f>LN('ΒΗΜΑ 2ο-ΤΙΜΕΣ'!AI79/'ΒΗΜΑ 2ο-ΤΙΜΕΣ'!AI78)</f>
        <v>-2.0202707317519466E-2</v>
      </c>
      <c r="AJ79" s="29">
        <f>LN('ΒΗΜΑ 2ο-ΤΙΜΕΣ'!AJ79/'ΒΗΜΑ 2ο-ΤΙΜΕΣ'!AJ78)</f>
        <v>5.0125418235444138E-3</v>
      </c>
      <c r="AK79" s="29">
        <f>LN('ΒΗΜΑ 2ο-ΤΙΜΕΣ'!AK79/'ΒΗΜΑ 2ο-ΤΙΜΕΣ'!AK78)</f>
        <v>2.3837913552761975E-3</v>
      </c>
      <c r="AL79" s="29">
        <f>LN('ΒΗΜΑ 2ο-ΤΙΜΕΣ'!AL79/'ΒΗΜΑ 2ο-ΤΙΜΕΣ'!AL78)</f>
        <v>0</v>
      </c>
      <c r="AM79" s="29">
        <f>LN('ΒΗΜΑ 2ο-ΤΙΜΕΣ'!AM79/'ΒΗΜΑ 2ο-ΤΙΜΕΣ'!AM78)</f>
        <v>2.2753138371356054E-3</v>
      </c>
      <c r="AN79" s="29">
        <f>LN('ΒΗΜΑ 2ο-ΤΙΜΕΣ'!AN79/'ΒΗΜΑ 2ο-ΤΙΜΕΣ'!AN78)</f>
        <v>-4.2559614418796007E-2</v>
      </c>
      <c r="AO79" s="29">
        <f>LN('ΒΗΜΑ 2ο-ΤΙΜΕΣ'!AO79/'ΒΗΜΑ 2ο-ΤΙΜΕΣ'!AO78)</f>
        <v>-8.3160562416575053E-3</v>
      </c>
    </row>
    <row r="80" spans="1:41">
      <c r="A80" s="28">
        <v>43027</v>
      </c>
      <c r="B80" s="29">
        <f>LN('ΒΗΜΑ 2ο-ΤΙΜΕΣ'!B80/'ΒΗΜΑ 2ο-ΤΙΜΕΣ'!B79)</f>
        <v>2.2246950221111086E-3</v>
      </c>
      <c r="C80" s="29">
        <f>LN('ΒΗΜΑ 2ο-ΤΙΜΕΣ'!C80/'ΒΗΜΑ 2ο-ΤΙΜΕΣ'!C79)</f>
        <v>-3.0816665374080007E-3</v>
      </c>
      <c r="D80" s="29">
        <f>LN('ΒΗΜΑ 2ο-ΤΙΜΕΣ'!D80/'ΒΗΜΑ 2ο-ΤΙΜΕΣ'!D79)</f>
        <v>-1.0050335853501338E-2</v>
      </c>
      <c r="E80" s="29">
        <f>LN('ΒΗΜΑ 2ο-ΤΙΜΕΣ'!E80/'ΒΗΜΑ 2ο-ΤΙΜΕΣ'!E79)</f>
        <v>-1.0594566431396028E-2</v>
      </c>
      <c r="F80" s="29">
        <f>LN('ΒΗΜΑ 2ο-ΤΙΜΕΣ'!F80/'ΒΗΜΑ 2ο-ΤΙΜΕΣ'!F79)</f>
        <v>-5.7416425676752826E-3</v>
      </c>
      <c r="G80" s="29">
        <f>LN('ΒΗΜΑ 2ο-ΤΙΜΕΣ'!G80/'ΒΗΜΑ 2ο-ΤΙΜΕΣ'!G79)</f>
        <v>-1.6821617268832186E-2</v>
      </c>
      <c r="H80" s="29">
        <f>LN('ΒΗΜΑ 2ο-ΤΙΜΕΣ'!H80/'ΒΗΜΑ 2ο-ΤΙΜΕΣ'!H79)</f>
        <v>-7.5047256540676927E-3</v>
      </c>
      <c r="I80" s="29">
        <f>LN('ΒΗΜΑ 2ο-ΤΙΜΕΣ'!I80/'ΒΗΜΑ 2ο-ΤΙΜΕΣ'!I79)</f>
        <v>-2.0000666706669543E-2</v>
      </c>
      <c r="J80" s="29">
        <f>LN('ΒΗΜΑ 2ο-ΤΙΜΕΣ'!J80/'ΒΗΜΑ 2ο-ΤΙΜΕΣ'!J79)</f>
        <v>-7.5853713892566118E-3</v>
      </c>
      <c r="K80" s="29">
        <f>LN('ΒΗΜΑ 2ο-ΤΙΜΕΣ'!K80/'ΒΗΜΑ 2ο-ΤΙΜΕΣ'!K79)</f>
        <v>-5.2593953412021378E-3</v>
      </c>
      <c r="L80" s="29">
        <f>LN('ΒΗΜΑ 2ο-ΤΙΜΕΣ'!L80/'ΒΗΜΑ 2ο-ΤΙΜΕΣ'!L79)</f>
        <v>0</v>
      </c>
      <c r="M80" s="29">
        <f>LN('ΒΗΜΑ 2ο-ΤΙΜΕΣ'!M80/'ΒΗΜΑ 2ο-ΤΙΜΕΣ'!M79)</f>
        <v>1.2739025777429712E-2</v>
      </c>
      <c r="N80" s="29">
        <f>LN('ΒΗΜΑ 2ο-ΤΙΜΕΣ'!N80/'ΒΗΜΑ 2ο-ΤΙΜΕΣ'!N79)</f>
        <v>-1.2903404835907954E-2</v>
      </c>
      <c r="O80" s="29">
        <f>LN('ΒΗΜΑ 2ο-ΤΙΜΕΣ'!O80/'ΒΗΜΑ 2ο-ΤΙΜΕΣ'!O79)</f>
        <v>-7.6433493125680121E-3</v>
      </c>
      <c r="P80" s="29">
        <f>LN('ΒΗΜΑ 2ο-ΤΙΜΕΣ'!P80/'ΒΗΜΑ 2ο-ΤΙΜΕΣ'!P79)</f>
        <v>-1.0582109330536972E-2</v>
      </c>
      <c r="Q80" s="29">
        <f>LN('ΒΗΜΑ 2ο-ΤΙΜΕΣ'!Q80/'ΒΗΜΑ 2ο-ΤΙΜΕΣ'!Q79)</f>
        <v>-8.5470605784582973E-3</v>
      </c>
      <c r="R80" s="29">
        <f>LN('ΒΗΜΑ 2ο-ΤΙΜΕΣ'!R80/'ΒΗΜΑ 2ο-ΤΙΜΕΣ'!R79)</f>
        <v>-1.0850016024065818E-2</v>
      </c>
      <c r="S80" s="29">
        <f>LN('ΒΗΜΑ 2ο-ΤΙΜΕΣ'!S80/'ΒΗΜΑ 2ο-ΤΙΜΕΣ'!S79)</f>
        <v>1.7873105740956587E-3</v>
      </c>
      <c r="T80" s="29">
        <f>LN('ΒΗΜΑ 2ο-ΤΙΜΕΣ'!T80/'ΒΗΜΑ 2ο-ΤΙΜΕΣ'!T79)</f>
        <v>0</v>
      </c>
      <c r="U80" s="29">
        <f>LN('ΒΗΜΑ 2ο-ΤΙΜΕΣ'!U80/'ΒΗΜΑ 2ο-ΤΙΜΕΣ'!U79)</f>
        <v>-8.3160087952601077E-4</v>
      </c>
      <c r="V80" s="29">
        <f>LN('ΒΗΜΑ 2ο-ΤΙΜΕΣ'!V80/'ΒΗΜΑ 2ο-ΤΙΜΕΣ'!V79)</f>
        <v>-1.8127384592556715E-2</v>
      </c>
      <c r="W80" s="29">
        <f>LN('ΒΗΜΑ 2ο-ΤΙΜΕΣ'!W80/'ΒΗΜΑ 2ο-ΤΙΜΕΣ'!W79)</f>
        <v>3.7759642095351359E-3</v>
      </c>
      <c r="X80" s="29">
        <f>LN('ΒΗΜΑ 2ο-ΤΙΜΕΣ'!X80/'ΒΗΜΑ 2ο-ΤΙΜΕΣ'!X79)</f>
        <v>7.514796502486364E-3</v>
      </c>
      <c r="Y80" s="29">
        <f>LN('ΒΗΜΑ 2ο-ΤΙΜΕΣ'!Y80/'ΒΗΜΑ 2ο-ΤΙΜΕΣ'!Y79)</f>
        <v>-2.7398974188114503E-2</v>
      </c>
      <c r="Z80" s="29">
        <f>LN('ΒΗΜΑ 2ο-ΤΙΜΕΣ'!Z80/'ΒΗΜΑ 2ο-ΤΙΜΕΣ'!Z79)</f>
        <v>-9.2593254127967123E-3</v>
      </c>
      <c r="AA80" s="29">
        <f>LN('ΒΗΜΑ 2ο-ΤΙΜΕΣ'!AA80/'ΒΗΜΑ 2ο-ΤΙΜΕΣ'!AA79)</f>
        <v>-1.1029523575499732E-2</v>
      </c>
      <c r="AB80" s="29">
        <f>LN('ΒΗΜΑ 2ο-ΤΙΜΕΣ'!AB80/'ΒΗΜΑ 2ο-ΤΙΜΕΣ'!AB79)</f>
        <v>-4.1672696400568074E-2</v>
      </c>
      <c r="AC80" s="29">
        <f>LN('ΒΗΜΑ 2ο-ΤΙΜΕΣ'!AC80/'ΒΗΜΑ 2ο-ΤΙΜΕΣ'!AC79)</f>
        <v>0</v>
      </c>
      <c r="AD80" s="29">
        <f>LN('ΒΗΜΑ 2ο-ΤΙΜΕΣ'!AD80/'ΒΗΜΑ 2ο-ΤΙΜΕΣ'!AD79)</f>
        <v>-2.6732229240301379E-2</v>
      </c>
      <c r="AE80" s="29">
        <f>LN('ΒΗΜΑ 2ο-ΤΙΜΕΣ'!AE80/'ΒΗΜΑ 2ο-ΤΙΜΕΣ'!AE79)</f>
        <v>-3.3500868852820854E-3</v>
      </c>
      <c r="AF80" s="29">
        <f>LN('ΒΗΜΑ 2ο-ΤΙΜΕΣ'!AF80/'ΒΗΜΑ 2ο-ΤΙΜΕΣ'!AF79)</f>
        <v>-7.4074412778618046E-3</v>
      </c>
      <c r="AG80" s="29">
        <f>LN('ΒΗΜΑ 2ο-ΤΙΜΕΣ'!AG80/'ΒΗΜΑ 2ο-ΤΙΜΕΣ'!AG79)</f>
        <v>-3.4887259000440436E-2</v>
      </c>
      <c r="AH80" s="29">
        <f>LN('ΒΗΜΑ 2ο-ΤΙΜΕΣ'!AH80/'ΒΗΜΑ 2ο-ΤΙΜΕΣ'!AH79)</f>
        <v>0</v>
      </c>
      <c r="AI80" s="29">
        <f>LN('ΒΗΜΑ 2ο-ΤΙΜΕΣ'!AI80/'ΒΗΜΑ 2ο-ΤΙΜΕΣ'!AI79)</f>
        <v>-3.6367644170874833E-2</v>
      </c>
      <c r="AJ80" s="29">
        <f>LN('ΒΗΜΑ 2ο-ΤΙΜΕΣ'!AJ80/'ΒΗΜΑ 2ο-ΤΙΜΕΣ'!AJ79)</f>
        <v>-1.8503471564559754E-2</v>
      </c>
      <c r="AK80" s="29">
        <f>LN('ΒΗΜΑ 2ο-ΤΙΜΕΣ'!AK80/'ΒΗΜΑ 2ο-ΤΙΜΕΣ'!AK79)</f>
        <v>-1.1976191046715649E-2</v>
      </c>
      <c r="AL80" s="29">
        <f>LN('ΒΗΜΑ 2ο-ΤΙΜΕΣ'!AL80/'ΒΗΜΑ 2ο-ΤΙΜΕΣ'!AL79)</f>
        <v>-2.0906684819313712E-2</v>
      </c>
      <c r="AM80" s="29">
        <f>LN('ΒΗΜΑ 2ο-ΤΙΜΕΣ'!AM80/'ΒΗΜΑ 2ο-ΤΙΜΕΣ'!AM79)</f>
        <v>-1.1428695823622968E-2</v>
      </c>
      <c r="AN80" s="29">
        <f>LN('ΒΗΜΑ 2ο-ΤΙΜΕΣ'!AN80/'ΒΗΜΑ 2ο-ΤΙΜΕΣ'!AN79)</f>
        <v>-4.4451762570833921E-2</v>
      </c>
      <c r="AO80" s="29">
        <f>LN('ΒΗΜΑ 2ο-ΤΙΜΕΣ'!AO80/'ΒΗΜΑ 2ο-ΤΙΜΕΣ'!AO79)</f>
        <v>-2.1097828964635815E-2</v>
      </c>
    </row>
    <row r="81" spans="1:41">
      <c r="A81" s="28">
        <v>43028</v>
      </c>
      <c r="B81" s="29">
        <f>LN('ΒΗΜΑ 2ο-ΤΙΜΕΣ'!B81/'ΒΗΜΑ 2ο-ΤΙΜΕΣ'!B80)</f>
        <v>-5.571045049455472E-3</v>
      </c>
      <c r="C81" s="29">
        <f>LN('ΒΗΜΑ 2ο-ΤΙΜΕΣ'!C81/'ΒΗΜΑ 2ο-ΤΙΜΕΣ'!C80)</f>
        <v>-4.6403795565022254E-3</v>
      </c>
      <c r="D81" s="29">
        <f>LN('ΒΗΜΑ 2ο-ΤΙΜΕΣ'!D81/'ΒΗΜΑ 2ο-ΤΙΜΕΣ'!D80)</f>
        <v>0</v>
      </c>
      <c r="E81" s="29">
        <f>LN('ΒΗΜΑ 2ο-ΤΙΜΕΣ'!E81/'ΒΗΜΑ 2ο-ΤΙΜΕΣ'!E80)</f>
        <v>1.1764841579586431E-2</v>
      </c>
      <c r="F81" s="29">
        <f>LN('ΒΗΜΑ 2ο-ΤΙΜΕΣ'!F81/'ΒΗΜΑ 2ο-ΤΙΜΕΣ'!F80)</f>
        <v>-8.3521205081843134E-3</v>
      </c>
      <c r="G81" s="29">
        <f>LN('ΒΗΜΑ 2ο-ΤΙΜΕΣ'!G81/'ΒΗΜΑ 2ο-ΤΙΜΕΣ'!G80)</f>
        <v>1.5109288083319834E-2</v>
      </c>
      <c r="H81" s="29">
        <f>LN('ΒΗΜΑ 2ο-ΤΙΜΕΣ'!H81/'ΒΗΜΑ 2ο-ΤΙΜΕΣ'!H80)</f>
        <v>1.6807118316381407E-2</v>
      </c>
      <c r="I81" s="29">
        <f>LN('ΒΗΜΑ 2ο-ΤΙΜΕΣ'!I81/'ΒΗΜΑ 2ο-ΤΙΜΕΣ'!I80)</f>
        <v>1.0050335853501506E-2</v>
      </c>
      <c r="J81" s="29">
        <f>LN('ΒΗΜΑ 2ο-ΤΙΜΕΣ'!J81/'ΒΗΜΑ 2ο-ΤΙΜΕΣ'!J80)</f>
        <v>0</v>
      </c>
      <c r="K81" s="29">
        <f>LN('ΒΗΜΑ 2ο-ΤΙΜΕΣ'!K81/'ΒΗΜΑ 2ο-ΤΙΜΕΣ'!K80)</f>
        <v>1.1439590909394596E-2</v>
      </c>
      <c r="L81" s="29">
        <f>LN('ΒΗΜΑ 2ο-ΤΙΜΕΣ'!L81/'ΒΗΜΑ 2ο-ΤΙΜΕΣ'!L80)</f>
        <v>7.8927007989089831E-3</v>
      </c>
      <c r="M81" s="29">
        <f>LN('ΒΗΜΑ 2ο-ΤΙΜΕΣ'!M81/'ΒΗΜΑ 2ο-ΤΙΜΕΣ'!M80)</f>
        <v>-6.34922767865878E-3</v>
      </c>
      <c r="N81" s="29">
        <f>LN('ΒΗΜΑ 2ο-ΤΙΜΕΣ'!N81/'ΒΗΜΑ 2ο-ΤΙΜΕΣ'!N80)</f>
        <v>1.9293202934678851E-2</v>
      </c>
      <c r="O81" s="29">
        <f>LN('ΒΗΜΑ 2ο-ΤΙΜΕΣ'!O81/'ΒΗΜΑ 2ο-ΤΙΜΕΣ'!O80)</f>
        <v>-0.20038656419159356</v>
      </c>
      <c r="P81" s="29">
        <f>LN('ΒΗΜΑ 2ο-ΤΙΜΕΣ'!P81/'ΒΗΜΑ 2ο-ΤΙΜΕΣ'!P80)</f>
        <v>1.80727810596946E-2</v>
      </c>
      <c r="Q81" s="29">
        <f>LN('ΒΗΜΑ 2ο-ΤΙΜΕΣ'!Q81/'ΒΗΜΑ 2ο-ΤΙΜΕΣ'!Q80)</f>
        <v>2.1232220105774118E-2</v>
      </c>
      <c r="R81" s="29">
        <f>LN('ΒΗΜΑ 2ο-ΤΙΜΕΣ'!R81/'ΒΗΜΑ 2ο-ΤΙΜΕΣ'!R80)</f>
        <v>7.2464085207672533E-3</v>
      </c>
      <c r="S81" s="29">
        <f>LN('ΒΗΜΑ 2ο-ΤΙΜΕΣ'!S81/'ΒΗΜΑ 2ο-ΤΙΜΕΣ'!S80)</f>
        <v>-1.801850550267825E-2</v>
      </c>
      <c r="T81" s="29">
        <f>LN('ΒΗΜΑ 2ο-ΤΙΜΕΣ'!T81/'ΒΗΜΑ 2ο-ΤΙΜΕΣ'!T80)</f>
        <v>1.448226176364748E-3</v>
      </c>
      <c r="U81" s="29">
        <f>LN('ΒΗΜΑ 2ο-ΤΙΜΕΣ'!U81/'ΒΗΜΑ 2ο-ΤΙΜΕΣ'!U80)</f>
        <v>-1.6652793190612089E-3</v>
      </c>
      <c r="V81" s="29">
        <f>LN('ΒΗΜΑ 2ο-ΤΙΜΕΣ'!V81/'ΒΗΜΑ 2ο-ΤΙΜΕΣ'!V80)</f>
        <v>1.8127384592556701E-2</v>
      </c>
      <c r="W81" s="29">
        <f>LN('ΒΗΜΑ 2ο-ΤΙΜΕΣ'!W81/'ΒΗΜΑ 2ο-ΤΙΜΕΣ'!W80)</f>
        <v>-1.2570711900510918E-3</v>
      </c>
      <c r="X81" s="29">
        <f>LN('ΒΗΜΑ 2ο-ΤΙΜΕΣ'!X81/'ΒΗΜΑ 2ο-ΤΙΜΕΣ'!X80)</f>
        <v>7.458745287676133E-3</v>
      </c>
      <c r="Y81" s="29">
        <f>LN('ΒΗΜΑ 2ο-ΤΙΜΕΣ'!Y81/'ΒΗΜΑ 2ο-ΤΙΜΕΣ'!Y80)</f>
        <v>0</v>
      </c>
      <c r="Z81" s="29">
        <f>LN('ΒΗΜΑ 2ο-ΤΙΜΕΣ'!Z81/'ΒΗΜΑ 2ο-ΤΙΜΕΣ'!Z80)</f>
        <v>1.1560822401076006E-2</v>
      </c>
      <c r="AA81" s="29">
        <f>LN('ΒΗΜΑ 2ο-ΤΙΜΕΣ'!AA81/'ΒΗΜΑ 2ο-ΤΙΜΕΣ'!AA80)</f>
        <v>-9.2851177756795404E-3</v>
      </c>
      <c r="AB81" s="29">
        <f>LN('ΒΗΜΑ 2ο-ΤΙΜΕΣ'!AB81/'ΒΗΜΑ 2ο-ΤΙΜΕΣ'!AB80)</f>
        <v>1.0582109330537008E-2</v>
      </c>
      <c r="AC81" s="29">
        <f>LN('ΒΗΜΑ 2ο-ΤΙΜΕΣ'!AC81/'ΒΗΜΑ 2ο-ΤΙΜΕΣ'!AC80)</f>
        <v>4.7732787526578117E-3</v>
      </c>
      <c r="AD81" s="29">
        <f>LN('ΒΗΜΑ 2ο-ΤΙΜΕΣ'!AD81/'ΒΗΜΑ 2ο-ΤΙΜΕΣ'!AD80)</f>
        <v>1.0414859472916706E-3</v>
      </c>
      <c r="AE81" s="29">
        <f>LN('ΒΗΜΑ 2ο-ΤΙΜΕΣ'!AE81/'ΒΗΜΑ 2ο-ΤΙΜΕΣ'!AE80)</f>
        <v>0</v>
      </c>
      <c r="AF81" s="29">
        <f>LN('ΒΗΜΑ 2ο-ΤΙΜΕΣ'!AF81/'ΒΗΜΑ 2ο-ΤΙΜΕΣ'!AF80)</f>
        <v>-3.7243990909824397E-3</v>
      </c>
      <c r="AG81" s="29">
        <f>LN('ΒΗΜΑ 2ο-ΤΙΜΕΣ'!AG81/'ΒΗΜΑ 2ο-ΤΙΜΕΣ'!AG80)</f>
        <v>3.488725900044054E-2</v>
      </c>
      <c r="AH81" s="29">
        <f>LN('ΒΗΜΑ 2ο-ΤΙΜΕΣ'!AH81/'ΒΗΜΑ 2ο-ΤΙΜΕΣ'!AH80)</f>
        <v>-1.0810916104215617E-2</v>
      </c>
      <c r="AI81" s="29">
        <f>LN('ΒΗΜΑ 2ο-ΤΙΜΕΣ'!AI81/'ΒΗΜΑ 2ο-ΤΙΜΕΣ'!AI80)</f>
        <v>2.0943173845243173E-2</v>
      </c>
      <c r="AJ81" s="29">
        <f>LN('ΒΗΜΑ 2ο-ΤΙΜΕΣ'!AJ81/'ΒΗΜΑ 2ο-ΤΙΜΕΣ'!AJ80)</f>
        <v>-5.1063940745740277E-3</v>
      </c>
      <c r="AK81" s="29">
        <f>LN('ΒΗΜΑ 2ο-ΤΙΜΕΣ'!AK81/'ΒΗΜΑ 2ο-ΤΙΜΕΣ'!AK80)</f>
        <v>0</v>
      </c>
      <c r="AL81" s="29">
        <f>LN('ΒΗΜΑ 2ο-ΤΙΜΕΣ'!AL81/'ΒΗΜΑ 2ο-ΤΙΜΕΣ'!AL80)</f>
        <v>2.7779564107075671E-2</v>
      </c>
      <c r="AM81" s="29">
        <f>LN('ΒΗΜΑ 2ο-ΤΙΜΕΣ'!AM81/'ΒΗΜΑ 2ο-ΤΙΜΕΣ'!AM80)</f>
        <v>2.2962122603503781E-3</v>
      </c>
      <c r="AN81" s="29">
        <f>LN('ΒΗΜΑ 2ο-ΤΙΜΕΣ'!AN81/'ΒΗΜΑ 2ο-ΤΙΜΕΣ'!AN80)</f>
        <v>8.7011376989629893E-2</v>
      </c>
      <c r="AO81" s="29">
        <f>LN('ΒΗΜΑ 2ο-ΤΙΜΕΣ'!AO81/'ΒΗΜΑ 2ο-ΤΙΜΕΣ'!AO80)</f>
        <v>6.3762171392758435E-3</v>
      </c>
    </row>
    <row r="82" spans="1:41">
      <c r="A82" s="28">
        <v>43031</v>
      </c>
      <c r="B82" s="29">
        <f>LN('ΒΗΜΑ 2ο-ΤΙΜΕΣ'!B82/'ΒΗΜΑ 2ο-ΤΙΜΕΣ'!B81)</f>
        <v>-6.7264827609506738E-3</v>
      </c>
      <c r="C82" s="29">
        <f>LN('ΒΗΜΑ 2ο-ΤΙΜΕΣ'!C82/'ΒΗΜΑ 2ο-ΤΙΜΕΣ'!C81)</f>
        <v>-1.562531790308087E-2</v>
      </c>
      <c r="D82" s="29">
        <f>LN('ΒΗΜΑ 2ο-ΤΙΜΕΣ'!D82/'ΒΗΜΑ 2ο-ΤΙΜΕΣ'!D81)</f>
        <v>-3.4249923043078577E-2</v>
      </c>
      <c r="E82" s="29">
        <f>LN('ΒΗΜΑ 2ο-ΤΙΜΕΣ'!E82/'ΒΗΜΑ 2ο-ΤΙΜΕΣ'!E81)</f>
        <v>-3.0881313801465377E-2</v>
      </c>
      <c r="F82" s="29">
        <f>LN('ΒΗΜΑ 2ο-ΤΙΜΕΣ'!F82/'ΒΗΜΑ 2ο-ΤΙΜΕΣ'!F81)</f>
        <v>-6.4725145056174788E-3</v>
      </c>
      <c r="G82" s="29">
        <f>LN('ΒΗΜΑ 2ο-ΤΙΜΕΣ'!G82/'ΒΗΜΑ 2ο-ΤΙΜΕΣ'!G81)</f>
        <v>-1.9031716298215963E-2</v>
      </c>
      <c r="H82" s="29">
        <f>LN('ΒΗΜΑ 2ο-ΤΙΜΕΣ'!H82/'ΒΗΜΑ 2ο-ΤΙΜΕΣ'!H81)</f>
        <v>-1.8535686493230551E-3</v>
      </c>
      <c r="I82" s="29">
        <f>LN('ΒΗΜΑ 2ο-ΤΙΜΕΣ'!I82/'ΒΗΜΑ 2ο-ΤΙΜΕΣ'!I81)</f>
        <v>-2.0202707317519466E-2</v>
      </c>
      <c r="J82" s="29">
        <f>LN('ΒΗΜΑ 2ο-ΤΙΜΕΣ'!J82/'ΒΗΜΑ 2ο-ΤΙΜΕΣ'!J81)</f>
        <v>-7.6433493125680121E-3</v>
      </c>
      <c r="K82" s="29">
        <f>LN('ΒΗΜΑ 2ο-ΤΙΜΕΣ'!K82/'ΒΗΜΑ 2ο-ΤΙΜΕΣ'!K81)</f>
        <v>-1.3358977295198013E-2</v>
      </c>
      <c r="L82" s="29">
        <f>LN('ΒΗΜΑ 2ο-ΤΙΜΕΣ'!L82/'ΒΗΜΑ 2ο-ΤΙΜΕΣ'!L81)</f>
        <v>-2.5479085300984899E-2</v>
      </c>
      <c r="M82" s="29">
        <f>LN('ΒΗΜΑ 2ο-ΤΙΜΕΣ'!M82/'ΒΗΜΑ 2ο-ΤΙΜΕΣ'!M81)</f>
        <v>-1.2820688429061434E-2</v>
      </c>
      <c r="N82" s="29">
        <f>LN('ΒΗΜΑ 2ο-ΤΙΜΕΣ'!N82/'ΒΗΜΑ 2ο-ΤΙΜΕΣ'!N81)</f>
        <v>-1.9293202934678896E-2</v>
      </c>
      <c r="O82" s="29">
        <f>LN('ΒΗΜΑ 2ο-ΤΙΜΕΣ'!O82/'ΒΗΜΑ 2ο-ΤΙΜΕΣ'!O81)</f>
        <v>4.5809536031294201E-2</v>
      </c>
      <c r="P82" s="29">
        <f>LN('ΒΗΜΑ 2ο-ΤΙΜΕΣ'!P82/'ΒΗΜΑ 2ο-ΤΙΜΕΣ'!P81)</f>
        <v>-7.4906717291576257E-3</v>
      </c>
      <c r="Q82" s="29">
        <f>LN('ΒΗΜΑ 2ο-ΤΙΜΕΣ'!Q82/'ΒΗΜΑ 2ο-ΤΙΜΕΣ'!Q81)</f>
        <v>-2.6971116774792157E-2</v>
      </c>
      <c r="R82" s="29">
        <f>LN('ΒΗΜΑ 2ο-ΤΙΜΕΣ'!R82/'ΒΗΜΑ 2ο-ΤΙΜΕΣ'!R81)</f>
        <v>-1.7165571028504453E-2</v>
      </c>
      <c r="S82" s="29">
        <f>LN('ΒΗΜΑ 2ο-ΤΙΜΕΣ'!S82/'ΒΗΜΑ 2ο-ΤΙΜΕΣ'!S81)</f>
        <v>-1.834913866819643E-2</v>
      </c>
      <c r="T82" s="29">
        <f>LN('ΒΗΜΑ 2ο-ΤΙΜΕΣ'!T82/'ΒΗΜΑ 2ο-ΤΙΜΕΣ'!T81)</f>
        <v>-5.0779942269435826E-3</v>
      </c>
      <c r="U82" s="29">
        <f>LN('ΒΗΜΑ 2ο-ΤΙΜΕΣ'!U82/'ΒΗΜΑ 2ο-ΤΙΜΕΣ'!U81)</f>
        <v>0</v>
      </c>
      <c r="V82" s="29">
        <f>LN('ΒΗΜΑ 2ο-ΤΙΜΕΣ'!V82/'ΒΗΜΑ 2ο-ΤΙΜΕΣ'!V81)</f>
        <v>-1.204833851617448E-2</v>
      </c>
      <c r="W82" s="29">
        <f>LN('ΒΗΜΑ 2ο-ΤΙΜΕΣ'!W82/'ΒΗΜΑ 2ο-ΤΙΜΕΣ'!W81)</f>
        <v>-8.8440247964527725E-3</v>
      </c>
      <c r="X82" s="29">
        <f>LN('ΒΗΜΑ 2ο-ΤΙΜΕΣ'!X82/'ΒΗΜΑ 2ο-ΤΙΜΕΣ'!X81)</f>
        <v>3.1796529173795844E-3</v>
      </c>
      <c r="Y82" s="29">
        <f>LN('ΒΗΜΑ 2ο-ΤΙΜΕΣ'!Y82/'ΒΗΜΑ 2ο-ΤΙΜΕΣ'!Y81)</f>
        <v>-9.3023926623135612E-3</v>
      </c>
      <c r="Z82" s="29">
        <f>LN('ΒΗΜΑ 2ο-ΤΙΜΕΣ'!Z82/'ΒΗΜΑ 2ο-ΤΙΜΕΣ'!Z81)</f>
        <v>-1.8562017860059538E-2</v>
      </c>
      <c r="AA82" s="29">
        <f>LN('ΒΗΜΑ 2ο-ΤΙΜΕΣ'!AA82/'ΒΗΜΑ 2ο-ΤΙΜΕΣ'!AA81)</f>
        <v>-1.1257154524634447E-2</v>
      </c>
      <c r="AB82" s="29">
        <f>LN('ΒΗΜΑ 2ο-ΤΙΜΕΣ'!AB82/'ΒΗΜΑ 2ο-ΤΙΜΕΣ'!AB81)</f>
        <v>-4.5768418455580703E-2</v>
      </c>
      <c r="AC82" s="29">
        <f>LN('ΒΗΜΑ 2ο-ΤΙΜΕΣ'!AC82/'ΒΗΜΑ 2ο-ΤΙΜΕΣ'!AC81)</f>
        <v>-9.5694510161506725E-3</v>
      </c>
      <c r="AD82" s="29">
        <f>LN('ΒΗΜΑ 2ο-ΤΙΜΕΣ'!AD82/'ΒΗΜΑ 2ο-ΤΙΜΕΣ'!AD81)</f>
        <v>3.4638067191879642E-3</v>
      </c>
      <c r="AE82" s="29">
        <f>LN('ΒΗΜΑ 2ο-ΤΙΜΕΣ'!AE82/'ΒΗΜΑ 2ο-ΤΙΜΕΣ'!AE81)</f>
        <v>-1.6920877488337063E-2</v>
      </c>
      <c r="AF82" s="29">
        <f>LN('ΒΗΜΑ 2ο-ΤΙΜΕΣ'!AF82/'ΒΗΜΑ 2ο-ΤΙΜΕΣ'!AF81)</f>
        <v>-2.6466573188163287E-2</v>
      </c>
      <c r="AG82" s="29">
        <f>LN('ΒΗΜΑ 2ο-ΤΙΜΕΣ'!AG82/'ΒΗΜΑ 2ο-ΤΙΜΕΣ'!AG81)</f>
        <v>-1.4388737452099669E-2</v>
      </c>
      <c r="AH82" s="29">
        <f>LN('ΒΗΜΑ 2ο-ΤΙΜΕΣ'!AH82/'ΒΗΜΑ 2ο-ΤΙΜΕΣ'!AH81)</f>
        <v>-2.7549951768230631E-2</v>
      </c>
      <c r="AI82" s="29">
        <f>LN('ΒΗΜΑ 2ο-ΤΙΜΕΣ'!AI82/'ΒΗΜΑ 2ο-ΤΙΜΕΣ'!AI81)</f>
        <v>-4.2334363826560653E-2</v>
      </c>
      <c r="AJ82" s="29">
        <f>LN('ΒΗΜΑ 2ο-ΤΙΜΕΣ'!AJ82/'ΒΗΜΑ 2ο-ΤΙΜΕΣ'!AJ81)</f>
        <v>-1.0291686036547636E-2</v>
      </c>
      <c r="AK82" s="29">
        <f>LN('ΒΗΜΑ 2ο-ΤΙΜΕΣ'!AK82/'ΒΗΜΑ 2ο-ΤΙΜΕΣ'!AK81)</f>
        <v>-7.2551708811720217E-3</v>
      </c>
      <c r="AL82" s="29">
        <f>LN('ΒΗΜΑ 2ο-ΤΙΜΕΣ'!AL82/'ΒΗΜΑ 2ο-ΤΙΜΕΣ'!AL81)</f>
        <v>-1.3793322132335873E-2</v>
      </c>
      <c r="AM82" s="29">
        <f>LN('ΒΗΜΑ 2ο-ΤΙΜΕΣ'!AM82/'ΒΗΜΑ 2ο-ΤΙΜΕΣ'!AM81)</f>
        <v>-4.5977092486295425E-3</v>
      </c>
      <c r="AN82" s="29">
        <f>LN('ΒΗΜΑ 2ο-ΤΙΜΕΣ'!AN82/'ΒΗΜΑ 2ο-ΤΙΜΕΣ'!AN81)</f>
        <v>-4.2559614418796007E-2</v>
      </c>
      <c r="AO82" s="29">
        <f>LN('ΒΗΜΑ 2ο-ΤΙΜΕΣ'!AO82/'ΒΗΜΑ 2ο-ΤΙΜΕΣ'!AO81)</f>
        <v>-2.1414094503816473E-2</v>
      </c>
    </row>
    <row r="83" spans="1:41">
      <c r="A83" s="28">
        <v>43032</v>
      </c>
      <c r="B83" s="29">
        <f>LN('ΒΗΜΑ 2ο-ΤΙΜΕΣ'!B83/'ΒΗΜΑ 2ο-ΤΙΜΕΣ'!B82)</f>
        <v>1.1242272122809105E-3</v>
      </c>
      <c r="C83" s="29">
        <f>LN('ΒΗΜΑ 2ο-ΤΙΜΕΣ'!C83/'ΒΗΜΑ 2ο-ΤΙΜΕΣ'!C82)</f>
        <v>6.2794554848431012E-3</v>
      </c>
      <c r="D83" s="29">
        <f>LN('ΒΗΜΑ 2ο-ΤΙΜΕΣ'!D83/'ΒΗΜΑ 2ο-ΤΙΜΕΣ'!D82)</f>
        <v>0</v>
      </c>
      <c r="E83" s="29">
        <f>LN('ΒΗΜΑ 2ο-ΤΙΜΕΣ'!E83/'ΒΗΜΑ 2ο-ΤΙΜΕΣ'!E82)</f>
        <v>1.7932339460662101E-2</v>
      </c>
      <c r="F83" s="29">
        <f>LN('ΒΗΜΑ 2ο-ΤΙΜΕΣ'!F83/'ΒΗΜΑ 2ο-ΤΙΜΕΣ'!F82)</f>
        <v>0</v>
      </c>
      <c r="G83" s="29">
        <f>LN('ΒΗΜΑ 2ο-ΤΙΜΕΣ'!G83/'ΒΗΜΑ 2ο-ΤΙΜΕΣ'!G82)</f>
        <v>0</v>
      </c>
      <c r="H83" s="29">
        <f>LN('ΒΗΜΑ 2ο-ΤΙΜΕΣ'!H83/'ΒΗΜΑ 2ο-ΤΙΜΕΣ'!H82)</f>
        <v>1.8535686493230564E-3</v>
      </c>
      <c r="I83" s="29">
        <f>LN('ΒΗΜΑ 2ο-ΤΙΜΕΣ'!I83/'ΒΗΜΑ 2ο-ΤΙΜΕΣ'!I82)</f>
        <v>5.0890695074712281E-3</v>
      </c>
      <c r="J83" s="29">
        <f>LN('ΒΗΜΑ 2ο-ΤΙΜΕΣ'!J83/'ΒΗΜΑ 2ο-ΤΙΜΕΣ'!J82)</f>
        <v>5.102051883895552E-3</v>
      </c>
      <c r="K83" s="29">
        <f>LN('ΒΗΜΑ 2ο-ΤΙΜΕΣ'!K83/'ΒΗΜΑ 2ο-ΤΙΜΕΣ'!K82)</f>
        <v>-9.6107647955047816E-4</v>
      </c>
      <c r="L83" s="29">
        <f>LN('ΒΗΜΑ 2ο-ΤΙΜΕΣ'!L83/'ΒΗΜΑ 2ο-ΤΙΜΕΣ'!L82)</f>
        <v>1.600034134644112E-2</v>
      </c>
      <c r="M83" s="29">
        <f>LN('ΒΗΜΑ 2ο-ΤΙΜΕΣ'!M83/'ΒΗΜΑ 2ο-ΤΙΜΕΣ'!M82)</f>
        <v>-6.4725145056174788E-3</v>
      </c>
      <c r="N83" s="29">
        <f>LN('ΒΗΜΑ 2ο-ΤΙΜΕΣ'!N83/'ΒΗΜΑ 2ο-ΤΙΜΕΣ'!N82)</f>
        <v>1.2903404835908001E-2</v>
      </c>
      <c r="O83" s="29">
        <f>LN('ΒΗΜΑ 2ο-ΤΙΜΕΣ'!O83/'ΒΗΜΑ 2ο-ΤΙΜΕΣ'!O82)</f>
        <v>4.380262265839284E-2</v>
      </c>
      <c r="P83" s="29">
        <f>LN('ΒΗΜΑ 2ο-ΤΙΜΕΣ'!P83/'ΒΗΜΑ 2ο-ΤΙΜΕΣ'!P82)</f>
        <v>1.9360247284541394E-2</v>
      </c>
      <c r="Q83" s="29">
        <f>LN('ΒΗΜΑ 2ο-ΤΙΜΕΣ'!Q83/'ΒΗΜΑ 2ο-ΤΙΜΕΣ'!Q82)</f>
        <v>1.1445046245872878E-2</v>
      </c>
      <c r="R83" s="29">
        <f>LN('ΒΗΜΑ 2ο-ΤΙΜΕΣ'!R83/'ΒΗΜΑ 2ο-ΤΙΜΕΣ'!R82)</f>
        <v>2.9976404700263796E-2</v>
      </c>
      <c r="S83" s="29">
        <f>LN('ΒΗΜΑ 2ο-ΤΙΜΕΣ'!S83/'ΒΗΜΑ 2ο-ΤΙΜΕΣ'!S82)</f>
        <v>7.38010729762246E-3</v>
      </c>
      <c r="T83" s="29">
        <f>LN('ΒΗΜΑ 2ο-ΤΙΜΕΣ'!T83/'ΒΗΜΑ 2ο-ΤΙΜΕΣ'!T82)</f>
        <v>0</v>
      </c>
      <c r="U83" s="29">
        <f>LN('ΒΗΜΑ 2ο-ΤΙΜΕΣ'!U83/'ΒΗΜΑ 2ο-ΤΙΜΕΣ'!U82)</f>
        <v>7.4720148387010564E-3</v>
      </c>
      <c r="V83" s="29">
        <f>LN('ΒΗΜΑ 2ο-ΤΙΜΕΣ'!V83/'ΒΗΜΑ 2ο-ΤΙΜΕΣ'!V82)</f>
        <v>-3.0771658666753545E-2</v>
      </c>
      <c r="W83" s="29">
        <f>LN('ΒΗΜΑ 2ο-ΤΙΜΕΣ'!W83/'ΒΗΜΑ 2ο-ΤΙΜΕΣ'!W82)</f>
        <v>1.7610518008635369E-2</v>
      </c>
      <c r="X83" s="29">
        <f>LN('ΒΗΜΑ 2ο-ΤΙΜΕΣ'!X83/'ΒΗΜΑ 2ο-ΤΙΜΕΣ'!X82)</f>
        <v>-1.0587613482419878E-3</v>
      </c>
      <c r="Y83" s="29">
        <f>LN('ΒΗΜΑ 2ο-ΤΙΜΕΣ'!Y83/'ΒΗΜΑ 2ο-ΤΙΜΕΣ'!Y82)</f>
        <v>-9.3897403498390316E-3</v>
      </c>
      <c r="Z83" s="29">
        <f>LN('ΒΗΜΑ 2ο-ΤΙΜΕΣ'!Z83/'ΒΗΜΑ 2ο-ΤΙΜΕΣ'!Z82)</f>
        <v>1.8562017860059558E-2</v>
      </c>
      <c r="AA83" s="29">
        <f>LN('ΒΗΜΑ 2ο-ΤΙΜΕΣ'!AA83/'ΒΗΜΑ 2ο-ΤΙΜΕΣ'!AA82)</f>
        <v>5.6444176196771313E-3</v>
      </c>
      <c r="AB83" s="29">
        <f>LN('ΒΗΜΑ 2ο-ΤΙΜΕΣ'!AB83/'ΒΗΜΑ 2ο-ΤΙΜΕΣ'!AB82)</f>
        <v>1.3680103904080176E-2</v>
      </c>
      <c r="AC83" s="29">
        <f>LN('ΒΗΜΑ 2ο-ΤΙΜΕΣ'!AC83/'ΒΗΜΑ 2ο-ΤΙΜΕΣ'!AC82)</f>
        <v>0</v>
      </c>
      <c r="AD83" s="29">
        <f>LN('ΒΗΜΑ 2ο-ΤΙΜΕΣ'!AD83/'ΒΗΜΑ 2ο-ΤΙΜΕΣ'!AD82)</f>
        <v>3.4572169747978823E-4</v>
      </c>
      <c r="AE83" s="29">
        <f>LN('ΒΗΜΑ 2ο-ΤΙΜΕΣ'!AE83/'ΒΗΜΑ 2ο-ΤΙΜΕΣ'!AE82)</f>
        <v>-1.0291686036547636E-2</v>
      </c>
      <c r="AF83" s="29">
        <f>LN('ΒΗΜΑ 2ο-ΤΙΜΕΣ'!AF83/'ΒΗΜΑ 2ο-ΤΙΜΕΣ'!AF82)</f>
        <v>-2.3256862164267235E-2</v>
      </c>
      <c r="AG83" s="29">
        <f>LN('ΒΗΜΑ 2ο-ΤΙΜΕΣ'!AG83/'ΒΗΜΑ 2ο-ΤΙΜΕΣ'!AG82)</f>
        <v>1.7241806434506173E-2</v>
      </c>
      <c r="AH83" s="29">
        <f>LN('ΒΗΜΑ 2ο-ΤΙΜΕΣ'!AH83/'ΒΗΜΑ 2ο-ΤΙΜΕΣ'!AH82)</f>
        <v>5.5710450494554295E-3</v>
      </c>
      <c r="AI83" s="29">
        <f>LN('ΒΗΜΑ 2ο-ΤΙΜΕΣ'!AI83/'ΒΗΜΑ 2ο-ΤΙΜΕΣ'!AI82)</f>
        <v>0</v>
      </c>
      <c r="AJ83" s="29">
        <f>LN('ΒΗΜΑ 2ο-ΤΙΜΕΣ'!AJ83/'ΒΗΜΑ 2ο-ΤΙΜΕΣ'!AJ82)</f>
        <v>2.8889009852137069E-2</v>
      </c>
      <c r="AK83" s="29">
        <f>LN('ΒΗΜΑ 2ο-ΤΙΜΕΣ'!AK83/'ΒΗΜΑ 2ο-ΤΙΜΕΣ'!AK82)</f>
        <v>4.8426244757879908E-3</v>
      </c>
      <c r="AL83" s="29">
        <f>LN('ΒΗΜΑ 2ο-ΤΙΜΕΣ'!AL83/'ΒΗΜΑ 2ο-ΤΙΜΕΣ'!AL82)</f>
        <v>-2.8170876966696335E-2</v>
      </c>
      <c r="AM83" s="29">
        <f>LN('ΒΗΜΑ 2ο-ΤΙΜΕΣ'!AM83/'ΒΗΜΑ 2ο-ΤΙΜΕΣ'!AM82)</f>
        <v>4.5977092486295494E-3</v>
      </c>
      <c r="AN83" s="29">
        <f>LN('ΒΗΜΑ 2ο-ΤΙΜΕΣ'!AN83/'ΒΗΜΑ 2ο-ΤΙΜΕΣ'!AN82)</f>
        <v>-1.0929070532190317E-2</v>
      </c>
      <c r="AO83" s="29">
        <f>LN('ΒΗΜΑ 2ο-ΤΙΜΕΣ'!AO83/'ΒΗΜΑ 2ο-ΤΙΜΕΣ'!AO82)</f>
        <v>4.3196611445163796E-3</v>
      </c>
    </row>
    <row r="84" spans="1:41">
      <c r="A84" s="28">
        <v>43033</v>
      </c>
      <c r="B84" s="29">
        <f>LN('ΒΗΜΑ 2ο-ΤΙΜΕΣ'!B84/'ΒΗΜΑ 2ο-ΤΙΜΕΣ'!B83)</f>
        <v>5.6022555486697516E-3</v>
      </c>
      <c r="C84" s="29">
        <f>LN('ΒΗΜΑ 2ο-ΤΙΜΕΣ'!C84/'ΒΗΜΑ 2ο-ΤΙΜΕΣ'!C83)</f>
        <v>0</v>
      </c>
      <c r="D84" s="29">
        <f>LN('ΒΗΜΑ 2ο-ΤΙΜΕΣ'!D84/'ΒΗΜΑ 2ο-ΤΙΜΕΣ'!D83)</f>
        <v>-1.7575144821507602E-2</v>
      </c>
      <c r="E84" s="29">
        <f>LN('ΒΗΜΑ 2ο-ΤΙΜΕΣ'!E84/'ΒΗΜΑ 2ο-ΤΙΜΕΣ'!E83)</f>
        <v>4.728141195946116E-3</v>
      </c>
      <c r="F84" s="29">
        <f>LN('ΒΗΜΑ 2ο-ΤΙΜΕΣ'!F84/'ΒΗΜΑ 2ο-ΤΙΜΕΣ'!F83)</f>
        <v>7.7620053354891094E-3</v>
      </c>
      <c r="G84" s="29">
        <f>LN('ΒΗΜΑ 2ο-ΤΙΜΕΣ'!G84/'ΒΗΜΑ 2ο-ΤΙΜΕΣ'!G83)</f>
        <v>1.7452011410308043E-3</v>
      </c>
      <c r="H84" s="29">
        <f>LN('ΒΗΜΑ 2ο-ΤΙΜΕΣ'!H84/'ΒΗΜΑ 2ο-ΤΙΜΕΣ'!H83)</f>
        <v>-3.710579396535713E-3</v>
      </c>
      <c r="I84" s="29">
        <f>LN('ΒΗΜΑ 2ο-ΤΙΜΕΣ'!I84/'ΒΗΜΑ 2ο-ΤΙΜΕΣ'!I83)</f>
        <v>-1.0204170174241736E-2</v>
      </c>
      <c r="J84" s="29">
        <f>LN('ΒΗΜΑ 2ο-ΤΙΜΕΣ'!J84/'ΒΗΜΑ 2ο-ΤΙΜΕΣ'!J83)</f>
        <v>2.5412974286725481E-3</v>
      </c>
      <c r="K84" s="29">
        <f>LN('ΒΗΜΑ 2ο-ΤΙΜΕΣ'!K84/'ΒΗΜΑ 2ο-ΤΙΜΕΣ'!K83)</f>
        <v>-4.8088483735084377E-4</v>
      </c>
      <c r="L84" s="29">
        <f>LN('ΒΗΜΑ 2ο-ΤΙΜΕΣ'!L84/'ΒΗΜΑ 2ο-ΤΙΜΕΣ'!L83)</f>
        <v>-6.3694482854798227E-3</v>
      </c>
      <c r="M84" s="29">
        <f>LN('ΒΗΜΑ 2ο-ΤΙΜΕΣ'!M84/'ΒΗΜΑ 2ο-ΤΙΜΕΣ'!M83)</f>
        <v>-6.5146810211937538E-3</v>
      </c>
      <c r="N84" s="29">
        <f>LN('ΒΗΜΑ 2ο-ΤΙΜΕΣ'!N84/'ΒΗΜΑ 2ο-ΤΙΜΕΣ'!N83)</f>
        <v>6.2131781107006179E-2</v>
      </c>
      <c r="O84" s="29">
        <f>LN('ΒΗΜΑ 2ο-ΤΙΜΕΣ'!O84/'ΒΗΜΑ 2ο-ΤΙΜΕΣ'!O83)</f>
        <v>0</v>
      </c>
      <c r="P84" s="29">
        <f>LN('ΒΗΜΑ 2ο-ΤΙΜΕΣ'!P84/'ΒΗΜΑ 2ο-ΤΙΜΕΣ'!P83)</f>
        <v>-5.9171770280885072E-3</v>
      </c>
      <c r="Q84" s="29">
        <f>LN('ΒΗΜΑ 2ο-ΤΙΜΕΣ'!Q84/'ΒΗΜΑ 2ο-ΤΙΜΕΣ'!Q83)</f>
        <v>7.0872018830548311E-3</v>
      </c>
      <c r="R84" s="29">
        <f>LN('ΒΗΜΑ 2ο-ΤΙΜΕΣ'!R84/'ΒΗΜΑ 2ο-ΤΙΜΕΣ'!R83)</f>
        <v>5.0903538895028194E-4</v>
      </c>
      <c r="S84" s="29">
        <f>LN('ΒΗΜΑ 2ο-ΤΙΜΕΣ'!S84/'ΒΗΜΑ 2ο-ΤΙΜΕΣ'!S83)</f>
        <v>-7.3801072976225337E-3</v>
      </c>
      <c r="T84" s="29">
        <f>LN('ΒΗΜΑ 2ο-ΤΙΜΕΣ'!T84/'ΒΗΜΑ 2ο-ΤΙΜΕΣ'!T83)</f>
        <v>-1.4652276786870375E-2</v>
      </c>
      <c r="U84" s="29">
        <f>LN('ΒΗΜΑ 2ο-ΤΙΜΕΣ'!U84/'ΒΗΜΑ 2ο-ΤΙΜΕΣ'!U83)</f>
        <v>2.5317807984290001E-2</v>
      </c>
      <c r="V84" s="29">
        <f>LN('ΒΗΜΑ 2ο-ΤΙΜΕΣ'!V84/'ΒΗΜΑ 2ο-ΤΙΜΕΣ'!V83)</f>
        <v>-6.2696130135953742E-3</v>
      </c>
      <c r="W84" s="29">
        <f>LN('ΒΗΜΑ 2ο-ΤΙΜΕΣ'!W84/'ΒΗΜΑ 2ο-ΤΙΜΕΣ'!W83)</f>
        <v>-1.6342287020640184E-2</v>
      </c>
      <c r="X84" s="29">
        <f>LN('ΒΗΜΑ 2ο-ΤΙΜΕΣ'!X84/'ΒΗΜΑ 2ο-ΤΙΜΕΣ'!X83)</f>
        <v>1.0587613482421182E-3</v>
      </c>
      <c r="Y84" s="29">
        <f>LN('ΒΗΜΑ 2ο-ΤΙΜΕΣ'!Y84/'ΒΗΜΑ 2ο-ΤΙΜΕΣ'!Y83)</f>
        <v>0</v>
      </c>
      <c r="Z84" s="29">
        <f>LN('ΒΗΜΑ 2ο-ΤΙΜΕΣ'!Z84/'ΒΗΜΑ 2ο-ΤΙΜΕΣ'!Z83)</f>
        <v>2.2962122603503781E-3</v>
      </c>
      <c r="AA84" s="29">
        <f>LN('ΒΗΜΑ 2ο-ΤΙΜΕΣ'!AA84/'ΒΗΜΑ 2ο-ΤΙΜΕΣ'!AA83)</f>
        <v>-5.6444176196770697E-3</v>
      </c>
      <c r="AB84" s="29">
        <f>LN('ΒΗΜΑ 2ο-ΤΙΜΕΣ'!AB84/'ΒΗΜΑ 2ο-ΤΙΜΕΣ'!AB83)</f>
        <v>-2.7210901143607247E-3</v>
      </c>
      <c r="AC84" s="29">
        <f>LN('ΒΗΜΑ 2ο-ΤΙΜΕΣ'!AC84/'ΒΗΜΑ 2ο-ΤΙΜΕΣ'!AC83)</f>
        <v>9.5694510161506725E-3</v>
      </c>
      <c r="AD84" s="29">
        <f>LN('ΒΗΜΑ 2ο-ΤΙΜΕΣ'!AD84/'ΒΗΜΑ 2ο-ΤΙΜΕΣ'!AD83)</f>
        <v>-1.0375238696572796E-3</v>
      </c>
      <c r="AE84" s="29">
        <f>LN('ΒΗΜΑ 2ο-ΤΙΜΕΣ'!AE84/'ΒΗΜΑ 2ο-ΤΙΜΕΣ'!AE83)</f>
        <v>1.3698844358161927E-2</v>
      </c>
      <c r="AF84" s="29">
        <f>LN('ΒΗΜΑ 2ο-ΤΙΜΕΣ'!AF84/'ΒΗΜΑ 2ο-ΤΙΜΕΣ'!AF83)</f>
        <v>-5.6466611667771179E-2</v>
      </c>
      <c r="AG84" s="29">
        <f>LN('ΒΗΜΑ 2ο-ΤΙΜΕΣ'!AG84/'ΒΗΜΑ 2ο-ΤΙΜΕΣ'!AG83)</f>
        <v>3.9111130116625696E-2</v>
      </c>
      <c r="AH84" s="29">
        <f>LN('ΒΗΜΑ 2ο-ΤΙΜΕΣ'!AH84/'ΒΗΜΑ 2ο-ΤΙΜΕΣ'!AH83)</f>
        <v>5.5401803756153509E-3</v>
      </c>
      <c r="AI84" s="29">
        <f>LN('ΒΗΜΑ 2ο-ΤΙΜΕΣ'!AI84/'ΒΗΜΑ 2ο-ΤΙΜΕΣ'!AI83)</f>
        <v>-1.0869672236903879E-2</v>
      </c>
      <c r="AJ84" s="29">
        <f>LN('ΒΗΜΑ 2ο-ΤΙΜΕΣ'!AJ84/'ΒΗΜΑ 2ο-ΤΙΜΕΣ'!AJ83)</f>
        <v>-1.1794576492836816E-2</v>
      </c>
      <c r="AK84" s="29">
        <f>LN('ΒΗΜΑ 2ο-ΤΙΜΕΣ'!AK84/'ΒΗΜΑ 2ο-ΤΙΜΕΣ'!AK83)</f>
        <v>0</v>
      </c>
      <c r="AL84" s="29">
        <f>LN('ΒΗΜΑ 2ο-ΤΙΜΕΣ'!AL84/'ΒΗΜΑ 2ο-ΤΙΜΕΣ'!AL83)</f>
        <v>1.4184634991956381E-2</v>
      </c>
      <c r="AM84" s="29">
        <f>LN('ΒΗΜΑ 2ο-ΤΙΜΕΣ'!AM84/'ΒΗΜΑ 2ο-ΤΙΜΕΣ'!AM83)</f>
        <v>0</v>
      </c>
      <c r="AN84" s="29">
        <f>LN('ΒΗΜΑ 2ο-ΤΙΜΕΣ'!AN84/'ΒΗΜΑ 2ο-ΤΙΜΕΣ'!AN83)</f>
        <v>1.092907053219023E-2</v>
      </c>
      <c r="AO84" s="29">
        <f>LN('ΒΗΜΑ 2ο-ΤΙΜΕΣ'!AO84/'ΒΗΜΑ 2ο-ΤΙΜΕΣ'!AO83)</f>
        <v>-2.1574981400211257E-3</v>
      </c>
    </row>
    <row r="85" spans="1:41">
      <c r="A85" s="28">
        <v>43034</v>
      </c>
      <c r="B85" s="29">
        <f>LN('ΒΗΜΑ 2ο-ΤΙΜΕΣ'!B85/'ΒΗΜΑ 2ο-ΤΙΜΕΣ'!B84)</f>
        <v>-3.357585694845934E-3</v>
      </c>
      <c r="C85" s="29">
        <f>LN('ΒΗΜΑ 2ο-ΤΙΜΕΣ'!C85/'ΒΗΜΑ 2ο-ΤΙΜΕΣ'!C84)</f>
        <v>-4.7058910374125048E-3</v>
      </c>
      <c r="D85" s="29">
        <f>LN('ΒΗΜΑ 2ο-ΤΙΜΕΣ'!D85/'ΒΗΜΑ 2ο-ΤΙΜΕΣ'!D84)</f>
        <v>7.0671672230923528E-3</v>
      </c>
      <c r="E85" s="29">
        <f>LN('ΒΗΜΑ 2ο-ΤΙΜΕΣ'!E85/'ΒΗΜΑ 2ο-ΤΙΜΕΣ'!E84)</f>
        <v>2.3311078868446931E-2</v>
      </c>
      <c r="F85" s="29">
        <f>LN('ΒΗΜΑ 2ο-ΤΙΜΕΣ'!F85/'ΒΗΜΑ 2ο-ΤΙΜΕΣ'!F84)</f>
        <v>-7.7620053354891892E-3</v>
      </c>
      <c r="G85" s="29">
        <f>LN('ΒΗΜΑ 2ο-ΤΙΜΕΣ'!G85/'ΒΗΜΑ 2ο-ΤΙΜΕΣ'!G84)</f>
        <v>4.7836577414327877E-3</v>
      </c>
      <c r="H85" s="29">
        <f>LN('ΒΗΜΑ 2ο-ΤΙΜΕΣ'!H85/'ΒΗΜΑ 2ο-ΤΙΜΕΣ'!H84)</f>
        <v>7.4074412778618176E-3</v>
      </c>
      <c r="I85" s="29">
        <f>LN('ΒΗΜΑ 2ο-ΤΙΜΕΣ'!I85/'ΒΗΜΑ 2ο-ΤΙΜΕΣ'!I84)</f>
        <v>2.1309786586751027E-2</v>
      </c>
      <c r="J85" s="29">
        <f>LN('ΒΗΜΑ 2ο-ΤΙΜΕΣ'!J85/'ΒΗΜΑ 2ο-ΤΙΜΕΣ'!J84)</f>
        <v>0</v>
      </c>
      <c r="K85" s="29">
        <f>LN('ΒΗΜΑ 2ο-ΤΙΜΕΣ'!K85/'ΒΗΜΑ 2ο-ΤΙΜΕΣ'!K84)</f>
        <v>-1.8937201019750844E-2</v>
      </c>
      <c r="L85" s="29">
        <f>LN('ΒΗΜΑ 2ο-ΤΙΜΕΣ'!L85/'ΒΗΜΑ 2ο-ΤΙΜΕΣ'!L84)</f>
        <v>7.9554914411146798E-3</v>
      </c>
      <c r="M85" s="29">
        <f>LN('ΒΗΜΑ 2ο-ΤΙΜΕΣ'!M85/'ΒΗΜΑ 2ο-ΤΙΜΕΣ'!M84)</f>
        <v>1.2987195526811112E-2</v>
      </c>
      <c r="N85" s="29">
        <f>LN('ΒΗΜΑ 2ο-ΤΙΜΕΣ'!N85/'ΒΗΜΑ 2ο-ΤΙΜΕΣ'!N84)</f>
        <v>2.3810648693718607E-2</v>
      </c>
      <c r="O85" s="29">
        <f>LN('ΒΗΜΑ 2ο-ΤΙΜΕΣ'!O85/'ΒΗΜΑ 2ο-ΤΙΜΕΣ'!O84)</f>
        <v>3.7846142490114816E-2</v>
      </c>
      <c r="P85" s="29">
        <f>LN('ΒΗΜΑ 2ο-ΤΙΜΕΣ'!P85/'ΒΗΜΑ 2ο-ΤΙΜΕΣ'!P84)</f>
        <v>2.2011160101351363E-2</v>
      </c>
      <c r="Q85" s="29">
        <f>LN('ΒΗΜΑ 2ο-ΤΙΜΕΣ'!Q85/'ΒΗΜΑ 2ο-ΤΙΜΕΣ'!Q84)</f>
        <v>7.037326720576084E-3</v>
      </c>
      <c r="R85" s="29">
        <f>LN('ΒΗΜΑ 2ο-ΤΙΜΕΣ'!R85/'ΒΗΜΑ 2ο-ΤΙΜΕΣ'!R84)</f>
        <v>-6.1255934266825074E-3</v>
      </c>
      <c r="S85" s="29">
        <f>LN('ΒΗΜΑ 2ο-ΤΙΜΕΣ'!S85/'ΒΗΜΑ 2ο-ΤΙΜΕΣ'!S84)</f>
        <v>1.1049836186584935E-2</v>
      </c>
      <c r="T85" s="29">
        <f>LN('ΒΗΜΑ 2ο-ΤΙΜΕΣ'!T85/'ΒΗΜΑ 2ο-ΤΙΜΕΣ'!T84)</f>
        <v>-3.6968618813262031E-3</v>
      </c>
      <c r="U85" s="29">
        <f>LN('ΒΗΜΑ 2ο-ΤΙΜΕΣ'!U85/'ΒΗΜΑ 2ο-ΤΙΜΕΣ'!U84)</f>
        <v>-4.0404095370050862E-3</v>
      </c>
      <c r="V85" s="29">
        <f>LN('ΒΗΜΑ 2ο-ΤΙΜΕΣ'!V85/'ΒΗΜΑ 2ο-ΤΙΜΕΣ'!V84)</f>
        <v>-6.309169193264721E-3</v>
      </c>
      <c r="W85" s="29">
        <f>LN('ΒΗΜΑ 2ο-ΤΙΜΕΣ'!W85/'ΒΗΜΑ 2ο-ΤΙΜΕΣ'!W84)</f>
        <v>-2.5380724284710002E-3</v>
      </c>
      <c r="X85" s="29">
        <f>LN('ΒΗΜΑ 2ο-ΤΙΜΕΣ'!X85/'ΒΗΜΑ 2ο-ΤΙΜΕΣ'!X84)</f>
        <v>4.2238711161852434E-3</v>
      </c>
      <c r="Y85" s="29">
        <f>LN('ΒΗΜΑ 2ο-ΤΙΜΕΣ'!Y85/'ΒΗΜΑ 2ο-ΤΙΜΕΣ'!Y84)</f>
        <v>0</v>
      </c>
      <c r="Z85" s="29">
        <f>LN('ΒΗΜΑ 2ο-ΤΙΜΕΣ'!Z85/'ΒΗΜΑ 2ο-ΤΙΜΕΣ'!Z84)</f>
        <v>-6.9045153465444866E-3</v>
      </c>
      <c r="AA85" s="29">
        <f>LN('ΒΗΜΑ 2ο-ΤΙΜΕΣ'!AA85/'ΒΗΜΑ 2ο-ΤΙΜΕΣ'!AA84)</f>
        <v>1.4981553615616894E-2</v>
      </c>
      <c r="AB85" s="29">
        <f>LN('ΒΗΜΑ 2ο-ΤΙΜΕΣ'!AB85/'ΒΗΜΑ 2ο-ΤΙΜΕΣ'!AB84)</f>
        <v>8.1411575836998658E-3</v>
      </c>
      <c r="AC85" s="29">
        <f>LN('ΒΗΜΑ 2ο-ΤΙΜΕΣ'!AC85/'ΒΗΜΑ 2ο-ΤΙΜΕΣ'!AC84)</f>
        <v>-5.7306747089850953E-3</v>
      </c>
      <c r="AD85" s="29">
        <f>LN('ΒΗΜΑ 2ο-ΤΙΜΕΣ'!AD85/'ΒΗΜΑ 2ο-ΤΙΜΕΣ'!AD84)</f>
        <v>-4.8560622655403887E-3</v>
      </c>
      <c r="AE85" s="29">
        <f>LN('ΒΗΜΑ 2ο-ΤΙΜΕΣ'!AE85/'ΒΗΜΑ 2ο-ΤΙΜΕΣ'!AE84)</f>
        <v>1.3513719166722855E-2</v>
      </c>
      <c r="AF85" s="29">
        <f>LN('ΒΗΜΑ 2ο-ΤΙΜΕΣ'!AF85/'ΒΗΜΑ 2ο-ΤΙΜΕΣ'!AF84)</f>
        <v>-8.3333815591442994E-3</v>
      </c>
      <c r="AG85" s="29">
        <f>LN('ΒΗΜΑ 2ο-ΤΙΜΕΣ'!AG85/'ΒΗΜΑ 2ο-ΤΙΜΕΣ'!AG84)</f>
        <v>-2.7434859457508326E-3</v>
      </c>
      <c r="AH85" s="29">
        <f>LN('ΒΗΜΑ 2ο-ΤΙΜΕΣ'!AH85/'ΒΗΜΑ 2ο-ΤΙΜΕΣ'!AH84)</f>
        <v>1.0989121575595165E-2</v>
      </c>
      <c r="AI85" s="29">
        <f>LN('ΒΗΜΑ 2ο-ΤΙΜΕΣ'!AI85/'ΒΗΜΑ 2ο-ΤΙΜΕΣ'!AI84)</f>
        <v>2.1622464013165709E-2</v>
      </c>
      <c r="AJ85" s="29">
        <f>LN('ΒΗΜΑ 2ο-ΤΙΜΕΣ'!AJ85/'ΒΗΜΑ 2ο-ΤΙΜΕΣ'!AJ84)</f>
        <v>-2.0548668227387677E-2</v>
      </c>
      <c r="AK85" s="29">
        <f>LN('ΒΗΜΑ 2ο-ΤΙΜΕΣ'!AK85/'ΒΗΜΑ 2ο-ΤΙΜΕΣ'!AK84)</f>
        <v>0</v>
      </c>
      <c r="AL85" s="29">
        <f>LN('ΒΗΜΑ 2ο-ΤΙΜΕΣ'!AL85/'ΒΗΜΑ 2ο-ΤΙΜΕΣ'!AL84)</f>
        <v>7.0175726586465398E-3</v>
      </c>
      <c r="AM85" s="29">
        <f>LN('ΒΗΜΑ 2ο-ΤΙΜΕΣ'!AM85/'ΒΗΜΑ 2ο-ΤΙΜΕΣ'!AM84)</f>
        <v>0</v>
      </c>
      <c r="AN85" s="29">
        <f>LN('ΒΗΜΑ 2ο-ΤΙΜΕΣ'!AN85/'ΒΗΜΑ 2ο-ΤΙΜΕΣ'!AN84)</f>
        <v>1.0810916104215676E-2</v>
      </c>
      <c r="AO85" s="29">
        <f>LN('ΒΗΜΑ 2ο-ΤΙΜΕΣ'!AO85/'ΒΗΜΑ 2ο-ΤΙΜΕΣ'!AO84)</f>
        <v>6.4585800394119488E-3</v>
      </c>
    </row>
    <row r="86" spans="1:41">
      <c r="A86" s="28">
        <v>43035</v>
      </c>
      <c r="B86" s="29">
        <f>LN('ΒΗΜΑ 2ο-ΤΙΜΕΣ'!B86/'ΒΗΜΑ 2ο-ΤΙΜΕΣ'!B85)</f>
        <v>-2.4972920931380049E-2</v>
      </c>
      <c r="C86" s="29">
        <f>LN('ΒΗΜΑ 2ο-ΤΙΜΕΣ'!C86/'ΒΗΜΑ 2ο-ΤΙΜΕΣ'!C85)</f>
        <v>0</v>
      </c>
      <c r="D86" s="29">
        <f>LN('ΒΗΜΑ 2ο-ΤΙΜΕΣ'!D86/'ΒΗΜΑ 2ο-ΤΙΜΕΣ'!D85)</f>
        <v>2.7779564107075671E-2</v>
      </c>
      <c r="E86" s="29">
        <f>LN('ΒΗΜΑ 2ο-ΤΙΜΕΣ'!E86/'ΒΗΜΑ 2ο-ΤΙΜΕΣ'!E85)</f>
        <v>1.3730192811902037E-2</v>
      </c>
      <c r="F86" s="29">
        <f>LN('ΒΗΜΑ 2ο-ΤΙΜΕΣ'!F86/'ΒΗΜΑ 2ο-ΤΙΜΕΣ'!F85)</f>
        <v>4.5351551653913628E-3</v>
      </c>
      <c r="G86" s="29">
        <f>LN('ΒΗΜΑ 2ο-ΤΙΜΕΣ'!G86/'ΒΗΜΑ 2ο-ΤΙΜΕΣ'!G85)</f>
        <v>1.7338539237464778E-3</v>
      </c>
      <c r="H86" s="29">
        <f>LN('ΒΗΜΑ 2ο-ΤΙΜΕΣ'!H86/'ΒΗΜΑ 2ο-ΤΙΜΕΣ'!H85)</f>
        <v>0</v>
      </c>
      <c r="I86" s="29">
        <f>LN('ΒΗΜΑ 2ο-ΤΙΜΕΣ'!I86/'ΒΗΜΑ 2ο-ΤΙΜΕΣ'!I85)</f>
        <v>4.0080213975388678E-3</v>
      </c>
      <c r="J86" s="29">
        <f>LN('ΒΗΜΑ 2ο-ΤΙΜΕΣ'!J86/'ΒΗΜΑ 2ο-ΤΙΜΕΣ'!J85)</f>
        <v>2.5348556031881157E-3</v>
      </c>
      <c r="K86" s="29">
        <f>LN('ΒΗΜΑ 2ο-ΤΙΜΕΣ'!K86/'ΒΗΜΑ 2ο-ΤΙΜΕΣ'!K85)</f>
        <v>1.9588644853331932E-3</v>
      </c>
      <c r="L86" s="29">
        <f>LN('ΒΗΜΑ 2ο-ΤΙΜΕΣ'!L86/'ΒΗΜΑ 2ο-ΤΙΜΕΣ'!L85)</f>
        <v>1.1032420803576632E-2</v>
      </c>
      <c r="M86" s="29">
        <f>LN('ΒΗΜΑ 2ο-ΤΙΜΕΣ'!M86/'ΒΗΜΑ 2ο-ΤΙΜΕΣ'!M85)</f>
        <v>2.5479085300984968E-2</v>
      </c>
      <c r="N86" s="29">
        <f>LN('ΒΗΜΑ 2ο-ΤΙΜΕΣ'!N86/'ΒΗΜΑ 2ο-ΤΙΜΕΣ'!N85)</f>
        <v>0</v>
      </c>
      <c r="O86" s="29">
        <f>LN('ΒΗΜΑ 2ο-ΤΙΜΕΣ'!O86/'ΒΗΜΑ 2ο-ΤΙΜΕΣ'!O85)</f>
        <v>6.651387283412806E-2</v>
      </c>
      <c r="P86" s="29">
        <f>LN('ΒΗΜΑ 2ο-ΤΙΜΕΣ'!P86/'ΒΗΜΑ 2ο-ΤΙΜΕΣ'!P85)</f>
        <v>-1.6093983073262839E-2</v>
      </c>
      <c r="Q86" s="29">
        <f>LN('ΒΗΜΑ 2ο-ΤΙΜΕΣ'!Q86/'ΒΗΜΑ 2ο-ΤΙΜΕΣ'!Q85)</f>
        <v>-4.2164503789349148E-3</v>
      </c>
      <c r="R86" s="29">
        <f>LN('ΒΗΜΑ 2ο-ΤΙΜΕΣ'!R86/'ΒΗΜΑ 2ο-ΤΙΜΕΣ'!R85)</f>
        <v>2.8768070176442416E-2</v>
      </c>
      <c r="S86" s="29">
        <f>LN('ΒΗΜΑ 2ο-ΤΙΜΕΣ'!S86/'ΒΗΜΑ 2ο-ΤΙΜΕΣ'!S85)</f>
        <v>-3.6697288889622902E-3</v>
      </c>
      <c r="T86" s="29">
        <f>LN('ΒΗΜΑ 2ο-ΤΙΜΕΣ'!T86/'ΒΗΜΑ 2ο-ΤΙΜΕΣ'!T85)</f>
        <v>1.4803851704342031E-3</v>
      </c>
      <c r="U86" s="29">
        <f>LN('ΒΗΜΑ 2ο-ΤΙΜΕΣ'!U86/'ΒΗΜΑ 2ο-ΤΙΜΕΣ'!U85)</f>
        <v>-1.632689328742867E-2</v>
      </c>
      <c r="V86" s="29">
        <f>LN('ΒΗΜΑ 2ο-ΤΙΜΕΣ'!V86/'ΒΗΜΑ 2ο-ΤΙΜΕΣ'!V85)</f>
        <v>6.3091691932647556E-3</v>
      </c>
      <c r="W86" s="29">
        <f>LN('ΒΗΜΑ 2ο-ΤΙΜΕΣ'!W86/'ΒΗΜΑ 2ο-ΤΙΜΕΣ'!W85)</f>
        <v>0</v>
      </c>
      <c r="X86" s="29">
        <f>LN('ΒΗΜΑ 2ο-ΤΙΜΕΣ'!X86/'ΒΗΜΑ 2ο-ΤΙΜΕΣ'!X85)</f>
        <v>-6.3425159764704045E-3</v>
      </c>
      <c r="Y86" s="29">
        <f>LN('ΒΗΜΑ 2ο-ΤΙΜΕΣ'!Y86/'ΒΗΜΑ 2ο-ΤΙΜΕΣ'!Y85)</f>
        <v>0</v>
      </c>
      <c r="Z86" s="29">
        <f>LN('ΒΗΜΑ 2ο-ΤΙΜΕΣ'!Z86/'ΒΗΜΑ 2ο-ΤΙΜΕΣ'!Z85)</f>
        <v>6.9045153465444858E-3</v>
      </c>
      <c r="AA86" s="29">
        <f>LN('ΒΗΜΑ 2ο-ΤΙΜΕΣ'!AA86/'ΒΗΜΑ 2ο-ΤΙΜΕΣ'!AA85)</f>
        <v>3.4706679765499557E-2</v>
      </c>
      <c r="AB86" s="29">
        <f>LN('ΒΗΜΑ 2ο-ΤΙΜΕΣ'!AB86/'ΒΗΜΑ 2ο-ΤΙΜΕΣ'!AB85)</f>
        <v>1.0752791776261915E-2</v>
      </c>
      <c r="AC86" s="29">
        <f>LN('ΒΗΜΑ 2ο-ΤΙΜΕΣ'!AC86/'ΒΗΜΑ 2ο-ΤΙΜΕΣ'!AC85)</f>
        <v>-3.8387763071656015E-3</v>
      </c>
      <c r="AD86" s="29">
        <f>LN('ΒΗΜΑ 2ο-ΤΙΜΕΣ'!AD86/'ΒΗΜΑ 2ο-ΤΙΜΕΣ'!AD85)</f>
        <v>-9.0814455782411499E-3</v>
      </c>
      <c r="AE86" s="29">
        <f>LN('ΒΗΜΑ 2ο-ΤΙΜΕΣ'!AE86/'ΒΗΜΑ 2ο-ΤΙΜΕΣ'!AE85)</f>
        <v>-2.0339684237122672E-2</v>
      </c>
      <c r="AF86" s="29">
        <f>LN('ΒΗΜΑ 2ο-ΤΙΜΕΣ'!AF86/'ΒΗΜΑ 2ο-ΤΙΜΕΣ'!AF85)</f>
        <v>-4.1928782600359274E-3</v>
      </c>
      <c r="AG86" s="29">
        <f>LN('ΒΗΜΑ 2ο-ΤΙΜΕΣ'!AG86/'ΒΗΜΑ 2ο-ΤΙΜΕΣ'!AG85)</f>
        <v>1.6349138001529411E-2</v>
      </c>
      <c r="AH86" s="29">
        <f>LN('ΒΗΜΑ 2ο-ΤΙΜΕΣ'!AH86/'ΒΗΜΑ 2ο-ΤΙΜΕΣ'!AH85)</f>
        <v>-5.4794657646255957E-3</v>
      </c>
      <c r="AI86" s="29">
        <f>LN('ΒΗΜΑ 2ο-ΤΙΜΕΣ'!AI86/'ΒΗΜΑ 2ο-ΤΙΜΕΣ'!AI85)</f>
        <v>0</v>
      </c>
      <c r="AJ86" s="29">
        <f>LN('ΒΗΜΑ 2ο-ΤΙΜΕΣ'!AJ86/'ΒΗΜΑ 2ο-ΤΙΜΕΣ'!AJ85)</f>
        <v>0</v>
      </c>
      <c r="AK86" s="29">
        <f>LN('ΒΗΜΑ 2ο-ΤΙΜΕΣ'!AK86/'ΒΗΜΑ 2ο-ΤΙΜΕΣ'!AK85)</f>
        <v>0</v>
      </c>
      <c r="AL86" s="29">
        <f>LN('ΒΗΜΑ 2ο-ΤΙΜΕΣ'!AL86/'ΒΗΜΑ 2ο-ΤΙΜΕΣ'!AL85)</f>
        <v>-7.0175726586465346E-3</v>
      </c>
      <c r="AM86" s="29">
        <f>LN('ΒΗΜΑ 2ο-ΤΙΜΕΣ'!AM86/'ΒΗΜΑ 2ο-ΤΙΜΕΣ'!AM85)</f>
        <v>-6.9045153465444866E-3</v>
      </c>
      <c r="AN86" s="29">
        <f>LN('ΒΗΜΑ 2ο-ΤΙΜΕΣ'!AN86/'ΒΗΜΑ 2ο-ΤΙΜΕΣ'!AN85)</f>
        <v>-2.1739986636405875E-2</v>
      </c>
      <c r="AO86" s="29">
        <f>LN('ΒΗΜΑ 2ο-ΤΙΜΕΣ'!AO86/'ΒΗΜΑ 2ο-ΤΙΜΕΣ'!AO85)</f>
        <v>-2.1482285382894949E-3</v>
      </c>
    </row>
    <row r="87" spans="1:41">
      <c r="A87" s="28">
        <v>43038</v>
      </c>
      <c r="B87" s="29">
        <f>LN('ΒΗΜΑ 2ο-ΤΙΜΕΣ'!B87/'ΒΗΜΑ 2ο-ΤΙΜΕΣ'!B86)</f>
        <v>3.4423441909729197E-3</v>
      </c>
      <c r="C87" s="29">
        <f>LN('ΒΗΜΑ 2ο-ΤΙΜΕΣ'!C87/'ΒΗΜΑ 2ο-ΤΙΜΕΣ'!C86)</f>
        <v>1.2500162764231468E-2</v>
      </c>
      <c r="D87" s="29">
        <f>LN('ΒΗΜΑ 2ο-ΤΙΜΕΣ'!D87/'ΒΗΜΑ 2ο-ΤΙΜΕΣ'!D86)</f>
        <v>-3.4305350967891368E-3</v>
      </c>
      <c r="E87" s="29">
        <f>LN('ΒΗΜΑ 2ο-ΤΙΜΕΣ'!E87/'ΒΗΜΑ 2ο-ΤΙΜΕΣ'!E86)</f>
        <v>1.0175328041652446E-2</v>
      </c>
      <c r="F87" s="29">
        <f>LN('ΒΗΜΑ 2ο-ΤΙΜΕΣ'!F87/'ΒΗΜΑ 2ο-ΤΙΜΕΣ'!F86)</f>
        <v>-1.1049836186584935E-2</v>
      </c>
      <c r="G87" s="29">
        <f>LN('ΒΗΜΑ 2ο-ΤΙΜΕΣ'!G87/'ΒΗΜΑ 2ο-ΤΙΜΕΣ'!G86)</f>
        <v>-2.1892292886492044E-2</v>
      </c>
      <c r="H87" s="29">
        <f>LN('ΒΗΜΑ 2ο-ΤΙΜΕΣ'!H87/'ΒΗΜΑ 2ο-ΤΙΜΕΣ'!H86)</f>
        <v>1.843318494289093E-3</v>
      </c>
      <c r="I87" s="29">
        <f>LN('ΒΗΜΑ 2ο-ΤΙΜΕΣ'!I87/'ΒΗΜΑ 2ο-ΤΙΜΕΣ'!I86)</f>
        <v>0</v>
      </c>
      <c r="J87" s="29">
        <f>LN('ΒΗΜΑ 2ο-ΤΙΜΕΣ'!J87/'ΒΗΜΑ 2ο-ΤΙΜΕΣ'!J86)</f>
        <v>7.5662403833158766E-3</v>
      </c>
      <c r="K87" s="29">
        <f>LN('ΒΗΜΑ 2ο-ΤΙΜΕΣ'!K87/'ΒΗΜΑ 2ο-ΤΙΜΕΣ'!K86)</f>
        <v>4.8911715330705343E-4</v>
      </c>
      <c r="L87" s="29">
        <f>LN('ΒΗΜΑ 2ο-ΤΙΜΕΣ'!L87/'ΒΗΜΑ 2ο-ΤΙΜΕΣ'!L86)</f>
        <v>-4.7132844520982016E-3</v>
      </c>
      <c r="M87" s="29">
        <f>LN('ΒΗΜΑ 2ο-ΤΙΜΕΣ'!M87/'ΒΗΜΑ 2ο-ΤΙΜΕΣ'!M86)</f>
        <v>-1.2658396871923465E-2</v>
      </c>
      <c r="N87" s="29">
        <f>LN('ΒΗΜΑ 2ο-ΤΙΜΕΣ'!N87/'ΒΗΜΑ 2ο-ΤΙΜΕΣ'!N86)</f>
        <v>5.8651194523980576E-3</v>
      </c>
      <c r="O87" s="29">
        <f>LN('ΒΗΜΑ 2ο-ΤΙΜΕΣ'!O87/'ΒΗΜΑ 2ο-ΤΙΜΕΣ'!O86)</f>
        <v>-4.4744305649888343E-2</v>
      </c>
      <c r="P87" s="29">
        <f>LN('ΒΗΜΑ 2ο-ΤΙΜΕΣ'!P87/'ΒΗΜΑ 2ο-ΤΙΜΕΣ'!P86)</f>
        <v>-4.0637645731826391E-2</v>
      </c>
      <c r="Q87" s="29">
        <f>LN('ΒΗΜΑ 2ο-ΤΙΜΕΣ'!Q87/'ΒΗΜΑ 2ο-ΤΙΜΕΣ'!Q86)</f>
        <v>1.398624197473987E-2</v>
      </c>
      <c r="R87" s="29">
        <f>LN('ΒΗΜΑ 2ο-ΤΙΜΕΣ'!R87/'ΒΗΜΑ 2ο-ΤΙΜΕΣ'!R86)</f>
        <v>3.9721998604327242E-3</v>
      </c>
      <c r="S87" s="29">
        <f>LN('ΒΗΜΑ 2ο-ΤΙΜΕΣ'!S87/'ΒΗΜΑ 2ο-ΤΙΜΕΣ'!S86)</f>
        <v>2.3615993071341421E-2</v>
      </c>
      <c r="T87" s="29">
        <f>LN('ΒΗΜΑ 2ο-ΤΙΜΕΣ'!T87/'ΒΗΜΑ 2ο-ΤΙΜΕΣ'!T86)</f>
        <v>1.4781968693109652E-3</v>
      </c>
      <c r="U87" s="29">
        <f>LN('ΒΗΜΑ 2ο-ΤΙΜΕΣ'!U87/'ΒΗΜΑ 2ο-ΤΙΜΕΣ'!U86)</f>
        <v>2.8399474521697957E-2</v>
      </c>
      <c r="V87" s="29">
        <f>LN('ΒΗΜΑ 2ο-ΤΙΜΕΣ'!V87/'ΒΗΜΑ 2ο-ΤΙΜΕΣ'!V86)</f>
        <v>3.7041271680349076E-2</v>
      </c>
      <c r="W87" s="29">
        <f>LN('ΒΗΜΑ 2ο-ΤΙΜΕΣ'!W87/'ΒΗΜΑ 2ο-ΤΙΜΕΣ'!W86)</f>
        <v>-1.2714559881966097E-3</v>
      </c>
      <c r="X87" s="29">
        <f>LN('ΒΗΜΑ 2ο-ΤΙΜΕΣ'!X87/'ΒΗΜΑ 2ο-ΤΙΜΕΣ'!X86)</f>
        <v>1.2645057847272793E-2</v>
      </c>
      <c r="Y87" s="29">
        <f>LN('ΒΗΜΑ 2ο-ΤΙΜΕΣ'!Y87/'ΒΗΜΑ 2ο-ΤΙΜΕΣ'!Y86)</f>
        <v>-9.47874395454377E-3</v>
      </c>
      <c r="Z87" s="29">
        <f>LN('ΒΗΜΑ 2ο-ΤΙΜΕΣ'!Z87/'ΒΗΜΑ 2ο-ΤΙΜΕΣ'!Z86)</f>
        <v>-1.3857034661426354E-2</v>
      </c>
      <c r="AA87" s="29">
        <f>LN('ΒΗΜΑ 2ο-ΤΙΜΕΣ'!AA87/'ΒΗΜΑ 2ο-ΤΙΜΕΣ'!AA86)</f>
        <v>1.7937224540269007E-3</v>
      </c>
      <c r="AB87" s="29">
        <f>LN('ΒΗΜΑ 2ο-ΤΙΜΕΣ'!AB87/'ΒΗΜΑ 2ο-ΤΙΜΕΣ'!AB86)</f>
        <v>2.6702285558788921E-3</v>
      </c>
      <c r="AC87" s="29">
        <f>LN('ΒΗΜΑ 2ο-ΤΙΜΕΣ'!AC87/'ΒΗΜΑ 2ο-ΤΙΜΕΣ'!AC86)</f>
        <v>-6.7535230157797776E-3</v>
      </c>
      <c r="AD87" s="29">
        <f>LN('ΒΗΜΑ 2ο-ΤΙΜΕΣ'!AD87/'ΒΗΜΑ 2ο-ΤΙΜΕΣ'!AD86)</f>
        <v>1.3245226750020505E-2</v>
      </c>
      <c r="AE87" s="29">
        <f>LN('ΒΗΜΑ 2ο-ΤΙΜΕΣ'!AE87/'ΒΗΜΑ 2ο-ΤΙΜΕΣ'!AE86)</f>
        <v>-1.7271586508660595E-2</v>
      </c>
      <c r="AF87" s="29">
        <f>LN('ΒΗΜΑ 2ο-ΤΙΜΕΣ'!AF87/'ΒΗΜΑ 2ο-ΤΙΜΕΣ'!AF86)</f>
        <v>-3.4191364748279197E-2</v>
      </c>
      <c r="AG87" s="29">
        <f>LN('ΒΗΜΑ 2ο-ΤΙΜΕΣ'!AG87/'ΒΗΜΑ 2ο-ΤΙΜΕΣ'!AG86)</f>
        <v>1.3423020332140771E-2</v>
      </c>
      <c r="AH87" s="29">
        <f>LN('ΒΗΜΑ 2ο-ΤΙΜΕΣ'!AH87/'ΒΗΜΑ 2ο-ΤΙΜΕΣ'!AH86)</f>
        <v>5.4794657646255705E-3</v>
      </c>
      <c r="AI87" s="29">
        <f>LN('ΒΗΜΑ 2ο-ΤΙΜΕΣ'!AI87/'ΒΗΜΑ 2ο-ΤΙΜΕΣ'!AI86)</f>
        <v>0</v>
      </c>
      <c r="AJ87" s="29">
        <f>LN('ΒΗΜΑ 2ο-ΤΙΜΕΣ'!AJ87/'ΒΗΜΑ 2ο-ΤΙΜΕΣ'!AJ86)</f>
        <v>3.5687729443071879E-2</v>
      </c>
      <c r="AK87" s="29">
        <f>LN('ΒΗΜΑ 2ο-ΤΙΜΕΣ'!AK87/'ΒΗΜΑ 2ο-ΤΙΜΕΣ'!AK86)</f>
        <v>0</v>
      </c>
      <c r="AL87" s="29">
        <f>LN('ΒΗΜΑ 2ο-ΤΙΜΕΣ'!AL87/'ΒΗΜΑ 2ο-ΤΙΜΕΣ'!AL86)</f>
        <v>7.0175726586465398E-3</v>
      </c>
      <c r="AM87" s="29">
        <f>LN('ΒΗΜΑ 2ο-ΤΙΜΕΣ'!AM87/'ΒΗΜΑ 2ο-ΤΙΜΕΣ'!AM86)</f>
        <v>-9.2808090744728559E-3</v>
      </c>
      <c r="AN87" s="29">
        <f>LN('ΒΗΜΑ 2ο-ΤΙΜΕΣ'!AN87/'ΒΗΜΑ 2ο-ΤΙΜΕΣ'!AN86)</f>
        <v>-3.352269203864356E-2</v>
      </c>
      <c r="AO87" s="29">
        <f>LN('ΒΗΜΑ 2ο-ΤΙΜΕΣ'!AO87/'ΒΗΜΑ 2ο-ΤΙΜΕΣ'!AO86)</f>
        <v>-6.4725145056174788E-3</v>
      </c>
    </row>
    <row r="88" spans="1:41">
      <c r="A88" s="28">
        <v>43039</v>
      </c>
      <c r="B88" s="29">
        <f>LN('ΒΗΜΑ 2ο-ΤΙΜΕΣ'!B88/'ΒΗΜΑ 2ο-ΤΙΜΕΣ'!B87)</f>
        <v>2.4888162435253079E-2</v>
      </c>
      <c r="C88" s="29">
        <f>LN('ΒΗΜΑ 2ο-ΤΙΜΕΣ'!C88/'ΒΗΜΑ 2ο-ΤΙΜΕΣ'!C87)</f>
        <v>1.55159069141885E-3</v>
      </c>
      <c r="D88" s="29">
        <f>LN('ΒΗΜΑ 2ο-ΤΙΜΕΣ'!D88/'ΒΗΜΑ 2ο-ΤΙΜΕΣ'!D87)</f>
        <v>3.0459207484708439E-2</v>
      </c>
      <c r="E88" s="29">
        <f>LN('ΒΗΜΑ 2ο-ΤΙΜΕΣ'!E88/'ΒΗΜΑ 2ο-ΤΙΜΕΣ'!E87)</f>
        <v>1.1185798957715581E-2</v>
      </c>
      <c r="F88" s="29">
        <f>LN('ΒΗΜΑ 2ο-ΤΙΜΕΣ'!F88/'ΒΗΜΑ 2ο-ΤΙΜΕΣ'!F87)</f>
        <v>1.9418085857101516E-2</v>
      </c>
      <c r="G88" s="29">
        <f>LN('ΒΗΜΑ 2ο-ΤΙΜΕΣ'!G88/'ΒΗΜΑ 2ο-ΤΙΜΕΣ'!G87)</f>
        <v>2.1892292886491995E-2</v>
      </c>
      <c r="H88" s="29">
        <f>LN('ΒΗΜΑ 2ο-ΤΙΜΕΣ'!H88/'ΒΗΜΑ 2ο-ΤΙΜΕΣ'!H87)</f>
        <v>-5.5401803756152451E-3</v>
      </c>
      <c r="I88" s="29">
        <f>LN('ΒΗΜΑ 2ο-ΤΙΜΕΣ'!I88/'ΒΗΜΑ 2ο-ΤΙΜΕΣ'!I87)</f>
        <v>4.8790164169432049E-2</v>
      </c>
      <c r="J88" s="29">
        <f>LN('ΒΗΜΑ 2ο-ΤΙΜΕΣ'!J88/'ΒΗΜΑ 2ο-ΤΙΜΕΣ'!J87)</f>
        <v>6.328144994752001E-2</v>
      </c>
      <c r="K88" s="29">
        <f>LN('ΒΗΜΑ 2ο-ΤΙΜΕΣ'!K88/'ΒΗΜΑ 2ο-ΤΙΜΕΣ'!K87)</f>
        <v>1.3116534902471607E-2</v>
      </c>
      <c r="L88" s="29">
        <f>LN('ΒΗΜΑ 2ο-ΤΙΜΕΣ'!L88/'ΒΗΜΑ 2ο-ΤΙΜΕΣ'!L87)</f>
        <v>2.4884643315877593E-2</v>
      </c>
      <c r="M88" s="29">
        <f>LN('ΒΗΜΑ 2ο-ΤΙΜΕΣ'!M88/'ΒΗΜΑ 2ο-ΤΙΜΕΣ'!M87)</f>
        <v>3.750439545845427E-2</v>
      </c>
      <c r="N88" s="29">
        <f>LN('ΒΗΜΑ 2ο-ΤΙΜΕΣ'!N88/'ΒΗΜΑ 2ο-ΤΙΜΕΣ'!N87)</f>
        <v>5.1293294387550481E-2</v>
      </c>
      <c r="O88" s="29">
        <f>LN('ΒΗΜΑ 2ο-ΤΙΜΕΣ'!O88/'ΒΗΜΑ 2ο-ΤΙΜΕΣ'!O87)</f>
        <v>9.3771618125970055E-3</v>
      </c>
      <c r="P88" s="29">
        <f>LN('ΒΗΜΑ 2ο-ΤΙΜΕΣ'!P88/'ΒΗΜΑ 2ο-ΤΙΜΕΣ'!P87)</f>
        <v>3.6203048663960638E-2</v>
      </c>
      <c r="Q88" s="29">
        <f>LN('ΒΗΜΑ 2ο-ΤΙΜΕΣ'!Q88/'ΒΗΜΑ 2ο-ΤΙΜΕΣ'!Q87)</f>
        <v>5.1432173632270692E-2</v>
      </c>
      <c r="R88" s="29">
        <f>LN('ΒΗΜΑ 2ο-ΤΙΜΕΣ'!R88/'ΒΗΜΑ 2ο-ΤΙΜΕΣ'!R87)</f>
        <v>1.8168926016780822E-2</v>
      </c>
      <c r="S88" s="29">
        <f>LN('ΒΗΜΑ 2ο-ΤΙΜΕΣ'!S88/'ΒΗΜΑ 2ο-ΤΙΜΕΣ'!S87)</f>
        <v>0</v>
      </c>
      <c r="T88" s="29">
        <f>LN('ΒΗΜΑ 2ο-ΤΙΜΕΣ'!T88/'ΒΗΜΑ 2ο-ΤΙΜΕΣ'!T87)</f>
        <v>1.9020324679030084E-2</v>
      </c>
      <c r="U88" s="29">
        <f>LN('ΒΗΜΑ 2ο-ΤΙΜΕΣ'!U88/'ΒΗΜΑ 2ο-ΤΙΜΕΣ'!U87)</f>
        <v>-1.2072581234269249E-2</v>
      </c>
      <c r="V88" s="29">
        <f>LN('ΒΗΜΑ 2ο-ΤΙΜΕΣ'!V88/'ΒΗΜΑ 2ο-ΤΙΜΕΣ'!V87)</f>
        <v>2.9852963149681128E-2</v>
      </c>
      <c r="W88" s="29">
        <f>LN('ΒΗΜΑ 2ο-ΤΙΜΕΣ'!W88/'ΒΗΜΑ 2ο-ΤΙΜΕΣ'!W87)</f>
        <v>-6.3816425895207203E-3</v>
      </c>
      <c r="X88" s="29">
        <f>LN('ΒΗΜΑ 2ο-ΤΙΜΕΣ'!X88/'ΒΗΜΑ 2ο-ΤΙΜΕΣ'!X87)</f>
        <v>7.3031101849761288E-3</v>
      </c>
      <c r="Y88" s="29">
        <f>LN('ΒΗΜΑ 2ο-ΤΙΜΕΣ'!Y88/'ΒΗΜΑ 2ο-ΤΙΜΕΣ'!Y87)</f>
        <v>1.8868484304382736E-2</v>
      </c>
      <c r="Z88" s="29">
        <f>LN('ΒΗΜΑ 2ο-ΤΙΜΕΣ'!Z88/'ΒΗΜΑ 2ο-ΤΙΜΕΣ'!Z87)</f>
        <v>2.0714204387563235E-2</v>
      </c>
      <c r="AA88" s="29">
        <f>LN('ΒΗΜΑ 2ο-ΤΙΜΕΣ'!AA88/'ΒΗΜΑ 2ο-ΤΙΜΕΣ'!AA87)</f>
        <v>3.8669141159153909E-2</v>
      </c>
      <c r="AB88" s="29">
        <f>LN('ΒΗΜΑ 2ο-ΤΙΜΕΣ'!AB88/'ΒΗΜΑ 2ο-ΤΙΜΕΣ'!AB87)</f>
        <v>1.3245226750020505E-2</v>
      </c>
      <c r="AC88" s="29">
        <f>LN('ΒΗΜΑ 2ο-ΤΙΜΕΣ'!AC88/'ΒΗΜΑ 2ο-ΤΙΜΕΣ'!AC87)</f>
        <v>-1.2664562841321884E-2</v>
      </c>
      <c r="AD88" s="29">
        <f>LN('ΒΗΜΑ 2ο-ΤΙΜΕΣ'!AD88/'ΒΗΜΑ 2ο-ΤΙΜΕΣ'!AD87)</f>
        <v>4.146515961848618E-3</v>
      </c>
      <c r="AE88" s="29">
        <f>LN('ΒΗΜΑ 2ο-ΤΙΜΕΣ'!AE88/'ΒΗΜΑ 2ο-ΤΙΜΕΣ'!AE87)</f>
        <v>3.4782643763247925E-3</v>
      </c>
      <c r="AF88" s="29">
        <f>LN('ΒΗΜΑ 2ο-ΤΙΜΕΣ'!AF88/'ΒΗΜΑ 2ο-ΤΙΜΕΣ'!AF87)</f>
        <v>2.1506205220963463E-2</v>
      </c>
      <c r="AG88" s="29">
        <f>LN('ΒΗΜΑ 2ο-ΤΙΜΕΣ'!AG88/'ΒΗΜΑ 2ο-ΤΙΜΕΣ'!AG87)</f>
        <v>1.3245226750020723E-2</v>
      </c>
      <c r="AH88" s="29">
        <f>LN('ΒΗΜΑ 2ο-ΤΙΜΕΣ'!AH88/'ΒΗΜΑ 2ο-ΤΙΜΕΣ'!AH87)</f>
        <v>5.4496047675646848E-3</v>
      </c>
      <c r="AI88" s="29">
        <f>LN('ΒΗΜΑ 2ο-ΤΙΜΕΣ'!AI88/'ΒΗΜΑ 2ο-ΤΙΜΕΣ'!AI87)</f>
        <v>-5.3619431413853991E-3</v>
      </c>
      <c r="AJ88" s="29">
        <f>LN('ΒΗΜΑ 2ο-ΤΙΜΕΣ'!AJ88/'ΒΗΜΑ 2ο-ΤΙΜΕΣ'!AJ87)</f>
        <v>2.6360669691068633E-2</v>
      </c>
      <c r="AK88" s="29">
        <f>LN('ΒΗΜΑ 2ο-ΤΙΜΕΣ'!AK88/'ΒΗΜΑ 2ο-ΤΙΜΕΣ'!AK87)</f>
        <v>7.2202479734870973E-3</v>
      </c>
      <c r="AL88" s="29">
        <f>LN('ΒΗΜΑ 2ο-ΤΙΜΕΣ'!AL88/'ΒΗΜΑ 2ο-ΤΙΜΕΣ'!AL87)</f>
        <v>-7.0175726586465346E-3</v>
      </c>
      <c r="AM88" s="29">
        <f>LN('ΒΗΜΑ 2ο-ΤΙΜΕΣ'!AM88/'ΒΗΜΑ 2ο-ΤΙΜΕΣ'!AM87)</f>
        <v>1.3889112160667093E-2</v>
      </c>
      <c r="AN88" s="29">
        <f>LN('ΒΗΜΑ 2ο-ΤΙΜΕΣ'!AN88/'ΒΗΜΑ 2ο-ΤΙΜΕΣ'!AN87)</f>
        <v>6.5957967791797578E-2</v>
      </c>
      <c r="AO88" s="29">
        <f>LN('ΒΗΜΑ 2ο-ΤΙΜΕΣ'!AO88/'ΒΗΜΑ 2ο-ΤΙΜΕΣ'!AO87)</f>
        <v>3.8221212820197671E-2</v>
      </c>
    </row>
    <row r="89" spans="1:41">
      <c r="A89" s="28">
        <v>43040</v>
      </c>
      <c r="B89" s="29">
        <f>LN('ΒΗΜΑ 2ο-ΤΙΜΕΣ'!B89/'ΒΗΜΑ 2ο-ΤΙΜΕΣ'!B88)</f>
        <v>4.4593161967648974E-3</v>
      </c>
      <c r="C89" s="29">
        <f>LN('ΒΗΜΑ 2ο-ΤΙΜΕΣ'!C89/'ΒΗΜΑ 2ο-ΤΙΜΕΣ'!C88)</f>
        <v>1.0794245130880394E-2</v>
      </c>
      <c r="D89" s="29">
        <f>LN('ΒΗΜΑ 2ο-ΤΙΜΕΣ'!D89/'ΒΗΜΑ 2ο-ΤΙΜΕΣ'!D88)</f>
        <v>1.6529301951210506E-2</v>
      </c>
      <c r="E89" s="29">
        <f>LN('ΒΗΜΑ 2ο-ΤΙΜΕΣ'!E89/'ΒΗΜΑ 2ο-ΤΙΜΕΣ'!E88)</f>
        <v>1.1062059705858603E-2</v>
      </c>
      <c r="F89" s="29">
        <f>LN('ΒΗΜΑ 2ο-ΤΙΜΕΣ'!F89/'ΒΗΜΑ 2ο-ΤΙΜΕΣ'!F88)</f>
        <v>6.4082027184933119E-4</v>
      </c>
      <c r="G89" s="29">
        <f>LN('ΒΗΜΑ 2ο-ΤΙΜΕΣ'!G89/'ΒΗΜΑ 2ο-ΤΙΜΕΣ'!G88)</f>
        <v>3.8902145452016203E-3</v>
      </c>
      <c r="H89" s="29">
        <f>LN('ΒΗΜΑ 2ο-ΤΙΜΕΣ'!H89/'ΒΗΜΑ 2ο-ΤΙΜΕΣ'!H88)</f>
        <v>3.6968618813259814E-3</v>
      </c>
      <c r="I89" s="29">
        <f>LN('ΒΗΜΑ 2ο-ΤΙΜΕΣ'!I89/'ΒΗΜΑ 2ο-ΤΙΜΕΣ'!I88)</f>
        <v>9.4787439545437387E-3</v>
      </c>
      <c r="J89" s="29">
        <f>LN('ΒΗΜΑ 2ο-ΤΙΜΕΣ'!J89/'ΒΗΜΑ 2ο-ΤΙΜΕΣ'!J88)</f>
        <v>2.3557136924589835E-3</v>
      </c>
      <c r="K89" s="29">
        <f>LN('ΒΗΜΑ 2ο-ΤΙΜΕΣ'!K89/'ΒΗΜΑ 2ο-ΤΙΜΕΣ'!K88)</f>
        <v>-8.2384764490386515E-3</v>
      </c>
      <c r="L89" s="29">
        <f>LN('ΒΗΜΑ 2ο-ΤΙΜΕΣ'!L89/'ΒΗΜΑ 2ο-ΤΙΜΕΣ'!L88)</f>
        <v>1.8265347977293189E-2</v>
      </c>
      <c r="M89" s="29">
        <f>LN('ΒΗΜΑ 2ο-ΤΙΜΕΣ'!M89/'ΒΗΜΑ 2ο-ΤΙΜΕΣ'!M88)</f>
        <v>0</v>
      </c>
      <c r="N89" s="29">
        <f>LN('ΒΗΜΑ 2ο-ΤΙΜΕΣ'!N89/'ΒΗΜΑ 2ο-ΤΙΜΕΣ'!N88)</f>
        <v>1.1049836186584935E-2</v>
      </c>
      <c r="O89" s="29">
        <f>LN('ΒΗΜΑ 2ο-ΤΙΜΕΣ'!O89/'ΒΗΜΑ 2ο-ΤΙΜΕΣ'!O88)</f>
        <v>9.290046907092734E-3</v>
      </c>
      <c r="P89" s="29">
        <f>LN('ΒΗΜΑ 2ο-ΤΙΜΕΣ'!P89/'ΒΗΜΑ 2ο-ΤΙΜΕΣ'!P88)</f>
        <v>1.4803851704342031E-3</v>
      </c>
      <c r="Q89" s="29">
        <f>LN('ΒΗΜΑ 2ο-ΤΙΜΕΣ'!Q89/'ΒΗΜΑ 2ο-ΤΙΜΕΣ'!Q88)</f>
        <v>-7.947061692531945E-3</v>
      </c>
      <c r="R89" s="29">
        <f>LN('ΒΗΜΑ 2ο-ΤΙΜΕΣ'!R89/'ΒΗΜΑ 2ο-ΤΙΜΕΣ'!R88)</f>
        <v>1.736657249829866E-2</v>
      </c>
      <c r="S89" s="29">
        <f>LN('ΒΗΜΑ 2ο-ΤΙΜΕΣ'!S89/'ΒΗΜΑ 2ο-ΤΙΜΕΣ'!S88)</f>
        <v>0</v>
      </c>
      <c r="T89" s="29">
        <f>LN('ΒΗΜΑ 2ο-ΤΙΜΕΣ'!T89/'ΒΗΜΑ 2ο-ΤΙΜΕΣ'!T88)</f>
        <v>-1.3129291441792848E-2</v>
      </c>
      <c r="U89" s="29">
        <f>LN('ΒΗΜΑ 2ο-ΤΙΜΕΣ'!U89/'ΒΗΜΑ 2ο-ΤΙΜΕΣ'!U88)</f>
        <v>-8.9467859898061299E-3</v>
      </c>
      <c r="V89" s="29">
        <f>LN('ΒΗΜΑ 2ο-ΤΙΜΕΣ'!V89/'ΒΗΜΑ 2ο-ΤΙΜΕΣ'!V88)</f>
        <v>-2.3810648693718559E-2</v>
      </c>
      <c r="W89" s="29">
        <f>LN('ΒΗΜΑ 2ο-ΤΙΜΕΣ'!W89/'ΒΗΜΑ 2ο-ΤΙΜΕΣ'!W88)</f>
        <v>2.1533447610122949E-2</v>
      </c>
      <c r="X89" s="29">
        <f>LN('ΒΗΜΑ 2ο-ΤΙΜΕΣ'!X89/'ΒΗΜΑ 2ο-ΤΙΜΕΣ'!X88)</f>
        <v>6.2176366108705819E-3</v>
      </c>
      <c r="Y89" s="29">
        <f>LN('ΒΗΜΑ 2ο-ΤΙΜΕΣ'!Y89/'ΒΗΜΑ 2ο-ΤΙΜΕΣ'!Y88)</f>
        <v>9.3023926623136306E-3</v>
      </c>
      <c r="Z89" s="29">
        <f>LN('ΒΗΜΑ 2ο-ΤΙΜΕΣ'!Z89/'ΒΗΜΑ 2ο-ΤΙΜΕΣ'!Z88)</f>
        <v>0</v>
      </c>
      <c r="AA89" s="29">
        <f>LN('ΒΗΜΑ 2ο-ΤΙΜΕΣ'!AA89/'ΒΗΜΑ 2ο-ΤΙΜΕΣ'!AA88)</f>
        <v>1.709443335930004E-2</v>
      </c>
      <c r="AB89" s="29">
        <f>LN('ΒΗΜΑ 2ο-ΤΙΜΕΣ'!AB89/'ΒΗΜΑ 2ο-ΤΙΜΕΣ'!AB88)</f>
        <v>5.249355886143745E-3</v>
      </c>
      <c r="AC89" s="29">
        <f>LN('ΒΗΜΑ 2ο-ΤΙΜΕΣ'!AC89/'ΒΗΜΑ 2ο-ΤΙΜΕΣ'!AC88)</f>
        <v>2.3256862164267183E-2</v>
      </c>
      <c r="AD89" s="29">
        <f>LN('ΒΗΜΑ 2ο-ΤΙΜΕΣ'!AD89/'ΒΗΜΑ 2ο-ΤΙΜΕΣ'!AD88)</f>
        <v>-3.4542348680875576E-3</v>
      </c>
      <c r="AE89" s="29">
        <f>LN('ΒΗΜΑ 2ο-ΤΙΜΕΣ'!AE89/'ΒΗΜΑ 2ο-ΤΙΜΕΣ'!AE88)</f>
        <v>1.0362787035546658E-2</v>
      </c>
      <c r="AF89" s="29">
        <f>LN('ΒΗΜΑ 2ο-ΤΙΜΕΣ'!AF89/'ΒΗΜΑ 2ο-ΤΙΜΕΣ'!AF88)</f>
        <v>2.9352212012527371E-2</v>
      </c>
      <c r="AG89" s="29">
        <f>LN('ΒΗΜΑ 2ο-ΤΙΜΕΣ'!AG89/'ΒΗΜΑ 2ο-ΤΙΜΕΣ'!AG88)</f>
        <v>-7.9260652724207157E-3</v>
      </c>
      <c r="AH89" s="29">
        <f>LN('ΒΗΜΑ 2ο-ΤΙΜΕΣ'!AH89/'ΒΗΜΑ 2ο-ΤΙΜΕΣ'!AH88)</f>
        <v>2.1506205220963463E-2</v>
      </c>
      <c r="AI89" s="29">
        <f>LN('ΒΗΜΑ 2ο-ΤΙΜΕΣ'!AI89/'ΒΗΜΑ 2ο-ΤΙΜΕΣ'!AI88)</f>
        <v>2.6526754333428604E-2</v>
      </c>
      <c r="AJ89" s="29">
        <f>LN('ΒΗΜΑ 2ο-ΤΙΜΕΣ'!AJ89/'ΒΗΜΑ 2ο-ΤΙΜΕΣ'!AJ88)</f>
        <v>-2.4692612590371522E-2</v>
      </c>
      <c r="AK89" s="29">
        <f>LN('ΒΗΜΑ 2ο-ΤΙΜΕΣ'!AK89/'ΒΗΜΑ 2ο-ΤΙΜΕΣ'!AK88)</f>
        <v>2.3697791429822961E-2</v>
      </c>
      <c r="AL89" s="29">
        <f>LN('ΒΗΜΑ 2ο-ΤΙΜΕΣ'!AL89/'ΒΗΜΑ 2ο-ΤΙΜΕΣ'!AL88)</f>
        <v>-1.4184634991956413E-2</v>
      </c>
      <c r="AM89" s="29">
        <f>LN('ΒΗΜΑ 2ο-ΤΙΜΕΣ'!AM89/'ΒΗΜΑ 2ο-ΤΙΜΕΣ'!AM88)</f>
        <v>-2.301496988279163E-3</v>
      </c>
      <c r="AN89" s="29">
        <f>LN('ΒΗΜΑ 2ο-ΤΙΜΕΣ'!AN89/'ΒΗΜΑ 2ο-ΤΙΜΕΣ'!AN88)</f>
        <v>0</v>
      </c>
      <c r="AO89" s="29">
        <f>LN('ΒΗΜΑ 2ο-ΤΙΜΕΣ'!AO89/'ΒΗΜΑ 2ο-ΤΙΜΕΣ'!AO88)</f>
        <v>-2.0855064910213707E-3</v>
      </c>
    </row>
    <row r="90" spans="1:41">
      <c r="A90" s="28">
        <v>43041</v>
      </c>
      <c r="B90" s="29">
        <f>LN('ΒΗΜΑ 2ο-ΤΙΜΕΣ'!B90/'ΒΗΜΑ 2ο-ΤΙΜΕΣ'!B89)</f>
        <v>-1.1185798957715628E-2</v>
      </c>
      <c r="C90" s="29">
        <f>LN('ΒΗΜΑ 2ο-ΤΙΜΕΣ'!C90/'ΒΗΜΑ 2ο-ΤΙΜΕΣ'!C89)</f>
        <v>-6.1538655743781116E-3</v>
      </c>
      <c r="D90" s="29">
        <f>LN('ΒΗΜΑ 2ο-ΤΙΜΕΣ'!D90/'ΒΗΜΑ 2ο-ΤΙΜΕΣ'!D89)</f>
        <v>-3.2840752011898846E-3</v>
      </c>
      <c r="E90" s="29">
        <f>LN('ΒΗΜΑ 2ο-ΤΙΜΕΣ'!E90/'ΒΗΜΑ 2ο-ΤΙΜΕΣ'!E89)</f>
        <v>-3.3057881344994329E-3</v>
      </c>
      <c r="F90" s="29">
        <f>LN('ΒΗΜΑ 2ο-ΤΙΜΕΣ'!F90/'ΒΗΜΑ 2ο-ΤΙΜΕΣ'!F89)</f>
        <v>-1.1598068152271162E-2</v>
      </c>
      <c r="G90" s="29">
        <f>LN('ΒΗΜΑ 2ο-ΤΙΜΕΣ'!G90/'ΒΗΜΑ 2ο-ΤΙΜΕΣ'!G89)</f>
        <v>6.0215235706861129E-3</v>
      </c>
      <c r="H90" s="29">
        <f>LN('ΒΗΜΑ 2ο-ΤΙΜΕΣ'!H90/'ΒΗΜΑ 2ο-ΤΙΜΕΣ'!H89)</f>
        <v>5.5197932235979017E-3</v>
      </c>
      <c r="I90" s="29">
        <f>LN('ΒΗΜΑ 2ο-ΤΙΜΕΣ'!I90/'ΒΗΜΑ 2ο-ΤΙΜΕΣ'!I89)</f>
        <v>0</v>
      </c>
      <c r="J90" s="29">
        <f>LN('ΒΗΜΑ 2ο-ΤΙΜΕΣ'!J90/'ΒΗΜΑ 2ο-ΤΙΜΕΣ'!J89)</f>
        <v>1.6336419319693599E-2</v>
      </c>
      <c r="K90" s="29">
        <f>LN('ΒΗΜΑ 2ο-ΤΙΜΕΣ'!K90/'ΒΗΜΑ 2ο-ΤΙΜΕΣ'!K89)</f>
        <v>-7.3260400920730096E-3</v>
      </c>
      <c r="L90" s="29">
        <f>LN('ΒΗΜΑ 2ο-ΤΙΜΕΣ'!L90/'ΒΗΜΑ 2ο-ΤΙΜΕΣ'!L89)</f>
        <v>7.5131833507831921E-3</v>
      </c>
      <c r="M90" s="29">
        <f>LN('ΒΗΜΑ 2ο-ΤΙΜΕΣ'!M90/'ΒΗΜΑ 2ο-ΤΙΜΕΣ'!M89)</f>
        <v>0</v>
      </c>
      <c r="N90" s="29">
        <f>LN('ΒΗΜΑ 2ο-ΤΙΜΕΣ'!N90/'ΒΗΜΑ 2ο-ΤΙΜΕΣ'!N89)</f>
        <v>6.8992871486951421E-2</v>
      </c>
      <c r="O90" s="29">
        <f>LN('ΒΗΜΑ 2ο-ΤΙΜΕΣ'!O90/'ΒΗΜΑ 2ο-ΤΙΜΕΣ'!O89)</f>
        <v>9.2045357290717056E-3</v>
      </c>
      <c r="P90" s="29">
        <f>LN('ΒΗΜΑ 2ο-ΤΙΜΕΣ'!P90/'ΒΗΜΑ 2ο-ΤΙΜΕΣ'!P89)</f>
        <v>2.0498521548340753E-2</v>
      </c>
      <c r="Q90" s="29">
        <f>LN('ΒΗΜΑ 2ο-ΤΙΜΕΣ'!Q90/'ΒΗΜΑ 2ο-ΤΙΜΕΣ'!Q89)</f>
        <v>-1.20402792320806E-2</v>
      </c>
      <c r="R90" s="29">
        <f>LN('ΒΗΜΑ 2ο-ΤΙΜΕΣ'!R90/'ΒΗΜΑ 2ο-ΤΙΜΕΣ'!R89)</f>
        <v>4.2949242828808709E-3</v>
      </c>
      <c r="S90" s="29">
        <f>LN('ΒΗΜΑ 2ο-ΤΙΜΕΣ'!S90/'ΒΗΜΑ 2ο-ΤΙΜΕΣ'!S89)</f>
        <v>0</v>
      </c>
      <c r="T90" s="29">
        <f>LN('ΒΗΜΑ 2ο-ΤΙΜΕΣ'!T90/'ΒΗΜΑ 2ο-ΤΙΜΕΣ'!T89)</f>
        <v>1.3129291441792802E-2</v>
      </c>
      <c r="U90" s="29">
        <f>LN('ΒΗΜΑ 2ο-ΤΙΜΕΣ'!U90/'ΒΗΜΑ 2ο-ΤΙΜΕΣ'!U89)</f>
        <v>1.6207810226853303E-2</v>
      </c>
      <c r="V90" s="29">
        <f>LN('ΒΗΜΑ 2ο-ΤΙΜΕΣ'!V90/'ΒΗΜΑ 2ο-ΤΙΜΕΣ'!V89)</f>
        <v>-6.0423144559625863E-3</v>
      </c>
      <c r="W90" s="29">
        <f>LN('ΒΗΜΑ 2ο-ΤΙΜΕΣ'!W90/'ΒΗΜΑ 2ο-ΤΙΜΕΣ'!W89)</f>
        <v>-1.0075651988741587E-2</v>
      </c>
      <c r="X90" s="29">
        <f>LN('ΒΗΜΑ 2ο-ΤΙΜΕΣ'!X90/'ΒΗΜΑ 2ο-ΤΙΜΕΣ'!X89)</f>
        <v>1.032524614189184E-3</v>
      </c>
      <c r="Y90" s="29">
        <f>LN('ΒΗΜΑ 2ο-ΤΙΜΕΣ'!Y90/'ΒΗΜΑ 2ο-ΤΙΜΕΣ'!Y89)</f>
        <v>-9.3023926623135612E-3</v>
      </c>
      <c r="Z90" s="29">
        <f>LN('ΒΗΜΑ 2ο-ΤΙΜΕΣ'!Z90/'ΒΗΜΑ 2ο-ΤΙΜΕΣ'!Z89)</f>
        <v>2.2753138371356054E-3</v>
      </c>
      <c r="AA90" s="29">
        <f>LN('ΒΗΜΑ 2ο-ΤΙΜΕΣ'!AA90/'ΒΗΜΑ 2ο-ΤΙΜΕΣ'!AA89)</f>
        <v>-8.5106896679086191E-3</v>
      </c>
      <c r="AB90" s="29">
        <f>LN('ΒΗΜΑ 2ο-ΤΙΜΕΣ'!AB90/'ΒΗΜΑ 2ο-ΤΙΜΕΣ'!AB89)</f>
        <v>-1.3175421158564404E-2</v>
      </c>
      <c r="AC90" s="29">
        <f>LN('ΒΗΜΑ 2ο-ΤΙΜΕΣ'!AC90/'ΒΗΜΑ 2ο-ΤΙΜΕΣ'!AC89)</f>
        <v>5.7306747089850745E-3</v>
      </c>
      <c r="AD90" s="29">
        <f>LN('ΒΗΜΑ 2ο-ΤΙΜΕΣ'!AD90/'ΒΗΜΑ 2ο-ΤΙΜΕΣ'!AD89)</f>
        <v>1.0375238696573774E-3</v>
      </c>
      <c r="AE90" s="29">
        <f>LN('ΒΗΜΑ 2ο-ΤΙΜΕΣ'!AE90/'ΒΗΜΑ 2ο-ΤΙΜΕΣ'!AE89)</f>
        <v>1.70361871525678E-2</v>
      </c>
      <c r="AF90" s="29">
        <f>LN('ΒΗΜΑ 2ο-ΤΙΜΕΣ'!AF90/'ΒΗΜΑ 2ο-ΤΙΜΕΣ'!AF89)</f>
        <v>1.6393809775676352E-2</v>
      </c>
      <c r="AG90" s="29">
        <f>LN('ΒΗΜΑ 2ο-ΤΙΜΕΣ'!AG90/'ΒΗΜΑ 2ο-ΤΙΜΕΣ'!AG89)</f>
        <v>-3.5091319811270172E-2</v>
      </c>
      <c r="AH90" s="29">
        <f>LN('ΒΗΜΑ 2ο-ΤΙΜΕΣ'!AH90/'ΒΗΜΑ 2ο-ΤΙΜΕΣ'!AH89)</f>
        <v>-1.608613775162427E-2</v>
      </c>
      <c r="AI90" s="29">
        <f>LN('ΒΗΜΑ 2ο-ΤΙΜΕΣ'!AI90/'ΒΗΜΑ 2ο-ΤΙΜΕΣ'!AI89)</f>
        <v>0</v>
      </c>
      <c r="AJ90" s="29">
        <f>LN('ΒΗΜΑ 2ο-ΤΙΜΕΣ'!AJ90/'ΒΗΜΑ 2ο-ΤΙΜΕΣ'!AJ89)</f>
        <v>4.9875415110391882E-3</v>
      </c>
      <c r="AK90" s="29">
        <f>LN('ΒΗΜΑ 2ο-ΤΙΜΕΣ'!AK90/'ΒΗΜΑ 2ο-ΤΙΜΕΣ'!AK89)</f>
        <v>4.6729056993924231E-3</v>
      </c>
      <c r="AL90" s="29">
        <f>LN('ΒΗΜΑ 2ο-ΤΙΜΕΣ'!AL90/'ΒΗΜΑ 2ο-ΤΙΜΕΣ'!AL89)</f>
        <v>-7.168489478612516E-3</v>
      </c>
      <c r="AM90" s="29">
        <f>LN('ΒΗΜΑ 2ο-ΤΙΜΕΣ'!AM90/'ΒΗΜΑ 2ο-ΤΙΜΕΣ'!AM89)</f>
        <v>6.8886609951853157E-3</v>
      </c>
      <c r="AN90" s="29">
        <f>LN('ΒΗΜΑ 2ο-ΤΙΜΕΣ'!AN90/'ΒΗΜΑ 2ο-ΤΙΜΕΣ'!AN89)</f>
        <v>-2.1506205220963619E-2</v>
      </c>
      <c r="AO90" s="29">
        <f>LN('ΒΗΜΑ 2ο-ΤΙΜΕΣ'!AO90/'ΒΗΜΑ 2ο-ΤΙΜΕΣ'!AO89)</f>
        <v>1.2448293526567863E-2</v>
      </c>
    </row>
    <row r="91" spans="1:41">
      <c r="A91" s="28">
        <v>43042</v>
      </c>
      <c r="B91" s="29">
        <f>LN('ΒΗΜΑ 2ο-ΤΙΜΕΣ'!B91/'ΒΗΜΑ 2ο-ΤΙΜΕΣ'!B90)</f>
        <v>7.8431774610258787E-3</v>
      </c>
      <c r="C91" s="29">
        <f>LN('ΒΗΜΑ 2ο-ΤΙΜΕΣ'!C91/'ΒΗΜΑ 2ο-ΤΙΜΕΣ'!C90)</f>
        <v>1.8349138668196398E-2</v>
      </c>
      <c r="D91" s="29">
        <f>LN('ΒΗΜΑ 2ο-ΤΙΜΕΣ'!D91/'ΒΗΜΑ 2ο-ΤΙΜΕΣ'!D90)</f>
        <v>3.2840752011897975E-3</v>
      </c>
      <c r="E91" s="29">
        <f>LN('ΒΗΜΑ 2ο-ΤΙΜΕΣ'!E91/'ΒΗΜΑ 2ο-ΤΙΜΕΣ'!E90)</f>
        <v>1.103144072157168E-3</v>
      </c>
      <c r="F91" s="29">
        <f>LN('ΒΗΜΑ 2ο-ΤΙΜΕΣ'!F91/'ΒΗΜΑ 2ο-ΤΙΜΕΣ'!F90)</f>
        <v>7.7469722501738109E-3</v>
      </c>
      <c r="G91" s="29">
        <f>LN('ΒΗΜΑ 2ο-ΤΙΜΕΣ'!G91/'ΒΗΜΑ 2ο-ΤΙΜΕΣ'!G90)</f>
        <v>-1.0344919842392886E-2</v>
      </c>
      <c r="H91" s="29">
        <f>LN('ΒΗΜΑ 2ο-ΤΙΜΕΣ'!H91/'ΒΗΜΑ 2ο-ΤΙΜΕΣ'!H90)</f>
        <v>0</v>
      </c>
      <c r="I91" s="29">
        <f>LN('ΒΗΜΑ 2ο-ΤΙΜΕΣ'!I91/'ΒΗΜΑ 2ο-ΤΙΜΕΣ'!I90)</f>
        <v>9.3897403498391374E-3</v>
      </c>
      <c r="J91" s="29">
        <f>LN('ΒΗΜΑ 2ο-ΤΙΜΕΣ'!J91/'ΒΗΜΑ 2ο-ΤΙΜΕΣ'!J90)</f>
        <v>-4.6403795565023364E-3</v>
      </c>
      <c r="K91" s="29">
        <f>LN('ΒΗΜΑ 2ο-ΤΙΜΕΣ'!K91/'ΒΗΜΑ 2ο-ΤΙΜΕΣ'!K90)</f>
        <v>-3.437273209915429E-3</v>
      </c>
      <c r="L91" s="29">
        <f>LN('ΒΗΜΑ 2ο-ΤΙΜΕΣ'!L91/'ΒΗΜΑ 2ο-ΤΙΜΕΣ'!L90)</f>
        <v>2.3669744085904703E-2</v>
      </c>
      <c r="M91" s="29">
        <f>LN('ΒΗΜΑ 2ο-ΤΙΜΕΣ'!M91/'ΒΗΜΑ 2ο-ΤΙΜΕΣ'!M90)</f>
        <v>-1.2345835822299266E-2</v>
      </c>
      <c r="N91" s="29">
        <f>LN('ΒΗΜΑ 2ο-ΤΙΜΕΣ'!N91/'ΒΗΜΑ 2ο-ΤΙΜΕΣ'!N90)</f>
        <v>4.5120435280469641E-2</v>
      </c>
      <c r="O91" s="29">
        <f>LN('ΒΗΜΑ 2ο-ΤΙΜΕΣ'!O91/'ΒΗΜΑ 2ο-ΤΙΜΕΣ'!O90)</f>
        <v>-5.2493558861436782E-3</v>
      </c>
      <c r="P91" s="29">
        <f>LN('ΒΗΜΑ 2ο-ΤΙΜΕΣ'!P91/'ΒΗΜΑ 2ο-ΤΙΜΕΣ'!P90)</f>
        <v>-4.4451762570833692E-2</v>
      </c>
      <c r="Q91" s="29">
        <f>LN('ΒΗΜΑ 2ο-ΤΙΜΕΣ'!Q91/'ΒΗΜΑ 2ο-ΤΙΜΕΣ'!Q90)</f>
        <v>-5.3981237695573695E-3</v>
      </c>
      <c r="R91" s="29">
        <f>LN('ΒΗΜΑ 2ο-ΤΙΜΕΣ'!R91/'ΒΗΜΑ 2ο-ΤΙΜΕΣ'!R90)</f>
        <v>4.7506027585977988E-3</v>
      </c>
      <c r="S91" s="29">
        <f>LN('ΒΗΜΑ 2ο-ΤΙΜΕΣ'!S91/'ΒΗΜΑ 2ο-ΤΙΜΕΣ'!S90)</f>
        <v>1.7937224540269007E-3</v>
      </c>
      <c r="T91" s="29">
        <f>LN('ΒΗΜΑ 2ο-ΤΙΜΕΣ'!T91/'ΒΗΜΑ 2ο-ΤΙΜΕΣ'!T90)</f>
        <v>-1.7544309650909508E-2</v>
      </c>
      <c r="U91" s="29">
        <f>LN('ΒΗΜΑ 2ο-ΤΙΜΕΣ'!U91/'ΒΗΜΑ 2ο-ΤΙΜΕΣ'!U90)</f>
        <v>6.4102783609190188E-3</v>
      </c>
      <c r="V91" s="29">
        <f>LN('ΒΗΜΑ 2ο-ΤΙΜΕΣ'!V91/'ΒΗΜΑ 2ο-ΤΙΜΕΣ'!V90)</f>
        <v>2.9852963149681128E-2</v>
      </c>
      <c r="W91" s="29">
        <f>LN('ΒΗΜΑ 2ο-ΤΙΜΕΣ'!W91/'ΒΗΜΑ 2ο-ΤΙΜΕΣ'!W90)</f>
        <v>-2.5348556031880663E-3</v>
      </c>
      <c r="X91" s="29">
        <f>LN('ΒΗΜΑ 2ο-ΤΙΜΕΣ'!X91/'ΒΗΜΑ 2ο-ΤΙΜΕΣ'!X90)</f>
        <v>3.0911925696728796E-3</v>
      </c>
      <c r="Y91" s="29">
        <f>LN('ΒΗΜΑ 2ο-ΤΙΜΕΣ'!Y91/'ΒΗΜΑ 2ο-ΤΙΜΕΣ'!Y90)</f>
        <v>3.6701366850427963E-2</v>
      </c>
      <c r="Z91" s="29">
        <f>LN('ΒΗΜΑ 2ο-ΤΙΜΕΣ'!Z91/'ΒΗΜΑ 2ο-ΤΙΜΕΣ'!Z90)</f>
        <v>-1.8349138668196541E-2</v>
      </c>
      <c r="AA91" s="29">
        <f>LN('ΒΗΜΑ 2ο-ΤΙΜΕΣ'!AA91/'ΒΗΜΑ 2ο-ΤΙΜΕΣ'!AA90)</f>
        <v>1.6949558313773205E-2</v>
      </c>
      <c r="AB91" s="29">
        <f>LN('ΒΗΜΑ 2ο-ΤΙΜΕΣ'!AB91/'ΒΗΜΑ 2ο-ΤΙΜΕΣ'!AB90)</f>
        <v>5.29101763441568E-3</v>
      </c>
      <c r="AC91" s="29">
        <f>LN('ΒΗΜΑ 2ο-ΤΙΜΕΣ'!AC91/'ΒΗΜΑ 2ο-ΤΙΜΕΣ'!AC90)</f>
        <v>9.4787439545437387E-3</v>
      </c>
      <c r="AD91" s="29">
        <f>LN('ΒΗΜΑ 2ο-ΤΙΜΕΣ'!AD91/'ΒΗΜΑ 2ο-ΤΙΜΕΣ'!AD90)</f>
        <v>2.2219338294610012E-2</v>
      </c>
      <c r="AE91" s="29">
        <f>LN('ΒΗΜΑ 2ο-ΤΙΜΕΣ'!AE91/'ΒΗΜΑ 2ο-ΤΙΜΕΣ'!AE90)</f>
        <v>6.7340321813441194E-3</v>
      </c>
      <c r="AF91" s="29">
        <f>LN('ΒΗΜΑ 2ο-ΤΙΜΕΣ'!AF91/'ΒΗΜΑ 2ο-ΤΙΜΕΣ'!AF90)</f>
        <v>-3.3060862260888176E-2</v>
      </c>
      <c r="AG91" s="29">
        <f>LN('ΒΗΜΑ 2ο-ΤΙΜΕΣ'!AG91/'ΒΗΜΑ 2ο-ΤΙΜΕΣ'!AG90)</f>
        <v>-5.5096558109695845E-3</v>
      </c>
      <c r="AH91" s="29">
        <f>LN('ΒΗΜΑ 2ο-ΤΙΜΕΣ'!AH91/'ΒΗΜΑ 2ο-ΤΙΜΕΣ'!AH90)</f>
        <v>1.0752791776261915E-2</v>
      </c>
      <c r="AI91" s="29">
        <f>LN('ΒΗΜΑ 2ο-ΤΙΜΕΣ'!AI91/'ΒΗΜΑ 2ο-ΤΙΜΕΣ'!AI90)</f>
        <v>0</v>
      </c>
      <c r="AJ91" s="29">
        <f>LN('ΒΗΜΑ 2ο-ΤΙΜΕΣ'!AJ91/'ΒΗΜΑ 2ο-ΤΙΜΕΣ'!AJ90)</f>
        <v>-1.5037877364540446E-2</v>
      </c>
      <c r="AK91" s="29">
        <f>LN('ΒΗΜΑ 2ο-ΤΙΜΕΣ'!AK91/'ΒΗΜΑ 2ο-ΤΙΜΕΣ'!AK90)</f>
        <v>-4.6729056993924821E-3</v>
      </c>
      <c r="AL91" s="29">
        <f>LN('ΒΗΜΑ 2ο-ΤΙΜΕΣ'!AL91/'ΒΗΜΑ 2ο-ΤΙΜΕΣ'!AL90)</f>
        <v>2.1353124470569061E-2</v>
      </c>
      <c r="AM91" s="29">
        <f>LN('ΒΗΜΑ 2ο-ΤΙΜΕΣ'!AM91/'ΒΗΜΑ 2ο-ΤΙΜΕΣ'!AM90)</f>
        <v>-6.8886609951853799E-3</v>
      </c>
      <c r="AN91" s="29">
        <f>LN('ΒΗΜΑ 2ο-ΤΙΜΕΣ'!AN91/'ΒΗΜΑ 2ο-ΤΙΜΕΣ'!AN90)</f>
        <v>2.1506205220963682E-2</v>
      </c>
      <c r="AO91" s="29">
        <f>LN('ΒΗΜΑ 2ο-ΤΙΜΕΣ'!AO91/'ΒΗΜΑ 2ο-ΤΙΜΕΣ'!AO90)</f>
        <v>-1.2448293526567917E-2</v>
      </c>
    </row>
    <row r="92" spans="1:41">
      <c r="A92" s="28">
        <v>43045</v>
      </c>
      <c r="B92" s="29">
        <f>LN('ΒΗΜΑ 2ο-ΤΙΜΕΣ'!B92/'ΒΗΜΑ 2ο-ΤΙΜΕΣ'!B91)</f>
        <v>-6.7189502487449808E-3</v>
      </c>
      <c r="C92" s="29">
        <f>LN('ΒΗΜΑ 2ο-ΤΙΜΕΣ'!C92/'ΒΗΜΑ 2ο-ΤΙΜΕΣ'!C91)</f>
        <v>-1.9893540519570624E-2</v>
      </c>
      <c r="D92" s="29">
        <f>LN('ΒΗΜΑ 2ο-ΤΙΜΕΣ'!D92/'ΒΗΜΑ 2ο-ΤΙΜΕΣ'!D91)</f>
        <v>-6.578971098042511E-3</v>
      </c>
      <c r="E92" s="29">
        <f>LN('ΒΗΜΑ 2ο-ΤΙΜΕΣ'!E92/'ΒΗΜΑ 2ο-ΤΙΜΕΣ'!E91)</f>
        <v>3.3021493957590318E-3</v>
      </c>
      <c r="F92" s="29">
        <f>LN('ΒΗΜΑ 2ο-ΤΙΜΕΣ'!F92/'ΒΗΜΑ 2ο-ΤΙΜΕΣ'!F91)</f>
        <v>-3.8659841964659059E-3</v>
      </c>
      <c r="G92" s="29">
        <f>LN('ΒΗΜΑ 2ο-ΤΙΜΕΣ'!G92/'ΒΗΜΑ 2ο-ΤΙΜΕΣ'!G91)</f>
        <v>-7.8295310797047817E-3</v>
      </c>
      <c r="H92" s="29">
        <f>LN('ΒΗΜΑ 2ο-ΤΙΜΕΣ'!H92/'ΒΗΜΑ 2ο-ΤΙΜΕΣ'!H91)</f>
        <v>-1.8365478073013922E-3</v>
      </c>
      <c r="I92" s="29">
        <f>LN('ΒΗΜΑ 2ο-ΤΙΜΕΣ'!I92/'ΒΗΜΑ 2ο-ΤΙΜΕΣ'!I91)</f>
        <v>-1.8868484304382805E-2</v>
      </c>
      <c r="J92" s="29">
        <f>LN('ΒΗΜΑ 2ο-ΤΙΜΕΣ'!J92/'ΒΗΜΑ 2ο-ΤΙΜΕΣ'!J91)</f>
        <v>1.3857034661426281E-2</v>
      </c>
      <c r="K92" s="29">
        <f>LN('ΒΗΜΑ 2ο-ΤΙΜΕΣ'!K92/'ΒΗΜΑ 2ο-ΤΙΜΕΣ'!K91)</f>
        <v>-1.969473802531832E-3</v>
      </c>
      <c r="L92" s="29">
        <f>LN('ΒΗΜΑ 2ο-ΤΙΜΕΣ'!L92/'ΒΗΜΑ 2ο-ΤΙΜΕΣ'!L91)</f>
        <v>-1.0286644710275426E-2</v>
      </c>
      <c r="M92" s="29">
        <f>LN('ΒΗΜΑ 2ο-ΤΙΜΕΣ'!M92/'ΒΗΜΑ 2ο-ΤΙΜΕΣ'!M91)</f>
        <v>0</v>
      </c>
      <c r="N92" s="29">
        <f>LN('ΒΗΜΑ 2ο-ΤΙΜΕΣ'!N92/'ΒΗΜΑ 2ο-ΤΙΜΕΣ'!N91)</f>
        <v>0</v>
      </c>
      <c r="O92" s="29">
        <f>LN('ΒΗΜΑ 2ο-ΤΙΜΕΣ'!O92/'ΒΗΜΑ 2ο-ΤΙΜΕΣ'!O91)</f>
        <v>2.8536307264934297E-2</v>
      </c>
      <c r="P92" s="29">
        <f>LN('ΒΗΜΑ 2ο-ΤΙΜΕΣ'!P92/'ΒΗΜΑ 2ο-ΤΙΜΕΣ'!P91)</f>
        <v>1.2048338516174574E-2</v>
      </c>
      <c r="Q92" s="29">
        <f>LN('ΒΗΜΑ 2ο-ΤΙΜΕΣ'!Q92/'ΒΗΜΑ 2ο-ΤΙΜΕΣ'!Q91)</f>
        <v>1.4775285582154459E-2</v>
      </c>
      <c r="R92" s="29">
        <f>LN('ΒΗΜΑ 2ο-ΤΙΜΕΣ'!R92/'ΒΗΜΑ 2ο-ΤΙΜΕΣ'!R91)</f>
        <v>7.0838548884050419E-3</v>
      </c>
      <c r="S92" s="29">
        <f>LN('ΒΗΜΑ 2ο-ΤΙΜΕΣ'!S92/'ΒΗΜΑ 2ο-ΤΙΜΕΣ'!S91)</f>
        <v>1.7905107737882938E-3</v>
      </c>
      <c r="T92" s="29">
        <f>LN('ΒΗΜΑ 2ο-ΤΙΜΕΣ'!T92/'ΒΗΜΑ 2ο-ΤΙΜΕΣ'!T91)</f>
        <v>2.9455102297567446E-3</v>
      </c>
      <c r="U92" s="29">
        <f>LN('ΒΗΜΑ 2ο-ΤΙΜΕΣ'!U92/'ΒΗΜΑ 2ο-ΤΙΜΕΣ'!U91)</f>
        <v>3.9856569302036109E-3</v>
      </c>
      <c r="V92" s="29">
        <f>LN('ΒΗΜΑ 2ο-ΤΙΜΕΣ'!V92/'ΒΗΜΑ 2ο-ΤΙΜΕΣ'!V91)</f>
        <v>-5.4394072065798688E-2</v>
      </c>
      <c r="W92" s="29">
        <f>LN('ΒΗΜΑ 2ο-ΤΙΜΕΣ'!W92/'ΒΗΜΑ 2ο-ΤΙΜΕΣ'!W91)</f>
        <v>0</v>
      </c>
      <c r="X92" s="29">
        <f>LN('ΒΗΜΑ 2ο-ΤΙΜΕΣ'!X92/'ΒΗΜΑ 2ο-ΤΙΜΕΣ'!X91)</f>
        <v>-2.059732963010727E-3</v>
      </c>
      <c r="Y92" s="29">
        <f>LN('ΒΗΜΑ 2ο-ΤΙΜΕΣ'!Y92/'ΒΗΜΑ 2ο-ΤΙΜΕΣ'!Y91)</f>
        <v>0</v>
      </c>
      <c r="Z92" s="29">
        <f>LN('ΒΗΜΑ 2ο-ΤΙΜΕΣ'!Z92/'ΒΗΜΑ 2ο-ΤΙΜΕΣ'!Z91)</f>
        <v>2.2884293833587806E-2</v>
      </c>
      <c r="AA92" s="29">
        <f>LN('ΒΗΜΑ 2ο-ΤΙΜΕΣ'!AA92/'ΒΗΜΑ 2ο-ΤΙΜΕΣ'!AA91)</f>
        <v>3.3557078469723151E-3</v>
      </c>
      <c r="AB92" s="29">
        <f>LN('ΒΗΜΑ 2ο-ΤΙΜΕΣ'!AB92/'ΒΗΜΑ 2ο-ΤΙΜΕΣ'!AB91)</f>
        <v>2.0888487947355532E-2</v>
      </c>
      <c r="AC92" s="29">
        <f>LN('ΒΗΜΑ 2ο-ΤΙΜΕΣ'!AC92/'ΒΗΜΑ 2ο-ΤΙΜΕΣ'!AC91)</f>
        <v>1.8692133012152546E-2</v>
      </c>
      <c r="AD92" s="29">
        <f>LN('ΒΗΜΑ 2ο-ΤΙΜΕΣ'!AD92/'ΒΗΜΑ 2ο-ΤΙΜΕΣ'!AD91)</f>
        <v>7.4099362287052047E-3</v>
      </c>
      <c r="AE92" s="29">
        <f>LN('ΒΗΜΑ 2ο-ΤΙΜΕΣ'!AE92/'ΒΗΜΑ 2ο-ΤΙΜΕΣ'!AE91)</f>
        <v>6.6889881507967101E-3</v>
      </c>
      <c r="AF92" s="29">
        <f>LN('ΒΗΜΑ 2ο-ΤΙΜΕΣ'!AF92/'ΒΗΜΑ 2ο-ΤΙΜΕΣ'!AF91)</f>
        <v>0</v>
      </c>
      <c r="AG92" s="29">
        <f>LN('ΒΗΜΑ 2ο-ΤΙΜΕΣ'!AG92/'ΒΗΜΑ 2ο-ΤΙΜΕΣ'!AG91)</f>
        <v>2.7586224390796607E-3</v>
      </c>
      <c r="AH92" s="29">
        <f>LN('ΒΗΜΑ 2ο-ΤΙΜΕΣ'!AH92/'ΒΗΜΑ 2ο-ΤΙΜΕΣ'!AH91)</f>
        <v>0</v>
      </c>
      <c r="AI92" s="29">
        <f>LN('ΒΗΜΑ 2ο-ΤΙΜΕΣ'!AI92/'ΒΗΜΑ 2ο-ΤΙΜΕΣ'!AI91)</f>
        <v>-1.0526412986987504E-2</v>
      </c>
      <c r="AJ92" s="29">
        <f>LN('ΒΗΜΑ 2ο-ΤΙΜΕΣ'!AJ92/'ΒΗΜΑ 2ο-ΤΙΜΕΣ'!AJ91)</f>
        <v>0</v>
      </c>
      <c r="AK92" s="29">
        <f>LN('ΒΗΜΑ 2ο-ΤΙΜΕΣ'!AK92/'ΒΗΜΑ 2ο-ΤΙΜΕΣ'!AK91)</f>
        <v>2.3391823531724626E-3</v>
      </c>
      <c r="AL92" s="29">
        <f>LN('ΒΗΜΑ 2ο-ΤΙΜΕΣ'!AL92/'ΒΗΜΑ 2ο-ΤΙΜΕΣ'!AL91)</f>
        <v>-7.067167223092443E-3</v>
      </c>
      <c r="AM92" s="29">
        <f>LN('ΒΗΜΑ 2ο-ΤΙΜΕΣ'!AM92/'ΒΗΜΑ 2ο-ΤΙΜΕΣ'!AM91)</f>
        <v>2.3014969882791674E-3</v>
      </c>
      <c r="AN92" s="29">
        <f>LN('ΒΗΜΑ 2ο-ΤΙΜΕΣ'!AN92/'ΒΗΜΑ 2ο-ΤΙΜΕΣ'!AN91)</f>
        <v>-1.0695289116747919E-2</v>
      </c>
      <c r="AO92" s="29">
        <f>LN('ΒΗΜΑ 2ο-ΤΙΜΕΣ'!AO92/'ΒΗΜΑ 2ο-ΤΙΜΕΣ'!AO91)</f>
        <v>0</v>
      </c>
    </row>
    <row r="93" spans="1:41">
      <c r="A93" s="28">
        <v>43046</v>
      </c>
      <c r="B93" s="29">
        <f>LN('ΒΗΜΑ 2ο-ΤΙΜΕΣ'!B93/'ΒΗΜΑ 2ο-ΤΙΜΕΣ'!B92)</f>
        <v>-1.4714470354002541E-2</v>
      </c>
      <c r="C93" s="29">
        <f>LN('ΒΗΜΑ 2ο-ΤΙΜΕΣ'!C93/'ΒΗΜΑ 2ο-ΤΙΜΕΣ'!C92)</f>
        <v>-1.7147731160778279E-2</v>
      </c>
      <c r="D93" s="29">
        <f>LN('ΒΗΜΑ 2ο-ΤΙΜΕΣ'!D93/'ΒΗΜΑ 2ο-ΤΙΜΕΣ'!D92)</f>
        <v>3.2948958968527058E-3</v>
      </c>
      <c r="E93" s="29">
        <f>LN('ΒΗΜΑ 2ο-ΤΙΜΕΣ'!E93/'ΒΗΜΑ 2ο-ΤΙΜΕΣ'!E92)</f>
        <v>3.2912810840729518E-3</v>
      </c>
      <c r="F93" s="29">
        <f>LN('ΒΗΜΑ 2ο-ΤΙΜΕΣ'!F93/'ΒΗΜΑ 2ο-ΤΙΜΕΣ'!F92)</f>
        <v>-2.585651085022823E-3</v>
      </c>
      <c r="G93" s="29">
        <f>LN('ΒΗΜΑ 2ο-ΤΙΜΕΣ'!G93/'ΒΗΜΑ 2ο-ΤΙΜΕΣ'!G92)</f>
        <v>2.1810259463601461E-3</v>
      </c>
      <c r="H93" s="29">
        <f>LN('ΒΗΜΑ 2ο-ΤΙΜΕΣ'!H93/'ΒΗΜΑ 2ο-ΤΙΜΕΣ'!H92)</f>
        <v>0</v>
      </c>
      <c r="I93" s="29">
        <f>LN('ΒΗΜΑ 2ο-ΤΙΜΕΣ'!I93/'ΒΗΜΑ 2ο-ΤΙΜΕΣ'!I92)</f>
        <v>-9.5694510161506725E-3</v>
      </c>
      <c r="J93" s="29">
        <f>LN('ΒΗΜΑ 2ο-ΤΙΜΕΣ'!J93/'ΒΗΜΑ 2ο-ΤΙΜΕΣ'!J92)</f>
        <v>-2.5553074424617621E-2</v>
      </c>
      <c r="K93" s="29">
        <f>LN('ΒΗΜΑ 2ο-ΤΙΜΕΣ'!K93/'ΒΗΜΑ 2ο-ΤΙΜΕΣ'!K92)</f>
        <v>9.8522175456986654E-4</v>
      </c>
      <c r="L93" s="29">
        <f>LN('ΒΗΜΑ 2ο-ΤΙΜΕΣ'!L93/'ΒΗΜΑ 2ο-ΤΙΜΕΣ'!L92)</f>
        <v>-2.5431437891803743E-2</v>
      </c>
      <c r="M93" s="29">
        <f>LN('ΒΗΜΑ 2ο-ΤΙΜΕΣ'!M93/'ΒΗΜΑ 2ο-ΤΙΜΕΣ'!M92)</f>
        <v>0</v>
      </c>
      <c r="N93" s="29">
        <f>LN('ΒΗΜΑ 2ο-ΤΙΜΕΣ'!N93/'ΒΗΜΑ 2ο-ΤΙΜΕΣ'!N92)</f>
        <v>-1.9802627296179754E-2</v>
      </c>
      <c r="O93" s="29">
        <f>LN('ΒΗΜΑ 2ο-ΤΙΜΕΣ'!O93/'ΒΗΜΑ 2ο-ΤΙΜΕΣ'!O92)</f>
        <v>-2.853630726493436E-2</v>
      </c>
      <c r="P93" s="29">
        <f>LN('ΒΗΜΑ 2ο-ΤΙΜΕΣ'!P93/'ΒΗΜΑ 2ο-ΤΙΜΕΣ'!P92)</f>
        <v>-4.5011328807915384E-3</v>
      </c>
      <c r="Q93" s="29">
        <f>LN('ΒΗΜΑ 2ο-ΤΙΜΕΣ'!Q93/'ΒΗΜΑ 2ο-ΤΙΜΕΣ'!Q92)</f>
        <v>-2.1564177915840525E-2</v>
      </c>
      <c r="R93" s="29">
        <f>LN('ΒΗΜΑ 2ο-ΤΙΜΕΣ'!R93/'ΒΗΜΑ 2ο-ΤΙΜΕΣ'!R92)</f>
        <v>1.1696039763191236E-2</v>
      </c>
      <c r="S93" s="29">
        <f>LN('ΒΗΜΑ 2ο-ΤΙΜΕΣ'!S93/'ΒΗΜΑ 2ο-ΤΙΜΕΣ'!S92)</f>
        <v>3.5153004417896094E-2</v>
      </c>
      <c r="T93" s="29">
        <f>LN('ΒΗΜΑ 2ο-ΤΙΜΕΣ'!T93/'ΒΗΜΑ 2ο-ΤΙΜΕΣ'!T92)</f>
        <v>-3.7457562534900443E-2</v>
      </c>
      <c r="U93" s="29">
        <f>LN('ΒΗΜΑ 2ο-ΤΙΜΕΣ'!U93/'ΒΗΜΑ 2ο-ΤΙΜΕΣ'!U92)</f>
        <v>-1.3616549991164821E-2</v>
      </c>
      <c r="V93" s="29">
        <f>LN('ΒΗΜΑ 2ο-ΤΙΜΕΣ'!V93/'ΒΗΜΑ 2ο-ΤΙΜΕΣ'!V92)</f>
        <v>3.0583423372080185E-2</v>
      </c>
      <c r="W93" s="29">
        <f>LN('ΒΗΜΑ 2ο-ΤΙΜΕΣ'!W93/'ΒΗΜΑ 2ο-ΤΙΜΕΣ'!W92)</f>
        <v>1.8856624088882577E-2</v>
      </c>
      <c r="X93" s="29">
        <f>LN('ΒΗΜΑ 2ο-ΤΙΜΕΣ'!X93/'ΒΗΜΑ 2ο-ΤΙΜΕΣ'!X92)</f>
        <v>-2.0834086902841914E-2</v>
      </c>
      <c r="Y93" s="29">
        <f>LN('ΒΗΜΑ 2ο-ΤΙΜΕΣ'!Y93/'ΒΗΜΑ 2ο-ΤΙΜΕΣ'!Y92)</f>
        <v>0</v>
      </c>
      <c r="Z93" s="29">
        <f>LN('ΒΗΜΑ 2ο-ΤΙΜΕΣ'!Z93/'ΒΗΜΑ 2ο-ΤΙΜΕΣ'!Z92)</f>
        <v>-6.8104690025268628E-3</v>
      </c>
      <c r="AA93" s="29">
        <f>LN('ΒΗΜΑ 2ο-ΤΙΜΕΣ'!AA93/'ΒΗΜΑ 2ο-ΤΙΜΕΣ'!AA92)</f>
        <v>3.7802364646535275E-2</v>
      </c>
      <c r="AB93" s="29">
        <f>LN('ΒΗΜΑ 2ο-ΤΙΜΕΣ'!AB93/'ΒΗΜΑ 2ο-ΤΙΜΕΣ'!AB92)</f>
        <v>-5.1813587419976288E-3</v>
      </c>
      <c r="AC93" s="29">
        <f>LN('ΒΗΜΑ 2ο-ΤΙΜΕΣ'!AC93/'ΒΗΜΑ 2ο-ΤΙΜΕΣ'!AC92)</f>
        <v>0</v>
      </c>
      <c r="AD93" s="29">
        <f>LN('ΒΗΜΑ 2ο-ΤΙΜΕΣ'!AD93/'ΒΗΜΑ 2ο-ΤΙΜΕΣ'!AD92)</f>
        <v>-1.4534648300830079E-2</v>
      </c>
      <c r="AE93" s="29">
        <f>LN('ΒΗΜΑ 2ο-ΤΙΜΕΣ'!AE93/'ΒΗΜΑ 2ο-ΤΙΜΕΣ'!AE92)</f>
        <v>-3.3389012655145986E-3</v>
      </c>
      <c r="AF93" s="29">
        <f>LN('ΒΗΜΑ 2ο-ΤΙΜΕΣ'!AF93/'ΒΗΜΑ 2ο-ΤΙΜΕΣ'!AF92)</f>
        <v>-2.5533302005164647E-2</v>
      </c>
      <c r="AG93" s="29">
        <f>LN('ΒΗΜΑ 2ο-ΤΙΜΕΣ'!AG93/'ΒΗΜΑ 2ο-ΤΙΜΕΣ'!AG92)</f>
        <v>-1.9472103412820296E-2</v>
      </c>
      <c r="AH93" s="29">
        <f>LN('ΒΗΜΑ 2ο-ΤΙΜΕΣ'!AH93/'ΒΗΜΑ 2ο-ΤΙΜΕΣ'!AH92)</f>
        <v>-5.3619431413853991E-3</v>
      </c>
      <c r="AI93" s="29">
        <f>LN('ΒΗΜΑ 2ο-ΤΙΜΕΣ'!AI93/'ΒΗΜΑ 2ο-ΤΙΜΕΣ'!AI92)</f>
        <v>4.6520015634892907E-2</v>
      </c>
      <c r="AJ93" s="29">
        <f>LN('ΒΗΜΑ 2ο-ΤΙΜΕΣ'!AJ93/'ΒΗΜΑ 2ο-ΤΙΜΕΣ'!AJ92)</f>
        <v>-3.3726844786393416E-3</v>
      </c>
      <c r="AK93" s="29">
        <f>LN('ΒΗΜΑ 2ο-ΤΙΜΕΣ'!AK93/'ΒΗΜΑ 2ο-ΤΙΜΕΣ'!AK92)</f>
        <v>-2.3391823531723776E-3</v>
      </c>
      <c r="AL93" s="29">
        <f>LN('ΒΗΜΑ 2ο-ΤΙΜΕΣ'!AL93/'ΒΗΜΑ 2ο-ΤΙΜΕΣ'!AL92)</f>
        <v>-7.1174677688639896E-3</v>
      </c>
      <c r="AM93" s="29">
        <f>LN('ΒΗΜΑ 2ο-ΤΙΜΕΣ'!AM93/'ΒΗΜΑ 2ο-ΤΙΜΕΣ'!AM92)</f>
        <v>2.2962122603503781E-3</v>
      </c>
      <c r="AN93" s="29">
        <f>LN('ΒΗΜΑ 2ο-ΤΙΜΕΣ'!AN93/'ΒΗΜΑ 2ο-ΤΙΜΕΣ'!AN92)</f>
        <v>-5.5262678675049533E-2</v>
      </c>
      <c r="AO93" s="29">
        <f>LN('ΒΗΜΑ 2ο-ΤΙΜΕΣ'!AO93/'ΒΗΜΑ 2ο-ΤΙΜΕΣ'!AO92)</f>
        <v>0</v>
      </c>
    </row>
    <row r="94" spans="1:41">
      <c r="A94" s="28">
        <v>43047</v>
      </c>
      <c r="B94" s="29">
        <f>LN('ΒΗΜΑ 2ο-ΤΙΜΕΣ'!B94/'ΒΗΜΑ 2ο-ΤΙΜΕΣ'!B93)</f>
        <v>-6.865015519680084E-3</v>
      </c>
      <c r="C94" s="29">
        <f>LN('ΒΗΜΑ 2ο-ΤΙΜΕΣ'!C94/'ΒΗΜΑ 2ο-ΤΙΜΕΣ'!C93)</f>
        <v>-2.065204455266894E-2</v>
      </c>
      <c r="D94" s="29">
        <f>LN('ΒΗΜΑ 2ο-ΤΙΜΕΣ'!D94/'ΒΗΜΑ 2ο-ΤΙΜΕΣ'!D93)</f>
        <v>6.5574005461590396E-3</v>
      </c>
      <c r="E94" s="29">
        <f>LN('ΒΗΜΑ 2ο-ΤΙΜΕΣ'!E94/'ΒΗΜΑ 2ο-ΤΙΜΕΣ'!E93)</f>
        <v>1.7372858218869927E-2</v>
      </c>
      <c r="F94" s="29">
        <f>LN('ΒΗΜΑ 2ο-ΤΙΜΕΣ'!F94/'ΒΗΜΑ 2ο-ΤΙΜΕΣ'!F93)</f>
        <v>3.23102058144654E-3</v>
      </c>
      <c r="G94" s="29">
        <f>LN('ΒΗΜΑ 2ο-ΤΙΜΕΣ'!G94/'ΒΗΜΑ 2ο-ΤΙΜΕΣ'!G93)</f>
        <v>-2.1810259463602259E-3</v>
      </c>
      <c r="H94" s="29">
        <f>LN('ΒΗΜΑ 2ο-ΤΙΜΕΣ'!H94/'ΒΗΜΑ 2ο-ΤΙΜΕΣ'!H93)</f>
        <v>0</v>
      </c>
      <c r="I94" s="29">
        <f>LN('ΒΗΜΑ 2ο-ΤΙΜΕΣ'!I94/'ΒΗΜΑ 2ο-ΤΙΜΕΣ'!I93)</f>
        <v>0</v>
      </c>
      <c r="J94" s="29">
        <f>LN('ΒΗΜΑ 2ο-ΤΙΜΕΣ'!J94/'ΒΗΜΑ 2ο-ΤΙΜΕΣ'!J93)</f>
        <v>7.0340266573799817E-3</v>
      </c>
      <c r="K94" s="29">
        <f>LN('ΒΗΜΑ 2ο-ΤΙΜΕΣ'!K94/'ΒΗΜΑ 2ο-ΤΙΜΕΣ'!K93)</f>
        <v>4.9224711798793444E-4</v>
      </c>
      <c r="L94" s="29">
        <f>LN('ΒΗΜΑ 2ο-ΤΙΜΕΣ'!L94/'ΒΗΜΑ 2ο-ΤΙΜΕΣ'!L93)</f>
        <v>-6.0790460763822263E-3</v>
      </c>
      <c r="M94" s="29">
        <f>LN('ΒΗΜΑ 2ο-ΤΙΜΕΣ'!M94/'ΒΗΜΑ 2ο-ΤΙΜΕΣ'!M93)</f>
        <v>1.2345835822299141E-2</v>
      </c>
      <c r="N94" s="29">
        <f>LN('ΒΗΜΑ 2ο-ΤΙΜΕΣ'!N94/'ΒΗΜΑ 2ο-ΤΙΜΕΣ'!N93)</f>
        <v>-1.5113637810048184E-2</v>
      </c>
      <c r="O94" s="29">
        <f>LN('ΒΗΜΑ 2ο-ΤΙΜΕΣ'!O94/'ΒΗΜΑ 2ο-ΤΙΜΕΣ'!O93)</f>
        <v>-4.7146778425702078E-2</v>
      </c>
      <c r="P94" s="29">
        <f>LN('ΒΗΜΑ 2ο-ΤΙΜΕΣ'!P94/'ΒΗΜΑ 2ο-ΤΙΜΕΣ'!P93)</f>
        <v>1.9360247284541394E-2</v>
      </c>
      <c r="Q94" s="29">
        <f>LN('ΒΗΜΑ 2ο-ΤΙΜΕΣ'!Q94/'ΒΗΜΑ 2ο-ΤΙΜΕΣ'!Q93)</f>
        <v>4.0788635748210279E-3</v>
      </c>
      <c r="R94" s="29">
        <f>LN('ΒΗΜΑ 2ο-ΤΙΜΕΣ'!R94/'ΒΗΜΑ 2ο-ΤΙΜΕΣ'!R93)</f>
        <v>0</v>
      </c>
      <c r="S94" s="29">
        <f>LN('ΒΗΜΑ 2ο-ΤΙΜΕΣ'!S94/'ΒΗΜΑ 2ο-ΤΙΜΕΣ'!S93)</f>
        <v>-3.3365693843800406E-2</v>
      </c>
      <c r="T94" s="29">
        <f>LN('ΒΗΜΑ 2ο-ΤΙΜΕΣ'!T94/'ΒΗΜΑ 2ο-ΤΙΜΕΣ'!T93)</f>
        <v>2.0401160906745996E-2</v>
      </c>
      <c r="U94" s="29">
        <f>LN('ΒΗΜΑ 2ο-ΤΙΜΕΣ'!U94/'ΒΗΜΑ 2ο-ΤΙΜΕΣ'!U93)</f>
        <v>1.600034134644112E-2</v>
      </c>
      <c r="V94" s="29">
        <f>LN('ΒΗΜΑ 2ο-ΤΙΜΕΣ'!V94/'ΒΗΜΑ 2ο-ΤΙΜΕΣ'!V93)</f>
        <v>-6.0423144559625863E-3</v>
      </c>
      <c r="W94" s="29">
        <f>LN('ΒΗΜΑ 2ο-ΤΙΜΕΣ'!W94/'ΒΗΜΑ 2ο-ΤΙΜΕΣ'!W93)</f>
        <v>-2.4937668784023505E-3</v>
      </c>
      <c r="X94" s="29">
        <f>LN('ΒΗΜΑ 2ο-ΤΙΜΕΣ'!X94/'ΒΗΜΑ 2ο-ΤΙΜΕΣ'!X93)</f>
        <v>1.6701849617931572E-2</v>
      </c>
      <c r="Y94" s="29">
        <f>LN('ΒΗΜΑ 2ο-ΤΙΜΕΣ'!Y94/'ΒΗΜΑ 2ο-ΤΙΜΕΣ'!Y93)</f>
        <v>-1.8182319083190474E-2</v>
      </c>
      <c r="Z94" s="29">
        <f>LN('ΒΗΜΑ 2ο-ΤΙΜΕΣ'!Z94/'ΒΗΜΑ 2ο-ΤΙΜΕΣ'!Z93)</f>
        <v>-6.8571697261369125E-3</v>
      </c>
      <c r="AA94" s="29">
        <f>LN('ΒΗΜΑ 2ο-ΤΙΜΕΣ'!AA94/'ΒΗΜΑ 2ο-ΤΙΜΕΣ'!AA93)</f>
        <v>-2.1190686979639002E-2</v>
      </c>
      <c r="AB94" s="29">
        <f>LN('ΒΗΜΑ 2ο-ΤΙΜΕΣ'!AB94/'ΒΗΜΑ 2ο-ΤΙΜΕΣ'!AB93)</f>
        <v>-1.0443959161083262E-2</v>
      </c>
      <c r="AC94" s="29">
        <f>LN('ΒΗΜΑ 2ο-ΤΙΜΕΣ'!AC94/'ΒΗΜΑ 2ο-ΤΙΜΕΣ'!AC93)</f>
        <v>-4.6403795565022254E-3</v>
      </c>
      <c r="AD94" s="29">
        <f>LN('ΒΗΜΑ 2ο-ΤΙΜΕΣ'!AD94/'ΒΗΜΑ 2ο-ΤΙΜΕΣ'!AD93)</f>
        <v>-2.0293043751306927E-2</v>
      </c>
      <c r="AE94" s="29">
        <f>LN('ΒΗΜΑ 2ο-ΤΙΜΕΣ'!AE94/'ΒΗΜΑ 2ο-ΤΙΜΕΣ'!AE93)</f>
        <v>-2.0270964373619107E-2</v>
      </c>
      <c r="AF94" s="29">
        <f>LN('ΒΗΜΑ 2ο-ΤΙΜΕΣ'!AF94/'ΒΗΜΑ 2ο-ΤΙΜΕΣ'!AF93)</f>
        <v>-3.9565600206191251E-2</v>
      </c>
      <c r="AG94" s="29">
        <f>LN('ΒΗΜΑ 2ο-ΤΙΜΕΣ'!AG94/'ΒΗΜΑ 2ο-ΤΙΜΕΣ'!AG93)</f>
        <v>5.6022555486697516E-3</v>
      </c>
      <c r="AH94" s="29">
        <f>LN('ΒΗΜΑ 2ο-ΤΙΜΕΣ'!AH94/'ΒΗΜΑ 2ο-ΤΙΜΕΣ'!AH93)</f>
        <v>-1.0810916104215617E-2</v>
      </c>
      <c r="AI94" s="29">
        <f>LN('ΒΗΜΑ 2ο-ΤΙΜΕΣ'!AI94/'ΒΗΜΑ 2ο-ΤΙΜΕΣ'!AI93)</f>
        <v>-1.0152371464017962E-2</v>
      </c>
      <c r="AJ94" s="29">
        <f>LN('ΒΗΜΑ 2ο-ΤΙΜΕΣ'!AJ94/'ΒΗΜΑ 2ο-ΤΙΜΕΣ'!AJ93)</f>
        <v>0</v>
      </c>
      <c r="AK94" s="29">
        <f>LN('ΒΗΜΑ 2ο-ΤΙΜΕΣ'!AK94/'ΒΗΜΑ 2ο-ΤΙΜΕΣ'!AK93)</f>
        <v>0</v>
      </c>
      <c r="AL94" s="29">
        <f>LN('ΒΗΜΑ 2ο-ΤΙΜΕΣ'!AL94/'ΒΗΜΑ 2ο-ΤΙΜΕΣ'!AL93)</f>
        <v>0</v>
      </c>
      <c r="AM94" s="29">
        <f>LN('ΒΗΜΑ 2ο-ΤΙΜΕΣ'!AM94/'ΒΗΜΑ 2ο-ΤΙΜΕΣ'!AM93)</f>
        <v>-2.296212260350379E-3</v>
      </c>
      <c r="AN94" s="29">
        <f>LN('ΒΗΜΑ 2ο-ΤΙΜΕΣ'!AN94/'ΒΗΜΑ 2ο-ΤΙΜΕΣ'!AN93)</f>
        <v>0</v>
      </c>
      <c r="AO94" s="29">
        <f>LN('ΒΗΜΑ 2ο-ΤΙΜΕΣ'!AO94/'ΒΗΜΑ 2ο-ΤΙΜΕΣ'!AO93)</f>
        <v>-1.8967902706810924E-2</v>
      </c>
    </row>
    <row r="95" spans="1:41">
      <c r="A95" s="28">
        <v>43048</v>
      </c>
      <c r="B95" s="29">
        <f>LN('ΒΗΜΑ 2ο-ΤΙΜΕΣ'!B95/'ΒΗΜΑ 2ο-ΤΙΜΕΣ'!B94)</f>
        <v>1.4815085785140463E-2</v>
      </c>
      <c r="C95" s="29">
        <f>LN('ΒΗΜΑ 2ο-ΤΙΜΕΣ'!C95/'ΒΗΜΑ 2ο-ΤΙΜΕΣ'!C94)</f>
        <v>-2.9318060756611801E-2</v>
      </c>
      <c r="D95" s="29">
        <f>LN('ΒΗΜΑ 2ο-ΤΙΜΕΣ'!D95/'ΒΗΜΑ 2ο-ΤΙΜΕΣ'!D94)</f>
        <v>-2.6491615446976341E-2</v>
      </c>
      <c r="E95" s="29">
        <f>LN('ΒΗΜΑ 2ο-ΤΙΜΕΣ'!E95/'ΒΗΜΑ 2ο-ΤΙΜΕΣ'!E94)</f>
        <v>0</v>
      </c>
      <c r="F95" s="29">
        <f>LN('ΒΗΜΑ 2ο-ΤΙΜΕΣ'!F95/'ΒΗΜΑ 2ο-ΤΙΜΕΣ'!F94)</f>
        <v>3.2206147000421572E-3</v>
      </c>
      <c r="G95" s="29">
        <f>LN('ΒΗΜΑ 2ο-ΤΙΜΕΣ'!G95/'ΒΗΜΑ 2ο-ΤΙΜΕΣ'!G94)</f>
        <v>4.3573053689558473E-3</v>
      </c>
      <c r="H95" s="29">
        <f>LN('ΒΗΜΑ 2ο-ΤΙΜΕΣ'!H95/'ΒΗΜΑ 2ο-ΤΙΜΕΣ'!H94)</f>
        <v>0</v>
      </c>
      <c r="I95" s="29">
        <f>LN('ΒΗΜΑ 2ο-ΤΙΜΕΣ'!I95/'ΒΗΜΑ 2ο-ΤΙΜΕΣ'!I94)</f>
        <v>-9.6619109117368589E-3</v>
      </c>
      <c r="J95" s="29">
        <f>LN('ΒΗΜΑ 2ο-ΤΙΜΕΣ'!J95/'ΒΗΜΑ 2ο-ΤΙΜΕΣ'!J94)</f>
        <v>-9.3897403498390316E-3</v>
      </c>
      <c r="K95" s="29">
        <f>LN('ΒΗΜΑ 2ο-ΤΙΜΕΣ'!K95/'ΒΗΜΑ 2ο-ΤΙΜΕΣ'!K94)</f>
        <v>-1.9704439872987251E-3</v>
      </c>
      <c r="L95" s="29">
        <f>LN('ΒΗΜΑ 2ο-ΤΙΜΕΣ'!L95/'ΒΗΜΑ 2ο-ΤΙΜΕΣ'!L94)</f>
        <v>-9.1884260544062551E-3</v>
      </c>
      <c r="M95" s="29">
        <f>LN('ΒΗΜΑ 2ο-ΤΙΜΕΣ'!M95/'ΒΗΜΑ 2ο-ΤΙΜΕΣ'!M94)</f>
        <v>6.1162270174360536E-3</v>
      </c>
      <c r="N95" s="29">
        <f>LN('ΒΗΜΑ 2ο-ΤΙΜΕΣ'!N95/'ΒΗΜΑ 2ο-ΤΙΜΕΣ'!N94)</f>
        <v>7.338254593402406E-2</v>
      </c>
      <c r="O95" s="29">
        <f>LN('ΒΗΜΑ 2ο-ΤΙΜΕΣ'!O95/'ΒΗΜΑ 2ο-ΤΙΜΕΣ'!O94)</f>
        <v>3.9220713153281329E-2</v>
      </c>
      <c r="P95" s="29">
        <f>LN('ΒΗΜΑ 2ο-ΤΙΜΕΣ'!P95/'ΒΗΜΑ 2ο-ΤΙΜΕΣ'!P94)</f>
        <v>5.8823699030666129E-3</v>
      </c>
      <c r="Q95" s="29">
        <f>LN('ΒΗΜΑ 2ο-ΤΙΜΕΣ'!Q95/'ΒΗΜΑ 2ο-ΤΙΜΕΣ'!Q94)</f>
        <v>9.4531426437553297E-3</v>
      </c>
      <c r="R95" s="29">
        <f>LN('ΒΗΜΑ 2ο-ΤΙΜΕΣ'!R95/'ΒΗΜΑ 2ο-ΤΙΜΕΣ'!R94)</f>
        <v>-2.3530497410194161E-2</v>
      </c>
      <c r="S95" s="29">
        <f>LN('ΒΗΜΑ 2ο-ΤΙΜΕΣ'!S95/'ΒΗΜΑ 2ο-ΤΙΜΕΣ'!S94)</f>
        <v>-3.0827463795259483E-2</v>
      </c>
      <c r="T95" s="29">
        <f>LN('ΒΗΜΑ 2ο-ΤΙΜΕΣ'!T95/'ΒΗΜΑ 2ο-ΤΙΜΕΣ'!T94)</f>
        <v>5.9657149339963408E-3</v>
      </c>
      <c r="U95" s="29">
        <f>LN('ΒΗΜΑ 2ο-ΤΙΜΕΣ'!U95/'ΒΗΜΑ 2ο-ΤΙΜΕΣ'!U94)</f>
        <v>-9.5694510161506725E-3</v>
      </c>
      <c r="V95" s="29">
        <f>LN('ΒΗΜΑ 2ο-ΤΙΜΕΣ'!V95/'ΒΗΜΑ 2ο-ΤΙΜΕΣ'!V94)</f>
        <v>-3.0771658666753545E-2</v>
      </c>
      <c r="W95" s="29">
        <f>LN('ΒΗΜΑ 2ο-ΤΙΜΕΣ'!W95/'ΒΗΜΑ 2ο-ΤΙΜΕΣ'!W94)</f>
        <v>9.937969990132493E-3</v>
      </c>
      <c r="X95" s="29">
        <f>LN('ΒΗΜΑ 2ο-ΤΙΜΕΣ'!X95/'ΒΗΜΑ 2ο-ΤΙΜΕΣ'!X94)</f>
        <v>-6.2305497506360864E-3</v>
      </c>
      <c r="Y95" s="29">
        <f>LN('ΒΗΜΑ 2ο-ΤΙΜΕΣ'!Y95/'ΒΗΜΑ 2ο-ΤΙΜΕΣ'!Y94)</f>
        <v>-9.2166551049240632E-3</v>
      </c>
      <c r="Z95" s="29">
        <f>LN('ΒΗΜΑ 2ο-ΤΙΜΕΣ'!Z95/'ΒΗΜΑ 2ο-ΤΙΜΕΣ'!Z94)</f>
        <v>2.2909517465557624E-3</v>
      </c>
      <c r="AA95" s="29">
        <f>LN('ΒΗΜΑ 2ο-ΤΙΜΕΣ'!AA95/'ΒΗΜΑ 2ο-ΤΙΜΕΣ'!AA94)</f>
        <v>-1.1599135843351918E-2</v>
      </c>
      <c r="AB95" s="29">
        <f>LN('ΒΗΜΑ 2ο-ΤΙΜΕΣ'!AB95/'ΒΗΜΑ 2ο-ΤΙΜΕΣ'!AB94)</f>
        <v>2.6212334798740656E-3</v>
      </c>
      <c r="AC95" s="29">
        <f>LN('ΒΗΜΑ 2ο-ΤΙΜΕΣ'!AC95/'ΒΗΜΑ 2ο-ΤΙΜΕΣ'!AC94)</f>
        <v>-2.4483332165466016E-2</v>
      </c>
      <c r="AD95" s="29">
        <f>LN('ΒΗΜΑ 2ο-ΤΙΜΕΣ'!AD95/'ΒΗΜΑ 2ο-ΤΙΜΕΣ'!AD94)</f>
        <v>1.5172704863331591E-2</v>
      </c>
      <c r="AE95" s="29">
        <f>LN('ΒΗΜΑ 2ο-ΤΙΜΕΣ'!AE95/'ΒΗΜΑ 2ο-ΤΙΜΕΣ'!AE94)</f>
        <v>6.8027473227526203E-3</v>
      </c>
      <c r="AF95" s="29">
        <f>LN('ΒΗΜΑ 2ο-ΤΙΜΕΣ'!AF95/'ΒΗΜΑ 2ο-ΤΙΜΕΣ'!AF94)</f>
        <v>-4.4943895878393264E-3</v>
      </c>
      <c r="AG95" s="29">
        <f>LN('ΒΗΜΑ 2ο-ΤΙΜΕΣ'!AG95/'ΒΗΜΑ 2ο-ΤΙΜΕΣ'!AG94)</f>
        <v>1.1111225425070849E-2</v>
      </c>
      <c r="AH95" s="29">
        <f>LN('ΒΗΜΑ 2ο-ΤΙΜΕΣ'!AH95/'ΒΗΜΑ 2ο-ΤΙΜΕΣ'!AH94)</f>
        <v>-5.449604767564703E-3</v>
      </c>
      <c r="AI95" s="29">
        <f>LN('ΒΗΜΑ 2ο-ΤΙΜΕΣ'!AI95/'ΒΗΜΑ 2ο-ΤΙΜΕΣ'!AI94)</f>
        <v>5.0890695074712281E-3</v>
      </c>
      <c r="AJ95" s="29">
        <f>LN('ΒΗΜΑ 2ο-ΤΙΜΕΣ'!AJ95/'ΒΗΜΑ 2ο-ΤΙΜΕΣ'!AJ94)</f>
        <v>8.4104785085962926E-3</v>
      </c>
      <c r="AK95" s="29">
        <f>LN('ΒΗΜΑ 2ο-ΤΙΜΕΣ'!AK95/'ΒΗΜΑ 2ο-ΤΙΜΕΣ'!AK94)</f>
        <v>-2.3446669592541345E-3</v>
      </c>
      <c r="AL95" s="29">
        <f>LN('ΒΗΜΑ 2ο-ΤΙΜΕΣ'!AL95/'ΒΗΜΑ 2ο-ΤΙΜΕΣ'!AL94)</f>
        <v>1.4184634991956381E-2</v>
      </c>
      <c r="AM95" s="29">
        <f>LN('ΒΗΜΑ 2ο-ΤΙΜΕΣ'!AM95/'ΒΗΜΑ 2ο-ΤΙΜΕΣ'!AM94)</f>
        <v>-6.9204428445736833E-3</v>
      </c>
      <c r="AN95" s="29">
        <f>LN('ΒΗΜΑ 2ο-ΤΙΜΕΣ'!AN95/'ΒΗΜΑ 2ο-ΤΙΜΕΣ'!AN94)</f>
        <v>0</v>
      </c>
      <c r="AO95" s="29">
        <f>LN('ΒΗΜΑ 2ο-ΤΙΜΕΣ'!AO95/'ΒΗΜΑ 2ο-ΤΙΜΕΣ'!AO94)</f>
        <v>-1.0695289116747919E-2</v>
      </c>
    </row>
    <row r="96" spans="1:41">
      <c r="A96" s="28">
        <v>43049</v>
      </c>
      <c r="B96" s="29">
        <f>LN('ΒΗΜΑ 2ο-ΤΙΜΕΣ'!B96/'ΒΗΜΑ 2ο-ΤΙΜΕΣ'!B95)</f>
        <v>-1.5963850989014088E-2</v>
      </c>
      <c r="C96" s="29">
        <f>LN('ΒΗΜΑ 2ο-ΤΙΜΕΣ'!C96/'ΒΗΜΑ 2ο-ΤΙΜΕΣ'!C95)</f>
        <v>-7.0174206532782626E-2</v>
      </c>
      <c r="D96" s="29">
        <f>LN('ΒΗΜΑ 2ο-ΤΙΜΕΣ'!D96/'ΒΗΜΑ 2ο-ΤΙΜΕΣ'!D95)</f>
        <v>-1.6920877488337063E-2</v>
      </c>
      <c r="E96" s="29">
        <f>LN('ΒΗΜΑ 2ο-ΤΙΜΕΣ'!E96/'ΒΗΜΑ 2ο-ΤΙΜΕΣ'!E95)</f>
        <v>-7.5635152572445076E-3</v>
      </c>
      <c r="F96" s="29">
        <f>LN('ΒΗΜΑ 2ο-ΤΙΜΕΣ'!F96/'ΒΗΜΑ 2ο-ΤΙΜΕΣ'!F95)</f>
        <v>-3.2206147000422834E-3</v>
      </c>
      <c r="G96" s="29">
        <f>LN('ΒΗΜΑ 2ο-ΤΙΜΕΣ'!G96/'ΒΗΜΑ 2ο-ΤΙΜΕΣ'!G95)</f>
        <v>-1.5334364000106687E-2</v>
      </c>
      <c r="H96" s="29">
        <f>LN('ΒΗΜΑ 2ο-ΤΙΜΕΣ'!H96/'ΒΗΜΑ 2ο-ΤΙΜΕΣ'!H95)</f>
        <v>-3.6832454162965163E-3</v>
      </c>
      <c r="I96" s="29">
        <f>LN('ΒΗΜΑ 2ο-ΤΙΜΕΣ'!I96/'ΒΗΜΑ 2ο-ΤΙΜΕΣ'!I95)</f>
        <v>9.6619109117368901E-3</v>
      </c>
      <c r="J96" s="29">
        <f>LN('ΒΗΜΑ 2ο-ΤΙΜΕΣ'!J96/'ΒΗΜΑ 2ο-ΤΙΜΕΣ'!J95)</f>
        <v>-4.728141195946012E-3</v>
      </c>
      <c r="K96" s="29">
        <f>LN('ΒΗΜΑ 2ο-ΤΙΜΕΣ'!K96/'ΒΗΜΑ 2ο-ΤΙΜΕΣ'!K95)</f>
        <v>-7.920833491443997E-3</v>
      </c>
      <c r="L96" s="29">
        <f>LN('ΒΗΜΑ 2ο-ΤΙΜΕΣ'!L96/'ΒΗΜΑ 2ο-ΤΙΜΕΣ'!L95)</f>
        <v>-4.626068388782191E-3</v>
      </c>
      <c r="M96" s="29">
        <f>LN('ΒΗΜΑ 2ο-ΤΙΜΕΣ'!M96/'ΒΗΜΑ 2ο-ΤΙΜΕΣ'!M95)</f>
        <v>-2.4692612590371411E-2</v>
      </c>
      <c r="N96" s="29">
        <f>LN('ΒΗΜΑ 2ο-ΤΙΜΕΣ'!N96/'ΒΗΜΑ 2ο-ΤΙΜΕΣ'!N95)</f>
        <v>2.7908788117076658E-2</v>
      </c>
      <c r="O96" s="29">
        <f>LN('ΒΗΜΑ 2ο-ΤΙΜΕΣ'!O96/'ΒΗΜΑ 2ο-ΤΙΜΕΣ'!O95)</f>
        <v>-3.0978908258177625E-2</v>
      </c>
      <c r="P96" s="29">
        <f>LN('ΒΗΜΑ 2ο-ΤΙΜΕΣ'!P96/'ΒΗΜΑ 2ο-ΤΙΜΕΣ'!P95)</f>
        <v>1.1661939747842737E-2</v>
      </c>
      <c r="Q96" s="29">
        <f>LN('ΒΗΜΑ 2ο-ΤΙΜΕΣ'!Q96/'ΒΗΜΑ 2ο-ΤΙΜΕΣ'!Q95)</f>
        <v>1.9960742562537933E-2</v>
      </c>
      <c r="R96" s="29">
        <f>LN('ΒΗΜΑ 2ο-ΤΙΜΕΣ'!R96/'ΒΗΜΑ 2ο-ΤΙΜΕΣ'!R95)</f>
        <v>-4.7732787526577709E-3</v>
      </c>
      <c r="S96" s="29">
        <f>LN('ΒΗΜΑ 2ο-ΤΙΜΕΣ'!S96/'ΒΗΜΑ 2ο-ΤΙΜΕΣ'!S95)</f>
        <v>0</v>
      </c>
      <c r="T96" s="29">
        <f>LN('ΒΗΜΑ 2ο-ΤΙΜΕΣ'!T96/'ΒΗΜΑ 2ο-ΤΙΜΕΣ'!T95)</f>
        <v>2.9695641718164986E-3</v>
      </c>
      <c r="U96" s="29">
        <f>LN('ΒΗΜΑ 2ο-ΤΙΜΕΣ'!U96/'ΒΗΜΑ 2ο-ΤΙΜΕΣ'!U95)</f>
        <v>4.7961722634930135E-3</v>
      </c>
      <c r="V96" s="29">
        <f>LN('ΒΗΜΑ 2ο-ΤΙΜΕΣ'!V96/'ΒΗΜΑ 2ο-ΤΙΜΕΣ'!V95)</f>
        <v>-1.2578782206860073E-2</v>
      </c>
      <c r="W96" s="29">
        <f>LN('ΒΗΜΑ 2ο-ΤΙΜΕΣ'!W96/'ΒΗΜΑ 2ο-ΤΙΜΕΣ'!W95)</f>
        <v>-8.6903091919771965E-3</v>
      </c>
      <c r="X96" s="29">
        <f>LN('ΒΗΜΑ 2ο-ΤΙΜΕΣ'!X96/'ΒΗΜΑ 2ο-ΤΙΜΕΣ'!X95)</f>
        <v>-1.2578782206860073E-2</v>
      </c>
      <c r="Y96" s="29">
        <f>LN('ΒΗΜΑ 2ο-ΤΙΜΕΣ'!Y96/'ΒΗΜΑ 2ο-ΤΙΜΕΣ'!Y95)</f>
        <v>0</v>
      </c>
      <c r="Z96" s="29">
        <f>LN('ΒΗΜΑ 2ο-ΤΙΜΕΣ'!Z96/'ΒΗΜΑ 2ο-ΤΙΜΕΣ'!Z95)</f>
        <v>-6.8886609951853799E-3</v>
      </c>
      <c r="AA96" s="29">
        <f>LN('ΒΗΜΑ 2ο-ΤΙΜΕΣ'!AA96/'ΒΗΜΑ 2ο-ΤΙΜΕΣ'!AA95)</f>
        <v>1.6652793190612488E-3</v>
      </c>
      <c r="AB96" s="29">
        <f>LN('ΒΗΜΑ 2ο-ΤΙΜΕΣ'!AB96/'ΒΗΜΑ 2ο-ΤΙΜΕΣ'!AB95)</f>
        <v>5.2219439811516249E-3</v>
      </c>
      <c r="AC96" s="29">
        <f>LN('ΒΗΜΑ 2ο-ΤΙΜΕΣ'!AC96/'ΒΗΜΑ 2ο-ΤΙΜΕΣ'!AC95)</f>
        <v>-3.8204439973858815E-3</v>
      </c>
      <c r="AD96" s="29">
        <f>LN('ΒΗΜΑ 2ο-ΤΙΜΕΣ'!AD96/'ΒΗΜΑ 2ο-ΤΙΜΕΣ'!AD95)</f>
        <v>-9.9742873345096857E-3</v>
      </c>
      <c r="AE96" s="29">
        <f>LN('ΒΗΜΑ 2ο-ΤΙΜΕΣ'!AE96/'ΒΗΜΑ 2ο-ΤΙΜΕΣ'!AE95)</f>
        <v>3.3840979842404942E-3</v>
      </c>
      <c r="AF96" s="29">
        <f>LN('ΒΗΜΑ 2ο-ΤΙΜΕΣ'!AF96/'ΒΗΜΑ 2ο-ΤΙΜΕΣ'!AF95)</f>
        <v>-1.3605652055778598E-2</v>
      </c>
      <c r="AG96" s="29">
        <f>LN('ΒΗΜΑ 2ο-ΤΙΜΕΣ'!AG96/'ΒΗΜΑ 2ο-ΤΙΜΕΣ'!AG95)</f>
        <v>-2.2347298691996659E-2</v>
      </c>
      <c r="AH96" s="29">
        <f>LN('ΒΗΜΑ 2ο-ΤΙΜΕΣ'!AH96/'ΒΗΜΑ 2ο-ΤΙΜΕΣ'!AH95)</f>
        <v>-2.210034700066597E-2</v>
      </c>
      <c r="AI96" s="29">
        <f>LN('ΒΗΜΑ 2ο-ΤΙΜΕΣ'!AI96/'ΒΗΜΑ 2ο-ΤΙΜΕΣ'!AI95)</f>
        <v>-1.5345569674660421E-2</v>
      </c>
      <c r="AJ96" s="29">
        <f>LN('ΒΗΜΑ 2ο-ΤΙΜΕΣ'!AJ96/'ΒΗΜΑ 2ο-ΤΙΜΕΣ'!AJ95)</f>
        <v>-2.2016130564375049E-2</v>
      </c>
      <c r="AK96" s="29">
        <f>LN('ΒΗΜΑ 2ο-ΤΙΜΕΣ'!AK96/'ΒΗΜΑ 2ο-ΤΙΜΕΣ'!AK95)</f>
        <v>-2.375408600810703E-2</v>
      </c>
      <c r="AL96" s="29">
        <f>LN('ΒΗΜΑ 2ο-ΤΙΜΕΣ'!AL96/'ΒΗΜΑ 2ο-ΤΙΜΕΣ'!AL95)</f>
        <v>0</v>
      </c>
      <c r="AM96" s="29">
        <f>LN('ΒΗΜΑ 2ο-ΤΙΜΕΣ'!AM96/'ΒΗΜΑ 2ο-ΤΙΜΕΣ'!AM95)</f>
        <v>-2.3420274208098613E-2</v>
      </c>
      <c r="AN96" s="29">
        <f>LN('ΒΗΜΑ 2ο-ΤΙΜΕΣ'!AN96/'ΒΗΜΑ 2ο-ΤΙΜΕΣ'!AN95)</f>
        <v>0</v>
      </c>
      <c r="AO96" s="29">
        <f>LN('ΒΗΜΑ 2ο-ΤΙΜΕΣ'!AO96/'ΒΗΜΑ 2ο-ΤΙΜΕΣ'!AO95)</f>
        <v>-1.516822147317143E-2</v>
      </c>
    </row>
    <row r="97" spans="1:41">
      <c r="A97" s="28">
        <v>43052</v>
      </c>
      <c r="B97" s="29">
        <f>LN('ΒΗΜΑ 2ο-ΤΙΜΕΣ'!B97/'ΒΗΜΑ 2ο-ΤΙΜΕΣ'!B96)</f>
        <v>-1.7391742711868996E-2</v>
      </c>
      <c r="C97" s="29">
        <f>LN('ΒΗΜΑ 2ο-ΤΙΜΕΣ'!C97/'ΒΗΜΑ 2ο-ΤΙΜΕΣ'!C96)</f>
        <v>-1.7889564750775057E-2</v>
      </c>
      <c r="D97" s="29">
        <f>LN('ΒΗΜΑ 2ο-ΤΙΜΕΣ'!D97/'ΒΗΜΑ 2ο-ΤΙΜΕΣ'!D96)</f>
        <v>-2.4180798197214852E-2</v>
      </c>
      <c r="E97" s="29">
        <f>LN('ΒΗΜΑ 2ο-ΤΙΜΕΣ'!E97/'ΒΗΜΑ 2ο-ΤΙΜΕΣ'!E96)</f>
        <v>-1.200232629663563E-2</v>
      </c>
      <c r="F97" s="29">
        <f>LN('ΒΗΜΑ 2ο-ΤΙΜΕΣ'!F97/'ΒΗΜΑ 2ο-ΤΙΜΕΣ'!F96)</f>
        <v>-1.9544596072970283E-2</v>
      </c>
      <c r="G97" s="29">
        <f>LN('ΒΗΜΑ 2ο-ΤΙΜΕΣ'!G97/'ΒΗΜΑ 2ο-ΤΙΜΕΣ'!G96)</f>
        <v>2.9580234104295552E-2</v>
      </c>
      <c r="H97" s="29">
        <f>LN('ΒΗΜΑ 2ο-ΤΙΜΕΣ'!H97/'ΒΗΜΑ 2ο-ΤΙΜΕΣ'!H96)</f>
        <v>-1.299925454363971E-2</v>
      </c>
      <c r="I97" s="29">
        <f>LN('ΒΗΜΑ 2ο-ΤΙΜΕΣ'!I97/'ΒΗΜΑ 2ο-ΤΙΜΕΣ'!I96)</f>
        <v>-3.9220713153281385E-2</v>
      </c>
      <c r="J97" s="29">
        <f>LN('ΒΗΜΑ 2ο-ΤΙΜΕΣ'!J97/'ΒΗΜΑ 2ο-ΤΙΜΕΣ'!J96)</f>
        <v>-9.5238815112554786E-3</v>
      </c>
      <c r="K97" s="29">
        <f>LN('ΒΗΜΑ 2ο-ΤΙΜΕΣ'!K97/'ΒΗΜΑ 2ο-ΤΙΜΕΣ'!K96)</f>
        <v>-2.3128230512517979E-2</v>
      </c>
      <c r="L97" s="29">
        <f>LN('ΒΗΜΑ 2ο-ΤΙΜΕΣ'!L97/'ΒΗΜΑ 2ο-ΤΙΜΕΣ'!L96)</f>
        <v>-2.8215037800460117E-2</v>
      </c>
      <c r="M97" s="29">
        <f>LN('ΒΗΜΑ 2ο-ΤΙΜΕΣ'!M97/'ΒΗΜΑ 2ο-ΤΙΜΕΣ'!M96)</f>
        <v>-3.8221212820197741E-2</v>
      </c>
      <c r="N97" s="29">
        <f>LN('ΒΗΜΑ 2ο-ΤΙΜΕΣ'!N97/'ΒΗΜΑ 2ο-ΤΙΜΕΣ'!N96)</f>
        <v>2.7150989065950898E-2</v>
      </c>
      <c r="O97" s="29">
        <f>LN('ΒΗΜΑ 2ο-ΤΙΜΕΣ'!O97/'ΒΗΜΑ 2ο-ΤΙΜΕΣ'!O96)</f>
        <v>-4.3333124706373904E-2</v>
      </c>
      <c r="P97" s="29">
        <f>LN('ΒΗΜΑ 2ο-ΤΙΜΕΣ'!P97/'ΒΗΜΑ 2ο-ΤΙΜΕΣ'!P96)</f>
        <v>0</v>
      </c>
      <c r="Q97" s="29">
        <f>LN('ΒΗΜΑ 2ο-ΤΙΜΕΣ'!Q97/'ΒΗΜΑ 2ο-ΤΙΜΕΣ'!Q96)</f>
        <v>-1.5936592262812639E-2</v>
      </c>
      <c r="R97" s="29">
        <f>LN('ΒΗΜΑ 2ο-ΤΙΜΕΣ'!R97/'ΒΗΜΑ 2ο-ΤΙΜΕΣ'!R96)</f>
        <v>-1.93242728264027E-2</v>
      </c>
      <c r="S97" s="29">
        <f>LN('ΒΗΜΑ 2ο-ΤΙΜΕΣ'!S97/'ΒΗΜΑ 2ο-ΤΙΜΕΣ'!S96)</f>
        <v>-7.3937490249382648E-3</v>
      </c>
      <c r="T97" s="29">
        <f>LN('ΒΗΜΑ 2ο-ΤΙΜΕΣ'!T97/'ΒΗΜΑ 2ο-ΤΙΜΕΣ'!T96)</f>
        <v>-2.6287657163200053E-2</v>
      </c>
      <c r="U97" s="29">
        <f>LN('ΒΗΜΑ 2ο-ΤΙΜΕΣ'!U97/'ΒΗΜΑ 2ο-ΤΙΜΕΣ'!U96)</f>
        <v>-1.6077516727532777E-2</v>
      </c>
      <c r="V97" s="29">
        <f>LN('ΒΗΜΑ 2ο-ΤΙΜΕΣ'!V97/'ΒΗΜΑ 2ο-ΤΙΜΕΣ'!V96)</f>
        <v>0</v>
      </c>
      <c r="W97" s="29">
        <f>LN('ΒΗΜΑ 2ο-ΤΙΜΕΣ'!W97/'ΒΗΜΑ 2ο-ΤΙΜΕΣ'!W96)</f>
        <v>-3.7476621002397615E-3</v>
      </c>
      <c r="X97" s="29">
        <f>LN('ΒΗΜΑ 2ο-ΤΙΜΕΣ'!X97/'ΒΗΜΑ 2ο-ΤΙΜΕΣ'!X96)</f>
        <v>1.0542963549059923E-3</v>
      </c>
      <c r="Y97" s="29">
        <f>LN('ΒΗΜΑ 2ο-ΤΙΜΕΣ'!Y97/'ΒΗΜΑ 2ο-ΤΙΜΕΣ'!Y96)</f>
        <v>-2.8170876966696335E-2</v>
      </c>
      <c r="Z97" s="29">
        <f>LN('ΒΗΜΑ 2ο-ΤΙΜΕΣ'!Z97/'ΒΗΜΑ 2ο-ΤΙΜΕΣ'!Z96)</f>
        <v>-1.3921338518608007E-2</v>
      </c>
      <c r="AA97" s="29">
        <f>LN('ΒΗΜΑ 2ο-ΤΙΜΕΣ'!AA97/'ΒΗΜΑ 2ο-ΤΙΜΕΣ'!AA96)</f>
        <v>-1.8472397635442429E-2</v>
      </c>
      <c r="AB97" s="29">
        <f>LN('ΒΗΜΑ 2ο-ΤΙΜΕΣ'!AB97/'ΒΗΜΑ 2ο-ΤΙΜΕΣ'!AB96)</f>
        <v>1.5504186535965254E-2</v>
      </c>
      <c r="AC97" s="29">
        <f>LN('ΒΗΜΑ 2ο-ΤΙΜΕΣ'!AC97/'ΒΗΜΑ 2ο-ΤΙΜΕΣ'!AC96)</f>
        <v>-3.4066554563606195E-2</v>
      </c>
      <c r="AD97" s="29">
        <f>LN('ΒΗΜΑ 2ο-ΤΙΜΕΣ'!AD97/'ΒΗΜΑ 2ο-ΤΙΜΕΣ'!AD96)</f>
        <v>-3.4461919386935547E-2</v>
      </c>
      <c r="AE97" s="29">
        <f>LN('ΒΗΜΑ 2ο-ΤΙΜΕΣ'!AE97/'ΒΗΜΑ 2ο-ΤΙΜΕΣ'!AE96)</f>
        <v>-1.0186845306993018E-2</v>
      </c>
      <c r="AF97" s="29">
        <f>LN('ΒΗΜΑ 2ο-ΤΙΜΕΣ'!AF97/'ΒΗΜΑ 2ο-ΤΙΜΕΣ'!AF96)</f>
        <v>-9.5766905092008414E-2</v>
      </c>
      <c r="AG97" s="29">
        <f>LN('ΒΗΜΑ 2ο-ΤΙΜΕΣ'!AG97/'ΒΗΜΑ 2ο-ΤΙΜΕΣ'!AG96)</f>
        <v>-3.1566465967834412E-2</v>
      </c>
      <c r="AH97" s="29">
        <f>LN('ΒΗΜΑ 2ο-ΤΙΜΕΣ'!AH97/'ΒΗΜΑ 2ο-ΤΙΜΕΣ'!AH96)</f>
        <v>-5.6022555486698981E-3</v>
      </c>
      <c r="AI97" s="29">
        <f>LN('ΒΗΜΑ 2ο-ΤΙΜΕΣ'!AI97/'ΒΗΜΑ 2ο-ΤΙΜΕΣ'!AI96)</f>
        <v>0</v>
      </c>
      <c r="AJ97" s="29">
        <f>LN('ΒΗΜΑ 2ο-ΤΙΜΕΣ'!AJ97/'ΒΗΜΑ 2ο-ΤΙΜΕΣ'!AJ96)</f>
        <v>-1.3793322132335873E-2</v>
      </c>
      <c r="AK97" s="29">
        <f>LN('ΒΗΜΑ 2ο-ΤΙΜΕΣ'!AK97/'ΒΗΜΑ 2ο-ΤΙΜΕΣ'!AK96)</f>
        <v>-9.6619109117368589E-3</v>
      </c>
      <c r="AL97" s="29">
        <f>LN('ΒΗΜΑ 2ο-ΤΙΜΕΣ'!AL97/'ΒΗΜΑ 2ο-ΤΙΜΕΣ'!AL96)</f>
        <v>-2.1353124470568946E-2</v>
      </c>
      <c r="AM97" s="29">
        <f>LN('ΒΗΜΑ 2ο-ΤΙΜΕΣ'!AM97/'ΒΗΜΑ 2ο-ΤΙΜΕΣ'!AM96)</f>
        <v>-7.1343941138738683E-3</v>
      </c>
      <c r="AN97" s="29">
        <f>LN('ΒΗΜΑ 2ο-ΤΙΜΕΣ'!AN97/'ΒΗΜΑ 2ο-ΤΙΜΕΣ'!AN96)</f>
        <v>-5.8496206681608494E-2</v>
      </c>
      <c r="AO97" s="29">
        <f>LN('ΒΗΜΑ 2ο-ΤΙΜΕΣ'!AO97/'ΒΗΜΑ 2ο-ΤΙΜΕΣ'!AO96)</f>
        <v>-2.8794901947944755E-2</v>
      </c>
    </row>
    <row r="98" spans="1:41">
      <c r="A98" s="28">
        <v>43053</v>
      </c>
      <c r="B98" s="29">
        <f>LN('ΒΗΜΑ 2ο-ΤΙΜΕΣ'!B98/'ΒΗΜΑ 2ο-ΤΙΜΕΣ'!B97)</f>
        <v>3.5026305512020745E-3</v>
      </c>
      <c r="C98" s="29">
        <f>LN('ΒΗΜΑ 2ο-ΤΙΜΕΣ'!C98/'ΒΗΜΑ 2ο-ΤΙΜΕΣ'!C97)</f>
        <v>1.611494139240658E-2</v>
      </c>
      <c r="D98" s="29">
        <f>LN('ΒΗΜΑ 2ο-ΤΙΜΕΣ'!D98/'ΒΗΜΑ 2ο-ΤΙΜΕΣ'!D97)</f>
        <v>0</v>
      </c>
      <c r="E98" s="29">
        <f>LN('ΒΗΜΑ 2ο-ΤΙΜΕΣ'!E98/'ΒΗΜΑ 2ο-ΤΙΜΕΣ'!E97)</f>
        <v>1.6331337386221164E-2</v>
      </c>
      <c r="F98" s="29">
        <f>LN('ΒΗΜΑ 2ο-ΤΙΜΕΣ'!F98/'ΒΗΜΑ 2ο-ΤΙΜΕΣ'!F97)</f>
        <v>0</v>
      </c>
      <c r="G98" s="29">
        <f>LN('ΒΗΜΑ 2ο-ΤΙΜΕΣ'!G98/'ΒΗΜΑ 2ο-ΤΙΜΕΣ'!G97)</f>
        <v>-1.3376682739601978E-2</v>
      </c>
      <c r="H98" s="29">
        <f>LN('ΒΗΜΑ 2ο-ΤΙΜΕΣ'!H98/'ΒΗΜΑ 2ο-ΤΙΜΕΣ'!H97)</f>
        <v>5.5918132657779345E-3</v>
      </c>
      <c r="I98" s="29">
        <f>LN('ΒΗΜΑ 2ο-ΤΙΜΕΣ'!I98/'ΒΗΜΑ 2ο-ΤΙΜΕΣ'!I97)</f>
        <v>2.9558802241544429E-2</v>
      </c>
      <c r="J98" s="29">
        <f>LN('ΒΗΜΑ 2ο-ΤΙΜΕΣ'!J98/'ΒΗΜΑ 2ο-ΤΙΜΕΣ'!J97)</f>
        <v>-7.2029122940578854E-3</v>
      </c>
      <c r="K98" s="29">
        <f>LN('ΒΗΜΑ 2ο-ΤΙΜΕΣ'!K98/'ΒΗΜΑ 2ο-ΤΙΜΕΣ'!K97)</f>
        <v>1.6145658501386891E-2</v>
      </c>
      <c r="L98" s="29">
        <f>LN('ΒΗΜΑ 2ο-ΤΙΜΕΣ'!L98/'ΒΗΜΑ 2ο-ΤΙΜΕΣ'!L97)</f>
        <v>-1.6025984015844458E-2</v>
      </c>
      <c r="M98" s="29">
        <f>LN('ΒΗΜΑ 2ο-ΤΙΜΕΣ'!M98/'ΒΗΜΑ 2ο-ΤΙΜΕΣ'!M97)</f>
        <v>-1.9672765598704893E-2</v>
      </c>
      <c r="N98" s="29">
        <f>LN('ΒΗΜΑ 2ο-ΤΙΜΕΣ'!N98/'ΒΗΜΑ 2ο-ΤΙΜΕΣ'!N97)</f>
        <v>2.2075951699199611E-2</v>
      </c>
      <c r="O98" s="29">
        <f>LN('ΒΗΜΑ 2ο-ΤΙΜΕΣ'!O98/'ΒΗΜΑ 2ο-ΤΙΜΕΣ'!O97)</f>
        <v>4.8790164169432049E-2</v>
      </c>
      <c r="P98" s="29">
        <f>LN('ΒΗΜΑ 2ο-ΤΙΜΕΣ'!P98/'ΒΗΜΑ 2ο-ΤΙΜΕΣ'!P97)</f>
        <v>-1.7544309650909393E-2</v>
      </c>
      <c r="Q98" s="29">
        <f>LN('ΒΗΜΑ 2ο-ΤΙΜΕΣ'!Q98/'ΒΗΜΑ 2ο-ΤΙΜΕΣ'!Q97)</f>
        <v>8.0000426670763704E-3</v>
      </c>
      <c r="R98" s="29">
        <f>LN('ΒΗΜΑ 2ο-ΤΙΜΕΣ'!R98/'ΒΗΜΑ 2ο-ΤΙΜΕΣ'!R97)</f>
        <v>-9.8040000966208556E-3</v>
      </c>
      <c r="S98" s="29">
        <f>LN('ΒΗΜΑ 2ο-ΤΙΜΕΣ'!S98/'ΒΗΜΑ 2ο-ΤΙΜΕΣ'!S97)</f>
        <v>-1.8570107472126599E-3</v>
      </c>
      <c r="T98" s="29">
        <f>LN('ΒΗΜΑ 2ο-ΤΙΜΕΣ'!T98/'ΒΗΜΑ 2ο-ΤΙΜΕΣ'!T97)</f>
        <v>-3.8124331346559197E-3</v>
      </c>
      <c r="U98" s="29">
        <f>LN('ΒΗΜΑ 2ο-ΤΙΜΕΣ'!U98/'ΒΗΜΑ 2ο-ΤΙΜΕΣ'!U97)</f>
        <v>2.4811196696287438E-2</v>
      </c>
      <c r="V98" s="29">
        <f>LN('ΒΗΜΑ 2ο-ΤΙΜΕΣ'!V98/'ΒΗΜΑ 2ο-ΤΙΜΕΣ'!V97)</f>
        <v>1.2578782206860185E-2</v>
      </c>
      <c r="W98" s="29">
        <f>LN('ΒΗΜΑ 2ο-ΤΙΜΕΣ'!W98/'ΒΗΜΑ 2ο-ΤΙΜΕΣ'!W97)</f>
        <v>-1.7677227983866346E-2</v>
      </c>
      <c r="X98" s="29">
        <f>LN('ΒΗΜΑ 2ο-ΤΙΜΕΣ'!X98/'ΒΗΜΑ 2ο-ΤΙΜΕΣ'!X97)</f>
        <v>2.1887272887500593E-2</v>
      </c>
      <c r="Y98" s="29">
        <f>LN('ΒΗΜΑ 2ο-ΤΙΜΕΣ'!Y98/'ΒΗΜΑ 2ο-ΤΙΜΕΣ'!Y97)</f>
        <v>-9.5694510161506725E-3</v>
      </c>
      <c r="Z98" s="29">
        <f>LN('ΒΗΜΑ 2ο-ΤΙΜΕΣ'!Z98/'ΒΗΜΑ 2ο-ΤΙΜΕΣ'!Z97)</f>
        <v>0</v>
      </c>
      <c r="AA98" s="29">
        <f>LN('ΒΗΜΑ 2ο-ΤΙΜΕΣ'!AA98/'ΒΗΜΑ 2ο-ΤΙΜΕΣ'!AA97)</f>
        <v>1.3468217050866611E-2</v>
      </c>
      <c r="AB98" s="29">
        <f>LN('ΒΗΜΑ 2ο-ΤΙΜΕΣ'!AB98/'ΒΗΜΑ 2ο-ΤΙΜΕΣ'!AB97)</f>
        <v>-1.0309369658861213E-2</v>
      </c>
      <c r="AC98" s="29">
        <f>LN('ΒΗΜΑ 2ο-ΤΙΜΕΣ'!AC98/'ΒΗΜΑ 2ο-ΤΙΜΕΣ'!AC97)</f>
        <v>4.9382816405825767E-3</v>
      </c>
      <c r="AD98" s="29">
        <f>LN('ΒΗΜΑ 2ο-ΤΙΜΕΣ'!AD98/'ΒΗΜΑ 2ο-ΤΙΜΕΣ'!AD97)</f>
        <v>-1.1515060665783006E-2</v>
      </c>
      <c r="AE98" s="29">
        <f>LN('ΒΗΜΑ 2ο-ΤΙΜΕΣ'!AE98/'ΒΗΜΑ 2ο-ΤΙΜΕΣ'!AE97)</f>
        <v>0</v>
      </c>
      <c r="AF98" s="29">
        <f>LN('ΒΗΜΑ 2ο-ΤΙΜΕΣ'!AF98/'ΒΗΜΑ 2ο-ΤΙΜΕΣ'!AF97)</f>
        <v>-4.6280752564006343E-2</v>
      </c>
      <c r="AG98" s="29">
        <f>LN('ΒΗΜΑ 2ο-ΤΙΜΕΣ'!AG98/'ΒΗΜΑ 2ο-ΤΙΜΕΣ'!AG97)</f>
        <v>2.5900728432156957E-2</v>
      </c>
      <c r="AH98" s="29">
        <f>LN('ΒΗΜΑ 2ο-ΤΙΜΕΣ'!AH98/'ΒΗΜΑ 2ο-ΤΙΜΕΣ'!AH97)</f>
        <v>1.1173300598125255E-2</v>
      </c>
      <c r="AI98" s="29">
        <f>LN('ΒΗΜΑ 2ο-ΤΙΜΕΣ'!AI98/'ΒΗΜΑ 2ο-ΤΙΜΕΣ'!AI97)</f>
        <v>2.5446665661164391E-2</v>
      </c>
      <c r="AJ98" s="29">
        <f>LN('ΒΗΜΑ 2ο-ΤΙΜΕΣ'!AJ98/'ΒΗΜΑ 2ο-ΤΙΜΕΣ'!AJ97)</f>
        <v>1.5504186535965254E-2</v>
      </c>
      <c r="AK98" s="29">
        <f>LN('ΒΗΜΑ 2ο-ΤΙΜΕΣ'!AK98/'ΒΗΜΑ 2ο-ΤΙΜΕΣ'!AK97)</f>
        <v>-4.8661896511730113E-3</v>
      </c>
      <c r="AL98" s="29">
        <f>LN('ΒΗΜΑ 2ο-ΤΙΜΕΣ'!AL98/'ΒΗΜΑ 2ο-ΤΙΜΕΣ'!AL97)</f>
        <v>7.168489478612497E-3</v>
      </c>
      <c r="AM98" s="29">
        <f>LN('ΒΗΜΑ 2ο-ΤΙΜΕΣ'!AM98/'ΒΗΜΑ 2ο-ΤΙΜΕΣ'!AM97)</f>
        <v>-2.3894873973815786E-3</v>
      </c>
      <c r="AN98" s="29">
        <f>LN('ΒΗΜΑ 2ο-ΤΙΜΕΣ'!AN98/'ΒΗΜΑ 2ο-ΤΙΜΕΣ'!AN97)</f>
        <v>1.197619104671562E-2</v>
      </c>
      <c r="AO98" s="29">
        <f>LN('ΒΗΜΑ 2ο-ΤΙΜΕΣ'!AO98/'ΒΗΜΑ 2ο-ΤΙΜΕΣ'!AO97)</f>
        <v>-2.2497197340154416E-3</v>
      </c>
    </row>
    <row r="99" spans="1:41">
      <c r="A99" s="28">
        <v>43054</v>
      </c>
      <c r="B99" s="29">
        <f>LN('ΒΗΜΑ 2ο-ΤΙΜΕΣ'!B99/'ΒΗΜΑ 2ο-ΤΙΜΕΣ'!B98)</f>
        <v>-5.8445519962832433E-3</v>
      </c>
      <c r="C99" s="29">
        <f>LN('ΒΗΜΑ 2ο-ΤΙΜΕΣ'!C99/'ΒΗΜΑ 2ο-ΤΙΜΕΣ'!C98)</f>
        <v>-4.5421067977905967E-2</v>
      </c>
      <c r="D99" s="29">
        <f>LN('ΒΗΜΑ 2ο-ΤΙΜΕΣ'!D99/'ΒΗΜΑ 2ο-ΤΙΜΕΣ'!D98)</f>
        <v>0</v>
      </c>
      <c r="E99" s="29">
        <f>LN('ΒΗΜΑ 2ο-ΤΙΜΕΣ'!E99/'ΒΗΜΑ 2ο-ΤΙΜΕΣ'!E98)</f>
        <v>2.1574981400210927E-3</v>
      </c>
      <c r="F99" s="29">
        <f>LN('ΒΗΜΑ 2ο-ΤΙΜΕΣ'!F99/'ΒΗΜΑ 2ο-ΤΙΜΕΣ'!F98)</f>
        <v>-1.457944976315716E-2</v>
      </c>
      <c r="G99" s="29">
        <f>LN('ΒΗΜΑ 2ο-ΤΙΜΕΣ'!G99/'ΒΗΜΑ 2ο-ΤΙΜΕΣ'!G98)</f>
        <v>3.4692142340113198E-3</v>
      </c>
      <c r="H99" s="29">
        <f>LN('ΒΗΜΑ 2ο-ΤΙΜΕΣ'!H99/'ΒΗΜΑ 2ο-ΤΙΜΕΣ'!H98)</f>
        <v>-1.8604656529196783E-3</v>
      </c>
      <c r="I99" s="29">
        <f>LN('ΒΗΜΑ 2ο-ΤΙΜΕΣ'!I99/'ΒΗΜΑ 2ο-ΤΙΜΕΣ'!I98)</f>
        <v>-9.7561749453646852E-3</v>
      </c>
      <c r="J99" s="29">
        <f>LN('ΒΗΜΑ 2ο-ΤΙΜΕΣ'!J99/'ΒΗΜΑ 2ο-ΤΙΜΕΣ'!J98)</f>
        <v>-7.2551708811720217E-3</v>
      </c>
      <c r="K99" s="29">
        <f>LN('ΒΗΜΑ 2ο-ΤΙΜΕΣ'!K99/'ΒΗΜΑ 2ο-ΤΙΜΕΣ'!K98)</f>
        <v>-5.0175719919795924E-3</v>
      </c>
      <c r="L99" s="29">
        <f>LN('ΒΗΜΑ 2ο-ΤΙΜΕΣ'!L99/'ΒΗΜΑ 2ο-ΤΙΜΕΣ'!L98)</f>
        <v>-3.2362487792083048E-3</v>
      </c>
      <c r="M99" s="29">
        <f>LN('ΒΗΜΑ 2ο-ΤΙΜΕΣ'!M99/'ΒΗΜΑ 2ο-ΤΙΜΕΣ'!M98)</f>
        <v>1.3158084577511201E-2</v>
      </c>
      <c r="N99" s="29">
        <f>LN('ΒΗΜΑ 2ο-ΤΙΜΕΣ'!N99/'ΒΗΜΑ 2ο-ΤΙΜΕΣ'!N98)</f>
        <v>-2.2075951699199736E-2</v>
      </c>
      <c r="O99" s="29">
        <f>LN('ΒΗΜΑ 2ο-ΤΙΜΕΣ'!O99/'ΒΗΜΑ 2ο-ΤΙΜΕΣ'!O98)</f>
        <v>-5.4570394630582006E-3</v>
      </c>
      <c r="P99" s="29">
        <f>LN('ΒΗΜΑ 2ο-ΤΙΜΕΣ'!P99/'ΒΗΜΑ 2ο-ΤΙΜΕΣ'!P98)</f>
        <v>5.8823699030666129E-3</v>
      </c>
      <c r="Q99" s="29">
        <f>LN('ΒΗΜΑ 2ο-ΤΙΜΕΣ'!Q99/'ΒΗΜΑ 2ο-ΤΙΜΕΣ'!Q98)</f>
        <v>-5.3262442826740941E-3</v>
      </c>
      <c r="R99" s="29">
        <f>LN('ΒΗΜΑ 2ο-ΤΙΜΕΣ'!R99/'ΒΗΜΑ 2ο-ΤΙΜΕΣ'!R98)</f>
        <v>9.8040000966208348E-3</v>
      </c>
      <c r="S99" s="29">
        <f>LN('ΒΗΜΑ 2ο-ΤΙΜΕΣ'!S99/'ΒΗΜΑ 2ο-ΤΙΜΕΣ'!S98)</f>
        <v>0</v>
      </c>
      <c r="T99" s="29">
        <f>LN('ΒΗΜΑ 2ο-ΤΙΜΕΣ'!T99/'ΒΗΜΑ 2ο-ΤΙΜΕΣ'!T98)</f>
        <v>-1.462126855418211E-2</v>
      </c>
      <c r="U99" s="29">
        <f>LN('ΒΗΜΑ 2ο-ΤΙΜΕΣ'!U99/'ΒΗΜΑ 2ο-ΤΙΜΕΣ'!U98)</f>
        <v>-1.1928570865273845E-2</v>
      </c>
      <c r="V99" s="29">
        <f>LN('ΒΗΜΑ 2ο-ΤΙΜΕΣ'!V99/'ΒΗΜΑ 2ο-ΤΙΜΕΣ'!V98)</f>
        <v>-1.8928009885518911E-2</v>
      </c>
      <c r="W99" s="29">
        <f>LN('ΒΗΜΑ 2ο-ΤΙΜΕΣ'!W99/'ΒΗΜΑ 2ο-ΤΙΜΕΣ'!W98)</f>
        <v>7.6142499852454399E-3</v>
      </c>
      <c r="X99" s="29">
        <f>LN('ΒΗΜΑ 2ο-ΤΙΜΕΣ'!X99/'ΒΗΜΑ 2ο-ΤΙΜΕΣ'!X98)</f>
        <v>3.5446748995747707E-2</v>
      </c>
      <c r="Y99" s="29">
        <f>LN('ΒΗΜΑ 2ο-ΤΙΜΕΣ'!Y99/'ΒΗΜΑ 2ο-ΤΙΜΕΣ'!Y98)</f>
        <v>-2.9270382300113224E-2</v>
      </c>
      <c r="Z99" s="29">
        <f>LN('ΒΗΜΑ 2ο-ΤΙΜΕΣ'!Z99/'ΒΗΜΑ 2ο-ΤΙΜΕΣ'!Z98)</f>
        <v>2.3337233462200966E-3</v>
      </c>
      <c r="AA99" s="29">
        <f>LN('ΒΗΜΑ 2ο-ΤΙΜΕΣ'!AA99/'ΒΗΜΑ 2ο-ΤΙΜΕΣ'!AA98)</f>
        <v>-1.3468217050866593E-2</v>
      </c>
      <c r="AB99" s="29">
        <f>LN('ΒΗΜΑ 2ο-ΤΙΜΕΣ'!AB99/'ΒΗΜΑ 2ο-ΤΙΜΕΣ'!AB98)</f>
        <v>-7.8023802841847871E-3</v>
      </c>
      <c r="AC99" s="29">
        <f>LN('ΒΗΜΑ 2ο-ΤΙΜΕΣ'!AC99/'ΒΗΜΑ 2ο-ΤΙΜΕΣ'!AC98)</f>
        <v>-1.5889112827334236E-2</v>
      </c>
      <c r="AD99" s="29">
        <f>LN('ΒΗΜΑ 2ο-ΤΙΜΕΣ'!AD99/'ΒΗΜΑ 2ο-ΤΙΜΕΣ'!AD98)</f>
        <v>-9.820046180975461E-3</v>
      </c>
      <c r="AE99" s="29">
        <f>LN('ΒΗΜΑ 2ο-ΤΙΜΕΣ'!AE99/'ΒΗΜΑ 2ο-ΤΙΜΕΣ'!AE98)</f>
        <v>1.3559529785632294E-2</v>
      </c>
      <c r="AF99" s="29">
        <f>LN('ΒΗΜΑ 2ο-ΤΙΜΕΣ'!AF99/'ΒΗΜΑ 2ο-ΤΙΜΕΣ'!AF98)</f>
        <v>5.6280835898589565E-2</v>
      </c>
      <c r="AG99" s="29">
        <f>LN('ΒΗΜΑ 2ο-ΤΙΜΕΣ'!AG99/'ΒΗΜΑ 2ο-ΤΙΜΕΣ'!AG98)</f>
        <v>-5.2490182621396569E-2</v>
      </c>
      <c r="AH99" s="29">
        <f>LN('ΒΗΜΑ 2ο-ΤΙΜΕΣ'!AH99/'ΒΗΜΑ 2ο-ΤΙΜΕΣ'!AH98)</f>
        <v>-1.1173300598125189E-2</v>
      </c>
      <c r="AI99" s="29">
        <f>LN('ΒΗΜΑ 2ο-ΤΙΜΕΣ'!AI99/'ΒΗΜΑ 2ο-ΤΙΜΕΣ'!AI98)</f>
        <v>0</v>
      </c>
      <c r="AJ99" s="29">
        <f>LN('ΒΗΜΑ 2ο-ΤΙΜΕΣ'!AJ99/'ΒΗΜΑ 2ο-ΤΙΜΕΣ'!AJ98)</f>
        <v>-1.2037978559478867E-2</v>
      </c>
      <c r="AK99" s="29">
        <f>LN('ΒΗΜΑ 2ο-ΤΙΜΕΣ'!AK99/'ΒΗΜΑ 2ο-ΤΙΜΕΣ'!AK98)</f>
        <v>-9.8040000966208556E-3</v>
      </c>
      <c r="AL99" s="29">
        <f>LN('ΒΗΜΑ 2ο-ΤΙΜΕΣ'!AL99/'ΒΗΜΑ 2ο-ΤΙΜΕΣ'!AL98)</f>
        <v>-2.1661496781179193E-2</v>
      </c>
      <c r="AM99" s="29">
        <f>LN('ΒΗΜΑ 2ο-ΤΙΜΕΣ'!AM99/'ΒΗΜΑ 2ο-ΤΙΜΕΣ'!AM98)</f>
        <v>1.4252022707201632E-2</v>
      </c>
      <c r="AN99" s="29">
        <f>LN('ΒΗΜΑ 2ο-ΤΙΜΕΣ'!AN99/'ΒΗΜΑ 2ο-ΤΙΜΕΣ'!AN98)</f>
        <v>1.1834457647002798E-2</v>
      </c>
      <c r="AO99" s="29">
        <f>LN('ΒΗΜΑ 2ο-ΤΙΜΕΣ'!AO99/'ΒΗΜΑ 2ο-ΤΙΜΕΣ'!AO98)</f>
        <v>-6.7796869853788038E-3</v>
      </c>
    </row>
    <row r="100" spans="1:41">
      <c r="A100" s="28">
        <v>43055</v>
      </c>
      <c r="B100" s="29">
        <f>LN('ΒΗΜΑ 2ο-ΤΙΜΕΣ'!B100/'ΒΗΜΑ 2ο-ΤΙΜΕΣ'!B99)</f>
        <v>-1.4167887518730991E-2</v>
      </c>
      <c r="C100" s="29">
        <f>LN('ΒΗΜΑ 2ο-ΤΙΜΕΣ'!C100/'ΒΗΜΑ 2ο-ΤΙΜΕΣ'!C99)</f>
        <v>-4.7582714991014866E-2</v>
      </c>
      <c r="D100" s="29">
        <f>LN('ΒΗΜΑ 2ο-ΤΙΜΕΣ'!D100/'ΒΗΜΑ 2ο-ΤΙΜΕΣ'!D99)</f>
        <v>-1.763714148610673E-2</v>
      </c>
      <c r="E100" s="29">
        <f>LN('ΒΗΜΑ 2ο-ΤΙΜΕΣ'!E100/'ΒΗΜΑ 2ο-ΤΙΜΕΣ'!E99)</f>
        <v>-1.4107667510679113E-2</v>
      </c>
      <c r="F100" s="29">
        <f>LN('ΒΗΜΑ 2ο-ΤΙΜΕΣ'!F100/'ΒΗΜΑ 2ο-ΤΙΜΕΣ'!F99)</f>
        <v>-1.2088797319004073E-2</v>
      </c>
      <c r="G100" s="29">
        <f>LN('ΒΗΜΑ 2ο-ΤΙΜΕΣ'!G100/'ΒΗΜΑ 2ο-ΤΙΜΕΣ'!G99)</f>
        <v>-1.7331026868349639E-3</v>
      </c>
      <c r="H100" s="29">
        <f>LN('ΒΗΜΑ 2ο-ΤΙΜΕΣ'!H100/'ΒΗΜΑ 2ο-ΤΙΜΕΣ'!H99)</f>
        <v>-9.3546051672202379E-3</v>
      </c>
      <c r="I100" s="29">
        <f>LN('ΒΗΜΑ 2ο-ΤΙΜΕΣ'!I100/'ΒΗΜΑ 2ο-ΤΙΜΕΣ'!I99)</f>
        <v>-1.9802627296179754E-2</v>
      </c>
      <c r="J100" s="29">
        <f>LN('ΒΗΜΑ 2ο-ΤΙΜΕΣ'!J100/'ΒΗΜΑ 2ο-ΤΙΜΕΣ'!J99)</f>
        <v>-9.7561749453646852E-3</v>
      </c>
      <c r="K100" s="29">
        <f>LN('ΒΗΜΑ 2ο-ΤΙΜΕΣ'!K100/'ΒΗΜΑ 2ο-ΤΙΜΕΣ'!K99)</f>
        <v>-1.6227536621756695E-2</v>
      </c>
      <c r="L100" s="29">
        <f>LN('ΒΗΜΑ 2ο-ΤΙΜΕΣ'!L100/'ΒΗΜΑ 2ο-ΤΙΜΕΣ'!L99)</f>
        <v>-4.4746487005622733E-2</v>
      </c>
      <c r="M100" s="29">
        <f>LN('ΒΗΜΑ 2ο-ΤΙΜΕΣ'!M100/'ΒΗΜΑ 2ο-ΤΙΜΕΣ'!M99)</f>
        <v>-6.7593291132528294E-2</v>
      </c>
      <c r="N100" s="29">
        <f>LN('ΒΗΜΑ 2ο-ΤΙΜΕΣ'!N100/'ΒΗΜΑ 2ο-ΤΙΜΕΣ'!N99)</f>
        <v>-6.9311799890229064E-2</v>
      </c>
      <c r="O100" s="29">
        <f>LN('ΒΗΜΑ 2ο-ΤΙΜΕΣ'!O100/'ΒΗΜΑ 2ο-ΤΙΜΕΣ'!O99)</f>
        <v>-1.7943890701554308E-2</v>
      </c>
      <c r="P100" s="29">
        <f>LN('ΒΗΜΑ 2ο-ΤΙΜΕΣ'!P100/'ΒΗΜΑ 2ο-ΤΙΜΕΣ'!P99)</f>
        <v>-6.3561481489744623E-2</v>
      </c>
      <c r="Q100" s="29">
        <f>LN('ΒΗΜΑ 2ο-ΤΙΜΕΣ'!Q100/'ΒΗΜΑ 2ο-ΤΙΜΕΣ'!Q99)</f>
        <v>-2.5694449374782751E-2</v>
      </c>
      <c r="R100" s="29">
        <f>LN('ΒΗΜΑ 2ο-ΤΙΜΕΣ'!R100/'ΒΗΜΑ 2ο-ΤΙΜΕΣ'!R99)</f>
        <v>-2.2694609927698464E-2</v>
      </c>
      <c r="S100" s="29">
        <f>LN('ΒΗΜΑ 2ο-ΤΙΜΕΣ'!S100/'ΒΗΜΑ 2ο-ΤΙΜΕΣ'!S99)</f>
        <v>1.2927234501459755E-2</v>
      </c>
      <c r="T100" s="29">
        <f>LN('ΒΗΜΑ 2ο-ΤΙΜΕΣ'!T100/'ΒΗΜΑ 2ο-ΤΙΜΕΣ'!T99)</f>
        <v>-1.7201362358546666E-2</v>
      </c>
      <c r="U100" s="29">
        <f>LN('ΒΗΜΑ 2ο-ΤΙΜΕΣ'!U100/'ΒΗΜΑ 2ο-ΤΙΜΕΣ'!U99)</f>
        <v>7.9968017056424414E-4</v>
      </c>
      <c r="V100" s="29">
        <f>LN('ΒΗΜΑ 2ο-ΤΙΜΕΣ'!V100/'ΒΗΜΑ 2ο-ΤΙΜΕΣ'!V99)</f>
        <v>-1.2820688429061434E-2</v>
      </c>
      <c r="W100" s="29">
        <f>LN('ΒΗΜΑ 2ο-ΤΙΜΕΣ'!W100/'ΒΗΜΑ 2ο-ΤΙΜΕΣ'!W99)</f>
        <v>-8.8889474172460393E-3</v>
      </c>
      <c r="X100" s="29">
        <f>LN('ΒΗΜΑ 2ο-ΤΙΜΕΣ'!X100/'ΒΗΜΑ 2ο-ΤΙΜΕΣ'!X99)</f>
        <v>-4.9875415110391622E-3</v>
      </c>
      <c r="Y100" s="29">
        <f>LN('ΒΗΜΑ 2ο-ΤΙΜΕΣ'!Y100/'ΒΗΜΑ 2ο-ΤΙΜΕΣ'!Y99)</f>
        <v>-9.950330853168092E-3</v>
      </c>
      <c r="Z100" s="29">
        <f>LN('ΒΗΜΑ 2ο-ΤΙΜΕΣ'!Z100/'ΒΗΜΑ 2ο-ΤΙΜΕΣ'!Z99)</f>
        <v>-2.1202207650602937E-2</v>
      </c>
      <c r="AA100" s="29">
        <f>LN('ΒΗΜΑ 2ο-ΤΙΜΕΣ'!AA100/'ΒΗΜΑ 2ο-ΤΙΜΕΣ'!AA99)</f>
        <v>-1.8820059326769931E-2</v>
      </c>
      <c r="AB100" s="29">
        <f>LN('ΒΗΜΑ 2ο-ΤΙΜΕΣ'!AB100/'ΒΗΜΑ 2ο-ΤΙΜΕΣ'!AB99)</f>
        <v>-7.8637364602145762E-3</v>
      </c>
      <c r="AC100" s="29">
        <f>LN('ΒΗΜΑ 2ο-ΤΙΜΕΣ'!AC100/'ΒΗΜΑ 2ο-ΤΙΜΕΣ'!AC99)</f>
        <v>1.000500333583622E-3</v>
      </c>
      <c r="AD100" s="29">
        <f>LN('ΒΗΜΑ 2ο-ΤΙΜΕΣ'!AD100/'ΒΗΜΑ 2ο-ΤΙΜΕΣ'!AD99)</f>
        <v>1.4609206396748698E-3</v>
      </c>
      <c r="AE100" s="29">
        <f>LN('ΒΗΜΑ 2ο-ΤΙΜΕΣ'!AE100/'ΒΗΜΑ 2ο-ΤΙΜΕΣ'!AE99)</f>
        <v>-3.3726844786393416E-3</v>
      </c>
      <c r="AF100" s="29">
        <f>LN('ΒΗΜΑ 2ο-ΤΙΜΕΣ'!AF100/'ΒΗΜΑ 2ο-ΤΙΜΕΣ'!AF99)</f>
        <v>0</v>
      </c>
      <c r="AG100" s="29">
        <f>LN('ΒΗΜΑ 2ο-ΤΙΜΕΣ'!AG100/'ΒΗΜΑ 2ο-ΤΙΜΕΣ'!AG99)</f>
        <v>-1.204833851617448E-2</v>
      </c>
      <c r="AH100" s="29">
        <f>LN('ΒΗΜΑ 2ο-ΤΙΜΕΣ'!AH100/'ΒΗΜΑ 2ο-ΤΙΜΕΣ'!AH99)</f>
        <v>-2.2728251077556175E-2</v>
      </c>
      <c r="AI100" s="29">
        <f>LN('ΒΗΜΑ 2ο-ΤΙΜΕΣ'!AI100/'ΒΗΜΑ 2ο-ΤΙΜΕΣ'!AI99)</f>
        <v>-3.0614635819606863E-2</v>
      </c>
      <c r="AJ100" s="29">
        <f>LN('ΒΗΜΑ 2ο-ΤΙΜΕΣ'!AJ100/'ΒΗΜΑ 2ο-ΤΙΜΕΣ'!AJ99)</f>
        <v>-1.0434877292579619E-2</v>
      </c>
      <c r="AK100" s="29">
        <f>LN('ΒΗΜΑ 2ο-ΤΙΜΕΣ'!AK100/'ΒΗΜΑ 2ο-ΤΙΜΕΣ'!AK99)</f>
        <v>-1.4888612493750524E-2</v>
      </c>
      <c r="AL100" s="29">
        <f>LN('ΒΗΜΑ 2ο-ΤΙΜΕΣ'!AL100/'ΒΗΜΑ 2ο-ΤΙΜΕΣ'!AL99)</f>
        <v>-7.3260400920728977E-3</v>
      </c>
      <c r="AM100" s="29">
        <f>LN('ΒΗΜΑ 2ο-ΤΙΜΕΣ'!AM100/'ΒΗΜΑ 2ο-ΤΙΜΕΣ'!AM99)</f>
        <v>-1.6647233433156394E-2</v>
      </c>
      <c r="AN100" s="29">
        <f>LN('ΒΗΜΑ 2ο-ΤΙΜΕΣ'!AN100/'ΒΗΜΑ 2ο-ΤΙΜΕΣ'!AN99)</f>
        <v>-6.0624621816434854E-2</v>
      </c>
      <c r="AO100" s="29">
        <f>LN('ΒΗΜΑ 2ο-ΤΙΜΕΣ'!AO100/'ΒΗΜΑ 2ο-ΤΙΜΕΣ'!AO99)</f>
        <v>-2.0619287202735592E-2</v>
      </c>
    </row>
    <row r="101" spans="1:41">
      <c r="A101" s="28">
        <v>43056</v>
      </c>
      <c r="B101" s="29">
        <f>LN('ΒΗΜΑ 2ο-ΤΙΜΕΣ'!B101/'ΒΗΜΑ 2ο-ΤΙΜΕΣ'!B100)</f>
        <v>1.6509808963812288E-2</v>
      </c>
      <c r="C101" s="29">
        <f>LN('ΒΗΜΑ 2ο-ΤΙΜΕΣ'!C101/'ΒΗΜΑ 2ο-ΤΙΜΕΣ'!C100)</f>
        <v>3.4486176071169189E-2</v>
      </c>
      <c r="D101" s="29">
        <f>LN('ΒΗΜΑ 2ο-ΤΙΜΕΣ'!D101/'ΒΗΜΑ 2ο-ΤΙΜΕΣ'!D100)</f>
        <v>1.763714148610666E-2</v>
      </c>
      <c r="E101" s="29">
        <f>LN('ΒΗΜΑ 2ο-ΤΙΜΕΣ'!E101/'ΒΗΜΑ 2ο-ΤΙΜΕΣ'!E100)</f>
        <v>-4.3811680155630877E-3</v>
      </c>
      <c r="F101" s="29">
        <f>LN('ΒΗΜΑ 2ο-ΤΙΜΕΣ'!F101/'ΒΗΜΑ 2ο-ΤΙΜΕΣ'!F100)</f>
        <v>2.0067563050809173E-2</v>
      </c>
      <c r="G101" s="29">
        <f>LN('ΒΗΜΑ 2ο-ΤΙΜΕΣ'!G101/'ΒΗΜΑ 2ο-ΤΙΜΕΣ'!G100)</f>
        <v>-1.736111547176367E-3</v>
      </c>
      <c r="H101" s="29">
        <f>LN('ΒΗΜΑ 2ο-ΤΙΜΕΣ'!H101/'ΒΗΜΑ 2ο-ΤΙΜΕΣ'!H100)</f>
        <v>1.1215070820140003E-2</v>
      </c>
      <c r="I101" s="29">
        <f>LN('ΒΗΜΑ 2ο-ΤΙΜΕΣ'!I101/'ΒΗΜΑ 2ο-ΤΙΜΕΣ'!I100)</f>
        <v>9.950330853168092E-3</v>
      </c>
      <c r="J101" s="29">
        <f>LN('ΒΗΜΑ 2ο-ΤΙΜΕΣ'!J101/'ΒΗΜΑ 2ο-ΤΙΜΕΣ'!J100)</f>
        <v>4.8899852941917702E-3</v>
      </c>
      <c r="K101" s="29">
        <f>LN('ΒΗΜΑ 2ο-ΤΙΜΕΣ'!K101/'ΒΗΜΑ 2ο-ΤΙΜΕΣ'!K100)</f>
        <v>2.5241117927118195E-2</v>
      </c>
      <c r="L101" s="29">
        <f>LN('ΒΗΜΑ 2ο-ΤΙΜΕΣ'!L101/'ΒΗΜΑ 2ο-ΤΙΜΕΣ'!L100)</f>
        <v>8.4388686458646035E-3</v>
      </c>
      <c r="M101" s="29">
        <f>LN('ΒΗΜΑ 2ο-ΤΙΜΕΣ'!M101/'ΒΗΜΑ 2ο-ΤΙΜΕΣ'!M100)</f>
        <v>2.0761991448429225E-2</v>
      </c>
      <c r="N101" s="29">
        <f>LN('ΒΗΜΑ 2ο-ΤΙΜΕΣ'!N101/'ΒΗΜΑ 2ο-ΤΙΜΕΣ'!N100)</f>
        <v>1.8957913744614207E-2</v>
      </c>
      <c r="O101" s="29">
        <f>LN('ΒΗΜΑ 2ο-ΤΙΜΕΣ'!O101/'ΒΗΜΑ 2ο-ΤΙΜΕΣ'!O100)</f>
        <v>1.65749650942126E-2</v>
      </c>
      <c r="P101" s="29">
        <f>LN('ΒΗΜΑ 2ο-ΤΙΜΕΣ'!P101/'ΒΗΜΑ 2ο-ΤΙΜΕΣ'!P100)</f>
        <v>2.4692612590371414E-2</v>
      </c>
      <c r="Q101" s="29">
        <f>LN('ΒΗΜΑ 2ο-ΤΙΜΕΣ'!Q101/'ΒΗΜΑ 2ο-ΤΙΜΕΣ'!Q100)</f>
        <v>1.2253386805764967E-2</v>
      </c>
      <c r="R101" s="29">
        <f>LN('ΒΗΜΑ 2ο-ΤΙΜΕΣ'!R101/'ΒΗΜΑ 2ο-ΤΙΜΕΣ'!R100)</f>
        <v>-1.5589956182139979E-2</v>
      </c>
      <c r="S101" s="29">
        <f>LN('ΒΗΜΑ 2ο-ΤΙΜΕΣ'!S101/'ΒΗΜΑ 2ο-ΤΙΜΕΣ'!S100)</f>
        <v>3.6630077587370201E-3</v>
      </c>
      <c r="T101" s="29">
        <f>LN('ΒΗΜΑ 2ο-ΤΙΜΕΣ'!T101/'ΒΗΜΑ 2ο-ΤΙΜΕΣ'!T100)</f>
        <v>2.4923408452456934E-2</v>
      </c>
      <c r="U101" s="29">
        <f>LN('ΒΗΜΑ 2ο-ΤΙΜΕΣ'!U101/'ΒΗΜΑ 2ο-ΤΙΜΕΣ'!U100)</f>
        <v>3.8421032982717013E-2</v>
      </c>
      <c r="V101" s="29">
        <f>LN('ΒΗΜΑ 2ο-ΤΙΜΕΣ'!V101/'ΒΗΜΑ 2ο-ΤΙΜΕΣ'!V100)</f>
        <v>-6.4725145056174788E-3</v>
      </c>
      <c r="W101" s="29">
        <f>LN('ΒΗΜΑ 2ο-ΤΙΜΕΣ'!W101/'ΒΗΜΑ 2ο-ΤΙΜΕΣ'!W100)</f>
        <v>7.6239251106593664E-3</v>
      </c>
      <c r="X101" s="29">
        <f>LN('ΒΗΜΑ 2ο-ΤΙΜΕΣ'!X101/'ΒΗΜΑ 2ο-ΤΙΜΕΣ'!X100)</f>
        <v>2.9955089797983709E-3</v>
      </c>
      <c r="Y101" s="29">
        <f>LN('ΒΗΜΑ 2ο-ΤΙΜΕΣ'!Y101/'ΒΗΜΑ 2ο-ΤΙΜΕΣ'!Y100)</f>
        <v>-3.0045090202987243E-3</v>
      </c>
      <c r="Z101" s="29">
        <f>LN('ΒΗΜΑ 2ο-ΤΙΜΕΣ'!Z101/'ΒΗΜΑ 2ο-ΤΙΜΕΣ'!Z100)</f>
        <v>-2.3837913552762504E-3</v>
      </c>
      <c r="AA101" s="29">
        <f>LN('ΒΗΜΑ 2ο-ΤΙΜΕΣ'!AA101/'ΒΗΜΑ 2ο-ΤΙΜΕΣ'!AA100)</f>
        <v>1.5424470325631731E-2</v>
      </c>
      <c r="AB101" s="29">
        <f>LN('ΒΗΜΑ 2ο-ΤΙΜΕΣ'!AB101/'ΒΗΜΑ 2ο-ΤΙΜΕΣ'!AB100)</f>
        <v>-1.5915455305899457E-2</v>
      </c>
      <c r="AC101" s="29">
        <f>LN('ΒΗΜΑ 2ο-ΤΙΜΕΣ'!AC101/'ΒΗΜΑ 2ο-ΤΙΜΕΣ'!AC100)</f>
        <v>1.4888612493750777E-2</v>
      </c>
      <c r="AD101" s="29">
        <f>LN('ΒΗΜΑ 2ο-ΤΙΜΕΣ'!AD101/'ΒΗΜΑ 2ο-ΤΙΜΕΣ'!AD100)</f>
        <v>1.0889399799268317E-2</v>
      </c>
      <c r="AE101" s="29">
        <f>LN('ΒΗΜΑ 2ο-ΤΙΜΕΣ'!AE101/'ΒΗΜΑ 2ο-ΤΙΜΕΣ'!AE100)</f>
        <v>3.3726844786393772E-3</v>
      </c>
      <c r="AF101" s="29">
        <f>LN('ΒΗΜΑ 2ο-ΤΙΜΕΣ'!AF101/'ΒΗΜΑ 2ο-ΤΙΜΕΣ'!AF100)</f>
        <v>1.4815085785140463E-2</v>
      </c>
      <c r="AG101" s="29">
        <f>LN('ΒΗΜΑ 2ο-ΤΙΜΕΣ'!AG101/'ΒΗΜΑ 2ο-ΤΙΜΕΣ'!AG100)</f>
        <v>6.0423144559626617E-3</v>
      </c>
      <c r="AH101" s="29">
        <f>LN('ΒΗΜΑ 2ο-ΤΙΜΕΣ'!AH101/'ΒΗΜΑ 2ο-ΤΙΜΕΣ'!AH100)</f>
        <v>0</v>
      </c>
      <c r="AI101" s="29">
        <f>LN('ΒΗΜΑ 2ο-ΤΙΜΕΣ'!AI101/'ΒΗΜΑ 2ο-ΤΙΜΕΣ'!AI100)</f>
        <v>1.5424470325631731E-2</v>
      </c>
      <c r="AJ101" s="29">
        <f>LN('ΒΗΜΑ 2ο-ΤΙΜΕΣ'!AJ101/'ΒΗΜΑ 2ο-ΤΙΜΕΣ'!AJ100)</f>
        <v>-3.5026305512020003E-3</v>
      </c>
      <c r="AK101" s="29">
        <f>LN('ΒΗΜΑ 2ο-ΤΙΜΕΣ'!AK101/'ΒΗΜΑ 2ο-ΤΙΜΕΣ'!AK100)</f>
        <v>7.4720148387010564E-3</v>
      </c>
      <c r="AL101" s="29">
        <f>LN('ΒΗΜΑ 2ο-ΤΙΜΕΣ'!AL101/'ΒΗΜΑ 2ο-ΤΙΜΕΣ'!AL100)</f>
        <v>1.4598799421152631E-2</v>
      </c>
      <c r="AM101" s="29">
        <f>LN('ΒΗΜΑ 2ο-ΤΙΜΕΣ'!AM101/'ΒΗΜΑ 2ο-ΤΙΜΕΣ'!AM100)</f>
        <v>1.4285957247476652E-2</v>
      </c>
      <c r="AN101" s="29">
        <f>LN('ΒΗΜΑ 2ο-ΤΙΜΕΣ'!AN101/'ΒΗΜΑ 2ο-ΤΙΜΕΣ'!AN100)</f>
        <v>3.6813973122716399E-2</v>
      </c>
      <c r="AO101" s="29">
        <f>LN('ΒΗΜΑ 2ο-ΤΙΜΕΣ'!AO101/'ΒΗΜΑ 2ο-ΤΙΜΕΣ'!AO100)</f>
        <v>3.6367644170874791E-2</v>
      </c>
    </row>
    <row r="102" spans="1:41">
      <c r="A102" s="28">
        <v>43059</v>
      </c>
      <c r="B102" s="29">
        <f>LN('ΒΗΜΑ 2ο-ΤΙΜΕΣ'!B102/'ΒΗΜΑ 2ο-ΤΙΜΕΣ'!B101)</f>
        <v>-1.5321454694433613E-2</v>
      </c>
      <c r="C102" s="29">
        <f>LN('ΒΗΜΑ 2ο-ΤΙΜΕΣ'!C102/'ΒΗΜΑ 2ο-ΤΙΜΕΣ'!C101)</f>
        <v>-2.478677898245581E-2</v>
      </c>
      <c r="D102" s="29">
        <f>LN('ΒΗΜΑ 2ο-ΤΙΜΕΣ'!D102/'ΒΗΜΑ 2ο-ΤΙΜΕΣ'!D101)</f>
        <v>-1.763714148610673E-2</v>
      </c>
      <c r="E102" s="29">
        <f>LN('ΒΗΜΑ 2ο-ΤΙΜΕΣ'!E102/'ΒΗΜΑ 2ο-ΤΙΜΕΣ'!E101)</f>
        <v>-1.8837122086444225E-2</v>
      </c>
      <c r="F102" s="29">
        <f>LN('ΒΗΜΑ 2ο-ΤΙΜΕΣ'!F102/'ΒΗΜΑ 2ο-ΤΙΜΕΣ'!F101)</f>
        <v>3.3057881344996315E-3</v>
      </c>
      <c r="G102" s="29">
        <f>LN('ΒΗΜΑ 2ο-ΤΙΜΕΣ'!G102/'ΒΗΜΑ 2ο-ΤΙΜΕΣ'!G101)</f>
        <v>0</v>
      </c>
      <c r="H102" s="29">
        <f>LN('ΒΗΜΑ 2ο-ΤΙΜΕΣ'!H102/'ΒΗΜΑ 2ο-ΤΙΜΕΣ'!H101)</f>
        <v>-5.5918132657779415E-3</v>
      </c>
      <c r="I102" s="29">
        <f>LN('ΒΗΜΑ 2ο-ΤΙΜΕΣ'!I102/'ΒΗΜΑ 2ο-ΤΙΜΕΣ'!I101)</f>
        <v>9.8522964430116395E-3</v>
      </c>
      <c r="J102" s="29">
        <f>LN('ΒΗΜΑ 2ο-ΤΙΜΕΣ'!J102/'ΒΗΜΑ 2ο-ΤΙΜΕΣ'!J101)</f>
        <v>0</v>
      </c>
      <c r="K102" s="29">
        <f>LN('ΒΗΜΑ 2ο-ΤΙΜΕΣ'!K102/'ΒΗΜΑ 2ο-ΤΙΜΕΣ'!K101)</f>
        <v>-8.0080508033427995E-3</v>
      </c>
      <c r="L102" s="29">
        <f>LN('ΒΗΜΑ 2ο-ΤΙΜΕΣ'!L102/'ΒΗΜΑ 2ο-ΤΙΜΕΣ'!L101)</f>
        <v>3.3557078469723151E-3</v>
      </c>
      <c r="M102" s="29">
        <f>LN('ΒΗΜΑ 2ο-ΤΙΜΕΣ'!M102/'ΒΗΜΑ 2ο-ΤΙΜΕΣ'!M101)</f>
        <v>-6.8728792877620643E-3</v>
      </c>
      <c r="N102" s="29">
        <f>LN('ΒΗΜΑ 2ο-ΤΙΜΕΣ'!N102/'ΒΗΜΑ 2ο-ΤΙΜΕΣ'!N101)</f>
        <v>0</v>
      </c>
      <c r="O102" s="29">
        <f>LN('ΒΗΜΑ 2ο-ΤΙΜΕΣ'!O102/'ΒΗΜΑ 2ο-ΤΙΜΕΣ'!O101)</f>
        <v>1.8996500690655085E-2</v>
      </c>
      <c r="P102" s="29">
        <f>LN('ΒΗΜΑ 2ο-ΤΙΜΕΣ'!P102/'ΒΗΜΑ 2ο-ΤΙΜΕΣ'!P101)</f>
        <v>6.0790460763821925E-3</v>
      </c>
      <c r="Q102" s="29">
        <f>LN('ΒΗΜΑ 2ο-ΤΙΜΕΣ'!Q102/'ΒΗΜΑ 2ο-ΤΙΜΕΣ'!Q101)</f>
        <v>-2.3272782055375533E-2</v>
      </c>
      <c r="R102" s="29">
        <f>LN('ΒΗΜΑ 2ο-ΤΙΜΕΣ'!R102/'ΒΗΜΑ 2ο-ΤΙΜΕΣ'!R101)</f>
        <v>6.0636870986755381E-3</v>
      </c>
      <c r="S102" s="29">
        <f>LN('ΒΗΜΑ 2ο-ΤΙΜΕΣ'!S102/'ΒΗΜΑ 2ο-ΤΙΜΕΣ'!S101)</f>
        <v>0</v>
      </c>
      <c r="T102" s="29">
        <f>LN('ΒΗΜΑ 2ο-ΤΙΜΕΣ'!T102/'ΒΗΜΑ 2ο-ΤΙΜΕΣ'!T101)</f>
        <v>-2.887442109913696E-2</v>
      </c>
      <c r="U102" s="29">
        <f>LN('ΒΗΜΑ 2ο-ΤΙΜΕΣ'!U102/'ΒΗΜΑ 2ο-ΤΙΜΕΣ'!U101)</f>
        <v>2.6567027384721706E-2</v>
      </c>
      <c r="V102" s="29">
        <f>LN('ΒΗΜΑ 2ο-ΤΙΜΕΣ'!V102/'ΒΗΜΑ 2ο-ΤΙΜΕΣ'!V101)</f>
        <v>0</v>
      </c>
      <c r="W102" s="29">
        <f>LN('ΒΗΜΑ 2ο-ΤΙΜΕΣ'!W102/'ΒΗΜΑ 2ο-ΤΙΜΕΣ'!W101)</f>
        <v>-1.2666246151930537E-3</v>
      </c>
      <c r="X102" s="29">
        <f>LN('ΒΗΜΑ 2ο-ΤΙΜΕΣ'!X102/'ΒΗΜΑ 2ο-ΤΙΜΕΣ'!X101)</f>
        <v>-2.9955089797984512E-3</v>
      </c>
      <c r="Y102" s="29">
        <f>LN('ΒΗΜΑ 2ο-ΤΙΜΕΣ'!Y102/'ΒΗΜΑ 2ο-ΤΙΜΕΣ'!Y101)</f>
        <v>3.0045090202987222E-3</v>
      </c>
      <c r="Z102" s="29">
        <f>LN('ΒΗΜΑ 2ο-ΤΙΜΕΣ'!Z102/'ΒΗΜΑ 2ο-ΤΙΜΕΣ'!Z101)</f>
        <v>-4.7846981233363823E-3</v>
      </c>
      <c r="AA102" s="29">
        <f>LN('ΒΗΜΑ 2ο-ΤΙΜΕΣ'!AA102/'ΒΗΜΑ 2ο-ΤΙΜΕΣ'!AA101)</f>
        <v>-1.3698844358161915E-2</v>
      </c>
      <c r="AB102" s="29">
        <f>LN('ΒΗΜΑ 2ο-ΤΙΜΕΣ'!AB102/'ΒΗΜΑ 2ο-ΤΙΜΕΣ'!AB101)</f>
        <v>2.6702285558788921E-3</v>
      </c>
      <c r="AC102" s="29">
        <f>LN('ΒΗΜΑ 2ο-ΤΙΜΕΣ'!AC102/'ΒΗΜΑ 2ο-ΤΙΜΕΣ'!AC101)</f>
        <v>3.3901551675681416E-2</v>
      </c>
      <c r="AD102" s="29">
        <f>LN('ΒΗΜΑ 2ο-ΤΙΜΕΣ'!AD102/'ΒΗΜΑ 2ο-ΤΙΜΕΣ'!AD101)</f>
        <v>9.7000940205754591E-3</v>
      </c>
      <c r="AE102" s="29">
        <f>LN('ΒΗΜΑ 2ο-ΤΙΜΕΣ'!AE102/'ΒΗΜΑ 2ο-ΤΙΜΕΣ'!AE101)</f>
        <v>3.3613477027047063E-3</v>
      </c>
      <c r="AF102" s="29">
        <f>LN('ΒΗΜΑ 2ο-ΤΙΜΕΣ'!AF102/'ΒΗΜΑ 2ο-ΤΙΜΕΣ'!AF101)</f>
        <v>-1.4815085785140474E-2</v>
      </c>
      <c r="AG102" s="29">
        <f>LN('ΒΗΜΑ 2ο-ΤΙΜΕΣ'!AG102/'ΒΗΜΑ 2ο-ΤΙΜΕΣ'!AG101)</f>
        <v>-1.8237587549780901E-2</v>
      </c>
      <c r="AH102" s="29">
        <f>LN('ΒΗΜΑ 2ο-ΤΙΜΕΣ'!AH102/'ΒΗΜΑ 2ο-ΤΙΜΕΣ'!AH101)</f>
        <v>0</v>
      </c>
      <c r="AI102" s="29">
        <f>LN('ΒΗΜΑ 2ο-ΤΙΜΕΣ'!AI102/'ΒΗΜΑ 2ο-ΤΙΜΕΣ'!AI101)</f>
        <v>2.0202707317519469E-2</v>
      </c>
      <c r="AJ102" s="29">
        <f>LN('ΒΗΜΑ 2ο-ΤΙΜΕΣ'!AJ102/'ΒΗΜΑ 2ο-ΤΙΜΕΣ'!AJ101)</f>
        <v>-5.2770571008437812E-3</v>
      </c>
      <c r="AK102" s="29">
        <f>LN('ΒΗΜΑ 2ο-ΤΙΜΕΣ'!AK102/'ΒΗΜΑ 2ο-ΤΙΜΕΣ'!AK101)</f>
        <v>7.4165976550493989E-3</v>
      </c>
      <c r="AL102" s="29">
        <f>LN('ΒΗΜΑ 2ο-ΤΙΜΕΣ'!AL102/'ΒΗΜΑ 2ο-ΤΙΜΕΣ'!AL101)</f>
        <v>-2.9413885206293226E-2</v>
      </c>
      <c r="AM102" s="29">
        <f>LN('ΒΗΜΑ 2ο-ΤΙΜΕΣ'!AM102/'ΒΗΜΑ 2ο-ΤΙΜΕΣ'!AM101)</f>
        <v>-4.7393453638966705E-3</v>
      </c>
      <c r="AN102" s="29">
        <f>LN('ΒΗΜΑ 2ο-ΤΙΜΕΣ'!AN102/'ΒΗΜΑ 2ο-ΤΙΜΕΣ'!AN101)</f>
        <v>3.5506688456909602E-2</v>
      </c>
      <c r="AO102" s="29">
        <f>LN('ΒΗΜΑ 2ο-ΤΙΜΕΣ'!AO102/'ΒΗΜΑ 2ο-ΤΙΜΕΣ'!AO101)</f>
        <v>-6.7189502487449808E-3</v>
      </c>
    </row>
    <row r="103" spans="1:41">
      <c r="A103" s="28">
        <v>43060</v>
      </c>
      <c r="B103" s="29">
        <f>LN('ΒΗΜΑ 2ο-ΤΙΜΕΣ'!B103/'ΒΗΜΑ 2ο-ΤΙΜΕΣ'!B102)</f>
        <v>9.4563352420354435E-3</v>
      </c>
      <c r="C103" s="29">
        <f>LN('ΒΗΜΑ 2ο-ΤΙΜΕΣ'!C103/'ΒΗΜΑ 2ο-ΤΙΜΕΣ'!C102)</f>
        <v>1.9121041446778595E-2</v>
      </c>
      <c r="D103" s="29">
        <f>LN('ΒΗΜΑ 2ο-ΤΙΜΕΣ'!D103/'ΒΗΜΑ 2ο-ΤΙΜΕΣ'!D102)</f>
        <v>2.8072018778686522E-2</v>
      </c>
      <c r="E103" s="29">
        <f>LN('ΒΗΜΑ 2ο-ΤΙΜΕΣ'!E103/'ΒΗΜΑ 2ο-ΤΙΜΕΣ'!E102)</f>
        <v>6.6889881507967101E-3</v>
      </c>
      <c r="F103" s="29">
        <f>LN('ΒΗΜΑ 2ο-ΤΙΜΕΣ'!F103/'ΒΗΜΑ 2ο-ΤΙΜΕΣ'!F102)</f>
        <v>5.2711430271543035E-2</v>
      </c>
      <c r="G103" s="29">
        <f>LN('ΒΗΜΑ 2ο-ΤΙΜΕΣ'!G103/'ΒΗΜΑ 2ο-ΤΙΜΕΣ'!G102)</f>
        <v>-1.3998478806379567E-2</v>
      </c>
      <c r="H103" s="29">
        <f>LN('ΒΗΜΑ 2ο-ΤΙΜΕΣ'!H103/'ΒΗΜΑ 2ο-ΤΙΜΕΣ'!H102)</f>
        <v>5.5918132657779345E-3</v>
      </c>
      <c r="I103" s="29">
        <f>LN('ΒΗΜΑ 2ο-ΤΙΜΕΣ'!I103/'ΒΗΜΑ 2ο-ΤΙΜΕΣ'!I102)</f>
        <v>0</v>
      </c>
      <c r="J103" s="29">
        <f>LN('ΒΗΜΑ 2ο-ΤΙΜΕΣ'!J103/'ΒΗΜΑ 2ο-ΤΙΜΕΣ'!J102)</f>
        <v>0</v>
      </c>
      <c r="K103" s="29">
        <f>LN('ΒΗΜΑ 2ο-ΤΙΜΕΣ'!K103/'ΒΗΜΑ 2ο-ΤΙΜΕΣ'!K102)</f>
        <v>9.5024470963964748E-3</v>
      </c>
      <c r="L103" s="29">
        <f>LN('ΒΗΜΑ 2ο-ΤΙΜΕΣ'!L103/'ΒΗΜΑ 2ο-ΤΙΜΕΣ'!L102)</f>
        <v>1.8257768573564963E-2</v>
      </c>
      <c r="M103" s="29">
        <f>LN('ΒΗΜΑ 2ο-ΤΙΜΕΣ'!M103/'ΒΗΜΑ 2ο-ΤΙΜΕΣ'!M102)</f>
        <v>3.3901551675681416E-2</v>
      </c>
      <c r="N103" s="29">
        <f>LN('ΒΗΜΑ 2ο-ΤΙΜΕΣ'!N103/'ΒΗΜΑ 2ο-ΤΙΜΕΣ'!N102)</f>
        <v>-2.375408600810703E-2</v>
      </c>
      <c r="O103" s="29">
        <f>LN('ΒΗΜΑ 2ο-ΤΙΜΕΣ'!O103/'ΒΗΜΑ 2ο-ΤΙΜΕΣ'!O102)</f>
        <v>2.7834798993444057E-2</v>
      </c>
      <c r="P103" s="29">
        <f>LN('ΒΗΜΑ 2ο-ΤΙΜΕΣ'!P103/'ΒΗΜΑ 2ο-ΤΙΜΕΣ'!P102)</f>
        <v>0</v>
      </c>
      <c r="Q103" s="29">
        <f>LN('ΒΗΜΑ 2ο-ΤΙΜΕΣ'!Q103/'ΒΗΜΑ 2ο-ΤΙΜΕΣ'!Q102)</f>
        <v>4.146515961848618E-3</v>
      </c>
      <c r="R103" s="29">
        <f>LN('ΒΗΜΑ 2ο-ΤΙΜΕΣ'!R103/'ΒΗΜΑ 2ο-ΤΙΜΕΣ'!R102)</f>
        <v>2.6840577453164396E-2</v>
      </c>
      <c r="S103" s="29">
        <f>LN('ΒΗΜΑ 2ο-ΤΙΜΕΣ'!S103/'ΒΗΜΑ 2ο-ΤΙΜΕΣ'!S102)</f>
        <v>5.4694758045354761E-3</v>
      </c>
      <c r="T103" s="29">
        <f>LN('ΒΗΜΑ 2ο-ΤΙΜΕΣ'!T103/'ΒΗΜΑ 2ο-ΤΙΜΕΣ'!T102)</f>
        <v>5.2440696044620552E-2</v>
      </c>
      <c r="U103" s="29">
        <f>LN('ΒΗΜΑ 2ο-ΤΙΜΕΣ'!U103/'ΒΗΜΑ 2ο-ΤΙΜΕΣ'!U102)</f>
        <v>-2.3494828347751656E-2</v>
      </c>
      <c r="V103" s="29">
        <f>LN('ΒΗΜΑ 2ο-ΤΙΜΕΣ'!V103/'ΒΗΜΑ 2ο-ΤΙΜΕΣ'!V102)</f>
        <v>3.1951599806602428E-2</v>
      </c>
      <c r="W103" s="29">
        <f>LN('ΒΗΜΑ 2ο-ΤΙΜΕΣ'!W103/'ΒΗΜΑ 2ο-ΤΙΜΕΣ'!W102)</f>
        <v>1.134227660393451E-2</v>
      </c>
      <c r="X103" s="29">
        <f>LN('ΒΗΜΑ 2ο-ΤΙΜΕΣ'!X103/'ΒΗΜΑ 2ο-ΤΙΜΕΣ'!X102)</f>
        <v>5.9820716775474689E-3</v>
      </c>
      <c r="Y103" s="29">
        <f>LN('ΒΗΜΑ 2ο-ΤΙΜΕΣ'!Y103/'ΒΗΜΑ 2ο-ΤΙΜΕΣ'!Y102)</f>
        <v>9.950330853168092E-3</v>
      </c>
      <c r="Z103" s="29">
        <f>LN('ΒΗΜΑ 2ο-ΤΙΜΕΣ'!Z103/'ΒΗΜΑ 2ο-ΤΙΜΕΣ'!Z102)</f>
        <v>7.168489478612497E-3</v>
      </c>
      <c r="AA103" s="29">
        <f>LN('ΒΗΜΑ 2ο-ΤΙΜΕΣ'!AA103/'ΒΗΜΑ 2ο-ΤΙΜΕΣ'!AA102)</f>
        <v>2.0478531343540701E-2</v>
      </c>
      <c r="AB103" s="29">
        <f>LN('ΒΗΜΑ 2ο-ΤΙΜΕΣ'!AB103/'ΒΗΜΑ 2ο-ΤΙΜΕΣ'!AB102)</f>
        <v>-1.3423020332140661E-2</v>
      </c>
      <c r="AC103" s="29">
        <f>LN('ΒΗΜΑ 2ο-ΤΙΜΕΣ'!AC103/'ΒΗΜΑ 2ο-ΤΙΜΕΣ'!AC102)</f>
        <v>-9.5694510161506725E-3</v>
      </c>
      <c r="AD103" s="29">
        <f>LN('ΒΗΜΑ 2ο-ΤΙΜΕΣ'!AD103/'ΒΗΜΑ 2ο-ΤΙΜΕΣ'!AD102)</f>
        <v>-7.8966670214248164E-3</v>
      </c>
      <c r="AE103" s="29">
        <f>LN('ΒΗΜΑ 2ο-ΤΙΜΕΣ'!AE103/'ΒΗΜΑ 2ο-ΤΙΜΕΣ'!AE102)</f>
        <v>-2.0339684237122672E-2</v>
      </c>
      <c r="AF103" s="29">
        <f>LN('ΒΗΜΑ 2ο-ΤΙΜΕΣ'!AF103/'ΒΗΜΑ 2ο-ΤΙΜΕΣ'!AF102)</f>
        <v>1.9705071079332337E-2</v>
      </c>
      <c r="AG103" s="29">
        <f>LN('ΒΗΜΑ 2ο-ΤΙΜΕΣ'!AG103/'ΒΗΜΑ 2ο-ΤΙΜΕΣ'!AG102)</f>
        <v>9.1603693986641952E-3</v>
      </c>
      <c r="AH103" s="29">
        <f>LN('ΒΗΜΑ 2ο-ΤΙΜΕΣ'!AH103/'ΒΗΜΑ 2ο-ΤΙΜΕΣ'!AH102)</f>
        <v>5.5880458394456628E-2</v>
      </c>
      <c r="AI103" s="29">
        <f>LN('ΒΗΜΑ 2ο-ΤΙΜΕΣ'!AI103/'ΒΗΜΑ 2ο-ΤΙΜΕΣ'!AI102)</f>
        <v>4.8790164169432049E-2</v>
      </c>
      <c r="AJ103" s="29">
        <f>LN('ΒΗΜΑ 2ο-ΤΙΜΕΣ'!AJ103/'ΒΗΜΑ 2ο-ΤΙΜΕΣ'!AJ102)</f>
        <v>5.2770571008438193E-3</v>
      </c>
      <c r="AK103" s="29">
        <f>LN('ΒΗΜΑ 2ο-ΤΙΜΕΣ'!AK103/'ΒΗΜΑ 2ο-ΤΙΜΕΣ'!AK102)</f>
        <v>2.4600258408626207E-3</v>
      </c>
      <c r="AL103" s="29">
        <f>LN('ΒΗΜΑ 2ο-ΤΙΜΕΣ'!AL103/'ΒΗΜΑ 2ο-ΤΙΜΕΣ'!AL102)</f>
        <v>2.2141125877213501E-2</v>
      </c>
      <c r="AM103" s="29">
        <f>LN('ΒΗΜΑ 2ο-ΤΙΜΕΣ'!AM103/'ΒΗΜΑ 2ο-ΤΙΜΕΣ'!AM102)</f>
        <v>2.1152375005226761E-2</v>
      </c>
      <c r="AN103" s="29">
        <f>LN('ΒΗΜΑ 2ο-ΤΙΜΕΣ'!AN103/'ΒΗΜΑ 2ο-ΤΙΜΕΣ'!AN102)</f>
        <v>5.6512210263342404E-2</v>
      </c>
      <c r="AO103" s="29">
        <f>LN('ΒΗΜΑ 2ο-ΤΙΜΕΣ'!AO103/'ΒΗΜΑ 2ο-ΤΙΜΕΣ'!AO102)</f>
        <v>0</v>
      </c>
    </row>
    <row r="104" spans="1:41">
      <c r="A104" s="28">
        <v>43061</v>
      </c>
      <c r="B104" s="29">
        <f>LN('ΒΗΜΑ 2ο-ΤΙΜΕΣ'!B104/'ΒΗΜΑ 2ο-ΤΙΜΕΣ'!B103)</f>
        <v>-1.5412278994886898E-2</v>
      </c>
      <c r="C104" s="29">
        <f>LN('ΒΗΜΑ 2ο-ΤΙΜΕΣ'!C104/'ΒΗΜΑ 2ο-ΤΙΜΕΣ'!C103)</f>
        <v>4.987183004017294E-2</v>
      </c>
      <c r="D104" s="29">
        <f>LN('ΒΗΜΑ 2ο-ΤΙΜΕΣ'!D104/'ΒΗΜΑ 2ο-ΤΙΜΕΣ'!D103)</f>
        <v>1.3745920904635136E-2</v>
      </c>
      <c r="E104" s="29">
        <f>LN('ΒΗΜΑ 2ο-ΤΙΜΕΣ'!E104/'ΒΗΜΑ 2ο-ΤΙΜΕΣ'!E103)</f>
        <v>2.1978906718775167E-2</v>
      </c>
      <c r="F104" s="29">
        <f>LN('ΒΗΜΑ 2ο-ΤΙΜΕΣ'!F104/'ΒΗΜΑ 2ο-ΤΙΜΕΣ'!F103)</f>
        <v>-2.3441047971429822E-2</v>
      </c>
      <c r="G104" s="29">
        <f>LN('ΒΗΜΑ 2ο-ΤΙΜΕΣ'!G104/'ΒΗΜΑ 2ο-ΤΙΜΕΣ'!G103)</f>
        <v>1.3563979559917559E-2</v>
      </c>
      <c r="H104" s="29">
        <f>LN('ΒΗΜΑ 2ο-ΤΙΜΕΣ'!H104/'ΒΗΜΑ 2ο-ΤΙΜΕΣ'!H103)</f>
        <v>-5.5918132657779415E-3</v>
      </c>
      <c r="I104" s="29">
        <f>LN('ΒΗΜΑ 2ο-ΤΙΜΕΣ'!I104/'ΒΗΜΑ 2ο-ΤΙΜΕΣ'!I103)</f>
        <v>0</v>
      </c>
      <c r="J104" s="29">
        <f>LN('ΒΗΜΑ 2ο-ΤΙΜΕΣ'!J104/'ΒΗΜΑ 2ο-ΤΙΜΕΣ'!J103)</f>
        <v>0</v>
      </c>
      <c r="K104" s="29">
        <f>LN('ΒΗΜΑ 2ο-ΤΙΜΕΣ'!K104/'ΒΗΜΑ 2ο-ΤΙΜΕΣ'!K103)</f>
        <v>5.4604255803161117E-3</v>
      </c>
      <c r="L104" s="29">
        <f>LN('ΒΗΜΑ 2ο-ΤΙΜΕΣ'!L104/'ΒΗΜΑ 2ο-ΤΙΜΕΣ'!L103)</f>
        <v>-1.6460909066687917E-3</v>
      </c>
      <c r="M104" s="29">
        <f>LN('ΒΗΜΑ 2ο-ΤΙΜΕΣ'!M104/'ΒΗΜΑ 2ο-ΤΙΜΕΣ'!M103)</f>
        <v>1.3245226750020723E-2</v>
      </c>
      <c r="N104" s="29">
        <f>LN('ΒΗΜΑ 2ο-ΤΙΜΕΣ'!N104/'ΒΗΜΑ 2ο-ΤΙΜΕΣ'!N103)</f>
        <v>1.4320053774748471E-2</v>
      </c>
      <c r="O104" s="29">
        <f>LN('ΒΗΜΑ 2ο-ΤΙΜΕΣ'!O104/'ΒΗΜΑ 2ο-ΤΙΜΕΣ'!O103)</f>
        <v>4.2232763623272995E-2</v>
      </c>
      <c r="P104" s="29">
        <f>LN('ΒΗΜΑ 2ο-ΤΙΜΕΣ'!P104/'ΒΗΜΑ 2ο-ΤΙΜΕΣ'!P103)</f>
        <v>-1.5267472130788421E-2</v>
      </c>
      <c r="Q104" s="29">
        <f>LN('ΒΗΜΑ 2ο-ΤΙΜΕΣ'!Q104/'ΒΗΜΑ 2ο-ΤΙΜΕΣ'!Q103)</f>
        <v>-6.9204428445737952E-3</v>
      </c>
      <c r="R104" s="29">
        <f>LN('ΒΗΜΑ 2ο-ΤΙΜΕΣ'!R104/'ΒΗΜΑ 2ο-ΤΙΜΕΣ'!R103)</f>
        <v>0</v>
      </c>
      <c r="S104" s="29">
        <f>LN('ΒΗΜΑ 2ο-ΤΙΜΕΣ'!S104/'ΒΗΜΑ 2ο-ΤΙΜΕΣ'!S103)</f>
        <v>-7.2993024816116079E-3</v>
      </c>
      <c r="T104" s="29">
        <f>LN('ΒΗΜΑ 2ο-ΤΙΜΕΣ'!T104/'ΒΗΜΑ 2ο-ΤΙΜΕΣ'!T103)</f>
        <v>1.7870914918689682E-2</v>
      </c>
      <c r="U104" s="29">
        <f>LN('ΒΗΜΑ 2ο-ΤΙΜΕΣ'!U104/'ΒΗΜΑ 2ο-ΤΙΜΕΣ'!U103)</f>
        <v>1.3709277925033363E-2</v>
      </c>
      <c r="V104" s="29">
        <f>LN('ΒΗΜΑ 2ο-ΤΙΜΕΣ'!V104/'ΒΗΜΑ 2ο-ΤΙΜΕΣ'!V103)</f>
        <v>-3.1951599806602358E-2</v>
      </c>
      <c r="W104" s="29">
        <f>LN('ΒΗΜΑ 2ο-ΤΙΜΕΣ'!W104/'ΒΗΜΑ 2ο-ΤΙΜΕΣ'!W103)</f>
        <v>-8.8106296821549197E-3</v>
      </c>
      <c r="X104" s="29">
        <f>LN('ΒΗΜΑ 2ο-ΤΙΜΕΣ'!X104/'ΒΗΜΑ 2ο-ΤΙΜΕΣ'!X103)</f>
        <v>0</v>
      </c>
      <c r="Y104" s="29">
        <f>LN('ΒΗΜΑ 2ο-ΤΙΜΕΣ'!Y104/'ΒΗΜΑ 2ο-ΤΙΜΕΣ'!Y103)</f>
        <v>2.9270382300113237E-2</v>
      </c>
      <c r="Z104" s="29">
        <f>LN('ΒΗΜΑ 2ο-ΤΙΜΕΣ'!Z104/'ΒΗΜΑ 2ο-ΤΙΜΕΣ'!Z103)</f>
        <v>0</v>
      </c>
      <c r="AA104" s="29">
        <f>LN('ΒΗΜΑ 2ο-ΤΙΜΕΣ'!AA104/'ΒΗΜΑ 2ο-ΤΙΜΕΣ'!AA103)</f>
        <v>6.7340321813441194E-3</v>
      </c>
      <c r="AB104" s="29">
        <f>LN('ΒΗΜΑ 2ο-ΤΙΜΕΣ'!AB104/'ΒΗΜΑ 2ο-ΤΙΜΕΣ'!AB103)</f>
        <v>0</v>
      </c>
      <c r="AC104" s="29">
        <f>LN('ΒΗΜΑ 2ο-ΤΙΜΕΣ'!AC104/'ΒΗΜΑ 2ο-ΤΙΜΕΣ'!AC103)</f>
        <v>3.8387763071656669E-3</v>
      </c>
      <c r="AD104" s="29">
        <f>LN('ΒΗΜΑ 2ο-ΤΙΜΕΣ'!AD104/'ΒΗΜΑ 2ο-ΤΙΜΕΣ'!AD103)</f>
        <v>-1.1598535242931647E-2</v>
      </c>
      <c r="AE104" s="29">
        <f>LN('ΒΗΜΑ 2ο-ΤΙΜΕΣ'!AE104/'ΒΗΜΑ 2ο-ΤΙΜΕΣ'!AE103)</f>
        <v>2.0339684237122783E-2</v>
      </c>
      <c r="AF104" s="29">
        <f>LN('ΒΗΜΑ 2ο-ΤΙΜΕΣ'!AF104/'ΒΗΜΑ 2ο-ΤΙΜΕΣ'!AF103)</f>
        <v>6.6061750678092696E-2</v>
      </c>
      <c r="AG104" s="29">
        <f>LN('ΒΗΜΑ 2ο-ΤΙΜΕΣ'!AG104/'ΒΗΜΑ 2ο-ΤΙΜΕΣ'!AG103)</f>
        <v>-1.8405427542715409E-2</v>
      </c>
      <c r="AH104" s="29">
        <f>LN('ΒΗΜΑ 2ο-ΤΙΜΕΣ'!AH104/'ΒΗΜΑ 2ο-ΤΙΜΕΣ'!AH103)</f>
        <v>1.0810916104215676E-2</v>
      </c>
      <c r="AI104" s="29">
        <f>LN('ΒΗΜΑ 2ο-ΤΙΜΕΣ'!AI104/'ΒΗΜΑ 2ο-ΤΙΜΕΣ'!AI103)</f>
        <v>9.4787439545437387E-3</v>
      </c>
      <c r="AJ104" s="29">
        <f>LN('ΒΗΜΑ 2ο-ΤΙΜΕΣ'!AJ104/'ΒΗΜΑ 2ο-ΤΙΜΕΣ'!AJ103)</f>
        <v>6.9930354909706043E-3</v>
      </c>
      <c r="AK104" s="29">
        <f>LN('ΒΗΜΑ 2ο-ΤΙΜΕΣ'!AK104/'ΒΗΜΑ 2ο-ΤΙΜΕΣ'!AK103)</f>
        <v>1.2210163906931337E-2</v>
      </c>
      <c r="AL104" s="29">
        <f>LN('ΒΗΜΑ 2ο-ΤΙΜΕΣ'!AL104/'ΒΗΜΑ 2ο-ΤΙΜΕΣ'!AL103)</f>
        <v>0</v>
      </c>
      <c r="AM104" s="29">
        <f>LN('ΒΗΜΑ 2ο-ΤΙΜΕΣ'!AM104/'ΒΗΜΑ 2ο-ΤΙΜΕΣ'!AM103)</f>
        <v>0</v>
      </c>
      <c r="AN104" s="29">
        <f>LN('ΒΗΜΑ 2ο-ΤΙΜΕΣ'!AN104/'ΒΗΜΑ 2ο-ΤΙΜΕΣ'!AN103)</f>
        <v>2.173998663640582E-2</v>
      </c>
      <c r="AO104" s="29">
        <f>LN('ΒΗΜΑ 2ο-ΤΙΜΕΣ'!AO104/'ΒΗΜΑ 2ο-ΤΙΜΕΣ'!AO103)</f>
        <v>2.2446698538237278E-3</v>
      </c>
    </row>
    <row r="105" spans="1:41">
      <c r="A105" s="28">
        <v>43062</v>
      </c>
      <c r="B105" s="29">
        <f>LN('ΒΗΜΑ 2ο-ΤΙΜΕΣ'!B105/'ΒΗΜΑ 2ο-ΤΙΜΕΣ'!B104)</f>
        <v>1.5412278994886999E-2</v>
      </c>
      <c r="C105" s="29">
        <f>LN('ΒΗΜΑ 2ο-ΤΙΜΕΣ'!C105/'ΒΗΜΑ 2ο-ΤΙΜΕΣ'!C104)</f>
        <v>0</v>
      </c>
      <c r="D105" s="29">
        <f>LN('ΒΗΜΑ 2ο-ΤΙΜΕΣ'!D105/'ΒΗΜΑ 2ο-ΤΙΜΕΣ'!D104)</f>
        <v>2.3609865639133667E-2</v>
      </c>
      <c r="E105" s="29">
        <f>LN('ΒΗΜΑ 2ο-ΤΙΜΕΣ'!E105/'ΒΗΜΑ 2ο-ΤΙΜΕΣ'!E104)</f>
        <v>-3.2661977866210697E-3</v>
      </c>
      <c r="F105" s="29">
        <f>LN('ΒΗΜΑ 2ο-ΤΙΜΕΣ'!F105/'ΒΗΜΑ 2ο-ΤΙΜΕΣ'!F104)</f>
        <v>-1.2903404835907841E-2</v>
      </c>
      <c r="G105" s="29">
        <f>LN('ΒΗΜΑ 2ο-ΤΙΜΕΣ'!G105/'ΒΗΜΑ 2ο-ΤΙΜΕΣ'!G104)</f>
        <v>0</v>
      </c>
      <c r="H105" s="29">
        <f>LN('ΒΗΜΑ 2ο-ΤΙΜΕΣ'!H105/'ΒΗΜΑ 2ο-ΤΙΜΕΣ'!H104)</f>
        <v>1.8674141747954624E-3</v>
      </c>
      <c r="I105" s="29">
        <f>LN('ΒΗΜΑ 2ο-ΤΙΜΕΣ'!I105/'ΒΗΜΑ 2ο-ΤΙΜΕΣ'!I104)</f>
        <v>4.7856021177635141E-2</v>
      </c>
      <c r="J105" s="29">
        <f>LN('ΒΗΜΑ 2ο-ΤΙΜΕΣ'!J105/'ΒΗΜΑ 2ο-ΤΙΜΕΣ'!J104)</f>
        <v>2.4360547978813426E-3</v>
      </c>
      <c r="K105" s="29">
        <f>LN('ΒΗΜΑ 2ο-ΤΙΜΕΣ'!K105/'ΒΗΜΑ 2ο-ΤΙΜΕΣ'!K104)</f>
        <v>1.4742281737203431E-2</v>
      </c>
      <c r="L105" s="29">
        <f>LN('ΒΗΜΑ 2ο-ΤΙΜΕΣ'!L105/'ΒΗΜΑ 2ο-ΤΙΜΕΣ'!L104)</f>
        <v>3.2894766503987053E-3</v>
      </c>
      <c r="M105" s="29">
        <f>LN('ΒΗΜΑ 2ο-ΤΙΜΕΣ'!M105/'ΒΗΜΑ 2ο-ΤΙΜΕΣ'!M104)</f>
        <v>6.5574005461590396E-3</v>
      </c>
      <c r="N105" s="29">
        <f>LN('ΒΗΜΑ 2ο-ΤΙΜΕΣ'!N105/'ΒΗΜΑ 2ο-ΤΙΜΕΣ'!N104)</f>
        <v>0</v>
      </c>
      <c r="O105" s="29">
        <f>LN('ΒΗΜΑ 2ο-ΤΙΜΕΣ'!O105/'ΒΗΜΑ 2ο-ΤΙΜΕΣ'!O104)</f>
        <v>6.3127752034553272E-2</v>
      </c>
      <c r="P105" s="29">
        <f>LN('ΒΗΜΑ 2ο-ΤΙΜΕΣ'!P105/'ΒΗΜΑ 2ο-ΤΙΜΕΣ'!P104)</f>
        <v>-4.626068388782191E-3</v>
      </c>
      <c r="Q105" s="29">
        <f>LN('ΒΗΜΑ 2ο-ΤΙΜΕΣ'!Q105/'ΒΗΜΑ 2ο-ΤΙΜΕΣ'!Q104)</f>
        <v>2.6046708938100689E-2</v>
      </c>
      <c r="R105" s="29">
        <f>LN('ΒΗΜΑ 2ο-ΤΙΜΕΣ'!R105/'ΒΗΜΑ 2ο-ΤΙΜΕΣ'!R104)</f>
        <v>4.9031626380673327E-4</v>
      </c>
      <c r="S105" s="29">
        <f>LN('ΒΗΜΑ 2ο-ΤΙΜΕΣ'!S105/'ΒΗΜΑ 2ο-ΤΙΜΕΣ'!S104)</f>
        <v>0</v>
      </c>
      <c r="T105" s="29">
        <f>LN('ΒΗΜΑ 2ο-ΤΙΜΕΣ'!T105/'ΒΗΜΑ 2ο-ΤΙΜΕΣ'!T104)</f>
        <v>1.9006420095490806E-2</v>
      </c>
      <c r="U105" s="29">
        <f>LN('ΒΗΜΑ 2ο-ΤΙΜΕΣ'!U105/'ΒΗΜΑ 2ο-ΤΙΜΕΣ'!U104)</f>
        <v>-3.4632164379092417E-2</v>
      </c>
      <c r="V105" s="29">
        <f>LN('ΒΗΜΑ 2ο-ΤΙΜΕΣ'!V105/'ΒΗΜΑ 2ο-ΤΙΜΕΣ'!V104)</f>
        <v>0</v>
      </c>
      <c r="W105" s="29">
        <f>LN('ΒΗΜΑ 2ο-ΤΙΜΕΣ'!W105/'ΒΗΜΑ 2ο-ΤΙΜΕΣ'!W104)</f>
        <v>1.2634240467719201E-3</v>
      </c>
      <c r="X105" s="29">
        <f>LN('ΒΗΜΑ 2ο-ΤΙΜΕΣ'!X105/'ΒΗΜΑ 2ο-ΤΙΜΕΣ'!X104)</f>
        <v>-5.98207167754754E-3</v>
      </c>
      <c r="Y105" s="29">
        <f>LN('ΒΗΜΑ 2ο-ΤΙΜΕΣ'!Y105/'ΒΗΜΑ 2ο-ΤΙΜΕΣ'!Y104)</f>
        <v>9.5694510161506725E-3</v>
      </c>
      <c r="Z105" s="29">
        <f>LN('ΒΗΜΑ 2ο-ΤΙΜΕΣ'!Z105/'ΒΗΜΑ 2ο-ΤΙΜΕΣ'!Z104)</f>
        <v>2.3781224049674193E-3</v>
      </c>
      <c r="AA105" s="29">
        <f>LN('ΒΗΜΑ 2ο-ΤΙΜΕΣ'!AA105/'ΒΗΜΑ 2ο-ΤΙΜΕΣ'!AA104)</f>
        <v>2.6491615446976285E-2</v>
      </c>
      <c r="AB105" s="29">
        <f>LN('ΒΗΜΑ 2ο-ΤΙΜΕΣ'!AB105/'ΒΗΜΑ 2ο-ΤΙΜΕΣ'!AB104)</f>
        <v>0</v>
      </c>
      <c r="AC105" s="29">
        <f>LN('ΒΗΜΑ 2ο-ΤΙΜΕΣ'!AC105/'ΒΗΜΑ 2ο-ΤΙΜΕΣ'!AC104)</f>
        <v>5.7306747089850745E-3</v>
      </c>
      <c r="AD105" s="29">
        <f>LN('ΒΗΜΑ 2ο-ΤΙΜΕΣ'!AD105/'ΒΗΜΑ 2ο-ΤΙΜΕΣ'!AD104)</f>
        <v>-1.4593216745250708E-3</v>
      </c>
      <c r="AE105" s="29">
        <f>LN('ΒΗΜΑ 2ο-ΤΙΜΕΣ'!AE105/'ΒΗΜΑ 2ο-ΤΙΜΕΣ'!AE104)</f>
        <v>0</v>
      </c>
      <c r="AF105" s="29">
        <f>LN('ΒΗΜΑ 2ο-ΤΙΜΕΣ'!AF105/'ΒΗΜΑ 2ο-ΤΙΜΕΣ'!AF104)</f>
        <v>2.2574322038538975E-2</v>
      </c>
      <c r="AG105" s="29">
        <f>LN('ΒΗΜΑ 2ο-ΤΙΜΕΣ'!AG105/'ΒΗΜΑ 2ο-ΤΙΜΕΣ'!AG104)</f>
        <v>6.8786451835067652E-2</v>
      </c>
      <c r="AH105" s="29">
        <f>LN('ΒΗΜΑ 2ο-ΤΙΜΕΣ'!AH105/'ΒΗΜΑ 2ο-ΤΙΜΕΣ'!AH104)</f>
        <v>-5.3908486348764233E-3</v>
      </c>
      <c r="AI105" s="29">
        <f>LN('ΒΗΜΑ 2ο-ΤΙΜΕΣ'!AI105/'ΒΗΜΑ 2ο-ΤΙΜΕΣ'!AI104)</f>
        <v>-1.9048194970694474E-2</v>
      </c>
      <c r="AJ105" s="29">
        <f>LN('ΒΗΜΑ 2ο-ΤΙΜΕΣ'!AJ105/'ΒΗΜΑ 2ο-ΤΙΜΕΣ'!AJ104)</f>
        <v>6.944472352810995E-3</v>
      </c>
      <c r="AK105" s="29">
        <f>LN('ΒΗΜΑ 2ο-ΤΙΜΕΣ'!AK105/'ΒΗΜΑ 2ο-ΤΙΜΕΣ'!AK104)</f>
        <v>1.2062872449274944E-2</v>
      </c>
      <c r="AL105" s="29">
        <f>LN('ΒΗΜΑ 2ο-ΤΙΜΕΣ'!AL105/'ΒΗΜΑ 2ο-ΤΙΜΕΣ'!AL104)</f>
        <v>3.5846131773135663E-2</v>
      </c>
      <c r="AM105" s="29">
        <f>LN('ΒΗΜΑ 2ο-ΤΙΜΕΣ'!AM105/'ΒΗΜΑ 2ο-ΤΙΜΕΣ'!AM104)</f>
        <v>1.1560822401076006E-2</v>
      </c>
      <c r="AN105" s="29">
        <f>LN('ΒΗΜΑ 2ο-ΤΙΜΕΣ'!AN105/'ΒΗΜΑ 2ο-ΤΙΜΕΣ'!AN104)</f>
        <v>-3.2789822822990956E-2</v>
      </c>
      <c r="AO105" s="29">
        <f>LN('ΒΗΜΑ 2ο-ΤΙΜΕΣ'!AO105/'ΒΗΜΑ 2ο-ΤΙΜΕΣ'!AO104)</f>
        <v>-4.4943895878392153E-3</v>
      </c>
    </row>
    <row r="106" spans="1:41">
      <c r="A106" s="28">
        <v>43063</v>
      </c>
      <c r="B106" s="29">
        <f>LN('ΒΗΜΑ 2ο-ΤΙΜΕΣ'!B106/'ΒΗΜΑ 2ο-ΤΙΜΕΣ'!B105)</f>
        <v>0</v>
      </c>
      <c r="C106" s="29">
        <f>LN('ΒΗΜΑ 2ο-ΤΙΜΕΣ'!C106/'ΒΗΜΑ 2ο-ΤΙΜΕΣ'!C105)</f>
        <v>5.390848634876373E-3</v>
      </c>
      <c r="D106" s="29">
        <f>LN('ΒΗΜΑ 2ο-ΤΙΜΕΣ'!D106/'ΒΗΜΑ 2ο-ΤΙΜΕΣ'!D105)</f>
        <v>1.3245226750020723E-2</v>
      </c>
      <c r="E106" s="29">
        <f>LN('ΒΗΜΑ 2ο-ΤΙΜΕΣ'!E106/'ΒΗΜΑ 2ο-ΤΙΜΕΣ'!E105)</f>
        <v>-1.2068166213485476E-2</v>
      </c>
      <c r="F106" s="29">
        <f>LN('ΒΗΜΑ 2ο-ΤΙΜΕΣ'!F106/'ΒΗΜΑ 2ο-ΤΙΜΕΣ'!F105)</f>
        <v>6.4725145056175196E-3</v>
      </c>
      <c r="G106" s="29">
        <f>LN('ΒΗΜΑ 2ο-ΤΙΜΕΣ'!G106/'ΒΗΜΑ 2ο-ΤΙΜΕΣ'!G105)</f>
        <v>-4.3468811812488354E-4</v>
      </c>
      <c r="H106" s="29">
        <f>LN('ΒΗΜΑ 2ο-ΤΙΜΕΣ'!H106/'ΒΗΜΑ 2ο-ΤΙΜΕΣ'!H105)</f>
        <v>1.8639334380627327E-3</v>
      </c>
      <c r="I106" s="29">
        <f>LN('ΒΗΜΑ 2ο-ΤΙΜΕΣ'!I106/'ΒΗΜΑ 2ο-ΤΙΜΕΣ'!I105)</f>
        <v>4.5670036833188481E-2</v>
      </c>
      <c r="J106" s="29">
        <f>LN('ΒΗΜΑ 2ο-ΤΙΜΕΣ'!J106/'ΒΗΜΑ 2ο-ΤΙΜΕΣ'!J105)</f>
        <v>9.6853057344636791E-3</v>
      </c>
      <c r="K106" s="29">
        <f>LN('ΒΗΜΑ 2ο-ΤΙΜΕΣ'!K106/'ΒΗΜΑ 2ο-ΤΙΜΕΣ'!K105)</f>
        <v>0</v>
      </c>
      <c r="L106" s="29">
        <f>LN('ΒΗΜΑ 2ο-ΤΙΜΕΣ'!L106/'ΒΗΜΑ 2ο-ΤΙΜΕΣ'!L105)</f>
        <v>2.4332100659530721E-2</v>
      </c>
      <c r="M106" s="29">
        <f>LN('ΒΗΜΑ 2ο-ΤΙΜΕΣ'!M106/'ΒΗΜΑ 2ο-ΤΙΜΕΣ'!M105)</f>
        <v>-3.3225647628320393E-2</v>
      </c>
      <c r="N106" s="29">
        <f>LN('ΒΗΜΑ 2ο-ΤΙΜΕΣ'!N106/'ΒΗΜΑ 2ο-ΤΙΜΕΣ'!N105)</f>
        <v>-1.4320053774748445E-2</v>
      </c>
      <c r="O106" s="29">
        <f>LN('ΒΗΜΑ 2ο-ΤΙΜΕΣ'!O106/'ΒΗΜΑ 2ο-ΤΙΜΕΣ'!O105)</f>
        <v>4.148060112071892E-2</v>
      </c>
      <c r="P106" s="29">
        <f>LN('ΒΗΜΑ 2ο-ΤΙΜΕΣ'!P106/'ΒΗΜΑ 2ο-ΤΙΜΕΣ'!P105)</f>
        <v>2.5935854975533284E-2</v>
      </c>
      <c r="Q106" s="29">
        <f>LN('ΒΗΜΑ 2ο-ΤΙΜΕΣ'!Q106/'ΒΗΜΑ 2ο-ΤΙΜΕΣ'!Q105)</f>
        <v>4.0513222191787242E-3</v>
      </c>
      <c r="R106" s="29">
        <f>LN('ΒΗΜΑ 2ο-ΤΙΜΕΣ'!R106/'ΒΗΜΑ 2ο-ΤΙΜΕΣ'!R105)</f>
        <v>9.7561749453648743E-3</v>
      </c>
      <c r="S106" s="29">
        <f>LN('ΒΗΜΑ 2ο-ΤΙΜΕΣ'!S106/'ΒΗΜΑ 2ο-ΤΙΜΕΣ'!S105)</f>
        <v>-2.2223136784710235E-2</v>
      </c>
      <c r="T106" s="29">
        <f>LN('ΒΗΜΑ 2ο-ΤΙΜΕΣ'!T106/'ΒΗΜΑ 2ο-ΤΙΜΕΣ'!T105)</f>
        <v>-4.3541433086205028E-3</v>
      </c>
      <c r="U106" s="29">
        <f>LN('ΒΗΜΑ 2ο-ΤΙΜΕΣ'!U106/'ΒΗΜΑ 2ο-ΤΙΜΕΣ'!U105)</f>
        <v>3.6143880464414253E-2</v>
      </c>
      <c r="V106" s="29">
        <f>LN('ΒΗΜΑ 2ο-ΤΙΜΕΣ'!V106/'ΒΗΜΑ 2ο-ΤΙΜΕΣ'!V105)</f>
        <v>2.5642430613337652E-2</v>
      </c>
      <c r="W106" s="29">
        <f>LN('ΒΗΜΑ 2ο-ΤΙΜΕΣ'!W106/'ΒΗΜΑ 2ο-ΤΙΜΕΣ'!W105)</f>
        <v>-7.6045993852193036E-3</v>
      </c>
      <c r="X106" s="29">
        <f>LN('ΒΗΜΑ 2ο-ΤΙΜΕΣ'!X106/'ΒΗΜΑ 2ο-ΤΙΜΕΣ'!X105)</f>
        <v>3.9920212695374567E-3</v>
      </c>
      <c r="Y106" s="29">
        <f>LN('ΒΗΜΑ 2ο-ΤΙΜΕΣ'!Y106/'ΒΗΜΑ 2ο-ΤΙΜΕΣ'!Y105)</f>
        <v>0</v>
      </c>
      <c r="Z106" s="29">
        <f>LN('ΒΗΜΑ 2ο-ΤΙΜΕΣ'!Z106/'ΒΗΜΑ 2ο-ΤΙΜΕΣ'!Z105)</f>
        <v>2.3724803536303955E-3</v>
      </c>
      <c r="AA106" s="29">
        <f>LN('ΒΗΜΑ 2ο-ΤΙΜΕΣ'!AA106/'ΒΗΜΑ 2ο-ΤΙΜΕΣ'!AA105)</f>
        <v>5.4067221270275793E-2</v>
      </c>
      <c r="AB106" s="29">
        <f>LN('ΒΗΜΑ 2ο-ΤΙΜΕΣ'!AB106/'ΒΗΜΑ 2ο-ΤΙΜΕΣ'!AB105)</f>
        <v>2.4033199444156193E-2</v>
      </c>
      <c r="AC106" s="29">
        <f>LN('ΒΗΜΑ 2ο-ΤΙΜΕΣ'!AC106/'ΒΗΜΑ 2ο-ΤΙΜΕΣ'!AC105)</f>
        <v>-9.5694510161506725E-3</v>
      </c>
      <c r="AD106" s="29">
        <f>LN('ΒΗΜΑ 2ο-ΤΙΜΕΣ'!AD106/'ΒΗΜΑ 2ο-ΤΙΜΕΣ'!AD105)</f>
        <v>-8.8009368950423949E-3</v>
      </c>
      <c r="AE106" s="29">
        <f>LN('ΒΗΜΑ 2ο-ΤΙΜΕΣ'!AE106/'ΒΗΜΑ 2ο-ΤΙΜΕΣ'!AE105)</f>
        <v>0</v>
      </c>
      <c r="AF106" s="29">
        <f>LN('ΒΗΜΑ 2ο-ΤΙΜΕΣ'!AF106/'ΒΗΜΑ 2ο-ΤΙΜΕΣ'!AF105)</f>
        <v>3.5091319811270193E-2</v>
      </c>
      <c r="AG106" s="29">
        <f>LN('ΒΗΜΑ 2ο-ΤΙΜΕΣ'!AG106/'ΒΗΜΑ 2ο-ΤΙΜΕΣ'!AG105)</f>
        <v>0.26280880770664122</v>
      </c>
      <c r="AH106" s="29">
        <f>LN('ΒΗΜΑ 2ο-ΤΙΜΕΣ'!AH106/'ΒΗΜΑ 2ο-ΤΙΜΕΣ'!AH105)</f>
        <v>5.390848634876373E-3</v>
      </c>
      <c r="AI106" s="29">
        <f>LN('ΒΗΜΑ 2ο-ΤΙΜΕΣ'!AI106/'ΒΗΜΑ 2ο-ΤΙΜΕΣ'!AI105)</f>
        <v>4.7961722634930135E-3</v>
      </c>
      <c r="AJ106" s="29">
        <f>LN('ΒΗΜΑ 2ο-ΤΙΜΕΣ'!AJ106/'ΒΗΜΑ 2ο-ΤΙΜΕΣ'!AJ105)</f>
        <v>4.2343328054808074E-2</v>
      </c>
      <c r="AK106" s="29">
        <f>LN('ΒΗΜΑ 2ο-ΤΙΜΕΣ'!AK106/'ΒΗΜΑ 2ο-ΤΙΜΕΣ'!AK105)</f>
        <v>2.3697791429822961E-2</v>
      </c>
      <c r="AL106" s="29">
        <f>LN('ΒΗΜΑ 2ο-ΤΙΜΕΣ'!AL106/'ΒΗΜΑ 2ο-ΤΙΜΕΣ'!AL105)</f>
        <v>0</v>
      </c>
      <c r="AM106" s="29">
        <f>LN('ΒΗΜΑ 2ο-ΤΙΜΕΣ'!AM106/'ΒΗΜΑ 2ο-ΤΙΜΕΣ'!AM105)</f>
        <v>4.5871640069061401E-3</v>
      </c>
      <c r="AN106" s="29">
        <f>LN('ΒΗΜΑ 2ο-ΤΙΜΕΣ'!AN106/'ΒΗΜΑ 2ο-ΤΙΜΕΣ'!AN105)</f>
        <v>5.4067221270275793E-2</v>
      </c>
      <c r="AO106" s="29">
        <f>LN('ΒΗΜΑ 2ο-ΤΙΜΕΣ'!AO106/'ΒΗΜΑ 2ο-ΤΙΜΕΣ'!AO105)</f>
        <v>2.4472856518725522E-2</v>
      </c>
    </row>
    <row r="107" spans="1:41">
      <c r="A107" s="28">
        <v>43066</v>
      </c>
      <c r="B107" s="29">
        <f>LN('ΒΗΜΑ 2ο-ΤΙΜΕΣ'!B107/'ΒΗΜΑ 2ο-ΤΙΜΕΣ'!B106)</f>
        <v>-3.5356548323076439E-3</v>
      </c>
      <c r="C107" s="29">
        <f>LN('ΒΗΜΑ 2ο-ΤΙΜΕΣ'!C107/'ΒΗΜΑ 2ο-ΤΙΜΕΣ'!C106)</f>
        <v>2.1277398447284879E-2</v>
      </c>
      <c r="D107" s="29">
        <f>LN('ΒΗΜΑ 2ο-ΤΙΜΕΣ'!D107/'ΒΗΜΑ 2ο-ΤΙΜΕΣ'!D106)</f>
        <v>-1.324522675002068E-2</v>
      </c>
      <c r="E107" s="29">
        <f>LN('ΒΗΜΑ 2ο-ΤΙΜΕΣ'!E107/'ΒΗΜΑ 2ο-ΤΙΜΕΣ'!E106)</f>
        <v>-6.6445427186686131E-3</v>
      </c>
      <c r="F107" s="29">
        <f>LN('ΒΗΜΑ 2ο-ΤΙΜΕΣ'!F107/'ΒΗΜΑ 2ο-ΤΙΜΕΣ'!F106)</f>
        <v>0</v>
      </c>
      <c r="G107" s="29">
        <f>LN('ΒΗΜΑ 2ο-ΤΙΜΕΣ'!G107/'ΒΗΜΑ 2ο-ΤΙΜΕΣ'!G106)</f>
        <v>-1.0489606671019436E-2</v>
      </c>
      <c r="H107" s="29">
        <f>LN('ΒΗΜΑ 2ο-ΤΙΜΕΣ'!H107/'ΒΗΜΑ 2ο-ΤΙΜΕΣ'!H106)</f>
        <v>-5.6022555486698981E-3</v>
      </c>
      <c r="I107" s="29">
        <f>LN('ΒΗΜΑ 2ο-ΤΙΜΕΣ'!I107/'ΒΗΜΑ 2ο-ΤΙΜΕΣ'!I106)</f>
        <v>-2.715098906595086E-2</v>
      </c>
      <c r="J107" s="29">
        <f>LN('ΒΗΜΑ 2ο-ΤΙΜΕΣ'!J107/'ΒΗΜΑ 2ο-ΤΙΜΕΣ'!J106)</f>
        <v>-2.4125464053841011E-3</v>
      </c>
      <c r="K107" s="29">
        <f>LN('ΒΗΜΑ 2ο-ΤΙΜΕΣ'!K107/'ΒΗΜΑ 2ο-ΤΙΜΕΣ'!K106)</f>
        <v>2.436054797881121E-3</v>
      </c>
      <c r="L107" s="29">
        <f>LN('ΒΗΜΑ 2ο-ΤΙΜΕΣ'!L107/'ΒΗΜΑ 2ο-ΤΙΜΕΣ'!L106)</f>
        <v>1.6012813669738276E-3</v>
      </c>
      <c r="M107" s="29">
        <f>LN('ΒΗΜΑ 2ο-ΤΙΜΕΣ'!M107/'ΒΗΜΑ 2ο-ΤΙΜΕΣ'!M106)</f>
        <v>6.7340321813441194E-3</v>
      </c>
      <c r="N107" s="29">
        <f>LN('ΒΗΜΑ 2ο-ΤΙΜΕΣ'!N107/'ΒΗΜΑ 2ο-ΤΙΜΕΣ'!N106)</f>
        <v>8.2996919570967831E-2</v>
      </c>
      <c r="O107" s="29">
        <f>LN('ΒΗΜΑ 2ο-ΤΙΜΕΣ'!O107/'ΒΗΜΑ 2ο-ΤΙΜΕΣ'!O106)</f>
        <v>-2.2598879674374786E-3</v>
      </c>
      <c r="P107" s="29">
        <f>LN('ΒΗΜΑ 2ο-ΤΙΜΕΣ'!P107/'ΒΗΜΑ 2ο-ΤΙΜΕΣ'!P106)</f>
        <v>1.6430541396095955E-2</v>
      </c>
      <c r="Q107" s="29">
        <f>LN('ΒΗΜΑ 2ο-ΤΙΜΕΣ'!Q107/'ΒΗΜΑ 2ο-ΤΙΜΕΣ'!Q106)</f>
        <v>-9.47874395454377E-3</v>
      </c>
      <c r="R107" s="29">
        <f>LN('ΒΗΜΑ 2ο-ΤΙΜΕΣ'!R107/'ΒΗΜΑ 2ο-ΤΙΜΕΣ'!R106)</f>
        <v>-4.8661896511730113E-3</v>
      </c>
      <c r="S107" s="29">
        <f>LN('ΒΗΜΑ 2ο-ΤΙΜΕΣ'!S107/'ΒΗΜΑ 2ο-ΤΙΜΕΣ'!S106)</f>
        <v>9.3197319488022273E-3</v>
      </c>
      <c r="T107" s="29">
        <f>LN('ΒΗΜΑ 2ο-ΤΙΜΕΣ'!T107/'ΒΗΜΑ 2ο-ΤΙΜΕΣ'!T106)</f>
        <v>4.3541433086204343E-3</v>
      </c>
      <c r="U107" s="29">
        <f>LN('ΒΗΜΑ 2ο-ΤΙΜΕΣ'!U107/'ΒΗΜΑ 2ο-ΤΙΜΕΣ'!U106)</f>
        <v>1.9447134935521509E-2</v>
      </c>
      <c r="V107" s="29">
        <f>LN('ΒΗΜΑ 2ο-ΤΙΜΕΣ'!V107/'ΒΗΜΑ 2ο-ΤΙΜΕΣ'!V106)</f>
        <v>-3.8714512180690393E-2</v>
      </c>
      <c r="W107" s="29">
        <f>LN('ΒΗΜΑ 2ο-ΤΙΜΕΣ'!W107/'ΒΗΜΑ 2ο-ΤΙΜΕΣ'!W106)</f>
        <v>1.2714559881966659E-3</v>
      </c>
      <c r="X107" s="29">
        <f>LN('ΒΗΜΑ 2ο-ΤΙΜΕΣ'!X107/'ΒΗΜΑ 2ο-ΤΙΜΕΣ'!X106)</f>
        <v>1.0896591224213412E-2</v>
      </c>
      <c r="Y107" s="29">
        <f>LN('ΒΗΜΑ 2ο-ΤΙΜΕΣ'!Y107/'ΒΗΜΑ 2ο-ΤΙΜΕΣ'!Y106)</f>
        <v>9.4787439545437387E-3</v>
      </c>
      <c r="Z107" s="29">
        <f>LN('ΒΗΜΑ 2ο-ΤΙΜΕΣ'!Z107/'ΒΗΜΑ 2ο-ΤΙΜΕΣ'!Z106)</f>
        <v>-9.5238815112554786E-3</v>
      </c>
      <c r="AA107" s="29">
        <f>LN('ΒΗΜΑ 2ο-ΤΙΜΕΣ'!AA107/'ΒΗΜΑ 2ο-ΤΙΜΕΣ'!AA106)</f>
        <v>-2.1910109635744458E-2</v>
      </c>
      <c r="AB107" s="29">
        <f>LN('ΒΗΜΑ 2ο-ΤΙΜΕΣ'!AB107/'ΒΗΜΑ 2ο-ΤΙΜΕΣ'!AB106)</f>
        <v>-1.0610179112015571E-2</v>
      </c>
      <c r="AC107" s="29">
        <f>LN('ΒΗΜΑ 2ο-ΤΙΜΕΣ'!AC107/'ΒΗΜΑ 2ο-ΤΙΜΕΣ'!AC106)</f>
        <v>-6.7535230157797776E-3</v>
      </c>
      <c r="AD107" s="29">
        <f>LN('ΒΗΜΑ 2ο-ΤΙΜΕΣ'!AD107/'ΒΗΜΑ 2ο-ΤΙΜΕΣ'!AD106)</f>
        <v>1.8248681588399315E-2</v>
      </c>
      <c r="AE107" s="29">
        <f>LN('ΒΗΜΑ 2ο-ΤΙΜΕΣ'!AE107/'ΒΗΜΑ 2ο-ΤΙΜΕΣ'!AE106)</f>
        <v>3.3500868852820269E-3</v>
      </c>
      <c r="AF107" s="29">
        <f>LN('ΒΗΜΑ 2ο-ΤΙΜΕΣ'!AF107/'ΒΗΜΑ 2ο-ΤΙΜΕΣ'!AF106)</f>
        <v>-1.3015368112070361E-2</v>
      </c>
      <c r="AG107" s="29">
        <f>LN('ΒΗΜΑ 2ο-ΤΙΜΕΣ'!AG107/'ΒΗΜΑ 2ο-ΤΙΜΕΣ'!AG106)</f>
        <v>4.3485111939738676E-2</v>
      </c>
      <c r="AH107" s="29">
        <f>LN('ΒΗΜΑ 2ο-ΤΙΜΕΣ'!AH107/'ΒΗΜΑ 2ο-ΤΙΜΕΣ'!AH106)</f>
        <v>1.069528911674795E-2</v>
      </c>
      <c r="AI107" s="29">
        <f>LN('ΒΗΜΑ 2ο-ΤΙΜΕΣ'!AI107/'ΒΗΜΑ 2ο-ΤΙΜΕΣ'!AI106)</f>
        <v>-1.4458083175229775E-2</v>
      </c>
      <c r="AJ107" s="29">
        <f>LN('ΒΗΜΑ 2ο-ΤΙΜΕΣ'!AJ107/'ΒΗΜΑ 2ο-ΤΙΜΕΣ'!AJ106)</f>
        <v>-6.6555986117360633E-3</v>
      </c>
      <c r="AK107" s="29">
        <f>LN('ΒΗΜΑ 2ο-ΤΙΜΕΣ'!AK107/'ΒΗΜΑ 2ο-ΤΙΜΕΣ'!AK106)</f>
        <v>-4.6948443042076184E-3</v>
      </c>
      <c r="AL107" s="29">
        <f>LN('ΒΗΜΑ 2ο-ΤΙΜΕΣ'!AL107/'ΒΗΜΑ 2ο-ΤΙΜΕΣ'!AL106)</f>
        <v>-7.067167223092443E-3</v>
      </c>
      <c r="AM107" s="29">
        <f>LN('ΒΗΜΑ 2ο-ΤΙΜΕΣ'!AM107/'ΒΗΜΑ 2ο-ΤΙΜΕΣ'!AM106)</f>
        <v>-2.2909517465558244E-3</v>
      </c>
      <c r="AN107" s="29">
        <f>LN('ΒΗΜΑ 2ο-ΤΙΜΕΣ'!AN107/'ΒΗΜΑ 2ο-ΤΙΜΕΣ'!AN106)</f>
        <v>-1.0582109330536972E-2</v>
      </c>
      <c r="AO107" s="29">
        <f>LN('ΒΗΜΑ 2ο-ΤΙΜΕΣ'!AO107/'ΒΗΜΑ 2ο-ΤΙΜΕΣ'!AO106)</f>
        <v>-4.4052934679162685E-3</v>
      </c>
    </row>
    <row r="108" spans="1:41">
      <c r="A108" s="28">
        <v>43067</v>
      </c>
      <c r="B108" s="29">
        <f>LN('ΒΗΜΑ 2ο-ΤΙΜΕΣ'!B108/'ΒΗΜΑ 2ο-ΤΙΜΕΣ'!B107)</f>
        <v>-1.3072081567352888E-2</v>
      </c>
      <c r="C108" s="29">
        <f>LN('ΒΗΜΑ 2ο-ΤΙΜΕΣ'!C108/'ΒΗΜΑ 2ο-ΤΙΜΕΣ'!C107)</f>
        <v>1.0471299867295437E-2</v>
      </c>
      <c r="D108" s="29">
        <f>LN('ΒΗΜΑ 2ο-ΤΙΜΕΣ'!D108/'ΒΗΜΑ 2ο-ΤΙΜΕΣ'!D107)</f>
        <v>-6.688988150796652E-3</v>
      </c>
      <c r="E108" s="29">
        <f>LN('ΒΗΜΑ 2ο-ΤΙΜΕΣ'!E108/'ΒΗΜΑ 2ο-ΤΙΜΕΣ'!E107)</f>
        <v>1.1104942840271153E-3</v>
      </c>
      <c r="F108" s="29">
        <f>LN('ΒΗΜΑ 2ο-ΤΙΜΕΣ'!F108/'ΒΗΜΑ 2ο-ΤΙΜΕΣ'!F107)</f>
        <v>3.2206147000421572E-3</v>
      </c>
      <c r="G108" s="29">
        <f>LN('ΒΗΜΑ 2ο-ΤΙΜΕΣ'!G108/'ΒΗΜΑ 2ο-ΤΙΜΕΣ'!G107)</f>
        <v>9.6196631624793274E-3</v>
      </c>
      <c r="H108" s="29">
        <f>LN('ΒΗΜΑ 2ο-ΤΙΜΕΣ'!H108/'ΒΗΜΑ 2ο-ΤΙΜΕΣ'!H107)</f>
        <v>1.8709079358116025E-3</v>
      </c>
      <c r="I108" s="29">
        <f>LN('ΒΗΜΑ 2ο-ΤΙΜΕΣ'!I108/'ΒΗΜΑ 2ο-ΤΙΜΕΣ'!I107)</f>
        <v>-9.2166551049240632E-3</v>
      </c>
      <c r="J108" s="29">
        <f>LN('ΒΗΜΑ 2ο-ΤΙΜΕΣ'!J108/'ΒΗΜΑ 2ο-ΤΙΜΕΣ'!J107)</f>
        <v>0</v>
      </c>
      <c r="K108" s="29">
        <f>LN('ΒΗΜΑ 2ο-ΤΙΜΕΣ'!K108/'ΒΗΜΑ 2ο-ΤΙΜΕΣ'!K107)</f>
        <v>-7.8163563558797736E-3</v>
      </c>
      <c r="L108" s="29">
        <f>LN('ΒΗΜΑ 2ο-ΤΙΜΕΣ'!L108/'ΒΗΜΑ 2ο-ΤΙΜΕΣ'!L107)</f>
        <v>-6.4205678029226948E-3</v>
      </c>
      <c r="M108" s="29">
        <f>LN('ΒΗΜΑ 2ο-ΤΙΜΕΣ'!M108/'ΒΗΜΑ 2ο-ΤΙΜΕΣ'!M107)</f>
        <v>1.9934214900817329E-2</v>
      </c>
      <c r="N108" s="29">
        <f>LN('ΒΗΜΑ 2ο-ΤΙΜΕΣ'!N108/'ΒΗΜΑ 2ο-ΤΙΜΕΣ'!N107)</f>
        <v>-1.3363227812167028E-2</v>
      </c>
      <c r="O108" s="29">
        <f>LN('ΒΗΜΑ 2ο-ΤΙΜΕΣ'!O108/'ΒΗΜΑ 2ο-ΤΙΜΕΣ'!O107)</f>
        <v>-1.5963850989014088E-2</v>
      </c>
      <c r="P108" s="29">
        <f>LN('ΒΗΜΑ 2ο-ΤΙΜΕΣ'!P108/'ΒΗΜΑ 2ο-ΤΙΜΕΣ'!P107)</f>
        <v>-2.2472855852058628E-2</v>
      </c>
      <c r="Q108" s="29">
        <f>LN('ΒΗΜΑ 2ο-ΤΙΜΕΣ'!Q108/'ΒΗΜΑ 2ο-ΤΙΜΕΣ'!Q107)</f>
        <v>-1.3698844358161802E-2</v>
      </c>
      <c r="R108" s="29">
        <f>LN('ΒΗΜΑ 2ο-ΤΙΜΕΣ'!R108/'ΒΗΜΑ 2ο-ΤΙΜΕΣ'!R107)</f>
        <v>-2.419273754872036E-2</v>
      </c>
      <c r="S108" s="29">
        <f>LN('ΒΗΜΑ 2ο-ΤΙΜΕΣ'!S108/'ΒΗΜΑ 2ο-ΤΙΜΕΣ'!S107)</f>
        <v>-3.7174764001324202E-3</v>
      </c>
      <c r="T108" s="29">
        <f>LN('ΒΗΜΑ 2ο-ΤΙΜΕΣ'!T108/'ΒΗΜΑ 2ο-ΤΙΜΕΣ'!T107)</f>
        <v>-4.9731954364736305E-2</v>
      </c>
      <c r="U108" s="29">
        <f>LN('ΒΗΜΑ 2ο-ΤΙΜΕΣ'!U108/'ΒΗΜΑ 2ο-ΤΙΜΕΣ'!U107)</f>
        <v>-4.4543503493803087E-3</v>
      </c>
      <c r="V108" s="29">
        <f>LN('ΒΗΜΑ 2ο-ΤΙΜΕΣ'!V108/'ΒΗΜΑ 2ο-ΤΙΜΕΣ'!V107)</f>
        <v>1.9544596072970346E-2</v>
      </c>
      <c r="W108" s="29">
        <f>LN('ΒΗΜΑ 2ο-ΤΙΜΕΣ'!W108/'ΒΗΜΑ 2ο-ΤΙΜΕΣ'!W107)</f>
        <v>-2.5445306349948728E-3</v>
      </c>
      <c r="X108" s="29">
        <f>LN('ΒΗΜΑ 2ο-ΤΙΜΕΣ'!X108/'ΒΗΜΑ 2ο-ΤΙΜΕΣ'!X107)</f>
        <v>-1.972387227204235E-3</v>
      </c>
      <c r="Y108" s="29">
        <f>LN('ΒΗΜΑ 2ο-ΤΙΜΕΣ'!Y108/'ΒΗΜΑ 2ο-ΤΙΜΕΣ'!Y107)</f>
        <v>9.3897403498391374E-3</v>
      </c>
      <c r="Z108" s="29">
        <f>LN('ΒΗΜΑ 2ο-ΤΙΜΕΣ'!Z108/'ΒΗΜΑ 2ο-ΤΙΜΕΣ'!Z107)</f>
        <v>7.1514011576250865E-3</v>
      </c>
      <c r="AA108" s="29">
        <f>LN('ΒΗΜΑ 2ο-ΤΙΜΕΣ'!AA108/'ΒΗΜΑ 2ο-ΤΙΜΕΣ'!AA107)</f>
        <v>2.5001302205417186E-2</v>
      </c>
      <c r="AB108" s="29">
        <f>LN('ΒΗΜΑ 2ο-ΤΙΜΕΣ'!AB108/'ΒΗΜΑ 2ο-ΤΙΜΕΣ'!AB107)</f>
        <v>-1.3423020332140661E-2</v>
      </c>
      <c r="AC108" s="29">
        <f>LN('ΒΗΜΑ 2ο-ΤΙΜΕΣ'!AC108/'ΒΗΜΑ 2ο-ΤΙΜΕΣ'!AC107)</f>
        <v>2.899953699789811E-3</v>
      </c>
      <c r="AD108" s="29">
        <f>LN('ΒΗΜΑ 2ο-ΤΙΜΕΣ'!AD108/'ΒΗΜΑ 2ο-ΤΙΜΕΣ'!AD107)</f>
        <v>-1.2739025777429714E-2</v>
      </c>
      <c r="AE108" s="29">
        <f>LN('ΒΗΜΑ 2ο-ΤΙΜΕΣ'!AE108/'ΒΗΜΑ 2ο-ΤΙΜΕΣ'!AE107)</f>
        <v>0</v>
      </c>
      <c r="AF108" s="29">
        <f>LN('ΒΗΜΑ 2ο-ΤΙΜΕΣ'!AF108/'ΒΗΜΑ 2ο-ΤΙΜΕΣ'!AF107)</f>
        <v>3.0109801471370382E-2</v>
      </c>
      <c r="AG108" s="29">
        <f>LN('ΒΗΜΑ 2ο-ΤΙΜΕΣ'!AG108/'ΒΗΜΑ 2ο-ΤΙΜΕΣ'!AG107)</f>
        <v>0</v>
      </c>
      <c r="AH108" s="29">
        <f>LN('ΒΗΜΑ 2ο-ΤΙΜΕΣ'!AH108/'ΒΗΜΑ 2ο-ΤΙΜΕΣ'!AH107)</f>
        <v>-1.608613775162427E-2</v>
      </c>
      <c r="AI108" s="29">
        <f>LN('ΒΗΜΑ 2ο-ΤΙΜΕΣ'!AI108/'ΒΗΜΑ 2ο-ΤΙΜΕΣ'!AI107)</f>
        <v>-1.9608471388376313E-2</v>
      </c>
      <c r="AJ108" s="29">
        <f>LN('ΒΗΜΑ 2ο-ΤΙΜΕΣ'!AJ108/'ΒΗΜΑ 2ο-ΤΙΜΕΣ'!AJ107)</f>
        <v>1.6680571006970134E-3</v>
      </c>
      <c r="AK108" s="29">
        <f>LN('ΒΗΜΑ 2ο-ΤΙΜΕΣ'!AK108/'ΒΗΜΑ 2ο-ΤΙΜΕΣ'!AK107)</f>
        <v>1.8648559078072995E-2</v>
      </c>
      <c r="AL108" s="29">
        <f>LN('ΒΗΜΑ 2ο-ΤΙΜΕΣ'!AL108/'ΒΗΜΑ 2ο-ΤΙΜΕΣ'!AL107)</f>
        <v>3.48467313301681E-2</v>
      </c>
      <c r="AM108" s="29">
        <f>LN('ΒΗΜΑ 2ο-ΤΙΜΕΣ'!AM108/'ΒΗΜΑ 2ο-ΤΙΜΕΣ'!AM107)</f>
        <v>-2.296212260350379E-3</v>
      </c>
      <c r="AN108" s="29">
        <f>LN('ΒΗΜΑ 2ο-ΤΙΜΕΣ'!AN108/'ΒΗΜΑ 2ο-ΤΙΜΕΣ'!AN107)</f>
        <v>-1.0695289116747919E-2</v>
      </c>
      <c r="AO108" s="29">
        <f>LN('ΒΗΜΑ 2ο-ΤΙΜΕΣ'!AO108/'ΒΗΜΑ 2ο-ΤΙΜΕΣ'!AO107)</f>
        <v>-2.2322355437898497E-2</v>
      </c>
    </row>
    <row r="109" spans="1:41">
      <c r="A109" s="28">
        <v>43068</v>
      </c>
      <c r="B109" s="29">
        <f>LN('ΒΗΜΑ 2ο-ΤΙΜΕΣ'!B109/'ΒΗΜΑ 2ο-ΤΙΜΕΣ'!B108)</f>
        <v>1.6607736399660546E-2</v>
      </c>
      <c r="C109" s="29">
        <f>LN('ΒΗΜΑ 2ο-ΤΙΜΕΣ'!C109/'ΒΗΜΑ 2ο-ΤΙΜΕΣ'!C108)</f>
        <v>6.920442844573757E-3</v>
      </c>
      <c r="D109" s="29">
        <f>LN('ΒΗΜΑ 2ο-ΤΙΜΕΣ'!D109/'ΒΗΜΑ 2ο-ΤΙΜΕΣ'!D108)</f>
        <v>1.0016778243471209E-2</v>
      </c>
      <c r="E109" s="29">
        <f>LN('ΒΗΜΑ 2ο-ΤΙΜΕΣ'!E109/'ΒΗΜΑ 2ο-ΤΙΜΕΣ'!E108)</f>
        <v>-1.1104942840271764E-3</v>
      </c>
      <c r="F109" s="29">
        <f>LN('ΒΗΜΑ 2ο-ΤΙΜΕΣ'!F109/'ΒΗΜΑ 2ο-ΤΙΜΕΣ'!F108)</f>
        <v>-5.1579740402684249E-3</v>
      </c>
      <c r="G109" s="29">
        <f>LN('ΒΗΜΑ 2ο-ΤΙΜΕΣ'!G109/'ΒΗΜΑ 2ο-ΤΙΜΕΣ'!G108)</f>
        <v>-1.4464420491566725E-2</v>
      </c>
      <c r="H109" s="29">
        <f>LN('ΒΗΜΑ 2ο-ΤΙΜΕΣ'!H109/'ΒΗΜΑ 2ο-ΤΙΜΕΣ'!H108)</f>
        <v>1.8674141747954624E-3</v>
      </c>
      <c r="I109" s="29">
        <f>LN('ΒΗΜΑ 2ο-ΤΙΜΕΣ'!I109/'ΒΗΜΑ 2ο-ΤΙΜΕΣ'!I108)</f>
        <v>3.6367644170874791E-2</v>
      </c>
      <c r="J109" s="29">
        <f>LN('ΒΗΜΑ 2ο-ΤΙΜΕΣ'!J109/'ΒΗΜΑ 2ο-ΤΙΜΕΣ'!J108)</f>
        <v>2.4125464053841475E-3</v>
      </c>
      <c r="K109" s="29">
        <f>LN('ΒΗΜΑ 2ο-ΤΙΜΕΣ'!K109/'ΒΗΜΑ 2ο-ΤΙΜΕΣ'!K108)</f>
        <v>-6.889791033815677E-3</v>
      </c>
      <c r="L109" s="29">
        <f>LN('ΒΗΜΑ 2ο-ΤΙΜΕΣ'!L109/'ΒΗΜΑ 2ο-ΤΙΜΕΣ'!L108)</f>
        <v>1.7558312213378734E-2</v>
      </c>
      <c r="M109" s="29">
        <f>LN('ΒΗΜΑ 2ο-ΤΙΜΕΣ'!M109/'ΒΗΜΑ 2ο-ΤΙΜΕΣ'!M108)</f>
        <v>5.1293294387550481E-2</v>
      </c>
      <c r="N109" s="29">
        <f>LN('ΒΗΜΑ 2ο-ΤΙΜΕΣ'!N109/'ΒΗΜΑ 2ο-ΤΙΜΕΣ'!N108)</f>
        <v>-3.6533743332455952E-2</v>
      </c>
      <c r="O109" s="29">
        <f>LN('ΒΗΜΑ 2ο-ΤΙΜΕΣ'!O109/'ΒΗΜΑ 2ο-ΤΙΜΕΣ'!O108)</f>
        <v>0</v>
      </c>
      <c r="P109" s="29">
        <f>LN('ΒΗΜΑ 2ο-ΤΙΜΕΣ'!P109/'ΒΗΜΑ 2ο-ΤΙΜΕΣ'!P108)</f>
        <v>-1.8349138668196541E-2</v>
      </c>
      <c r="Q109" s="29">
        <f>LN('ΒΗΜΑ 2ο-ΤΙΜΕΣ'!Q109/'ΒΗΜΑ 2ο-ΤΙΜΕΣ'!Q108)</f>
        <v>1.5058463874201535E-2</v>
      </c>
      <c r="R109" s="29">
        <f>LN('ΒΗΜΑ 2ο-ΤΙΜΕΣ'!R109/'ΒΗΜΑ 2ο-ΤΙΜΕΣ'!R108)</f>
        <v>8.4598663298207644E-3</v>
      </c>
      <c r="S109" s="29">
        <f>LN('ΒΗΜΑ 2ο-ΤΙΜΕΣ'!S109/'ΒΗΜΑ 2ο-ΤΙΜΕΣ'!S108)</f>
        <v>1.4787700154379371E-2</v>
      </c>
      <c r="T109" s="29">
        <f>LN('ΒΗΜΑ 2ο-ΤΙΜΕΣ'!T109/'ΒΗΜΑ 2ο-ΤΙΜΕΣ'!T108)</f>
        <v>-1.6110820272698369E-2</v>
      </c>
      <c r="U109" s="29">
        <f>LN('ΒΗΜΑ 2ο-ΤΙΜΕΣ'!U109/'ΒΗΜΑ 2ο-ΤΙΜΕΣ'!U108)</f>
        <v>-3.3285977633466746E-2</v>
      </c>
      <c r="V109" s="29">
        <f>LN('ΒΗΜΑ 2ο-ΤΙΜΕΣ'!V109/'ΒΗΜΑ 2ο-ΤΙΜΕΣ'!V108)</f>
        <v>0</v>
      </c>
      <c r="W109" s="29">
        <f>LN('ΒΗΜΑ 2ο-ΤΙΜΕΣ'!W109/'ΒΗΜΑ 2ο-ΤΙΜΕΣ'!W108)</f>
        <v>-6.38979809877101E-3</v>
      </c>
      <c r="X109" s="29">
        <f>LN('ΒΗΜΑ 2ο-ΤΙΜΕΣ'!X109/'ΒΗΜΑ 2ο-ΤΙΜΕΣ'!X108)</f>
        <v>1.1776387323825119E-2</v>
      </c>
      <c r="Y109" s="29">
        <f>LN('ΒΗΜΑ 2ο-ΤΙΜΕΣ'!Y109/'ΒΗΜΑ 2ο-ΤΙΜΕΣ'!Y108)</f>
        <v>0</v>
      </c>
      <c r="Z109" s="29">
        <f>LN('ΒΗΜΑ 2ο-ΤΙΜΕΣ'!Z109/'ΒΗΜΑ 2ο-ΤΙΜΕΣ'!Z108)</f>
        <v>7.1006215495763685E-3</v>
      </c>
      <c r="AA109" s="29">
        <f>LN('ΒΗΜΑ 2ο-ΤΙΜΕΣ'!AA109/'ΒΗΜΑ 2ο-ΤΙΜΕΣ'!AA108)</f>
        <v>3.0816665374081144E-3</v>
      </c>
      <c r="AB109" s="29">
        <f>LN('ΒΗΜΑ 2ο-ΤΙΜΕΣ'!AB109/'ΒΗΜΑ 2ο-ΤΙΜΕΣ'!AB108)</f>
        <v>0</v>
      </c>
      <c r="AC109" s="29">
        <f>LN('ΒΗΜΑ 2ο-ΤΙΜΕΣ'!AC109/'ΒΗΜΑ 2ο-ΤΙΜΕΣ'!AC108)</f>
        <v>-1.2627656867801805E-2</v>
      </c>
      <c r="AD109" s="29">
        <f>LN('ΒΗΜΑ 2ο-ΤΙΜΕΣ'!AD109/'ΒΗΜΑ 2ο-ΤΙΜΕΣ'!AD108)</f>
        <v>5.8436981489109214E-3</v>
      </c>
      <c r="AE109" s="29">
        <f>LN('ΒΗΜΑ 2ο-ΤΙΜΕΣ'!AE109/'ΒΗΜΑ 2ο-ΤΙΜΕΣ'!AE108)</f>
        <v>-6.7114345879868038E-3</v>
      </c>
      <c r="AF109" s="29">
        <f>LN('ΒΗΜΑ 2ο-ΤΙΜΕΣ'!AF109/'ΒΗΜΑ 2ο-ΤΙΜΕΣ'!AF108)</f>
        <v>2.096512846504487E-2</v>
      </c>
      <c r="AG109" s="29">
        <f>LN('ΒΗΜΑ 2ο-ΤΙΜΕΣ'!AG109/'ΒΗΜΑ 2ο-ΤΙΜΕΣ'!AG108)</f>
        <v>-1.2848142477848911E-2</v>
      </c>
      <c r="AH109" s="29">
        <f>LN('ΒΗΜΑ 2ο-ΤΙΜΕΣ'!AH109/'ΒΗΜΑ 2ο-ΤΙΜΕΣ'!AH108)</f>
        <v>-3.2970019237569828E-2</v>
      </c>
      <c r="AI109" s="29">
        <f>LN('ΒΗΜΑ 2ο-ΤΙΜΕΣ'!AI109/'ΒΗΜΑ 2ο-ΤΙΜΕΣ'!AI108)</f>
        <v>1.4742281737203431E-2</v>
      </c>
      <c r="AJ109" s="29">
        <f>LN('ΒΗΜΑ 2ο-ΤΙΜΕΣ'!AJ109/'ΒΗΜΑ 2ο-ΤΙΜΕΣ'!AJ108)</f>
        <v>1.6529301951210506E-2</v>
      </c>
      <c r="AK109" s="29">
        <f>LN('ΒΗΜΑ 2ο-ΤΙΜΕΣ'!AK109/'ΒΗΜΑ 2ο-ΤΙΜΕΣ'!AK108)</f>
        <v>9.1954670931003943E-3</v>
      </c>
      <c r="AL109" s="29">
        <f>LN('ΒΗΜΑ 2ο-ΤΙΜΕΣ'!AL109/'ΒΗΜΑ 2ο-ΤΙΜΕΣ'!AL108)</f>
        <v>0</v>
      </c>
      <c r="AM109" s="29">
        <f>LN('ΒΗΜΑ 2ο-ΤΙΜΕΣ'!AM109/'ΒΗΜΑ 2ο-ΤΙΜΕΣ'!AM108)</f>
        <v>-1.1560822401075971E-2</v>
      </c>
      <c r="AN109" s="29">
        <f>LN('ΒΗΜΑ 2ο-ΤΙΜΕΣ'!AN109/'ΒΗΜΑ 2ο-ΤΙΜΕΣ'!AN108)</f>
        <v>0</v>
      </c>
      <c r="AO109" s="29">
        <f>LN('ΒΗΜΑ 2ο-ΤΙΜΕΣ'!AO109/'ΒΗΜΑ 2ο-ΤΙΜΕΣ'!AO108)</f>
        <v>2.8923039469250449E-2</v>
      </c>
    </row>
    <row r="110" spans="1:41">
      <c r="A110" s="28">
        <v>43069</v>
      </c>
      <c r="B110" s="29">
        <f>LN('ΒΗΜΑ 2ο-ΤΙΜΕΣ'!B110/'ΒΗΜΑ 2ο-ΤΙΜΕΣ'!B109)</f>
        <v>-5.8997221271883827E-3</v>
      </c>
      <c r="C110" s="29">
        <f>LN('ΒΗΜΑ 2ο-ΤΙΜΕΣ'!C110/'ΒΗΜΑ 2ο-ΤΙΜΕΣ'!C109)</f>
        <v>2.3851215822180062E-2</v>
      </c>
      <c r="D110" s="29">
        <f>LN('ΒΗΜΑ 2ο-ΤΙΜΕΣ'!D110/'ΒΗΜΑ 2ο-ΤΙΜΕΣ'!D109)</f>
        <v>-6.6666913581891222E-3</v>
      </c>
      <c r="E110" s="29">
        <f>LN('ΒΗΜΑ 2ο-ΤΙΜΕΣ'!E110/'ΒΗΜΑ 2ο-ΤΙΜΕΣ'!E109)</f>
        <v>1.5435808129839248E-2</v>
      </c>
      <c r="F110" s="29">
        <f>LN('ΒΗΜΑ 2ο-ΤΙΜΕΣ'!F110/'ΒΗΜΑ 2ο-ΤΙΜΕΣ'!F109)</f>
        <v>1.9840650832753361E-2</v>
      </c>
      <c r="G110" s="29">
        <f>LN('ΒΗΜΑ 2ο-ΤΙΜΕΣ'!G110/'ΒΗΜΑ 2ο-ΤΙΜΕΣ'!G109)</f>
        <v>1.0540282035432488E-2</v>
      </c>
      <c r="H110" s="29">
        <f>LN('ΒΗΜΑ 2ο-ΤΙΜΕΣ'!H110/'ΒΗΜΑ 2ο-ΤΙΜΕΣ'!H109)</f>
        <v>-9.3721398288633215E-3</v>
      </c>
      <c r="I110" s="29">
        <f>LN('ΒΗΜΑ 2ο-ΤΙΜΕΣ'!I110/'ΒΗΜΑ 2ο-ΤΙΜΕΣ'!I109)</f>
        <v>-1.8018505502678365E-2</v>
      </c>
      <c r="J110" s="29">
        <f>LN('ΒΗΜΑ 2ο-ΤΙΜΕΣ'!J110/'ΒΗΜΑ 2ο-ΤΙΜΕΣ'!J109)</f>
        <v>7.202912294057796E-3</v>
      </c>
      <c r="K110" s="29">
        <f>LN('ΒΗΜΑ 2ο-ΤΙΜΕΣ'!K110/'ΒΗΜΑ 2ο-ΤΙΜΕΣ'!K109)</f>
        <v>2.2944623838734118E-2</v>
      </c>
      <c r="L110" s="29">
        <f>LN('ΒΗΜΑ 2ο-ΤΙΜΕΣ'!L110/'ΒΗΜΑ 2ο-ΤΙΜΕΣ'!L109)</f>
        <v>1.5810279973187732E-3</v>
      </c>
      <c r="M110" s="29">
        <f>LN('ΒΗΜΑ 2ο-ΤΙΜΕΣ'!M110/'ΒΗΜΑ 2ο-ΤΙΜΕΣ'!M109)</f>
        <v>0</v>
      </c>
      <c r="N110" s="29">
        <f>LN('ΒΗΜΑ 2ο-ΤΙΜΕΣ'!N110/'ΒΗΜΑ 2ο-ΤΙΜΕΣ'!N109)</f>
        <v>0</v>
      </c>
      <c r="O110" s="29">
        <f>LN('ΒΗΜΑ 2ο-ΤΙΜΕΣ'!O110/'ΒΗΜΑ 2ο-ΤΙΜΕΣ'!O109)</f>
        <v>0</v>
      </c>
      <c r="P110" s="29">
        <f>LN('ΒΗΜΑ 2ο-ΤΙΜΕΣ'!P110/'ΒΗΜΑ 2ο-ΤΙΜΕΣ'!P109)</f>
        <v>-3.4540325252176207E-2</v>
      </c>
      <c r="Q110" s="29">
        <f>LN('ΒΗΜΑ 2ο-ΤΙΜΕΣ'!Q110/'ΒΗΜΑ 2ο-ΤΙΜΕΣ'!Q109)</f>
        <v>2.5487630520148335E-2</v>
      </c>
      <c r="R110" s="29">
        <f>LN('ΒΗΜΑ 2ο-ΤΙΜΕΣ'!R110/'ΒΗΜΑ 2ο-ΤΙΜΕΣ'!R109)</f>
        <v>0</v>
      </c>
      <c r="S110" s="29">
        <f>LN('ΒΗΜΑ 2ο-ΤΙΜΕΣ'!S110/'ΒΗΜΑ 2ο-ΤΙΜΕΣ'!S109)</f>
        <v>-3.6764747293087483E-3</v>
      </c>
      <c r="T110" s="29">
        <f>LN('ΒΗΜΑ 2ο-ΤΙΜΕΣ'!T110/'ΒΗΜΑ 2ο-ΤΙΜΕΣ'!T109)</f>
        <v>-1.7948199319220572E-2</v>
      </c>
      <c r="U110" s="29">
        <f>LN('ΒΗΜΑ 2ο-ΤΙΜΕΣ'!U110/'ΒΗΜΑ 2ο-ΤΙΜΕΣ'!U109)</f>
        <v>1.9048194970694411E-2</v>
      </c>
      <c r="V110" s="29">
        <f>LN('ΒΗΜΑ 2ο-ΤΙΜΕΣ'!V110/'ΒΗΜΑ 2ο-ΤΙΜΕΣ'!V109)</f>
        <v>0</v>
      </c>
      <c r="W110" s="29">
        <f>LN('ΒΗΜΑ 2ο-ΤΙΜΕΣ'!W110/'ΒΗΜΑ 2ο-ΤΙΜΕΣ'!W109)</f>
        <v>-1.160554612030789E-2</v>
      </c>
      <c r="X110" s="29">
        <f>LN('ΒΗΜΑ 2ο-ΤΙΜΕΣ'!X110/'ΒΗΜΑ 2ο-ΤΙΜΕΣ'!X109)</f>
        <v>0</v>
      </c>
      <c r="Y110" s="29">
        <f>LN('ΒΗΜΑ 2ο-ΤΙΜΕΣ'!Y110/'ΒΗΜΑ 2ο-ΤΙΜΕΣ'!Y109)</f>
        <v>0</v>
      </c>
      <c r="Z110" s="29">
        <f>LN('ΒΗΜΑ 2ο-ΤΙΜΕΣ'!Z110/'ΒΗΜΑ 2ο-ΤΙΜΕΣ'!Z109)</f>
        <v>0</v>
      </c>
      <c r="AA110" s="29">
        <f>LN('ΒΗΜΑ 2ο-ΤΙΜΕΣ'!AA110/'ΒΗΜΑ 2ο-ΤΙΜΕΣ'!AA109)</f>
        <v>-3.1252543504104426E-2</v>
      </c>
      <c r="AB110" s="29">
        <f>LN('ΒΗΜΑ 2ο-ΤΙΜΕΣ'!AB110/'ΒΗΜΑ 2ο-ΤΙΜΕΣ'!AB109)</f>
        <v>0</v>
      </c>
      <c r="AC110" s="29">
        <f>LN('ΒΗΜΑ 2ο-ΤΙΜΕΣ'!AC110/'ΒΗΜΑ 2ο-ΤΙΜΕΣ'!AC109)</f>
        <v>-7.8508744757387668E-3</v>
      </c>
      <c r="AD110" s="29">
        <f>LN('ΒΗΜΑ 2ο-ΤΙΜΕΣ'!AD110/'ΒΗΜΑ 2ο-ΤΙΜΕΣ'!AD109)</f>
        <v>-2.6569828666027941E-2</v>
      </c>
      <c r="AE110" s="29">
        <f>LN('ΒΗΜΑ 2ο-ΤΙΜΕΣ'!AE110/'ΒΗΜΑ 2ο-ΤΙΜΕΣ'!AE109)</f>
        <v>-2.0408871631207123E-2</v>
      </c>
      <c r="AF110" s="29">
        <f>LN('ΒΗΜΑ 2ο-ΤΙΜΕΣ'!AF110/'ΒΗΜΑ 2ο-ΤΙΜΕΣ'!AF109)</f>
        <v>-4.158010148663677E-3</v>
      </c>
      <c r="AG110" s="29">
        <f>LN('ΒΗΜΑ 2ο-ΤΙΜΕΣ'!AG110/'ΒΗΜΑ 2ο-ΤΙΜΕΣ'!AG109)</f>
        <v>1.284814247784884E-2</v>
      </c>
      <c r="AH110" s="29">
        <f>LN('ΒΗΜΑ 2ο-ΤΙΜΕΣ'!AH110/'ΒΗΜΑ 2ο-ΤΙΜΕΣ'!AH109)</f>
        <v>-1.1236073266925842E-2</v>
      </c>
      <c r="AI110" s="29">
        <f>LN('ΒΗΜΑ 2ο-ΤΙΜΕΣ'!AI110/'ΒΗΜΑ 2ο-ΤΙΜΕΣ'!AI109)</f>
        <v>2.4097551579060524E-2</v>
      </c>
      <c r="AJ110" s="29">
        <f>LN('ΒΗΜΑ 2ο-ΤΙΜΕΣ'!AJ110/'ΒΗΜΑ 2ο-ΤΙΜΕΣ'!AJ109)</f>
        <v>8.1633106391610557E-3</v>
      </c>
      <c r="AK110" s="29">
        <f>LN('ΒΗΜΑ 2ο-ΤΙΜΕΣ'!AK110/'ΒΗΜΑ 2ο-ΤΙΜΕΣ'!AK109)</f>
        <v>2.0385756924473961E-2</v>
      </c>
      <c r="AL110" s="29">
        <f>LN('ΒΗΜΑ 2ο-ΤΙΜΕΣ'!AL110/'ΒΗΜΑ 2ο-ΤΙΜΕΣ'!AL109)</f>
        <v>-1.3793322132335873E-2</v>
      </c>
      <c r="AM110" s="29">
        <f>LN('ΒΗΜΑ 2ο-ΤΙΜΕΣ'!AM110/'ΒΗΜΑ 2ο-ΤΙΜΕΣ'!AM109)</f>
        <v>1.3857034661426281E-2</v>
      </c>
      <c r="AN110" s="29">
        <f>LN('ΒΗΜΑ 2ο-ΤΙΜΕΣ'!AN110/'ΒΗΜΑ 2ο-ΤΙΜΕΣ'!AN109)</f>
        <v>-2.1739986636405875E-2</v>
      </c>
      <c r="AO110" s="29">
        <f>LN('ΒΗΜΑ 2ο-ΤΙΜΕΣ'!AO110/'ΒΗΜΑ 2ο-ΤΙΜΕΣ'!AO109)</f>
        <v>2.1692824611259969E-2</v>
      </c>
    </row>
    <row r="111" spans="1:41">
      <c r="A111" s="28">
        <v>43070</v>
      </c>
      <c r="B111" s="29">
        <f>LN('ΒΗΜΑ 2ο-ΤΙΜΕΣ'!B111/'ΒΗΜΑ 2ο-ΤΙΜΕΣ'!B110)</f>
        <v>-5.9347355198144658E-3</v>
      </c>
      <c r="C111" s="29">
        <f>LN('ΒΗΜΑ 2ο-ΤΙΜΕΣ'!C111/'ΒΗΜΑ 2ο-ΤΙΜΕΣ'!C110)</f>
        <v>1.0050335853501286E-2</v>
      </c>
      <c r="D111" s="29">
        <f>LN('ΒΗΜΑ 2ο-ΤΙΜΕΣ'!D111/'ΒΗΜΑ 2ο-ΤΙΜΕΣ'!D110)</f>
        <v>-2.0270964373619107E-2</v>
      </c>
      <c r="E111" s="29">
        <f>LN('ΒΗΜΑ 2ο-ΤΙΜΕΣ'!E111/'ΒΗΜΑ 2ο-ΤΙΜΕΣ'!E110)</f>
        <v>2.1857932199802256E-3</v>
      </c>
      <c r="F111" s="29">
        <f>LN('ΒΗΜΑ 2ο-ΤΙΜΕΣ'!F111/'ΒΗΜΑ 2ο-ΤΙΜΕΣ'!F110)</f>
        <v>-1.9029501460860756E-3</v>
      </c>
      <c r="G111" s="29">
        <f>LN('ΒΗΜΑ 2ο-ΤΙΜΕΣ'!G111/'ΒΗΜΑ 2ο-ΤΙΜΕΣ'!G110)</f>
        <v>4.3677659571849558E-4</v>
      </c>
      <c r="H111" s="29">
        <f>LN('ΒΗΜΑ 2ο-ΤΙΜΕΣ'!H111/'ΒΗΜΑ 2ο-ΤΙΜΕΣ'!H110)</f>
        <v>5.6338177182560642E-3</v>
      </c>
      <c r="I111" s="29">
        <f>LN('ΒΗΜΑ 2ο-ΤΙΜΕΣ'!I111/'ΒΗΜΑ 2ο-ΤΙΜΕΣ'!I110)</f>
        <v>-9.1324835632725868E-3</v>
      </c>
      <c r="J111" s="29">
        <f>LN('ΒΗΜΑ 2ο-ΤΙΜΕΣ'!J111/'ΒΗΜΑ 2ο-ΤΙΜΕΣ'!J110)</f>
        <v>-7.2029122940578854E-3</v>
      </c>
      <c r="K111" s="29">
        <f>LN('ΒΗΜΑ 2ο-ΤΙΜΕΣ'!K111/'ΒΗΜΑ 2ο-ΤΙΜΕΣ'!K110)</f>
        <v>-1.0674531246919737E-2</v>
      </c>
      <c r="L111" s="29">
        <f>LN('ΒΗΜΑ 2ο-ΤΙΜΕΣ'!L111/'ΒΗΜΑ 2ο-ΤΙΜΕΣ'!L110)</f>
        <v>1.2559034776493835E-2</v>
      </c>
      <c r="M111" s="29">
        <f>LN('ΒΗΜΑ 2ο-ΤΙΜΕΣ'!M111/'ΒΗΜΑ 2ο-ΤΙΜΕΣ'!M110)</f>
        <v>0</v>
      </c>
      <c r="N111" s="29">
        <f>LN('ΒΗΜΑ 2ο-ΤΙΜΕΣ'!N111/'ΒΗΜΑ 2ο-ΤΙΜΕΣ'!N110)</f>
        <v>-4.6620131058111901E-3</v>
      </c>
      <c r="O111" s="29">
        <f>LN('ΒΗΜΑ 2ο-ΤΙΜΕΣ'!O111/'ΒΗΜΑ 2ο-ΤΙΜΕΣ'!O110)</f>
        <v>6.8728792877620504E-3</v>
      </c>
      <c r="P111" s="29">
        <f>LN('ΒΗΜΑ 2ο-ΤΙΜΕΣ'!P111/'ΒΗΜΑ 2ο-ΤΙΜΕΣ'!P110)</f>
        <v>2.9899945695673971E-2</v>
      </c>
      <c r="Q111" s="29">
        <f>LN('ΒΗΜΑ 2ο-ΤΙΜΕΣ'!Q111/'ΒΗΜΑ 2ο-ΤΙΜΕΣ'!Q110)</f>
        <v>-2.652521449131117E-3</v>
      </c>
      <c r="R111" s="29">
        <f>LN('ΒΗΜΑ 2ο-ΤΙΜΕΣ'!R111/'ΒΗΜΑ 2ο-ΤΙΜΕΣ'!R110)</f>
        <v>-2.0020688730896814E-2</v>
      </c>
      <c r="S111" s="29">
        <f>LN('ΒΗΜΑ 2ο-ΤΙΜΕΣ'!S111/'ΒΗΜΑ 2ο-ΤΙΜΕΣ'!S110)</f>
        <v>-9.2507597721509984E-3</v>
      </c>
      <c r="T111" s="29">
        <f>LN('ΒΗΜΑ 2ο-ΤΙΜΕΣ'!T111/'ΒΗΜΑ 2ο-ΤΙΜΕΣ'!T110)</f>
        <v>5.7377112583302428E-2</v>
      </c>
      <c r="U111" s="29">
        <f>LN('ΒΗΜΑ 2ο-ΤΙΜΕΣ'!U111/'ΒΗΜΑ 2ο-ΤΙΜΕΣ'!U110)</f>
        <v>-1.5975995933724407E-2</v>
      </c>
      <c r="V111" s="29">
        <f>LN('ΒΗΜΑ 2ο-ΤΙΜΕΣ'!V111/'ΒΗΜΑ 2ο-ΤΙΜΕΣ'!V110)</f>
        <v>-6.4725145056174788E-3</v>
      </c>
      <c r="W111" s="29">
        <f>LN('ΒΗΜΑ 2ο-ΤΙΜΕΣ'!W111/'ΒΗΜΑ 2ο-ΤΙΜΕΣ'!W110)</f>
        <v>1.2961764614466762E-3</v>
      </c>
      <c r="X111" s="29">
        <f>LN('ΒΗΜΑ 2ο-ΤΙΜΕΣ'!X111/'ΒΗΜΑ 2ο-ΤΙΜΕΣ'!X110)</f>
        <v>-1.6724442941194642E-2</v>
      </c>
      <c r="Y111" s="29">
        <f>LN('ΒΗΜΑ 2ο-ΤΙΜΕΣ'!Y111/'ΒΗΜΑ 2ο-ΤΙΜΕΣ'!Y110)</f>
        <v>9.3023926623136306E-3</v>
      </c>
      <c r="Z111" s="29">
        <f>LN('ΒΗΜΑ 2ο-ΤΙΜΕΣ'!Z111/'ΒΗΜΑ 2ο-ΤΙΜΕΣ'!Z110)</f>
        <v>-9.47874395454377E-3</v>
      </c>
      <c r="AA111" s="29">
        <f>LN('ΒΗΜΑ 2ο-ΤΙΜΕΣ'!AA111/'ΒΗΜΑ 2ο-ΤΙΜΕΣ'!AA110)</f>
        <v>6.3291350516475296E-3</v>
      </c>
      <c r="AB111" s="29">
        <f>LN('ΒΗΜΑ 2ο-ΤΙΜΕΣ'!AB111/'ΒΗΜΑ 2ο-ΤΙΜΕΣ'!AB110)</f>
        <v>0</v>
      </c>
      <c r="AC111" s="29">
        <f>LN('ΒΗΜΑ 2ο-ΤΙΜΕΣ'!AC111/'ΒΗΜΑ 2ο-ΤΙΜΕΣ'!AC110)</f>
        <v>1.9512814223581719E-2</v>
      </c>
      <c r="AD111" s="29">
        <f>LN('ΒΗΜΑ 2ο-ΤΙΜΕΣ'!AD111/'ΒΗΜΑ 2ο-ΤΙΜΕΣ'!AD110)</f>
        <v>-2.9962569232344161E-3</v>
      </c>
      <c r="AE111" s="29">
        <f>LN('ΒΗΜΑ 2ο-ΤΙΜΕΣ'!AE111/'ΒΗΜΑ 2ο-ΤΙΜΕΣ'!AE110)</f>
        <v>3.0459207484708439E-2</v>
      </c>
      <c r="AF111" s="29">
        <f>LN('ΒΗΜΑ 2ο-ΤΙΜΕΣ'!AF111/'ΒΗΜΑ 2ο-ΤΙΜΕΣ'!AF110)</f>
        <v>6.8437161553228473E-2</v>
      </c>
      <c r="AG111" s="29">
        <f>LN('ΒΗΜΑ 2ο-ΤΙΜΕΣ'!AG111/'ΒΗΜΑ 2ο-ΤΙΜΕΣ'!AG110)</f>
        <v>1.2685159527315642E-2</v>
      </c>
      <c r="AH111" s="29">
        <f>LN('ΒΗΜΑ 2ο-ΤΙΜΕΣ'!AH111/'ΒΗΜΑ 2ο-ΤΙΜΕΣ'!AH110)</f>
        <v>1.6807118316381191E-2</v>
      </c>
      <c r="AI111" s="29">
        <f>LN('ΒΗΜΑ 2ο-ΤΙΜΕΣ'!AI111/'ΒΗΜΑ 2ο-ΤΙΜΕΣ'!AI110)</f>
        <v>-1.9231361927887644E-2</v>
      </c>
      <c r="AJ111" s="29">
        <f>LN('ΒΗΜΑ 2ο-ΤΙΜΕΣ'!AJ111/'ΒΗΜΑ 2ο-ΤΙΜΕΣ'!AJ110)</f>
        <v>-1.9705071079332444E-2</v>
      </c>
      <c r="AK111" s="29">
        <f>LN('ΒΗΜΑ 2ο-ΤΙΜΕΣ'!AK111/'ΒΗΜΑ 2ο-ΤΙΜΕΣ'!AK110)</f>
        <v>-9.009069942365968E-3</v>
      </c>
      <c r="AL111" s="29">
        <f>LN('ΒΗΜΑ 2ο-ΤΙΜΕΣ'!AL111/'ΒΗΜΑ 2ο-ΤΙΜΕΣ'!AL110)</f>
        <v>2.7398974188114562E-2</v>
      </c>
      <c r="AM111" s="29">
        <f>LN('ΒΗΜΑ 2ο-ΤΙΜΕΣ'!AM111/'ΒΗΜΑ 2ο-ΤΙΜΕΣ'!AM110)</f>
        <v>2.2909517465557624E-3</v>
      </c>
      <c r="AN111" s="29">
        <f>LN('ΒΗΜΑ 2ο-ΤΙΜΕΣ'!AN111/'ΒΗΜΑ 2ο-ΤΙΜΕΣ'!AN110)</f>
        <v>0</v>
      </c>
      <c r="AO111" s="29">
        <f>LN('ΒΗΜΑ 2ο-ΤΙΜΕΣ'!AO111/'ΒΗΜΑ 2ο-ΤΙΜΕΣ'!AO110)</f>
        <v>-8.6207430439070882E-3</v>
      </c>
    </row>
    <row r="112" spans="1:41">
      <c r="A112" s="28">
        <v>43073</v>
      </c>
      <c r="B112" s="29">
        <f>LN('ΒΗΜΑ 2ο-ΤΙΜΕΣ'!B112/'ΒΗΜΑ 2ο-ΤΙΜΕΣ'!B111)</f>
        <v>-9.5694510161506725E-3</v>
      </c>
      <c r="C112" s="29">
        <f>LN('ΒΗΜΑ 2ο-ΤΙΜΕΣ'!C112/'ΒΗΜΑ 2ο-ΤΙΜΕΣ'!C111)</f>
        <v>-2.3609865639133736E-2</v>
      </c>
      <c r="D112" s="29">
        <f>LN('ΒΗΜΑ 2ο-ΤΙΜΕΣ'!D112/'ΒΗΜΑ 2ο-ΤΙΜΕΣ'!D111)</f>
        <v>1.3559529785632294E-2</v>
      </c>
      <c r="E112" s="29">
        <f>LN('ΒΗΜΑ 2ο-ΤΙΜΕΣ'!E112/'ΒΗΜΑ 2ο-ΤΙΜΕΣ'!E111)</f>
        <v>-2.3192646399275037E-2</v>
      </c>
      <c r="F112" s="29">
        <f>LN('ΒΗΜΑ 2ο-ΤΙΜΕΣ'!F112/'ΒΗΜΑ 2ο-ΤΙΜΕΣ'!F111)</f>
        <v>-1.6000341346441189E-2</v>
      </c>
      <c r="G112" s="29">
        <f>LN('ΒΗΜΑ 2ο-ΤΙΜΕΣ'!G112/'ΒΗΜΑ 2ο-ΤΙΜΕΣ'!G111)</f>
        <v>4.3573053689558473E-3</v>
      </c>
      <c r="H112" s="29">
        <f>LN('ΒΗΜΑ 2ο-ΤΙΜΕΣ'!H112/'ΒΗΜΑ 2ο-ΤΙΜΕΣ'!H111)</f>
        <v>0</v>
      </c>
      <c r="I112" s="29">
        <f>LN('ΒΗΜΑ 2ο-ΤΙΜΕΣ'!I112/'ΒΗΜΑ 2ο-ΤΙΜΕΣ'!I111)</f>
        <v>1.8182319083190547E-2</v>
      </c>
      <c r="J112" s="29">
        <f>LN('ΒΗΜΑ 2ο-ΤΙΜΕΣ'!J112/'ΒΗΜΑ 2ο-ΤΙΜΕΣ'!J111)</f>
        <v>0</v>
      </c>
      <c r="K112" s="29">
        <f>LN('ΒΗΜΑ 2ο-ΤΙΜΕΣ'!K112/'ΒΗΜΑ 2ο-ΤΙΜΕΣ'!K111)</f>
        <v>-1.4742281737203431E-2</v>
      </c>
      <c r="L112" s="29">
        <f>LN('ΒΗΜΑ 2ο-ΤΙΜΕΣ'!L112/'ΒΗΜΑ 2ο-ΤΙΜΕΣ'!L111)</f>
        <v>7.7700468619318584E-3</v>
      </c>
      <c r="M112" s="29">
        <f>LN('ΒΗΜΑ 2ο-ΤΙΜΕΣ'!M112/'ΒΗΜΑ 2ο-ΤΙΜΕΣ'!M111)</f>
        <v>-1.2578782206860073E-2</v>
      </c>
      <c r="N112" s="29">
        <f>LN('ΒΗΜΑ 2ο-ΤΙΜΕΣ'!N112/'ΒΗΜΑ 2ο-ΤΙΜΕΣ'!N111)</f>
        <v>-4.6838493124264262E-3</v>
      </c>
      <c r="O112" s="29">
        <f>LN('ΒΗΜΑ 2ο-ΤΙΜΕΣ'!O112/'ΒΗΜΑ 2ο-ΤΙΜΕΣ'!O111)</f>
        <v>2.2805026987253031E-3</v>
      </c>
      <c r="P112" s="29">
        <f>LN('ΒΗΜΑ 2ο-ΤΙΜΕΣ'!P112/'ΒΗΜΑ 2ο-ΤΙΜΕΣ'!P111)</f>
        <v>3.8027395589239323E-2</v>
      </c>
      <c r="Q112" s="29">
        <f>LN('ΒΗΜΑ 2ο-ΤΙΜΕΣ'!Q112/'ΒΗΜΑ 2ο-ΤΙΜΕΣ'!Q111)</f>
        <v>-3.1020693657456851E-2</v>
      </c>
      <c r="R112" s="29">
        <f>LN('ΒΗΜΑ 2ο-ΤΙΜΕΣ'!R112/'ΒΗΜΑ 2ο-ΤΙΜΕΣ'!R111)</f>
        <v>-1.1184661587894931E-2</v>
      </c>
      <c r="S112" s="29">
        <f>LN('ΒΗΜΑ 2ο-ΤΙΜΕΣ'!S112/'ΒΗΜΑ 2ο-ΤΙΜΕΣ'!S111)</f>
        <v>1.1090686694158356E-2</v>
      </c>
      <c r="T112" s="29">
        <f>LN('ΒΗΜΑ 2ο-ΤΙΜΕΣ'!T112/'ΒΗΜΑ 2ο-ΤΙΜΕΣ'!T111)</f>
        <v>1.7686533252509334E-2</v>
      </c>
      <c r="U112" s="29">
        <f>LN('ΒΗΜΑ 2ο-ΤΙΜΕΣ'!U112/'ΒΗΜΑ 2ο-ΤΙΜΕΣ'!U111)</f>
        <v>-3.0721990369701403E-3</v>
      </c>
      <c r="V112" s="29">
        <f>LN('ΒΗΜΑ 2ο-ΤΙΜΕΣ'!V112/'ΒΗΜΑ 2ο-ΤΙΜΕΣ'!V111)</f>
        <v>-1.3072081567352775E-2</v>
      </c>
      <c r="W112" s="29">
        <f>LN('ΒΗΜΑ 2ο-ΤΙΜΕΣ'!W112/'ΒΗΜΑ 2ο-ΤΙΜΕΣ'!W111)</f>
        <v>-2.5940351770465356E-3</v>
      </c>
      <c r="X112" s="29">
        <f>LN('ΒΗΜΑ 2ο-ΤΙΜΕΣ'!X112/'ΒΗΜΑ 2ο-ΤΙΜΕΣ'!X111)</f>
        <v>1.9821612039912025E-3</v>
      </c>
      <c r="Y112" s="29">
        <f>LN('ΒΗΜΑ 2ο-ΤΙΜΕΣ'!Y112/'ΒΗΜΑ 2ο-ΤΙΜΕΣ'!Y111)</f>
        <v>0</v>
      </c>
      <c r="Z112" s="29">
        <f>LN('ΒΗΜΑ 2ο-ΤΙΜΕΣ'!Z112/'ΒΗΜΑ 2ο-ΤΙΜΕΣ'!Z111)</f>
        <v>0</v>
      </c>
      <c r="AA112" s="29">
        <f>LN('ΒΗΜΑ 2ο-ΤΙΜΕΣ'!AA112/'ΒΗΜΑ 2ο-ΤΙΜΕΣ'!AA111)</f>
        <v>-2.0717872503747143E-2</v>
      </c>
      <c r="AB112" s="29">
        <f>LN('ΒΗΜΑ 2ο-ΤΙΜΕΣ'!AB112/'ΒΗΜΑ 2ο-ΤΙΜΕΣ'!AB111)</f>
        <v>-5.4200674693392556E-3</v>
      </c>
      <c r="AC112" s="29">
        <f>LN('ΒΗΜΑ 2ο-ΤΙΜΕΣ'!AC112/'ΒΗΜΑ 2ο-ΤΙΜΕΣ'!AC111)</f>
        <v>-4.8426244757879032E-3</v>
      </c>
      <c r="AD112" s="29">
        <f>LN('ΒΗΜΑ 2ο-ΤΙΜΕΣ'!AD112/'ΒΗΜΑ 2ο-ΤΙΜΕΣ'!AD111)</f>
        <v>1.5631133293511512E-2</v>
      </c>
      <c r="AE112" s="29">
        <f>LN('ΒΗΜΑ 2ο-ΤΙΜΕΣ'!AE112/'ΒΗΜΑ 2ο-ΤΙΜΕΣ'!AE111)</f>
        <v>0</v>
      </c>
      <c r="AF112" s="29">
        <f>LN('ΒΗΜΑ 2ο-ΤΙΜΕΣ'!AF112/'ΒΗΜΑ 2ο-ΤΙΜΕΣ'!AF111)</f>
        <v>-3.1623188430512185E-2</v>
      </c>
      <c r="AG112" s="29">
        <f>LN('ΒΗΜΑ 2ο-ΤΙΜΕΣ'!AG112/'ΒΗΜΑ 2ο-ΤΙΜΕΣ'!AG111)</f>
        <v>8.3682496705165792E-3</v>
      </c>
      <c r="AH112" s="29">
        <f>LN('ΒΗΜΑ 2ο-ΤΙΜΕΣ'!AH112/'ΒΗΜΑ 2ο-ΤΙΜΕΣ'!AH111)</f>
        <v>-5.5710450494553601E-3</v>
      </c>
      <c r="AI112" s="29">
        <f>LN('ΒΗΜΑ 2ο-ΤΙΜΕΣ'!AI112/'ΒΗΜΑ 2ο-ΤΙΜΕΣ'!AI111)</f>
        <v>-7.0380796761799619E-2</v>
      </c>
      <c r="AJ112" s="29">
        <f>LN('ΒΗΜΑ 2ο-ΤΙΜΕΣ'!AJ112/'ΒΗΜΑ 2ο-ΤΙΜΕΣ'!AJ111)</f>
        <v>-4.9875415110391622E-3</v>
      </c>
      <c r="AK112" s="29">
        <f>LN('ΒΗΜΑ 2ο-ΤΙΜΕΣ'!AK112/'ΒΗΜΑ 2ο-ΤΙΜΕΣ'!AK111)</f>
        <v>-4.5351551653911512E-3</v>
      </c>
      <c r="AL112" s="29">
        <f>LN('ΒΗΜΑ 2ο-ΤΙΜΕΣ'!AL112/'ΒΗΜΑ 2ο-ΤΙΜΕΣ'!AL111)</f>
        <v>0</v>
      </c>
      <c r="AM112" s="29">
        <f>LN('ΒΗΜΑ 2ο-ΤΙΜΕΣ'!AM112/'ΒΗΜΑ 2ο-ΤΙΜΕΣ'!AM111)</f>
        <v>-2.5493848826219759E-2</v>
      </c>
      <c r="AN112" s="29">
        <f>LN('ΒΗΜΑ 2ο-ΤΙΜΕΣ'!AN112/'ΒΗΜΑ 2ο-ΤΙΜΕΣ'!AN111)</f>
        <v>-1.1049836186584935E-2</v>
      </c>
      <c r="AO112" s="29">
        <f>LN('ΒΗΜΑ 2ο-ΤΙΜΕΣ'!AO112/'ΒΗΜΑ 2ο-ΤΙΜΕΣ'!AO111)</f>
        <v>-2.188271124950782E-2</v>
      </c>
    </row>
    <row r="113" spans="1:41">
      <c r="A113" s="28">
        <v>43074</v>
      </c>
      <c r="B113" s="29">
        <f>LN('ΒΗΜΑ 2ο-ΤΙΜΕΣ'!B113/'ΒΗΜΑ 2ο-ΤΙΜΕΣ'!B112)</f>
        <v>9.5694510161506725E-3</v>
      </c>
      <c r="C113" s="29">
        <f>LN('ΒΗΜΑ 2ο-ΤΙΜΕΣ'!C113/'ΒΗΜΑ 2ο-ΤΙΜΕΣ'!C112)</f>
        <v>-1.7079423451562587E-3</v>
      </c>
      <c r="D113" s="29">
        <f>LN('ΒΗΜΑ 2ο-ΤΙΜΕΣ'!D113/'ΒΗΜΑ 2ο-ΤΙΜΕΣ'!D112)</f>
        <v>-1.0152371464018073E-2</v>
      </c>
      <c r="E113" s="29">
        <f>LN('ΒΗΜΑ 2ο-ΤΙΜΕΣ'!E113/'ΒΗΜΑ 2ο-ΤΙΜΕΣ'!E112)</f>
        <v>-2.2599831917240919E-2</v>
      </c>
      <c r="F113" s="29">
        <f>LN('ΒΗΜΑ 2ο-ΤΙΜΕΣ'!F113/'ΒΗΜΑ 2ο-ΤΙΜΕΣ'!F112)</f>
        <v>4.5059619207061365E-3</v>
      </c>
      <c r="G113" s="29">
        <f>LN('ΒΗΜΑ 2ο-ΤΙΜΕΣ'!G113/'ΒΗΜΑ 2ο-ΤΙΜΕΣ'!G112)</f>
        <v>-1.3129291441792736E-2</v>
      </c>
      <c r="H113" s="29">
        <f>LN('ΒΗΜΑ 2ο-ΤΙΜΕΣ'!H113/'ΒΗΜΑ 2ο-ΤΙΜΕΣ'!H112)</f>
        <v>0</v>
      </c>
      <c r="I113" s="29">
        <f>LN('ΒΗΜΑ 2ο-ΤΙΜΕΣ'!I113/'ΒΗΜΑ 2ο-ΤΙΜΕΣ'!I112)</f>
        <v>-9.0498355199179273E-3</v>
      </c>
      <c r="J113" s="29">
        <f>LN('ΒΗΜΑ 2ο-ΤΙΜΕΣ'!J113/'ΒΗΜΑ 2ο-ΤΙΜΕΣ'!J112)</f>
        <v>0</v>
      </c>
      <c r="K113" s="29">
        <f>LN('ΒΗΜΑ 2ο-ΤΙΜΕΣ'!K113/'ΒΗΜΑ 2ο-ΤΙΜΕΣ'!K112)</f>
        <v>-4.962789342128902E-3</v>
      </c>
      <c r="L113" s="29">
        <f>LN('ΒΗΜΑ 2ο-ΤΙΜΕΣ'!L113/'ΒΗΜΑ 2ο-ΤΙΜΕΣ'!L112)</f>
        <v>-9.3313274288843052E-3</v>
      </c>
      <c r="M113" s="29">
        <f>LN('ΒΗΜΑ 2ο-ΤΙΜΕΣ'!M113/'ΒΗΜΑ 2ο-ΤΙΜΕΣ'!M112)</f>
        <v>-1.9169916107720172E-2</v>
      </c>
      <c r="N113" s="29">
        <f>LN('ΒΗΜΑ 2ο-ΤΙΜΕΣ'!N113/'ΒΗΜΑ 2ο-ΤΙΜΕΣ'!N112)</f>
        <v>2.3202897079664012E-2</v>
      </c>
      <c r="O113" s="29">
        <f>LN('ΒΗΜΑ 2ο-ΤΙΜΕΣ'!O113/'ΒΗΜΑ 2ο-ΤΙΜΕΣ'!O112)</f>
        <v>-1.0303468369724667E-2</v>
      </c>
      <c r="P113" s="29">
        <f>LN('ΒΗΜΑ 2ο-ΤΙΜΕΣ'!P113/'ΒΗΜΑ 2ο-ΤΙΜΕΣ'!P112)</f>
        <v>0</v>
      </c>
      <c r="Q113" s="29">
        <f>LN('ΒΗΜΑ 2ο-ΤΙΜΕΣ'!Q113/'ΒΗΜΑ 2ο-ΤΙΜΕΣ'!Q112)</f>
        <v>-1.2405396857487741E-2</v>
      </c>
      <c r="R113" s="29">
        <f>LN('ΒΗΜΑ 2ο-ΤΙΜΕΣ'!R113/'ΒΗΜΑ 2ο-ΤΙΜΕΣ'!R112)</f>
        <v>-2.3798329554086912E-2</v>
      </c>
      <c r="S113" s="29">
        <f>LN('ΒΗΜΑ 2ο-ΤΙΜΕΣ'!S113/'ΒΗΜΑ 2ο-ΤΙΜΕΣ'!S112)</f>
        <v>7.3260400920728812E-3</v>
      </c>
      <c r="T113" s="29">
        <f>LN('ΒΗΜΑ 2ο-ΤΙΜΕΣ'!T113/'ΒΗΜΑ 2ο-ΤΙΜΕΣ'!T112)</f>
        <v>-1.3235487328250018E-2</v>
      </c>
      <c r="U113" s="29">
        <f>LN('ΒΗΜΑ 2ο-ΤΙΜΕΣ'!U113/'ΒΗΜΑ 2ο-ΤΙΜΕΣ'!U112)</f>
        <v>-3.0816665374080007E-3</v>
      </c>
      <c r="V113" s="29">
        <f>LN('ΒΗΜΑ 2ο-ΤΙΜΕΣ'!V113/'ΒΗΜΑ 2ο-ΤΙΜΕΣ'!V112)</f>
        <v>-6.6006840313520242E-3</v>
      </c>
      <c r="W113" s="29">
        <f>LN('ΒΗΜΑ 2ο-ΤΙΜΕΣ'!W113/'ΒΗΜΑ 2ο-ΤΙΜΕΣ'!W112)</f>
        <v>0</v>
      </c>
      <c r="X113" s="29">
        <f>LN('ΒΗΜΑ 2ο-ΤΙΜΕΣ'!X113/'ΒΗΜΑ 2ο-ΤΙΜΕΣ'!X112)</f>
        <v>-4.962789342128902E-3</v>
      </c>
      <c r="Y113" s="29">
        <f>LN('ΒΗΜΑ 2ο-ΤΙΜΕΣ'!Y113/'ΒΗΜΑ 2ο-ΤΙΜΕΣ'!Y112)</f>
        <v>-9.3023926623135612E-3</v>
      </c>
      <c r="Z113" s="29">
        <f>LN('ΒΗΜΑ 2ο-ΤΙΜΕΣ'!Z113/'ΒΗΜΑ 2ο-ΤΙΜΕΣ'!Z112)</f>
        <v>-2.3837913552762504E-3</v>
      </c>
      <c r="AA113" s="29">
        <f>LN('ΒΗΜΑ 2ο-ΤΙΜΕΣ'!AA113/'ΒΗΜΑ 2ο-ΤΙΜΕΣ'!AA112)</f>
        <v>1.2800174766961816E-2</v>
      </c>
      <c r="AB113" s="29">
        <f>LN('ΒΗΜΑ 2ο-ΤΙΜΕΣ'!AB113/'ΒΗΜΑ 2ο-ΤΙΜΕΣ'!AB112)</f>
        <v>1.8843087801479915E-2</v>
      </c>
      <c r="AC113" s="29">
        <f>LN('ΒΗΜΑ 2ο-ΤΙΜΕΣ'!AC113/'ΒΗΜΑ 2ο-ΤΙΜΕΣ'!AC112)</f>
        <v>2.9083878959570019E-3</v>
      </c>
      <c r="AD113" s="29">
        <f>LN('ΒΗΜΑ 2ο-ΤΙΜΕΣ'!AD113/'ΒΗΜΑ 2ο-ΤΙΜΕΣ'!AD112)</f>
        <v>-6.6691614362808429E-3</v>
      </c>
      <c r="AE113" s="29">
        <f>LN('ΒΗΜΑ 2ο-ΤΙΜΕΣ'!AE113/'ΒΗΜΑ 2ο-ΤΙΜΕΣ'!AE112)</f>
        <v>0</v>
      </c>
      <c r="AF113" s="29">
        <f>LN('ΒΗΜΑ 2ο-ΤΙΜΕΣ'!AF113/'ΒΗΜΑ 2ο-ΤΙΜΕΣ'!AF112)</f>
        <v>-4.9392755329576474E-2</v>
      </c>
      <c r="AG113" s="29">
        <f>LN('ΒΗΜΑ 2ο-ΤΙΜΕΣ'!AG113/'ΒΗΜΑ 2ο-ΤΙΜΕΣ'!AG112)</f>
        <v>8.196393785143033E-2</v>
      </c>
      <c r="AH113" s="29">
        <f>LN('ΒΗΜΑ 2ο-ΤΙΜΕΣ'!AH113/'ΒΗΜΑ 2ο-ΤΙΜΕΣ'!AH112)</f>
        <v>-5.6022555486698981E-3</v>
      </c>
      <c r="AI113" s="29">
        <f>LN('ΒΗΜΑ 2ο-ΤΙΜΕΣ'!AI113/'ΒΗΜΑ 2ο-ΤΙΜΕΣ'!AI112)</f>
        <v>-3.7139546949456655E-2</v>
      </c>
      <c r="AJ113" s="29">
        <f>LN('ΒΗΜΑ 2ο-ΤΙΜΕΣ'!AJ113/'ΒΗΜΑ 2ο-ΤΙΜΕΣ'!AJ112)</f>
        <v>-6.688988150796652E-3</v>
      </c>
      <c r="AK113" s="29">
        <f>LN('ΒΗΜΑ 2ο-ΤΙΜΕΣ'!AK113/'ΒΗΜΑ 2ο-ΤΙΜΕΣ'!AK112)</f>
        <v>-2.0666636808559222E-2</v>
      </c>
      <c r="AL113" s="29">
        <f>LN('ΒΗΜΑ 2ο-ΤΙΜΕΣ'!AL113/'ΒΗΜΑ 2ο-ΤΙΜΕΣ'!AL112)</f>
        <v>0</v>
      </c>
      <c r="AM113" s="29">
        <f>LN('ΒΗΜΑ 2ο-ΤΙΜΕΣ'!AM113/'ΒΗΜΑ 2ο-ΤΙΜΕΣ'!AM112)</f>
        <v>9.345862418237599E-3</v>
      </c>
      <c r="AN113" s="29">
        <f>LN('ΒΗΜΑ 2ο-ΤΙΜΕΣ'!AN113/'ΒΗΜΑ 2ο-ΤΙΜΕΣ'!AN112)</f>
        <v>0</v>
      </c>
      <c r="AO113" s="29">
        <f>LN('ΒΗΜΑ 2ο-ΤΙΜΕΣ'!AO113/'ΒΗΜΑ 2ο-ΤΙΜΕΣ'!AO112)</f>
        <v>-2.0112409787095525E-2</v>
      </c>
    </row>
    <row r="114" spans="1:41">
      <c r="A114" s="28">
        <v>43075</v>
      </c>
      <c r="B114" s="29">
        <f>LN('ΒΗΜΑ 2ο-ΤΙΜΕΣ'!B114/'ΒΗΜΑ 2ο-ΤΙΜΕΣ'!B113)</f>
        <v>0</v>
      </c>
      <c r="C114" s="29">
        <f>LN('ΒΗΜΑ 2ο-ΤΙΜΕΣ'!C114/'ΒΗΜΑ 2ο-ΤΙΜΕΣ'!C113)</f>
        <v>2.0305266160745523E-2</v>
      </c>
      <c r="D114" s="29">
        <f>LN('ΒΗΜΑ 2ο-ΤΙΜΕΣ'!D114/'ΒΗΜΑ 2ο-ΤΙΜΕΣ'!D113)</f>
        <v>-2.4097551579060416E-2</v>
      </c>
      <c r="E114" s="29">
        <f>LN('ΒΗΜΑ 2ο-ΤΙΜΕΣ'!E114/'ΒΗΜΑ 2ο-ΤΙΜΕΣ'!E113)</f>
        <v>-5.7306747089850953E-3</v>
      </c>
      <c r="F114" s="29">
        <f>LN('ΒΗΜΑ 2ο-ΤΙΜΕΣ'!F114/'ΒΗΜΑ 2ο-ΤΙΜΕΣ'!F113)</f>
        <v>-1.2853472206637586E-3</v>
      </c>
      <c r="G114" s="29">
        <f>LN('ΒΗΜΑ 2ο-ΤΙΜΕΣ'!G114/'ΒΗΜΑ 2ο-ΤΙΜΕΣ'!G113)</f>
        <v>1.4432789345236971E-2</v>
      </c>
      <c r="H114" s="29">
        <f>LN('ΒΗΜΑ 2ο-ΤΙΜΕΣ'!H114/'ΒΗΜΑ 2ο-ΤΙΜΕΣ'!H113)</f>
        <v>0</v>
      </c>
      <c r="I114" s="29">
        <f>LN('ΒΗΜΑ 2ο-ΤΙΜΕΣ'!I114/'ΒΗΜΑ 2ο-ΤΙΜΕΣ'!I113)</f>
        <v>-2.7651531330510123E-2</v>
      </c>
      <c r="J114" s="29">
        <f>LN('ΒΗΜΑ 2ο-ΤΙΜΕΣ'!J114/'ΒΗΜΑ 2ο-ΤΙΜΕΣ'!J113)</f>
        <v>-2.4125464053841011E-3</v>
      </c>
      <c r="K114" s="29">
        <f>LN('ΒΗΜΑ 2ο-ΤΙΜΕΣ'!K114/'ΒΗΜΑ 2ο-ΤΙΜΕΣ'!K113)</f>
        <v>-1.0000083334583534E-2</v>
      </c>
      <c r="L114" s="29">
        <f>LN('ΒΗΜΑ 2ο-ΤΙΜΕΣ'!L114/'ΒΗΜΑ 2ο-ΤΙΜΕΣ'!L113)</f>
        <v>-1.0997754209541398E-2</v>
      </c>
      <c r="M114" s="29">
        <f>LN('ΒΗΜΑ 2ο-ΤΙΜΕΣ'!M114/'ΒΗΜΑ 2ο-ΤΙΜΕΣ'!M113)</f>
        <v>-4.6212843155131564E-2</v>
      </c>
      <c r="N114" s="29">
        <f>LN('ΒΗΜΑ 2ο-ΤΙΜΕΣ'!N114/'ΒΗΜΑ 2ο-ΤΙΜΕΣ'!N113)</f>
        <v>3.1605339415331044E-2</v>
      </c>
      <c r="O114" s="29">
        <f>LN('ΒΗΜΑ 2ο-ΤΙΜΕΣ'!O114/'ΒΗΜΑ 2ο-ΤΙΜΕΣ'!O113)</f>
        <v>-2.4462489473488933E-2</v>
      </c>
      <c r="P114" s="29">
        <f>LN('ΒΗΜΑ 2ο-ΤΙΜΕΣ'!P114/'ΒΗΜΑ 2ο-ΤΙΜΕΣ'!P113)</f>
        <v>-2.1116923440922697E-2</v>
      </c>
      <c r="Q114" s="29">
        <f>LN('ΒΗΜΑ 2ο-ΤΙΜΕΣ'!Q114/'ΒΗΜΑ 2ο-ΤΙΜΕΣ'!Q113)</f>
        <v>-1.3879252748480802E-3</v>
      </c>
      <c r="R114" s="29">
        <f>LN('ΒΗΜΑ 2ο-ΤΙΜΕΣ'!R114/'ΒΗΜΑ 2ο-ΤΙΜΕΣ'!R113)</f>
        <v>-1.5831465216680739E-2</v>
      </c>
      <c r="S114" s="29">
        <f>LN('ΒΗΜΑ 2ο-ΤΙΜΕΣ'!S114/'ΒΗΜΑ 2ο-ΤΙΜΕΣ'!S113)</f>
        <v>-2.4008540052009156E-2</v>
      </c>
      <c r="T114" s="29">
        <f>LN('ΒΗΜΑ 2ο-ΤΙΜΕΣ'!T114/'ΒΗΜΑ 2ο-ΤΙΜΕΣ'!T113)</f>
        <v>-8.1754450152418164E-3</v>
      </c>
      <c r="U114" s="29">
        <f>LN('ΒΗΜΑ 2ο-ΤΙΜΕΣ'!U114/'ΒΗΜΑ 2ο-ΤΙΜΕΣ'!U113)</f>
        <v>3.0816665374081144E-3</v>
      </c>
      <c r="V114" s="29">
        <f>LN('ΒΗΜΑ 2ο-ΤΙΜΕΣ'!V114/'ΒΗΜΑ 2ο-ΤΙΜΕΣ'!V113)</f>
        <v>5.7893978418902668E-2</v>
      </c>
      <c r="W114" s="29">
        <f>LN('ΒΗΜΑ 2ο-ΤΙΜΕΣ'!W114/'ΒΗΜΑ 2ο-ΤΙΜΕΣ'!W113)</f>
        <v>9.0498355199178562E-3</v>
      </c>
      <c r="X114" s="29">
        <f>LN('ΒΗΜΑ 2ο-ΤΙΜΕΣ'!X114/'ΒΗΜΑ 2ο-ΤΙΜΕΣ'!X113)</f>
        <v>8.9153636579523288E-3</v>
      </c>
      <c r="Y114" s="29">
        <f>LN('ΒΗΜΑ 2ο-ΤΙΜΕΣ'!Y114/'ΒΗΜΑ 2ο-ΤΙΜΕΣ'!Y113)</f>
        <v>-4.78560211776351E-2</v>
      </c>
      <c r="Z114" s="29">
        <f>LN('ΒΗΜΑ 2ο-ΤΙΜΕΣ'!Z114/'ΒΗΜΑ 2ο-ΤΙΜΕΣ'!Z113)</f>
        <v>0</v>
      </c>
      <c r="AA114" s="29">
        <f>LN('ΒΗΜΑ 2ο-ΤΙΜΕΣ'!AA114/'ΒΗΜΑ 2ο-ΤΙΜΕΣ'!AA113)</f>
        <v>-1.764279924274979E-2</v>
      </c>
      <c r="AB114" s="29">
        <f>LN('ΒΗΜΑ 2ο-ΤΙΜΕΣ'!AB114/'ΒΗΜΑ 2ο-ΤΙΜΕΣ'!AB113)</f>
        <v>-1.3423020332140661E-2</v>
      </c>
      <c r="AC114" s="29">
        <f>LN('ΒΗΜΑ 2ο-ΤΙΜΕΣ'!AC114/'ΒΗΜΑ 2ο-ΤΙΜΕΣ'!AC113)</f>
        <v>9.6339858811337904E-3</v>
      </c>
      <c r="AD114" s="29">
        <f>LN('ΒΗΜΑ 2ο-ΤΙΜΕΣ'!AD114/'ΒΗΜΑ 2ο-ΤΙΜΕΣ'!AD113)</f>
        <v>-1.1967233322694212E-2</v>
      </c>
      <c r="AE114" s="29">
        <f>LN('ΒΗΜΑ 2ο-ΤΙΜΕΣ'!AE114/'ΒΗΜΑ 2ο-ΤΙΜΕΣ'!AE113)</f>
        <v>-1.3423020332140661E-2</v>
      </c>
      <c r="AF114" s="29">
        <f>LN('ΒΗΜΑ 2ο-ΤΙΜΕΣ'!AF114/'ΒΗΜΑ 2ο-ΤΙΜΕΣ'!AF113)</f>
        <v>-1.7021687569430524E-2</v>
      </c>
      <c r="AG114" s="29">
        <f>LN('ΒΗΜΑ 2ο-ΤΙΜΕΣ'!AG114/'ΒΗΜΑ 2ο-ΤΙΜΕΣ'!AG113)</f>
        <v>0.12437249514639813</v>
      </c>
      <c r="AH114" s="29">
        <f>LN('ΒΗΜΑ 2ο-ΤΙΜΕΣ'!AH114/'ΒΗΜΑ 2ο-ΤΙΜΕΣ'!AH113)</f>
        <v>-4.0119993789425289E-2</v>
      </c>
      <c r="AI114" s="29">
        <f>LN('ΒΗΜΑ 2ο-ΤΙΜΕΣ'!AI114/'ΒΗΜΑ 2ο-ΤΙΜΕΣ'!AI113)</f>
        <v>-5.5569851154810765E-2</v>
      </c>
      <c r="AJ114" s="29">
        <f>LN('ΒΗΜΑ 2ο-ΤΙΜΕΣ'!AJ114/'ΒΗΜΑ 2ο-ΤΙΜΕΣ'!AJ113)</f>
        <v>-2.7212563524884815E-2</v>
      </c>
      <c r="AK114" s="29">
        <f>LN('ΒΗΜΑ 2ο-ΤΙΜΕΣ'!AK114/'ΒΗΜΑ 2ο-ΤΙΜΕΣ'!AK113)</f>
        <v>-2.8237170181609886E-2</v>
      </c>
      <c r="AL114" s="29">
        <f>LN('ΒΗΜΑ 2ο-ΤΙΜΕΣ'!AL114/'ΒΗΜΑ 2ο-ΤΙΜΕΣ'!AL113)</f>
        <v>-3.4367643504207769E-2</v>
      </c>
      <c r="AM114" s="29">
        <f>LN('ΒΗΜΑ 2ο-ΤΙΜΕΣ'!AM114/'ΒΗΜΑ 2ο-ΤΙΜΕΣ'!AM113)</f>
        <v>2.3228814161397287E-3</v>
      </c>
      <c r="AN114" s="29">
        <f>LN('ΒΗΜΑ 2ο-ΤΙΜΕΣ'!AN114/'ΒΗΜΑ 2ο-ΤΙΜΕΣ'!AN113)</f>
        <v>-3.3901551675681339E-2</v>
      </c>
      <c r="AO114" s="29">
        <f>LN('ΒΗΜΑ 2ο-ΤΙΜΕΣ'!AO114/'ΒΗΜΑ 2ο-ΤΙΜΕΣ'!AO113)</f>
        <v>-1.5927526696101191E-2</v>
      </c>
    </row>
    <row r="115" spans="1:41">
      <c r="A115" s="28">
        <v>43076</v>
      </c>
      <c r="B115" s="29">
        <f>LN('ΒΗΜΑ 2ο-ΤΙΜΕΣ'!B115/'ΒΗΜΑ 2ο-ΤΙΜΕΣ'!B114)</f>
        <v>-8.3682496705166903E-3</v>
      </c>
      <c r="C115" s="29">
        <f>LN('ΒΗΜΑ 2ο-ΤΙΜΕΣ'!C115/'ΒΗΜΑ 2ο-ΤΙΜΕΣ'!C114)</f>
        <v>-1.6892293564505525E-2</v>
      </c>
      <c r="D115" s="29">
        <f>LN('ΒΗΜΑ 2ο-ΤΙΜΕΣ'!D115/'ΒΗΜΑ 2ο-ΤΙΜΕΣ'!D114)</f>
        <v>-1.7575144821507602E-2</v>
      </c>
      <c r="E115" s="29">
        <f>LN('ΒΗΜΑ 2ο-ΤΙΜΕΣ'!E115/'ΒΗΜΑ 2ο-ΤΙΜΕΣ'!E114)</f>
        <v>8.0137807235536162E-3</v>
      </c>
      <c r="F115" s="29">
        <f>LN('ΒΗΜΑ 2ο-ΤΙΜΕΣ'!F115/'ΒΗΜΑ 2ο-ΤΙΜΕΣ'!F114)</f>
        <v>-6.4516352814887193E-3</v>
      </c>
      <c r="G115" s="29">
        <f>LN('ΒΗΜΑ 2ο-ΤΙΜΕΣ'!G115/'ΒΗΜΑ 2ο-ΤΙΜΕΣ'!G114)</f>
        <v>3.0349036951541112E-3</v>
      </c>
      <c r="H115" s="29">
        <f>LN('ΒΗΜΑ 2ο-ΤΙΜΕΣ'!H115/'ΒΗΜΑ 2ο-ΤΙΜΕΣ'!H114)</f>
        <v>0</v>
      </c>
      <c r="I115" s="29">
        <f>LN('ΒΗΜΑ 2ο-ΤΙΜΕΣ'!I115/'ΒΗΜΑ 2ο-ΤΙΜΕΣ'!I114)</f>
        <v>-1.8868484304382805E-2</v>
      </c>
      <c r="J115" s="29">
        <f>LN('ΒΗΜΑ 2ο-ΤΙΜΕΣ'!J115/'ΒΗΜΑ 2ο-ΤΙΜΕΣ'!J114)</f>
        <v>-1.2150817782512579E-2</v>
      </c>
      <c r="K115" s="29">
        <f>LN('ΒΗΜΑ 2ο-ΤΙΜΕΣ'!K115/'ΒΗΜΑ 2ο-ΤΙΜΕΣ'!K114)</f>
        <v>1.0994613501091816E-2</v>
      </c>
      <c r="L115" s="29">
        <f>LN('ΒΗΜΑ 2ο-ΤΙΜΕΣ'!L115/'ΒΗΜΑ 2ο-ΤΙΜΕΣ'!L114)</f>
        <v>-2.3981964686485439E-2</v>
      </c>
      <c r="M115" s="29">
        <f>LN('ΒΗΜΑ 2ο-ΤΙΜΕΣ'!M115/'ΒΗΜΑ 2ο-ΤΙΜΕΣ'!M114)</f>
        <v>2.6668247082161273E-2</v>
      </c>
      <c r="N115" s="29">
        <f>LN('ΒΗΜΑ 2ο-ΤΙΜΕΣ'!N115/'ΒΗΜΑ 2ο-ΤΙΜΕΣ'!N114)</f>
        <v>-4.4543503493801968E-3</v>
      </c>
      <c r="O115" s="29">
        <f>LN('ΒΗΜΑ 2ο-ΤΙΜΕΣ'!O115/'ΒΗΜΑ 2ο-ΤΙΜΕΣ'!O114)</f>
        <v>1.1785505194442023E-3</v>
      </c>
      <c r="P115" s="29">
        <f>LN('ΒΗΜΑ 2ο-ΤΙΜΕΣ'!P115/'ΒΗΜΑ 2ο-ΤΙΜΕΣ'!P114)</f>
        <v>-1.5255533088370686E-3</v>
      </c>
      <c r="Q115" s="29">
        <f>LN('ΒΗΜΑ 2ο-ΤΙΜΕΣ'!Q115/'ΒΗΜΑ 2ο-ΤΙΜΕΣ'!Q114)</f>
        <v>-1.2578782206860073E-2</v>
      </c>
      <c r="R115" s="29">
        <f>LN('ΒΗΜΑ 2ο-ΤΙΜΕΣ'!R115/'ΒΗΜΑ 2ο-ΤΙΜΕΣ'!R114)</f>
        <v>1.7400913616257917E-2</v>
      </c>
      <c r="S115" s="29">
        <f>LN('ΒΗΜΑ 2ο-ΤΙΜΕΣ'!S115/'ΒΗΜΑ 2ο-ΤΙΜΕΣ'!S114)</f>
        <v>9.3023926623136306E-3</v>
      </c>
      <c r="T115" s="29">
        <f>LN('ΒΗΜΑ 2ο-ΤΙΜΕΣ'!T115/'ΒΗΜΑ 2ο-ΤΙΜΕΣ'!T114)</f>
        <v>-1.9593693900401266E-2</v>
      </c>
      <c r="U115" s="29">
        <f>LN('ΒΗΜΑ 2ο-ΤΙΜΕΣ'!U115/'ΒΗΜΑ 2ο-ΤΙΜΕΣ'!U114)</f>
        <v>1.5267472130788381E-2</v>
      </c>
      <c r="V115" s="29">
        <f>LN('ΒΗΜΑ 2ο-ΤΙΜΕΣ'!V115/'ΒΗΜΑ 2ο-ΤΙΜΕΣ'!V114)</f>
        <v>-1.8928009885518911E-2</v>
      </c>
      <c r="W115" s="29">
        <f>LN('ΒΗΜΑ 2ο-ΤΙΜΕΣ'!W115/'ΒΗΜΑ 2ο-ΤΙΜΕΣ'!W114)</f>
        <v>-9.0498355199178145E-3</v>
      </c>
      <c r="X115" s="29">
        <f>LN('ΒΗΜΑ 2ο-ΤΙΜΕΣ'!X115/'ΒΗΜΑ 2ο-ΤΙΜΕΣ'!X114)</f>
        <v>-3.9525743158234693E-3</v>
      </c>
      <c r="Y115" s="29">
        <f>LN('ΒΗΜΑ 2ο-ΤΙΜΕΣ'!Y115/'ΒΗΜΑ 2ο-ΤΙΜΕΣ'!Y114)</f>
        <v>1.9418085857101516E-2</v>
      </c>
      <c r="Z115" s="29">
        <f>LN('ΒΗΜΑ 2ο-ΤΙΜΕΣ'!Z115/'ΒΗΜΑ 2ο-ΤΙΜΕΣ'!Z114)</f>
        <v>0</v>
      </c>
      <c r="AA115" s="29">
        <f>LN('ΒΗΜΑ 2ο-ΤΙΜΕΣ'!AA115/'ΒΗΜΑ 2ο-ΤΙΜΕΣ'!AA114)</f>
        <v>2.556049697953507E-2</v>
      </c>
      <c r="AB115" s="29">
        <f>LN('ΒΗΜΑ 2ο-ΤΙΜΕΣ'!AB115/'ΒΗΜΑ 2ο-ΤΙΜΕΣ'!AB114)</f>
        <v>1.0752791776261915E-2</v>
      </c>
      <c r="AC115" s="29">
        <f>LN('ΒΗΜΑ 2ο-ΤΙΜΕΣ'!AC115/'ΒΗΜΑ 2ο-ΤΙΜΕΣ'!AC114)</f>
        <v>0</v>
      </c>
      <c r="AD115" s="29">
        <f>LN('ΒΗΜΑ 2ο-ΤΙΜΕΣ'!AD115/'ΒΗΜΑ 2ο-ΤΙΜΕΣ'!AD114)</f>
        <v>-3.7629351337701748E-4</v>
      </c>
      <c r="AE115" s="29">
        <f>LN('ΒΗΜΑ 2ο-ΤΙΜΕΣ'!AE115/'ΒΗΜΑ 2ο-ΤΙΜΕΣ'!AE114)</f>
        <v>0</v>
      </c>
      <c r="AF115" s="29">
        <f>LN('ΒΗΜΑ 2ο-ΤΙΜΕΣ'!AF115/'ΒΗΜΑ 2ο-ΤΙΜΕΣ'!AF114)</f>
        <v>2.9600469776290682E-2</v>
      </c>
      <c r="AG115" s="29">
        <f>LN('ΒΗΜΑ 2ο-ΤΙΜΕΣ'!AG115/'ΒΗΜΑ 2ο-ΤΙΜΕΣ'!AG114)</f>
        <v>-3.4486176071169321E-2</v>
      </c>
      <c r="AH115" s="29">
        <f>LN('ΒΗΜΑ 2ο-ΤΙΜΕΣ'!AH115/'ΒΗΜΑ 2ο-ΤΙΜΕΣ'!AH114)</f>
        <v>2.8820438535491884E-2</v>
      </c>
      <c r="AI115" s="29">
        <f>LN('ΒΗΜΑ 2ο-ΤΙΜΕΣ'!AI115/'ΒΗΜΑ 2ο-ΤΙΜΕΣ'!AI114)</f>
        <v>2.8170876966696439E-2</v>
      </c>
      <c r="AJ115" s="29">
        <f>LN('ΒΗΜΑ 2ο-ΤΙΜΕΣ'!AJ115/'ΒΗΜΑ 2ο-ΤΙΜΕΣ'!AJ114)</f>
        <v>2.8889009852137069E-2</v>
      </c>
      <c r="AK115" s="29">
        <f>LN('ΒΗΜΑ 2ο-ΤΙΜΕΣ'!AK115/'ΒΗΜΑ 2ο-ΤΙΜΕΣ'!AK114)</f>
        <v>2.3585999005879075E-2</v>
      </c>
      <c r="AL115" s="29">
        <f>LN('ΒΗΜΑ 2ο-ΤΙΜΕΣ'!AL115/'ΒΗΜΑ 2ο-ΤΙΜΕΣ'!AL114)</f>
        <v>2.0761991448429225E-2</v>
      </c>
      <c r="AM115" s="29">
        <f>LN('ΒΗΜΑ 2ο-ΤΙΜΕΣ'!AM115/'ΒΗΜΑ 2ο-ΤΙΜΕΣ'!AM114)</f>
        <v>9.2379409849363599E-3</v>
      </c>
      <c r="AN115" s="29">
        <f>LN('ΒΗΜΑ 2ο-ΤΙΜΕΣ'!AN115/'ΒΗΜΑ 2ο-ΤΙΜΕΣ'!AN114)</f>
        <v>1.142869582362285E-2</v>
      </c>
      <c r="AO115" s="29">
        <f>LN('ΒΗΜΑ 2ο-ΤΙΜΕΣ'!AO115/'ΒΗΜΑ 2ο-ΤΙΜΕΣ'!AO114)</f>
        <v>3.1605339415331044E-2</v>
      </c>
    </row>
    <row r="116" spans="1:41">
      <c r="A116" s="28">
        <v>43077</v>
      </c>
      <c r="B116" s="29">
        <f>LN('ΒΗΜΑ 2ο-ΤΙΜΕΣ'!B116/'ΒΗΜΑ 2ο-ΤΙΜΕΣ'!B115)</f>
        <v>2.6067826769917684E-2</v>
      </c>
      <c r="C116" s="29">
        <f>LN('ΒΗΜΑ 2ο-ΤΙΜΕΣ'!C116/'ΒΗΜΑ 2ο-ΤΙΜΕΣ'!C115)</f>
        <v>7.7024134609129435E-2</v>
      </c>
      <c r="D116" s="29">
        <f>LN('ΒΗΜΑ 2ο-ΤΙΜΕΣ'!D116/'ΒΗΜΑ 2ο-ΤΙΜΕΣ'!D115)</f>
        <v>1.757514482150771E-2</v>
      </c>
      <c r="E116" s="29">
        <f>LN('ΒΗΜΑ 2ο-ΤΙΜΕΣ'!E116/'ΒΗΜΑ 2ο-ΤΙΜΕΣ'!E115)</f>
        <v>-2.2831060145685209E-3</v>
      </c>
      <c r="F116" s="29">
        <f>LN('ΒΗΜΑ 2ο-ΤΙΜΕΣ'!F116/'ΒΗΜΑ 2ο-ΤΙΜΕΣ'!F115)</f>
        <v>3.23102058144654E-3</v>
      </c>
      <c r="G116" s="29">
        <f>LN('ΒΗΜΑ 2ο-ΤΙΜΕΣ'!G116/'ΒΗΜΑ 2ο-ΤΙΜΕΣ'!G115)</f>
        <v>7.3323597864523816E-3</v>
      </c>
      <c r="H116" s="29">
        <f>LN('ΒΗΜΑ 2ο-ΤΙΜΕΣ'!H116/'ΒΗΜΑ 2ο-ΤΙΜΕΣ'!H115)</f>
        <v>0</v>
      </c>
      <c r="I116" s="29">
        <f>LN('ΒΗΜΑ 2ο-ΤΙΜΕΣ'!I116/'ΒΗΜΑ 2ο-ΤΙΜΕΣ'!I115)</f>
        <v>9.4787439545437387E-3</v>
      </c>
      <c r="J116" s="29">
        <f>LN('ΒΗΜΑ 2ο-ΤΙΜΕΣ'!J116/'ΒΗΜΑ 2ο-ΤΙΜΕΣ'!J115)</f>
        <v>2.6539555234612312E-2</v>
      </c>
      <c r="K116" s="29">
        <f>LN('ΒΗΜΑ 2ο-ΤΙΜΕΣ'!K116/'ΒΗΜΑ 2ο-ΤΙΜΕΣ'!K115)</f>
        <v>1.577942010396521E-2</v>
      </c>
      <c r="L116" s="29">
        <f>LN('ΒΗΜΑ 2ο-ΤΙΜΕΣ'!L116/'ΒΗΜΑ 2ο-ΤΙΜΕΣ'!L115)</f>
        <v>8.0580613297624414E-3</v>
      </c>
      <c r="M116" s="29">
        <f>LN('ΒΗΜΑ 2ο-ΤΙΜΕΣ'!M116/'ΒΗΜΑ 2ο-ΤΙΜΕΣ'!M115)</f>
        <v>1.9544596072970346E-2</v>
      </c>
      <c r="N116" s="29">
        <f>LN('ΒΗΜΑ 2ο-ΤΙΜΕΣ'!N116/'ΒΗΜΑ 2ο-ΤΙΜΕΣ'!N115)</f>
        <v>8.8889474172457739E-3</v>
      </c>
      <c r="O116" s="29">
        <f>LN('ΒΗΜΑ 2ο-ΤΙΜΕΣ'!O116/'ΒΗΜΑ 2ο-ΤΙΜΕΣ'!O115)</f>
        <v>-1.6627461460491839E-2</v>
      </c>
      <c r="P116" s="29">
        <f>LN('ΒΗΜΑ 2ο-ΤΙΜΕΣ'!P116/'ΒΗΜΑ 2ο-ΤΙΜΕΣ'!P115)</f>
        <v>1.5255533088371917E-3</v>
      </c>
      <c r="Q116" s="29">
        <f>LN('ΒΗΜΑ 2ο-ΤΙΜΕΣ'!Q116/'ΒΗΜΑ 2ο-ΤΙΜΕΣ'!Q115)</f>
        <v>2.8089906110549518E-3</v>
      </c>
      <c r="R116" s="29">
        <f>LN('ΒΗΜΑ 2ο-ΤΙΜΕΣ'!R116/'ΒΗΜΑ 2ο-ΤΙΜΕΣ'!R115)</f>
        <v>6.772622917818198E-3</v>
      </c>
      <c r="S116" s="29">
        <f>LN('ΒΗΜΑ 2ο-ΤΙΜΕΣ'!S116/'ΒΗΜΑ 2ο-ΤΙΜΕΣ'!S115)</f>
        <v>9.2166551049240476E-3</v>
      </c>
      <c r="T116" s="29">
        <f>LN('ΒΗΜΑ 2ο-ΤΙΜΕΣ'!T116/'ΒΗΜΑ 2ο-ΤΙΜΕΣ'!T115)</f>
        <v>1.8100041643617937E-2</v>
      </c>
      <c r="U116" s="29">
        <f>LN('ΒΗΜΑ 2ο-ΤΙΜΕΣ'!U116/'ΒΗΜΑ 2ο-ΤΙΜΕΣ'!U115)</f>
        <v>-3.7950709685514979E-3</v>
      </c>
      <c r="V116" s="29">
        <f>LN('ΒΗΜΑ 2ο-ΤΙΜΕΣ'!V116/'ΒΗΜΑ 2ο-ΤΙΜΕΣ'!V115)</f>
        <v>-4.5610511252052295E-2</v>
      </c>
      <c r="W116" s="29">
        <f>LN('ΒΗΜΑ 2ο-ΤΙΜΕΣ'!W116/'ΒΗΜΑ 2ο-ΤΙΜΕΣ'!W115)</f>
        <v>6.4725145056175196E-3</v>
      </c>
      <c r="X116" s="29">
        <f>LN('ΒΗΜΑ 2ο-ΤΙΜΕΣ'!X116/'ΒΗΜΑ 2ο-ΤΙΜΕΣ'!X115)</f>
        <v>0</v>
      </c>
      <c r="Y116" s="29">
        <f>LN('ΒΗΜΑ 2ο-ΤΙΜΕΣ'!Y116/'ΒΗΜΑ 2ο-ΤΙΜΕΣ'!Y115)</f>
        <v>0</v>
      </c>
      <c r="Z116" s="29">
        <f>LN('ΒΗΜΑ 2ο-ΤΙΜΕΣ'!Z116/'ΒΗΜΑ 2ο-ΤΙΜΕΣ'!Z115)</f>
        <v>2.3837913552761975E-3</v>
      </c>
      <c r="AA116" s="29">
        <f>LN('ΒΗΜΑ 2ο-ΤΙΜΕΣ'!AA116/'ΒΗΜΑ 2ο-ΤΙΜΕΣ'!AA115)</f>
        <v>-9.5087879690273006E-3</v>
      </c>
      <c r="AB116" s="29">
        <f>LN('ΒΗΜΑ 2ο-ΤΙΜΕΣ'!AB116/'ΒΗΜΑ 2ο-ΤΙΜΕΣ'!AB115)</f>
        <v>-1.3459153374004801E-2</v>
      </c>
      <c r="AC116" s="29">
        <f>LN('ΒΗΜΑ 2ο-ΤΙΜΕΣ'!AC116/'ΒΗΜΑ 2ο-ΤΙΜΕΣ'!AC115)</f>
        <v>6.6889881507967101E-3</v>
      </c>
      <c r="AD116" s="29">
        <f>LN('ΒΗΜΑ 2ο-ΤΙΜΕΣ'!AD116/'ΒΗΜΑ 2ο-ΤΙΜΕΣ'!AD115)</f>
        <v>-5.6614606775428544E-3</v>
      </c>
      <c r="AE116" s="29">
        <f>LN('ΒΗΜΑ 2ο-ΤΙΜΕΣ'!AE116/'ΒΗΜΑ 2ο-ΤΙΜΕΣ'!AE115)</f>
        <v>6.7340321813441194E-3</v>
      </c>
      <c r="AF116" s="29">
        <f>LN('ΒΗΜΑ 2ο-ΤΙΜΕΣ'!AF116/'ΒΗΜΑ 2ο-ΤΙΜΕΣ'!AF115)</f>
        <v>2.061928720273561E-2</v>
      </c>
      <c r="AG116" s="29">
        <f>LN('ΒΗΜΑ 2ο-ΤΙΜΕΣ'!AG116/'ΒΗΜΑ 2ο-ΤΙΜΕΣ'!AG115)</f>
        <v>1.0471299867295437E-2</v>
      </c>
      <c r="AH116" s="29">
        <f>LN('ΒΗΜΑ 2ο-ΤΙΜΕΣ'!AH116/'ΒΗΜΑ 2ο-ΤΙΜΕΣ'!AH115)</f>
        <v>0</v>
      </c>
      <c r="AI116" s="29">
        <f>LN('ΒΗΜΑ 2ο-ΤΙΜΕΣ'!AI116/'ΒΗΜΑ 2ο-ΤΙΜΕΣ'!AI115)</f>
        <v>2.7398974188114562E-2</v>
      </c>
      <c r="AJ116" s="29">
        <f>LN('ΒΗΜΑ 2ο-ΤΙΜΕΣ'!AJ116/'ΒΗΜΑ 2ο-ΤΙΜΕΣ'!AJ115)</f>
        <v>8.3403319162189508E-3</v>
      </c>
      <c r="AK116" s="29">
        <f>LN('ΒΗΜΑ 2ο-ΤΙΜΕΣ'!AK116/'ΒΗΜΑ 2ο-ΤΙΜΕΣ'!AK115)</f>
        <v>6.9686693160934355E-3</v>
      </c>
      <c r="AL116" s="29">
        <f>LN('ΒΗΜΑ 2ο-ΤΙΜΕΣ'!AL116/'ΒΗΜΑ 2ο-ΤΙΜΕΣ'!AL115)</f>
        <v>6.8259650703998906E-3</v>
      </c>
      <c r="AM116" s="29">
        <f>LN('ΒΗΜΑ 2ο-ΤΙΜΕΣ'!AM116/'ΒΗΜΑ 2ο-ΤΙΜΕΣ'!AM115)</f>
        <v>2.2962122603503781E-3</v>
      </c>
      <c r="AN116" s="29">
        <f>LN('ΒΗΜΑ 2ο-ΤΙΜΕΣ'!AN116/'ΒΗΜΑ 2ο-ΤΙΜΕΣ'!AN115)</f>
        <v>2.2472855852058576E-2</v>
      </c>
      <c r="AO116" s="29">
        <f>LN('ΒΗΜΑ 2ο-ΤΙΜΕΣ'!AO116/'ΒΗΜΑ 2ο-ΤΙΜΕΣ'!AO115)</f>
        <v>1.1049836186584935E-2</v>
      </c>
    </row>
    <row r="117" spans="1:41">
      <c r="A117" s="28">
        <v>43080</v>
      </c>
      <c r="B117" s="29">
        <f>LN('ΒΗΜΑ 2ο-ΤΙΜΕΣ'!B117/'ΒΗΜΑ 2ο-ΤΙΜΕΣ'!B116)</f>
        <v>-5.8651194523981339E-3</v>
      </c>
      <c r="C117" s="29">
        <f>LN('ΒΗΜΑ 2ο-ΤΙΜΕΣ'!C117/'ΒΗΜΑ 2ο-ΤΙΜΕΣ'!C116)</f>
        <v>-2.0717872503747143E-2</v>
      </c>
      <c r="D117" s="29">
        <f>LN('ΒΗΜΑ 2ο-ΤΙΜΕΣ'!D117/'ΒΗΜΑ 2ο-ΤΙΜΕΣ'!D116)</f>
        <v>2.4097551579060524E-2</v>
      </c>
      <c r="E117" s="29">
        <f>LN('ΒΗΜΑ 2ο-ΤΙΜΕΣ'!E117/'ΒΗΜΑ 2ο-ΤΙΜΕΣ'!E116)</f>
        <v>1.5873349156290163E-2</v>
      </c>
      <c r="F117" s="29">
        <f>LN('ΒΗΜΑ 2ο-ΤΙΜΕΣ'!F117/'ΒΗΜΑ 2ο-ΤΙΜΕΣ'!F116)</f>
        <v>1.4093763075859521E-2</v>
      </c>
      <c r="G117" s="29">
        <f>LN('ΒΗΜΑ 2ο-ΤΙΜΕΣ'!G117/'ΒΗΜΑ 2ο-ΤΙΜΕΣ'!G116)</f>
        <v>1.2883832574545969E-3</v>
      </c>
      <c r="H117" s="29">
        <f>LN('ΒΗΜΑ 2ο-ΤΙΜΕΣ'!H117/'ΒΗΜΑ 2ο-ΤΙΜΕΣ'!H116)</f>
        <v>0</v>
      </c>
      <c r="I117" s="29">
        <f>LN('ΒΗΜΑ 2ο-ΤΙΜΕΣ'!I117/'ΒΗΜΑ 2ο-ΤΙΜΕΣ'!I116)</f>
        <v>4.4287680201116279E-2</v>
      </c>
      <c r="J117" s="29">
        <f>LN('ΒΗΜΑ 2ο-ΤΙΜΕΣ'!J117/'ΒΗΜΑ 2ο-ΤΙΜΕΣ'!J116)</f>
        <v>0</v>
      </c>
      <c r="K117" s="29">
        <f>LN('ΒΗΜΑ 2ο-ΤΙΜΕΣ'!K117/'ΒΗΜΑ 2ο-ΤΙΜΕΣ'!K116)</f>
        <v>5.3671756067399969E-3</v>
      </c>
      <c r="L117" s="29">
        <f>LN('ΒΗΜΑ 2ο-ΤΙΜΕΣ'!L117/'ΒΗΜΑ 2ο-ΤΙΜΕΣ'!L116)</f>
        <v>0</v>
      </c>
      <c r="M117" s="29">
        <f>LN('ΒΗΜΑ 2ο-ΤΙΜΕΣ'!M117/'ΒΗΜΑ 2ο-ΤΙΜΕΣ'!M116)</f>
        <v>-1.1680859612755681E-2</v>
      </c>
      <c r="N117" s="29">
        <f>LN('ΒΗΜΑ 2ο-ΤΙΜΕΣ'!N117/'ΒΗΜΑ 2ο-ΤΙΜΕΣ'!N116)</f>
        <v>1.7544309650909525E-2</v>
      </c>
      <c r="O117" s="29">
        <f>LN('ΒΗΜΑ 2ο-ΤΙΜΕΣ'!O117/'ΒΗΜΑ 2ο-ΤΙΜΕΣ'!O116)</f>
        <v>1.3087634755367703E-2</v>
      </c>
      <c r="P117" s="29">
        <f>LN('ΒΗΜΑ 2ο-ΤΙΜΕΣ'!P117/'ΒΗΜΑ 2ο-ΤΙΜΕΣ'!P116)</f>
        <v>0</v>
      </c>
      <c r="Q117" s="29">
        <f>LN('ΒΗΜΑ 2ο-ΤΙΜΕΣ'!Q117/'ΒΗΜΑ 2ο-ΤΙΜΕΣ'!Q116)</f>
        <v>9.7697915958050302E-3</v>
      </c>
      <c r="R117" s="29">
        <f>LN('ΒΗΜΑ 2ο-ΤΙΜΕΣ'!R117/'ΒΗΜΑ 2ο-ΤΙΜΕΣ'!R116)</f>
        <v>1.0378828124200214E-3</v>
      </c>
      <c r="S117" s="29">
        <f>LN('ΒΗΜΑ 2ο-ΤΙΜΕΣ'!S117/'ΒΗΜΑ 2ο-ΤΙΜΕΣ'!S116)</f>
        <v>-9.2166551049239522E-3</v>
      </c>
      <c r="T117" s="29">
        <f>LN('ΒΗΜΑ 2ο-ΤΙΜΕΣ'!T117/'ΒΗΜΑ 2ο-ΤΙΜΕΣ'!T116)</f>
        <v>7.4460507840785322E-3</v>
      </c>
      <c r="U117" s="29">
        <f>LN('ΒΗΜΑ 2ο-ΤΙΜΕΣ'!U117/'ΒΗΜΑ 2ο-ΤΙΜΕΣ'!U116)</f>
        <v>-7.633624855071095E-3</v>
      </c>
      <c r="V117" s="29">
        <f>LN('ΒΗΜΑ 2ο-ΤΙΜΕΣ'!V117/'ΒΗΜΑ 2ο-ΤΙΜΕΣ'!V116)</f>
        <v>0</v>
      </c>
      <c r="W117" s="29">
        <f>LN('ΒΗΜΑ 2ο-ΤΙΜΕΣ'!W117/'ΒΗΜΑ 2ο-ΤΙΜΕΣ'!W116)</f>
        <v>-7.7720598477029734E-3</v>
      </c>
      <c r="X117" s="29">
        <f>LN('ΒΗΜΑ 2ο-ΤΙΜΕΣ'!X117/'ΒΗΜΑ 2ο-ΤΙΜΕΣ'!X116)</f>
        <v>-3.8349805374865979E-2</v>
      </c>
      <c r="Y117" s="29">
        <f>LN('ΒΗΜΑ 2ο-ΤΙΜΕΣ'!Y117/'ΒΗΜΑ 2ο-ΤΙΜΕΣ'!Y116)</f>
        <v>-1.5504186535965312E-2</v>
      </c>
      <c r="Z117" s="29">
        <f>LN('ΒΗΜΑ 2ο-ΤΙΜΕΣ'!Z117/'ΒΗΜΑ 2ο-ΤΙΜΕΣ'!Z116)</f>
        <v>0</v>
      </c>
      <c r="AA117" s="29">
        <f>LN('ΒΗΜΑ 2ο-ΤΙΜΕΣ'!AA117/'ΒΗΜΑ 2ο-ΤΙΜΕΣ'!AA116)</f>
        <v>4.7656960730144251E-3</v>
      </c>
      <c r="AB117" s="29">
        <f>LN('ΒΗΜΑ 2ο-ΤΙΜΕΣ'!AB117/'ΒΗΜΑ 2ο-ΤΙΜΕΣ'!AB116)</f>
        <v>-2.1918685707646275E-2</v>
      </c>
      <c r="AC117" s="29">
        <f>LN('ΒΗΜΑ 2ο-ΤΙΜΕΣ'!AC117/'ΒΗΜΑ 2ο-ΤΙΜΕΣ'!AC116)</f>
        <v>4.7506027585977988E-3</v>
      </c>
      <c r="AD117" s="29">
        <f>LN('ΒΗΜΑ 2ο-ΤΙΜΕΣ'!AD117/'ΒΗΜΑ 2ο-ΤΙΜΕΣ'!AD116)</f>
        <v>5.2850255140537723E-3</v>
      </c>
      <c r="AE117" s="29">
        <f>LN('ΒΗΜΑ 2ο-ΤΙΜΕΣ'!AE117/'ΒΗΜΑ 2ο-ΤΙΜΕΣ'!AE116)</f>
        <v>6.6889881507967101E-3</v>
      </c>
      <c r="AF117" s="29">
        <f>LN('ΒΗΜΑ 2ο-ΤΙΜΕΣ'!AF117/'ΒΗΜΑ 2ο-ΤΙΜΕΣ'!AF116)</f>
        <v>1.2170535620255114E-2</v>
      </c>
      <c r="AG117" s="29">
        <f>LN('ΒΗΜΑ 2ο-ΤΙΜΕΣ'!AG117/'ΒΗΜΑ 2ο-ΤΙΜΕΣ'!AG116)</f>
        <v>-4.0749659173556232E-2</v>
      </c>
      <c r="AH117" s="29">
        <f>LN('ΒΗΜΑ 2ο-ΤΙΜΕΣ'!AH117/'ΒΗΜΑ 2ο-ΤΙΜΕΣ'!AH116)</f>
        <v>-1.1428695823622744E-2</v>
      </c>
      <c r="AI117" s="29">
        <f>LN('ΒΗΜΑ 2ο-ΤΙΜΕΣ'!AI117/'ΒΗΜΑ 2ο-ΤΙΜΕΣ'!AI116)</f>
        <v>-5.4200674693392556E-3</v>
      </c>
      <c r="AJ117" s="29">
        <f>LN('ΒΗΜΑ 2ο-ΤΙΜΕΣ'!AJ117/'ΒΗΜΑ 2ο-ΤΙΜΕΣ'!AJ116)</f>
        <v>-1.1696039763191187E-2</v>
      </c>
      <c r="AK117" s="29">
        <f>LN('ΒΗΜΑ 2ο-ΤΙΜΕΣ'!AK117/'ΒΗΜΑ 2ο-ΤΙΜΕΣ'!AK116)</f>
        <v>-6.9686693160934277E-3</v>
      </c>
      <c r="AL117" s="29">
        <f>LN('ΒΗΜΑ 2ο-ΤΙΜΕΣ'!AL117/'ΒΗΜΑ 2ο-ΤΙΜΕΣ'!AL116)</f>
        <v>0</v>
      </c>
      <c r="AM117" s="29">
        <f>LN('ΒΗΜΑ 2ο-ΤΙΜΕΣ'!AM117/'ΒΗΜΑ 2ο-ΤΙΜΕΣ'!AM116)</f>
        <v>-1.3857034661426354E-2</v>
      </c>
      <c r="AN117" s="29">
        <f>LN('ΒΗΜΑ 2ο-ΤΙΜΕΣ'!AN117/'ΒΗΜΑ 2ο-ΤΙΜΕΣ'!AN116)</f>
        <v>-3.3901551675681339E-2</v>
      </c>
      <c r="AO117" s="29">
        <f>LN('ΒΗΜΑ 2ο-ΤΙΜΕΣ'!AO117/'ΒΗΜΑ 2ο-ΤΙΜΕΣ'!AO116)</f>
        <v>-6.6152391187193167E-3</v>
      </c>
    </row>
    <row r="118" spans="1:41">
      <c r="A118" s="28">
        <v>43081</v>
      </c>
      <c r="B118" s="29">
        <f>LN('ΒΗΜΑ 2ο-ΤΙΜΕΣ'!B118/'ΒΗΜΑ 2ο-ΤΙΜΕΣ'!B117)</f>
        <v>-3.5356548323076439E-3</v>
      </c>
      <c r="C118" s="29">
        <f>LN('ΒΗΜΑ 2ο-ΤΙΜΕΣ'!C118/'ΒΗΜΑ 2ο-ΤΙΜΕΣ'!C117)</f>
        <v>-1.6116038943415328E-3</v>
      </c>
      <c r="D118" s="29">
        <f>LN('ΒΗΜΑ 2ο-ΤΙΜΕΣ'!D118/'ΒΗΜΑ 2ο-ΤΙΜΕΣ'!D117)</f>
        <v>1.0152371464018128E-2</v>
      </c>
      <c r="E118" s="29">
        <f>LN('ΒΗΜΑ 2ο-ΤΙΜΕΣ'!E118/'ΒΗΜΑ 2ο-ΤΙΜΕΣ'!E117)</f>
        <v>-6.7720349099445847E-3</v>
      </c>
      <c r="F118" s="29">
        <f>LN('ΒΗΜΑ 2ο-ΤΙΜΕΣ'!F118/'ΒΗΜΑ 2ο-ΤΙΜΕΣ'!F117)</f>
        <v>0</v>
      </c>
      <c r="G118" s="29">
        <f>LN('ΒΗΜΑ 2ο-ΤΙΜΕΣ'!G118/'ΒΗΜΑ 2ο-ΤΙΜΕΣ'!G117)</f>
        <v>0</v>
      </c>
      <c r="H118" s="29">
        <f>LN('ΒΗΜΑ 2ο-ΤΙΜΕΣ'!H118/'ΒΗΜΑ 2ο-ΤΙΜΕΣ'!H117)</f>
        <v>0</v>
      </c>
      <c r="I118" s="29">
        <f>LN('ΒΗΜΑ 2ο-ΤΙΜΕΣ'!I118/'ΒΗΜΑ 2ο-ΤΙΜΕΣ'!I117)</f>
        <v>4.5863416793180997E-2</v>
      </c>
      <c r="J118" s="29">
        <f>LN('ΒΗΜΑ 2ο-ΤΙΜΕΣ'!J118/'ΒΗΜΑ 2ο-ΤΙΜΕΣ'!J117)</f>
        <v>0</v>
      </c>
      <c r="K118" s="29">
        <f>LN('ΒΗΜΑ 2ο-ΤΙΜΕΣ'!K118/'ΒΗΜΑ 2ο-ΤΙΜΕΣ'!K117)</f>
        <v>-1.7178336535084628E-2</v>
      </c>
      <c r="L118" s="29">
        <f>LN('ΒΗΜΑ 2ο-ΤΙΜΕΣ'!L118/'ΒΗΜΑ 2ο-ΤΙΜΕΣ'!L117)</f>
        <v>0</v>
      </c>
      <c r="M118" s="29">
        <f>LN('ΒΗΜΑ 2ο-ΤΙΜΕΣ'!M118/'ΒΗΜΑ 2ο-ΤΙΜΕΣ'!M117)</f>
        <v>-2.1108963210235168E-2</v>
      </c>
      <c r="N118" s="29">
        <f>LN('ΒΗΜΑ 2ο-ΤΙΜΕΣ'!N118/'ΒΗΜΑ 2ο-ΤΙΜΕΣ'!N117)</f>
        <v>6.725222700916747E-2</v>
      </c>
      <c r="O118" s="29">
        <f>LN('ΒΗΜΑ 2ο-ΤΙΜΕΣ'!O118/'ΒΗΜΑ 2ο-ΤΙΜΕΣ'!O117)</f>
        <v>-1.90936588155797E-2</v>
      </c>
      <c r="P118" s="29">
        <f>LN('ΒΗΜΑ 2ο-ΤΙΜΕΣ'!P118/'ΒΗΜΑ 2ο-ΤΙΜΕΣ'!P117)</f>
        <v>-1.5361285161487206E-2</v>
      </c>
      <c r="Q118" s="29">
        <f>LN('ΒΗΜΑ 2ο-ΤΙΜΕΣ'!Q118/'ΒΗΜΑ 2ο-ΤΙΜΕΣ'!Q117)</f>
        <v>-2.781642961876914E-3</v>
      </c>
      <c r="R118" s="29">
        <f>LN('ΒΗΜΑ 2ο-ΤΙΜΕΣ'!R118/'ΒΗΜΑ 2ο-ΤΙΜΕΣ'!R117)</f>
        <v>0</v>
      </c>
      <c r="S118" s="29">
        <f>LN('ΒΗΜΑ 2ο-ΤΙΜΕΣ'!S118/'ΒΗΜΑ 2ο-ΤΙΜΕΣ'!S117)</f>
        <v>-1.68071183163814E-2</v>
      </c>
      <c r="T118" s="29">
        <f>LN('ΒΗΜΑ 2ο-ΤΙΜΕΣ'!T118/'ΒΗΜΑ 2ο-ΤΙΜΕΣ'!T117)</f>
        <v>2.9629651306570487E-3</v>
      </c>
      <c r="U118" s="29">
        <f>LN('ΒΗΜΑ 2ο-ΤΙΜΕΣ'!U118/'ΒΗΜΑ 2ο-ΤΙΜΕΣ'!U117)</f>
        <v>-1.9342962843130987E-2</v>
      </c>
      <c r="V118" s="29">
        <f>LN('ΒΗΜΑ 2ο-ΤΙΜΕΣ'!V118/'ΒΗΜΑ 2ο-ΤΙΜΕΣ'!V117)</f>
        <v>-2.0202707317519466E-2</v>
      </c>
      <c r="W118" s="29">
        <f>LN('ΒΗΜΑ 2ο-ΤΙΜΕΣ'!W118/'ΒΗΜΑ 2ο-ΤΙΜΕΣ'!W117)</f>
        <v>-3.9087997650527201E-3</v>
      </c>
      <c r="X118" s="29">
        <f>LN('ΒΗΜΑ 2ο-ΤΙΜΕΣ'!X118/'ΒΗΜΑ 2ο-ΤΙΜΕΣ'!X117)</f>
        <v>-8.2645098498934245E-3</v>
      </c>
      <c r="Y118" s="29">
        <f>LN('ΒΗΜΑ 2ο-ΤΙΜΕΣ'!Y118/'ΒΗΜΑ 2ο-ΤΙΜΕΣ'!Y117)</f>
        <v>1.7425416713859134E-2</v>
      </c>
      <c r="Z118" s="29">
        <f>LN('ΒΗΜΑ 2ο-ΤΙΜΕΣ'!Z118/'ΒΗΜΑ 2ο-ΤΙΜΕΣ'!Z117)</f>
        <v>2.3781224049674193E-3</v>
      </c>
      <c r="AA118" s="29">
        <f>LN('ΒΗΜΑ 2ο-ΤΙΜΕΣ'!AA118/'ΒΗΜΑ 2ο-ΤΙΜΕΣ'!AA117)</f>
        <v>-1.7586384502075978E-2</v>
      </c>
      <c r="AB118" s="29">
        <f>LN('ΒΗΜΑ 2ο-ΤΙΜΕΣ'!AB118/'ΒΗΜΑ 2ο-ΤΙΜΕΣ'!AB117)</f>
        <v>5.1293294387550481E-2</v>
      </c>
      <c r="AC118" s="29">
        <f>LN('ΒΗΜΑ 2ο-ΤΙΜΕΣ'!AC118/'ΒΗΜΑ 2ο-ΤΙΜΕΣ'!AC117)</f>
        <v>1.3182865114878272E-2</v>
      </c>
      <c r="AD118" s="29">
        <f>LN('ΒΗΜΑ 2ο-ΤΙΜΕΣ'!AD118/'ΒΗΜΑ 2ο-ΤΙΜΕΣ'!AD117)</f>
        <v>-4.528309624747511E-3</v>
      </c>
      <c r="AE118" s="29">
        <f>LN('ΒΗΜΑ 2ο-ΤΙΜΕΣ'!AE118/'ΒΗΜΑ 2ο-ΤΙΜΕΣ'!AE117)</f>
        <v>0</v>
      </c>
      <c r="AF118" s="29">
        <f>LN('ΒΗΜΑ 2ο-ΤΙΜΕΣ'!AF118/'ΒΗΜΑ 2ο-ΤΙΜΕΣ'!AF117)</f>
        <v>-3.6965194233471589E-2</v>
      </c>
      <c r="AG118" s="29">
        <f>LN('ΒΗΜΑ 2ο-ΤΙΜΕΣ'!AG118/'ΒΗΜΑ 2ο-ΤΙΜΕΣ'!AG117)</f>
        <v>3.0278359306260858E-2</v>
      </c>
      <c r="AH118" s="29">
        <f>LN('ΒΗΜΑ 2ο-ΤΙΜΕΣ'!AH118/'ΒΗΜΑ 2ο-ΤΙΜΕΣ'!AH117)</f>
        <v>-9.2379409849363617E-3</v>
      </c>
      <c r="AI118" s="29">
        <f>LN('ΒΗΜΑ 2ο-ΤΙΜΕΣ'!AI118/'ΒΗΜΑ 2ο-ΤΙΜΕΣ'!AI117)</f>
        <v>1.6172859245600968E-2</v>
      </c>
      <c r="AJ118" s="29">
        <f>LN('ΒΗΜΑ 2ο-ΤΙΜΕΣ'!AJ118/'ΒΗΜΑ 2ο-ΤΙΜΕΣ'!AJ117)</f>
        <v>-1.6820861829848262E-3</v>
      </c>
      <c r="AK118" s="29">
        <f>LN('ΒΗΜΑ 2ο-ΤΙΜΕΣ'!AK118/'ΒΗΜΑ 2ο-ΤΙΜΕΣ'!AK117)</f>
        <v>3.6617363238223309E-2</v>
      </c>
      <c r="AL118" s="29">
        <f>LN('ΒΗΜΑ 2ο-ΤΙΜΕΣ'!AL118/'ΒΗΜΑ 2ο-ΤΙΜΕΣ'!AL117)</f>
        <v>-1.3698844358161915E-2</v>
      </c>
      <c r="AM118" s="29">
        <f>LN('ΒΗΜΑ 2ο-ΤΙΜΕΣ'!AM118/'ΒΗΜΑ 2ο-ΤΙΜΕΣ'!AM117)</f>
        <v>-9.345862418237658E-3</v>
      </c>
      <c r="AN118" s="29">
        <f>LN('ΒΗΜΑ 2ο-ΤΙΜΕΣ'!AN118/'ΒΗΜΑ 2ο-ΤΙΜΕΣ'!AN117)</f>
        <v>1.142869582362285E-2</v>
      </c>
      <c r="AO118" s="29">
        <f>LN('ΒΗΜΑ 2ο-ΤΙΜΕΣ'!AO118/'ΒΗΜΑ 2ο-ΤΙΜΕΣ'!AO117)</f>
        <v>3.3130897229601943E-3</v>
      </c>
    </row>
    <row r="119" spans="1:41">
      <c r="A119" s="28">
        <v>43082</v>
      </c>
      <c r="B119" s="29">
        <f>LN('ΒΗΜΑ 2ο-ΤΙΜΕΣ'!B119/'ΒΗΜΑ 2ο-ΤΙΜΕΣ'!B118)</f>
        <v>3.5356548323075758E-3</v>
      </c>
      <c r="C119" s="29">
        <f>LN('ΒΗΜΑ 2ο-ΤΙΜΕΣ'!C119/'ΒΗΜΑ 2ο-ΤΙΜΕΣ'!C118)</f>
        <v>6.4308903302903314E-3</v>
      </c>
      <c r="D119" s="29">
        <f>LN('ΒΗΜΑ 2ο-ΤΙΜΕΣ'!D119/'ΒΗΜΑ 2ο-ΤΙΜΕΣ'!D118)</f>
        <v>1.6694878572170054E-2</v>
      </c>
      <c r="E119" s="29">
        <f>LN('ΒΗΜΑ 2ο-ΤΙΜΕΣ'!E119/'ΒΗΜΑ 2ο-ΤΙΜΕΣ'!E118)</f>
        <v>7.8962621222255398E-3</v>
      </c>
      <c r="F119" s="29">
        <f>LN('ΒΗΜΑ 2ο-ΤΙΜΕΣ'!F119/'ΒΗΜΑ 2ο-ΤΙΜΕΣ'!F118)</f>
        <v>-1.6677743841784592E-2</v>
      </c>
      <c r="G119" s="29">
        <f>LN('ΒΗΜΑ 2ο-ΤΙΜΕΣ'!G119/'ΒΗΜΑ 2ο-ΤΙΜΕΣ'!G118)</f>
        <v>2.1232220105774118E-2</v>
      </c>
      <c r="H119" s="29">
        <f>LN('ΒΗΜΑ 2ο-ΤΙΜΕΣ'!H119/'ΒΗΜΑ 2ο-ΤΙΜΕΣ'!H118)</f>
        <v>-1.5094626222485016E-2</v>
      </c>
      <c r="I119" s="29">
        <f>LN('ΒΗΜΑ 2ο-ΤΙΜΕΣ'!I119/'ΒΗΜΑ 2ο-ΤΙΜΕΣ'!I118)</f>
        <v>5.0430853626891904E-2</v>
      </c>
      <c r="J119" s="29">
        <f>LN('ΒΗΜΑ 2ο-ΤΙΜΕΣ'!J119/'ΒΗΜΑ 2ο-ΤΙΜΕΣ'!J118)</f>
        <v>3.5091319811269978E-2</v>
      </c>
      <c r="K119" s="29">
        <f>LN('ΒΗΜΑ 2ο-ΤΙΜΕΣ'!K119/'ΒΗΜΑ 2ο-ΤΙΜΕΣ'!K118)</f>
        <v>1.4742281737203431E-2</v>
      </c>
      <c r="L119" s="29">
        <f>LN('ΒΗΜΑ 2ο-ΤΙΜΕΣ'!L119/'ΒΗΜΑ 2ο-ΤΙΜΕΣ'!L118)</f>
        <v>3.1598205450166228E-2</v>
      </c>
      <c r="M119" s="29">
        <f>LN('ΒΗΜΑ 2ο-ΤΙΜΕΣ'!M119/'ΒΗΜΑ 2ο-ΤΙΜΕΣ'!M118)</f>
        <v>1.980262729617973E-2</v>
      </c>
      <c r="N119" s="29">
        <f>LN('ΒΗΜΑ 2ο-ΤΙΜΕΣ'!N119/'ΒΗΜΑ 2ο-ΤΙΜΕΣ'!N118)</f>
        <v>3.593200922606337E-2</v>
      </c>
      <c r="O119" s="29">
        <f>LN('ΒΗΜΑ 2ο-ΤΙΜΕΣ'!O119/'ΒΗΜΑ 2ο-ΤΙΜΕΣ'!O118)</f>
        <v>1.197619104671562E-2</v>
      </c>
      <c r="P119" s="29">
        <f>LN('ΒΗΜΑ 2ο-ΤΙΜΕΣ'!P119/'ΒΗΜΑ 2ο-ΤΙΜΕΣ'!P118)</f>
        <v>-2.8259337314403162E-2</v>
      </c>
      <c r="Q119" s="29">
        <f>LN('ΒΗΜΑ 2ο-ΤΙΜΕΣ'!Q119/'ΒΗΜΑ 2ο-ΤΙΜΕΣ'!Q118)</f>
        <v>1.3831479148461799E-2</v>
      </c>
      <c r="R119" s="29">
        <f>LN('ΒΗΜΑ 2ο-ΤΙΜΕΣ'!R119/'ΒΗΜΑ 2ο-ΤΙΜΕΣ'!R118)</f>
        <v>-1.9906367116803016E-2</v>
      </c>
      <c r="S119" s="29">
        <f>LN('ΒΗΜΑ 2ο-ΤΙΜΕΣ'!S119/'ΒΗΜΑ 2ο-ΤΙΜΕΣ'!S118)</f>
        <v>-1.901197948857189E-2</v>
      </c>
      <c r="T119" s="29">
        <f>LN('ΒΗΜΑ 2ο-ΤΙΜΕΣ'!T119/'ΒΗΜΑ 2ο-ΤΙΜΕΣ'!T118)</f>
        <v>2.9156584291455487E-2</v>
      </c>
      <c r="U119" s="29">
        <f>LN('ΒΗΜΑ 2ο-ΤΙΜΕΣ'!U119/'ΒΗΜΑ 2ο-ΤΙΜΕΣ'!U118)</f>
        <v>2.3167059281534379E-2</v>
      </c>
      <c r="V119" s="29">
        <f>LN('ΒΗΜΑ 2ο-ΤΙΜΕΣ'!V119/'ΒΗΜΑ 2ο-ΤΙΜΕΣ'!V118)</f>
        <v>6.7796869853787691E-3</v>
      </c>
      <c r="W119" s="29">
        <f>LN('ΒΗΜΑ 2ο-ΤΙΜΕΣ'!W119/'ΒΗΜΑ 2ο-ΤΙΜΕΣ'!W118)</f>
        <v>1.5544354437800379E-2</v>
      </c>
      <c r="X119" s="29">
        <f>LN('ΒΗΜΑ 2ο-ΤΙΜΕΣ'!X119/'ΒΗΜΑ 2ο-ΤΙΜΕΣ'!X118)</f>
        <v>1.0320009031989449E-2</v>
      </c>
      <c r="Y119" s="29">
        <f>LN('ΒΗΜΑ 2ο-ΤΙΜΕΣ'!Y119/'ΒΗΜΑ 2ο-ΤΙΜΕΣ'!Y118)</f>
        <v>5.7416425676751828E-3</v>
      </c>
      <c r="Z119" s="29">
        <f>LN('ΒΗΜΑ 2ο-ΤΙΜΕΣ'!Z119/'ΒΗΜΑ 2ο-ΤΙΜΕΣ'!Z118)</f>
        <v>0</v>
      </c>
      <c r="AA119" s="29">
        <f>LN('ΒΗΜΑ 2ο-ΤΙΜΕΣ'!AA119/'ΒΗΜΑ 2ο-ΤΙΜΕΣ'!AA118)</f>
        <v>3.0184976338397666E-2</v>
      </c>
      <c r="AB119" s="29">
        <f>LN('ΒΗΜΑ 2ο-ΤΙΜΕΣ'!AB119/'ΒΗΜΑ 2ο-ΤΙΜΕΣ'!AB118)</f>
        <v>2.5975486403260736E-2</v>
      </c>
      <c r="AC119" s="29">
        <f>LN('ΒΗΜΑ 2ο-ΤΙΜΕΣ'!AC119/'ΒΗΜΑ 2ο-ΤΙΜΕΣ'!AC118)</f>
        <v>2.9495225697634759E-2</v>
      </c>
      <c r="AD119" s="29">
        <f>LN('ΒΗΜΑ 2ο-ΤΙΜΕΣ'!AD119/'ΒΗΜΑ 2ο-ΤΙΜΕΣ'!AD118)</f>
        <v>4.9047447882366478E-3</v>
      </c>
      <c r="AE119" s="29">
        <f>LN('ΒΗΜΑ 2ο-ΤΙΜΕΣ'!AE119/'ΒΗΜΑ 2ο-ΤΙΜΕΣ'!AE118)</f>
        <v>-6.688988150796652E-3</v>
      </c>
      <c r="AF119" s="29">
        <f>LN('ΒΗΜΑ 2ο-ΤΙΜΕΣ'!AF119/'ΒΗΜΑ 2ο-ΤΙΜΕΣ'!AF118)</f>
        <v>-1.6878037787351748E-2</v>
      </c>
      <c r="AG119" s="29">
        <f>LN('ΒΗΜΑ 2ο-ΤΙΜΕΣ'!AG119/'ΒΗΜΑ 2ο-ΤΙΜΕΣ'!AG118)</f>
        <v>-1.7699577099400749E-2</v>
      </c>
      <c r="AH119" s="29">
        <f>LN('ΒΗΜΑ 2ο-ΤΙΜΕΣ'!AH119/'ΒΗΜΑ 2ο-ΤΙΜΕΣ'!AH118)</f>
        <v>2.1802355272486348E-2</v>
      </c>
      <c r="AI119" s="29">
        <f>LN('ΒΗΜΑ 2ο-ΤΙΜΕΣ'!AI119/'ΒΗΜΑ 2ο-ΤΙΜΕΣ'!AI118)</f>
        <v>-7.5147965024863874E-3</v>
      </c>
      <c r="AJ119" s="29">
        <f>LN('ΒΗΜΑ 2ο-ΤΙΜΕΣ'!AJ119/'ΒΗΜΑ 2ο-ΤΙΜΕΣ'!AJ118)</f>
        <v>6.7114345879867778E-3</v>
      </c>
      <c r="AK119" s="29">
        <f>LN('ΒΗΜΑ 2ο-ΤΙΜΕΣ'!AK119/'ΒΗΜΑ 2ο-ΤΙΜΕΣ'!AK118)</f>
        <v>0</v>
      </c>
      <c r="AL119" s="29">
        <f>LN('ΒΗΜΑ 2ο-ΤΙΜΕΣ'!AL119/'ΒΗΜΑ 2ο-ΤΙΜΕΣ'!AL118)</f>
        <v>6.8728792877620504E-3</v>
      </c>
      <c r="AM119" s="29">
        <f>LN('ΒΗΜΑ 2ο-ΤΙΜΕΣ'!AM119/'ΒΗΜΑ 2ο-ΤΙΜΕΣ'!AM118)</f>
        <v>1.8605187831034486E-2</v>
      </c>
      <c r="AN119" s="29">
        <f>LN('ΒΗΜΑ 2ο-ΤΙΜΕΣ'!AN119/'ΒΗΜΑ 2ο-ΤΙΜΕΣ'!AN118)</f>
        <v>2.2472855852058576E-2</v>
      </c>
      <c r="AO119" s="29">
        <f>LN('ΒΗΜΑ 2ο-ΤΙΜΕΣ'!AO119/'ΒΗΜΑ 2ο-ΤΙΜΕΣ'!AO118)</f>
        <v>7.68812133901349E-3</v>
      </c>
    </row>
    <row r="120" spans="1:41">
      <c r="A120" s="28">
        <v>43083</v>
      </c>
      <c r="B120" s="29">
        <f>LN('ΒΗΜΑ 2ο-ΤΙΜΕΣ'!B120/'ΒΗΜΑ 2ο-ΤΙΜΕΣ'!B119)</f>
        <v>2.3256862164267183E-2</v>
      </c>
      <c r="C120" s="29">
        <f>LN('ΒΗΜΑ 2ο-ΤΙΜΕΣ'!C120/'ΒΗΜΑ 2ο-ΤΙΜΕΣ'!C119)</f>
        <v>1.1155494171785452E-2</v>
      </c>
      <c r="D120" s="29">
        <f>LN('ΒΗΜΑ 2ο-ΤΙΜΕΣ'!D120/'ΒΗΜΑ 2ο-ΤΙΜΕΣ'!D119)</f>
        <v>2.1294825970572921E-2</v>
      </c>
      <c r="E120" s="29">
        <f>LN('ΒΗΜΑ 2ο-ΤΙΜΕΣ'!E120/'ΒΗΜΑ 2ο-ΤΙΜΕΣ'!E119)</f>
        <v>-1.1242272122808802E-3</v>
      </c>
      <c r="F120" s="29">
        <f>LN('ΒΗΜΑ 2ο-ΤΙΜΕΣ'!F120/'ΒΗΜΑ 2ο-ΤΙΜΕΣ'!F119)</f>
        <v>2.5839807659250678E-3</v>
      </c>
      <c r="G120" s="29">
        <f>LN('ΒΗΜΑ 2ο-ΤΙΜΕΣ'!G120/'ΒΗΜΑ 2ο-ΤΙΜΕΣ'!G119)</f>
        <v>1.6667052485211643E-2</v>
      </c>
      <c r="H120" s="29">
        <f>LN('ΒΗΜΑ 2ο-ΤΙΜΕΣ'!H120/'ΒΗΜΑ 2ο-ΤΙΜΕΣ'!H119)</f>
        <v>-2.3077947282544725E-2</v>
      </c>
      <c r="I120" s="29">
        <f>LN('ΒΗΜΑ 2ο-ΤΙΜΕΣ'!I120/'ΒΗΜΑ 2ο-ΤΙΜΕΣ'!I119)</f>
        <v>4.0166041725334653E-2</v>
      </c>
      <c r="J120" s="29">
        <f>LN('ΒΗΜΑ 2ο-ΤΙΜΕΣ'!J120/'ΒΗΜΑ 2ο-ΤΙΜΕΣ'!J119)</f>
        <v>1.3698844358161927E-2</v>
      </c>
      <c r="K120" s="29">
        <f>LN('ΒΗΜΑ 2ο-ΤΙΜΕΣ'!K120/'ΒΗΜΑ 2ο-ΤΙΜΕΣ'!K119)</f>
        <v>2.436054797881121E-3</v>
      </c>
      <c r="L120" s="29">
        <f>LN('ΒΗΜΑ 2ο-ΤΙΜΕΣ'!L120/'ΒΗΜΑ 2ο-ΤΙΜΕΣ'!L119)</f>
        <v>3.5144946302769674E-2</v>
      </c>
      <c r="M120" s="29">
        <f>LN('ΒΗΜΑ 2ο-ΤΙΜΕΣ'!M120/'ΒΗΜΑ 2ο-ΤΙΜΕΣ'!M119)</f>
        <v>-5.2424759648499828E-3</v>
      </c>
      <c r="N120" s="29">
        <f>LN('ΒΗΜΑ 2ο-ΤΙΜΕΣ'!N120/'ΒΗΜΑ 2ο-ΤΙΜΕΣ'!N119)</f>
        <v>-1.9802627296179643E-2</v>
      </c>
      <c r="O120" s="29">
        <f>LN('ΒΗΜΑ 2ο-ΤΙΜΕΣ'!O120/'ΒΗΜΑ 2ο-ΤΙΜΕΣ'!O119)</f>
        <v>2.3530497410194036E-2</v>
      </c>
      <c r="P120" s="29">
        <f>LN('ΒΗΜΑ 2ο-ΤΙΜΕΣ'!P120/'ΒΗΜΑ 2ο-ΤΙΜΕΣ'!P119)</f>
        <v>7.9552631701953688E-2</v>
      </c>
      <c r="Q120" s="29">
        <f>LN('ΒΗΜΑ 2ο-ΤΙΜΕΣ'!Q120/'ΒΗΜΑ 2ο-ΤΙΜΕΣ'!Q119)</f>
        <v>9.5694510161506725E-3</v>
      </c>
      <c r="R120" s="29">
        <f>LN('ΒΗΜΑ 2ο-ΤΙΜΕΣ'!R120/'ΒΗΜΑ 2ο-ΤΙΜΕΣ'!R119)</f>
        <v>-1.2779726646398882E-2</v>
      </c>
      <c r="S120" s="29">
        <f>LN('ΒΗΜΑ 2ο-ΤΙΜΕΣ'!S120/'ΒΗΜΑ 2ο-ΤΙΜΕΣ'!S119)</f>
        <v>1.7126964792800636E-2</v>
      </c>
      <c r="T120" s="29">
        <f>LN('ΒΗΜΑ 2ο-ΤΙΜΕΣ'!T120/'ΒΗΜΑ 2ο-ΤΙΜΕΣ'!T119)</f>
        <v>3.8059561824345195E-2</v>
      </c>
      <c r="U120" s="29">
        <f>LN('ΒΗΜΑ 2ο-ΤΙΜΕΣ'!U120/'ΒΗΜΑ 2ο-ΤΙΜΕΣ'!U119)</f>
        <v>-7.6628727455691371E-3</v>
      </c>
      <c r="V120" s="29">
        <f>LN('ΒΗΜΑ 2ο-ΤΙΜΕΣ'!V120/'ΒΗΜΑ 2ο-ΤΙΜΕΣ'!V119)</f>
        <v>1.3423020332140771E-2</v>
      </c>
      <c r="W120" s="29">
        <f>LN('ΒΗΜΑ 2ο-ΤΙΜΕΣ'!W120/'ΒΗΜΑ 2ο-ΤΙΜΕΣ'!W119)</f>
        <v>2.0356937068744103E-2</v>
      </c>
      <c r="X120" s="29">
        <f>LN('ΒΗΜΑ 2ο-ΤΙΜΕΣ'!X120/'ΒΗΜΑ 2ο-ΤΙΜΕΣ'!X119)</f>
        <v>1.8311803642337688E-2</v>
      </c>
      <c r="Y120" s="29">
        <f>LN('ΒΗΜΑ 2ο-ΤΙΜΕΣ'!Y120/'ΒΗΜΑ 2ο-ΤΙΜΕΣ'!Y119)</f>
        <v>1.1385322225125429E-2</v>
      </c>
      <c r="Z120" s="29">
        <f>LN('ΒΗΜΑ 2ο-ΤΙΜΕΣ'!Z120/'ΒΗΜΑ 2ο-ΤΙΜΕΣ'!Z119)</f>
        <v>1.1806512586989044E-2</v>
      </c>
      <c r="AA120" s="29">
        <f>LN('ΒΗΜΑ 2ο-ΤΙΜΕΣ'!AA120/'ΒΗΜΑ 2ο-ΤΙΜΕΣ'!AA119)</f>
        <v>3.9882586278319476E-2</v>
      </c>
      <c r="AB120" s="29">
        <f>LN('ΒΗΜΑ 2ο-ΤΙΜΕΣ'!AB120/'ΒΗΜΑ 2ο-ΤΙΜΕΣ'!AB119)</f>
        <v>2.0305266160745523E-2</v>
      </c>
      <c r="AC120" s="29">
        <f>LN('ΒΗΜΑ 2ο-ΤΙΜΕΣ'!AC120/'ΒΗΜΑ 2ο-ΤΙΜΕΣ'!AC119)</f>
        <v>5.4347959859569949E-3</v>
      </c>
      <c r="AD120" s="29">
        <f>LN('ΒΗΜΑ 2ο-ΤΙΜΕΣ'!AD120/'ΒΗΜΑ 2ο-ΤΙΜΕΣ'!AD119)</f>
        <v>-1.1297308676607482E-3</v>
      </c>
      <c r="AE120" s="29">
        <f>LN('ΒΗΜΑ 2ο-ΤΙΜΕΣ'!AE120/'ΒΗΜΑ 2ο-ΤΙΜΕΣ'!AE119)</f>
        <v>6.6889881507967101E-3</v>
      </c>
      <c r="AF120" s="29">
        <f>LN('ΒΗΜΑ 2ο-ΤΙΜΕΣ'!AF120/'ΒΗΜΑ 2ο-ΤΙΜΕΣ'!AF119)</f>
        <v>1.6878037787351731E-2</v>
      </c>
      <c r="AG120" s="29">
        <f>LN('ΒΗΜΑ 2ο-ΤΙΜΕΣ'!AG120/'ΒΗΜΑ 2ο-ΤΙΜΕΣ'!AG119)</f>
        <v>2.1202207650602906E-2</v>
      </c>
      <c r="AH120" s="29">
        <f>LN('ΒΗΜΑ 2ο-ΤΙΜΕΣ'!AH120/'ΒΗΜΑ 2ο-ΤΙΜΕΣ'!AH119)</f>
        <v>4.1139764684311089E-2</v>
      </c>
      <c r="AI120" s="29">
        <f>LN('ΒΗΜΑ 2ο-ΤΙΜΕΣ'!AI120/'ΒΗΜΑ 2ο-ΤΙΜΕΣ'!AI119)</f>
        <v>3.9096368552785317E-2</v>
      </c>
      <c r="AJ120" s="29">
        <f>LN('ΒΗΜΑ 2ο-ΤΙΜΕΣ'!AJ120/'ΒΗΜΑ 2ο-ΤΙΜΕΣ'!AJ119)</f>
        <v>2.1506205220963463E-2</v>
      </c>
      <c r="AK120" s="29">
        <f>LN('ΒΗΜΑ 2ο-ΤΙΜΕΣ'!AK120/'ΒΗΜΑ 2ο-ΤΙΜΕΣ'!AK119)</f>
        <v>3.3152207316900335E-2</v>
      </c>
      <c r="AL120" s="29">
        <f>LN('ΒΗΜΑ 2ο-ΤΙΜΕΣ'!AL120/'ΒΗΜΑ 2ο-ΤΙΜΕΣ'!AL119)</f>
        <v>2.7028672387919419E-2</v>
      </c>
      <c r="AM120" s="29">
        <f>LN('ΒΗΜΑ 2ο-ΤΙΜΕΣ'!AM120/'ΒΗΜΑ 2ο-ΤΙΜΕΣ'!AM119)</f>
        <v>3.1748698314580485E-2</v>
      </c>
      <c r="AN120" s="29">
        <f>LN('ΒΗΜΑ 2ο-ΤΙΜΕΣ'!AN120/'ΒΗΜΑ 2ο-ΤΙΜΕΣ'!AN119)</f>
        <v>3.278982282299097E-2</v>
      </c>
      <c r="AO120" s="29">
        <f>LN('ΒΗΜΑ 2ο-ΤΙΜΕΣ'!AO120/'ΒΗΜΑ 2ο-ΤΙΜΕΣ'!AO119)</f>
        <v>6.0495896837174851E-2</v>
      </c>
    </row>
    <row r="121" spans="1:41">
      <c r="A121" s="28">
        <v>43084</v>
      </c>
      <c r="B121" s="29">
        <f>LN('ΒΗΜΑ 2ο-ΤΙΜΕΣ'!B121/'ΒΗΜΑ 2ο-ΤΙΜΕΣ'!B120)</f>
        <v>0</v>
      </c>
      <c r="C121" s="29">
        <f>LN('ΒΗΜΑ 2ο-ΤΙΜΕΣ'!C121/'ΒΗΜΑ 2ο-ΤΙΜΕΣ'!C120)</f>
        <v>3.1645596029631616E-3</v>
      </c>
      <c r="D121" s="29">
        <f>LN('ΒΗΜΑ 2ο-ΤΙΜΕΣ'!D121/'ΒΗΜΑ 2ο-ΤΙΜΕΣ'!D120)</f>
        <v>1.7671142562810844E-2</v>
      </c>
      <c r="E121" s="29">
        <f>LN('ΒΗΜΑ 2ο-ΤΙΜΕΣ'!E121/'ΒΗΜΑ 2ο-ΤΙΜΕΣ'!E120)</f>
        <v>-4.5095905059751489E-3</v>
      </c>
      <c r="F121" s="29">
        <f>LN('ΒΗΜΑ 2ο-ΤΙΜΕΣ'!F121/'ΒΗΜΑ 2ο-ΤΙΜΕΣ'!F120)</f>
        <v>0</v>
      </c>
      <c r="G121" s="29">
        <f>LN('ΒΗΜΑ 2ο-ΤΙΜΕΣ'!G121/'ΒΗΜΑ 2ο-ΤΙΜΕΣ'!G120)</f>
        <v>8.2304991365154435E-3</v>
      </c>
      <c r="H121" s="29">
        <f>LN('ΒΗΜΑ 2ο-ΤΙΜΕΣ'!H121/'ΒΗΜΑ 2ο-ΤΙΜΕΣ'!H120)</f>
        <v>-2.3623145763435941E-2</v>
      </c>
      <c r="I121" s="29">
        <f>LN('ΒΗΜΑ 2ο-ΤΙΜΕΣ'!I121/'ΒΗΜΑ 2ο-ΤΙΜΕΣ'!I120)</f>
        <v>-7.9051795071132611E-3</v>
      </c>
      <c r="J121" s="29">
        <f>LN('ΒΗΜΑ 2ο-ΤΙΜΕΣ'!J121/'ΒΗΜΑ 2ο-ΤΙΜΕΣ'!J120)</f>
        <v>1.1274076573217941E-2</v>
      </c>
      <c r="K121" s="29">
        <f>LN('ΒΗΜΑ 2ο-ΤΙΜΕΣ'!K121/'ΒΗΜΑ 2ο-ΤΙΜΕΣ'!K120)</f>
        <v>9.6853057344636791E-3</v>
      </c>
      <c r="L121" s="29">
        <f>LN('ΒΗΜΑ 2ο-ΤΙΜΕΣ'!L121/'ΒΗΜΑ 2ο-ΤΙΜΕΣ'!L120)</f>
        <v>8.9686699827603161E-3</v>
      </c>
      <c r="M121" s="29">
        <f>LN('ΒΗΜΑ 2ο-ΤΙΜΕΣ'!M121/'ΒΗΜΑ 2ο-ΤΙΜΕΣ'!M120)</f>
        <v>1.1757156986043739E-2</v>
      </c>
      <c r="N121" s="29">
        <f>LN('ΒΗΜΑ 2ο-ΤΙΜΕΣ'!N121/'ΒΗΜΑ 2ο-ΤΙΜΕΣ'!N120)</f>
        <v>-7.9043207340452851E-2</v>
      </c>
      <c r="O121" s="29">
        <f>LN('ΒΗΜΑ 2ο-ΤΙΜΕΣ'!O121/'ΒΗΜΑ 2ο-ΤΙΜΕΣ'!O120)</f>
        <v>0</v>
      </c>
      <c r="P121" s="29">
        <f>LN('ΒΗΜΑ 2ο-ΤΙΜΕΣ'!P121/'ΒΗΜΑ 2ο-ΤΙΜΕΣ'!P120)</f>
        <v>2.8987536873252187E-2</v>
      </c>
      <c r="Q121" s="29">
        <f>LN('ΒΗΜΑ 2ο-ΤΙΜΕΣ'!Q121/'ΒΗΜΑ 2ο-ΤΙΜΕΣ'!Q120)</f>
        <v>0</v>
      </c>
      <c r="R121" s="29">
        <f>LN('ΒΗΜΑ 2ο-ΤΙΜΕΣ'!R121/'ΒΗΜΑ 2ο-ΤΙΜΕΣ'!R120)</f>
        <v>-3.2206147000421719E-3</v>
      </c>
      <c r="S121" s="29">
        <f>LN('ΒΗΜΑ 2ο-ΤΙΜΕΣ'!S121/'ΒΗΜΑ 2ο-ΤΙΜΕΣ'!S120)</f>
        <v>-1.9048194970694363E-2</v>
      </c>
      <c r="T121" s="29">
        <f>LN('ΒΗΜΑ 2ο-ΤΙΜΕΣ'!T121/'ΒΗΜΑ 2ο-ΤΙΜΕΣ'!T120)</f>
        <v>-5.5478644377179786E-3</v>
      </c>
      <c r="U121" s="29">
        <f>LN('ΒΗΜΑ 2ο-ΤΙΜΕΣ'!U121/'ΒΗΜΑ 2ο-ΤΙΜΕΣ'!U120)</f>
        <v>1.5267472130788381E-2</v>
      </c>
      <c r="V121" s="29">
        <f>LN('ΒΗΜΑ 2ο-ΤΙΜΕΣ'!V121/'ΒΗΜΑ 2ο-ΤΙΜΕΣ'!V120)</f>
        <v>6.6445427186685108E-3</v>
      </c>
      <c r="W121" s="29">
        <f>LN('ΒΗΜΑ 2ο-ΤΙΜΕΣ'!W121/'ΒΗΜΑ 2ο-ΤΙΜΕΣ'!W120)</f>
        <v>-2.5220694327099465E-3</v>
      </c>
      <c r="X121" s="29">
        <f>LN('ΒΗΜΑ 2ο-ΤΙΜΕΣ'!X121/'ΒΗΜΑ 2ο-ΤΙΜΕΣ'!X120)</f>
        <v>-2.0181641562371246E-3</v>
      </c>
      <c r="Y121" s="29">
        <f>LN('ΒΗΜΑ 2ο-ΤΙΜΕΣ'!Y121/'ΒΗΜΑ 2ο-ΤΙΜΕΣ'!Y120)</f>
        <v>-3.4552381506659728E-2</v>
      </c>
      <c r="Z121" s="29">
        <f>LN('ΒΗΜΑ 2ο-ΤΙΜΕΣ'!Z121/'ΒΗΜΑ 2ο-ΤΙΜΕΣ'!Z120)</f>
        <v>-4.7058910374125048E-3</v>
      </c>
      <c r="AA121" s="29">
        <f>LN('ΒΗΜΑ 2ο-ΤΙΜΕΣ'!AA121/'ΒΗΜΑ 2ο-ΤΙΜΕΣ'!AA120)</f>
        <v>1.1958288988873576E-2</v>
      </c>
      <c r="AB121" s="29">
        <f>LN('ΒΗΜΑ 2ο-ΤΙΜΕΣ'!AB121/'ΒΗΜΑ 2ο-ΤΙΜΕΣ'!AB120)</f>
        <v>7.5094220221313479E-3</v>
      </c>
      <c r="AC121" s="29">
        <f>LN('ΒΗΜΑ 2ο-ΤΙΜΕΣ'!AC121/'ΒΗΜΑ 2ο-ΤΙΜΕΣ'!AC120)</f>
        <v>1.8050546417300189E-3</v>
      </c>
      <c r="AD121" s="29">
        <f>LN('ΒΗΜΑ 2ο-ΤΙΜΕΣ'!AD121/'ΒΗΜΑ 2ο-ΤΙΜΕΣ'!AD120)</f>
        <v>-1.9403309897587418E-2</v>
      </c>
      <c r="AE121" s="29">
        <f>LN('ΒΗΜΑ 2ο-ΤΙΜΕΣ'!AE121/'ΒΗΜΑ 2ο-ΤΙΜΕΣ'!AE120)</f>
        <v>-3.3389012655145986E-3</v>
      </c>
      <c r="AF121" s="29">
        <f>LN('ΒΗΜΑ 2ο-ΤΙΜΕΣ'!AF121/'ΒΗΜΑ 2ο-ΤΙΜΕΣ'!AF120)</f>
        <v>4.175371410480592E-3</v>
      </c>
      <c r="AG121" s="29">
        <f>LN('ΒΗΜΑ 2ο-ΤΙΜΕΣ'!AG121/'ΒΗΜΑ 2ο-ΤΙΜΕΣ'!AG120)</f>
        <v>1.0434877292579494E-2</v>
      </c>
      <c r="AH121" s="29">
        <f>LN('ΒΗΜΑ 2ο-ΤΙΜΕΣ'!AH121/'ΒΗΜΑ 2ο-ΤΙΜΕΣ'!AH120)</f>
        <v>2.1762794225954484E-3</v>
      </c>
      <c r="AI121" s="29">
        <f>LN('ΒΗΜΑ 2ο-ΤΙΜΕΣ'!AI121/'ΒΗΜΑ 2ο-ΤΙΜΕΣ'!AI120)</f>
        <v>5.1679701584425976E-3</v>
      </c>
      <c r="AJ121" s="29">
        <f>LN('ΒΗΜΑ 2ο-ΤΙΜΕΣ'!AJ121/'ΒΗΜΑ 2ο-ΤΙΜΕΣ'!AJ120)</f>
        <v>0</v>
      </c>
      <c r="AK121" s="29">
        <f>LN('ΒΗΜΑ 2ο-ΤΙΜΕΣ'!AK121/'ΒΗΜΑ 2ο-ΤΙΜΕΣ'!AK120)</f>
        <v>4.3384015985983623E-3</v>
      </c>
      <c r="AL121" s="29">
        <f>LN('ΒΗΜΑ 2ο-ΤΙΜΕΣ'!AL121/'ΒΗΜΑ 2ο-ΤΙΜΕΣ'!AL120)</f>
        <v>-3.0459207484708459E-2</v>
      </c>
      <c r="AM121" s="29">
        <f>LN('ΒΗΜΑ 2ο-ΤΙΜΕΣ'!AM121/'ΒΗΜΑ 2ο-ΤΙΜΕΣ'!AM120)</f>
        <v>-1.8018505502678365E-2</v>
      </c>
      <c r="AN121" s="29">
        <f>LN('ΒΗΜΑ 2ο-ΤΙΜΕΣ'!AN121/'ΒΗΜΑ 2ο-ΤΙΜΕΣ'!AN120)</f>
        <v>7.2570692834835582E-2</v>
      </c>
      <c r="AO121" s="29">
        <f>LN('ΒΗΜΑ 2ο-ΤΙΜΕΣ'!AO121/'ΒΗΜΑ 2ο-ΤΙΜΕΣ'!AO120)</f>
        <v>3.084835351210095E-3</v>
      </c>
    </row>
    <row r="122" spans="1:41">
      <c r="A122" s="28">
        <v>43087</v>
      </c>
      <c r="B122" s="29">
        <f>LN('ΒΗΜΑ 2ο-ΤΙΜΕΣ'!B122/'ΒΗΜΑ 2ο-ΤΙΜΕΣ'!B121)</f>
        <v>6.8728792877620504E-3</v>
      </c>
      <c r="C122" s="29">
        <f>LN('ΒΗΜΑ 2ο-ΤΙΜΕΣ'!C122/'ΒΗΜΑ 2ο-ΤΙΜΕΣ'!C121)</f>
        <v>9.4340322333584942E-3</v>
      </c>
      <c r="D122" s="29">
        <f>LN('ΒΗΜΑ 2ο-ΤΙΜΕΣ'!D122/'ΒΗΜΑ 2ο-ΤΙΜΕΣ'!D121)</f>
        <v>1.2658396871923465E-2</v>
      </c>
      <c r="E122" s="29">
        <f>LN('ΒΗΜΑ 2ο-ΤΙΜΕΣ'!E122/'ΒΗΜΑ 2ο-ΤΙΜΕΣ'!E121)</f>
        <v>1.1236073266925752E-2</v>
      </c>
      <c r="F122" s="29">
        <f>LN('ΒΗΜΑ 2ο-ΤΙΜΕΣ'!F122/'ΒΗΜΑ 2ο-ΤΙΜΕΣ'!F121)</f>
        <v>1.4093763075859521E-2</v>
      </c>
      <c r="G122" s="29">
        <f>LN('ΒΗΜΑ 2ο-ΤΙΜΕΣ'!G122/'ΒΗΜΑ 2ο-ΤΙΜΕΣ'!G121)</f>
        <v>0</v>
      </c>
      <c r="H122" s="29">
        <f>LN('ΒΗΜΑ 2ο-ΤΙΜΕΣ'!H122/'ΒΗΜΑ 2ο-ΤΙΜΕΣ'!H121)</f>
        <v>1.5810606026642245E-2</v>
      </c>
      <c r="I122" s="29">
        <f>LN('ΒΗΜΑ 2ο-ΤΙΜΕΣ'!I122/'ΒΗΜΑ 2ο-ΤΙΜΕΣ'!I121)</f>
        <v>9.4787439545437387E-3</v>
      </c>
      <c r="J122" s="29">
        <f>LN('ΒΗΜΑ 2ο-ΤΙΜΕΣ'!J122/'ΒΗΜΑ 2ο-ΤΙΜΕΣ'!J121)</f>
        <v>-4.4943895878392153E-3</v>
      </c>
      <c r="K122" s="29">
        <f>LN('ΒΗΜΑ 2ο-ΤΙΜΕΣ'!K122/'ΒΗΜΑ 2ο-ΤΙΜΕΣ'!K121)</f>
        <v>2.8505492997926259E-2</v>
      </c>
      <c r="L122" s="29">
        <f>LN('ΒΗΜΑ 2ο-ΤΙΜΕΣ'!L122/'ΒΗΜΑ 2ο-ΤΙΜΕΣ'!L121)</f>
        <v>0</v>
      </c>
      <c r="M122" s="29">
        <f>LN('ΒΗΜΑ 2ο-ΤΙΜΕΣ'!M122/'ΒΗΜΑ 2ο-ΤΙΜΕΣ'!M121)</f>
        <v>4.940840221076212E-2</v>
      </c>
      <c r="N122" s="29">
        <f>LN('ΒΗΜΑ 2ο-ΤΙΜΕΣ'!N122/'ΒΗΜΑ 2ο-ΤΙΜΕΣ'!N121)</f>
        <v>2.5642430613337652E-2</v>
      </c>
      <c r="O122" s="29">
        <f>LN('ΒΗΜΑ 2ο-ΤΙΜΕΣ'!O122/'ΒΗΜΑ 2ο-ΤΙΜΕΣ'!O121)</f>
        <v>0</v>
      </c>
      <c r="P122" s="29">
        <f>LN('ΒΗΜΑ 2ο-ΤΙΜΕΣ'!P122/'ΒΗΜΑ 2ο-ΤΙΜΕΣ'!P121)</f>
        <v>-5.7306747089849834E-3</v>
      </c>
      <c r="Q122" s="29">
        <f>LN('ΒΗΜΑ 2ο-ΤΙΜΕΣ'!Q122/'ΒΗΜΑ 2ο-ΤΙΜΕΣ'!Q121)</f>
        <v>3.3447934067540125E-2</v>
      </c>
      <c r="R122" s="29">
        <f>LN('ΒΗΜΑ 2ο-ΤΙΜΕΣ'!R122/'ΒΗΜΑ 2ο-ΤΙΜΕΣ'!R121)</f>
        <v>2.9663191823558855E-2</v>
      </c>
      <c r="S122" s="29">
        <f>LN('ΒΗΜΑ 2ο-ΤΙΜΕΣ'!S122/'ΒΗΜΑ 2ο-ΤΙΜΕΣ'!S121)</f>
        <v>3.959046727100856E-2</v>
      </c>
      <c r="T122" s="29">
        <f>LN('ΒΗΜΑ 2ο-ΤΙΜΕΣ'!T122/'ΒΗΜΑ 2ο-ΤΙΜΕΣ'!T121)</f>
        <v>5.547864437717963E-3</v>
      </c>
      <c r="U122" s="29">
        <f>LN('ΒΗΜΑ 2ο-ΤΙΜΕΣ'!U122/'ΒΗΜΑ 2ο-ΤΙΜΕΣ'!U121)</f>
        <v>1.1299555253933466E-2</v>
      </c>
      <c r="V122" s="29">
        <f>LN('ΒΗΜΑ 2ο-ΤΙΜΕΣ'!V122/'ΒΗΜΑ 2ο-ΤΙΜΕΣ'!V121)</f>
        <v>1.3158084577511201E-2</v>
      </c>
      <c r="W122" s="29">
        <f>LN('ΒΗΜΑ 2ο-ΤΙΜΕΣ'!W122/'ΒΗΜΑ 2ο-ΤΙΜΕΣ'!W121)</f>
        <v>2.7398974188114562E-2</v>
      </c>
      <c r="X122" s="29">
        <f>LN('ΒΗΜΑ 2ο-ΤΙΜΕΣ'!X122/'ΒΗΜΑ 2ο-ΤΙΜΕΣ'!X121)</f>
        <v>6.0423144559626617E-3</v>
      </c>
      <c r="Y122" s="29">
        <f>LN('ΒΗΜΑ 2ο-ΤΙΜΕΣ'!Y122/'ΒΗΜΑ 2ο-ΤΙΜΕΣ'!Y121)</f>
        <v>4.3942121856498761E-2</v>
      </c>
      <c r="Z122" s="29">
        <f>LN('ΒΗΜΑ 2ο-ΤΙΜΕΣ'!Z122/'ΒΗΜΑ 2ο-ΤΙΜΕΣ'!Z121)</f>
        <v>-9.47874395454377E-3</v>
      </c>
      <c r="AA122" s="29">
        <f>LN('ΒΗΜΑ 2ο-ΤΙΜΕΣ'!AA122/'ΒΗΜΑ 2ο-ΤΙΜΕΣ'!AA121)</f>
        <v>-1.0455659104338631E-2</v>
      </c>
      <c r="AB122" s="29">
        <f>LN('ΒΗΜΑ 2ο-ΤΙΜΕΣ'!AB122/'ΒΗΜΑ 2ο-ΤΙΜΕΣ'!AB121)</f>
        <v>2.4906613124518304E-3</v>
      </c>
      <c r="AC122" s="29">
        <f>LN('ΒΗΜΑ 2ο-ΤΙΜΕΣ'!AC122/'ΒΗΜΑ 2ο-ΤΙΜΕΣ'!AC121)</f>
        <v>2.7569554038174213E-2</v>
      </c>
      <c r="AD122" s="29">
        <f>LN('ΒΗΜΑ 2ο-ΤΙΜΕΣ'!AD122/'ΒΗΜΑ 2ο-ΤΙΜΕΣ'!AD121)</f>
        <v>2.915216851033698E-2</v>
      </c>
      <c r="AE122" s="29">
        <f>LN('ΒΗΜΑ 2ο-ΤΙΜΕΣ'!AE122/'ΒΗΜΑ 2ο-ΤΙΜΕΣ'!AE121)</f>
        <v>-6.7114345879868038E-3</v>
      </c>
      <c r="AF122" s="29">
        <f>LN('ΒΗΜΑ 2ο-ΤΙΜΕΣ'!AF122/'ΒΗΜΑ 2ο-ΤΙΜΕΣ'!AF121)</f>
        <v>2.8749413285986007E-2</v>
      </c>
      <c r="AG122" s="29">
        <f>LN('ΒΗΜΑ 2ο-ΤΙΜΕΣ'!AG122/'ΒΗΜΑ 2ο-ΤΙΜΕΣ'!AG121)</f>
        <v>8.1372671960543291E-2</v>
      </c>
      <c r="AH122" s="29">
        <f>LN('ΒΗΜΑ 2ο-ΤΙΜΕΣ'!AH122/'ΒΗΜΑ 2ο-ΤΙΜΕΣ'!AH121)</f>
        <v>4.8790164169431834E-2</v>
      </c>
      <c r="AI122" s="29">
        <f>LN('ΒΗΜΑ 2ο-ΤΙΜΕΣ'!AI122/'ΒΗΜΑ 2ο-ΤΙΜΕΣ'!AI121)</f>
        <v>5.5151820075080064E-2</v>
      </c>
      <c r="AJ122" s="29">
        <f>LN('ΒΗΜΑ 2ο-ΤΙΜΕΣ'!AJ122/'ΒΗΜΑ 2ο-ΤΙΜΕΣ'!AJ121)</f>
        <v>4.8979689755469348E-3</v>
      </c>
      <c r="AK122" s="29">
        <f>LN('ΒΗΜΑ 2ο-ΤΙΜΕΣ'!AK122/'ΒΗΜΑ 2ο-ΤΙΜΕΣ'!AK121)</f>
        <v>-8.695706967553932E-3</v>
      </c>
      <c r="AL122" s="29">
        <f>LN('ΒΗΜΑ 2ο-ΤΙΜΕΣ'!AL122/'ΒΗΜΑ 2ο-ΤΙΜΕΣ'!AL121)</f>
        <v>3.0459207484708439E-2</v>
      </c>
      <c r="AM122" s="29">
        <f>LN('ΒΗΜΑ 2ο-ΤΙΜΕΣ'!AM122/'ΒΗΜΑ 2ο-ΤΙΜΕΣ'!AM121)</f>
        <v>2.2472855852058576E-2</v>
      </c>
      <c r="AN122" s="29">
        <f>LN('ΒΗΜΑ 2ο-ΤΙΜΕΣ'!AN122/'ΒΗΜΑ 2ο-ΤΙΜΕΣ'!AN121)</f>
        <v>0.16551443847757333</v>
      </c>
      <c r="AO122" s="29">
        <f>LN('ΒΗΜΑ 2ο-ΤΙΜΕΣ'!AO122/'ΒΗΜΑ 2ο-ΤΙΜΕΣ'!AO121)</f>
        <v>2.0325903014038908E-2</v>
      </c>
    </row>
    <row r="123" spans="1:41">
      <c r="A123" s="28">
        <v>43088</v>
      </c>
      <c r="B123" s="29">
        <f>LN('ΒΗΜΑ 2ο-ΤΙΜΕΣ'!B123/'ΒΗΜΑ 2ο-ΤΙΜΕΣ'!B122)</f>
        <v>-4.5766670274117547E-3</v>
      </c>
      <c r="C123" s="29">
        <f>LN('ΒΗΜΑ 2ο-ΤΙΜΕΣ'!C123/'ΒΗΜΑ 2ο-ΤΙΜΕΣ'!C122)</f>
        <v>3.1250025431352807E-3</v>
      </c>
      <c r="D123" s="29">
        <f>LN('ΒΗΜΑ 2ο-ΤΙΜΕΣ'!D123/'ΒΗΜΑ 2ο-ΤΙΜΕΣ'!D122)</f>
        <v>-1.1067306639681673E-2</v>
      </c>
      <c r="E123" s="29">
        <f>LN('ΒΗΜΑ 2ο-ΤΙΜΕΣ'!E123/'ΒΗΜΑ 2ο-ΤΙΜΕΣ'!E122)</f>
        <v>6.6815393334826471E-3</v>
      </c>
      <c r="F123" s="29">
        <f>LN('ΒΗΜΑ 2ο-ΤΙΜΕΣ'!F123/'ΒΗΜΑ 2ο-ΤΙΜΕΣ'!F122)</f>
        <v>-1.2730746467982078E-3</v>
      </c>
      <c r="G123" s="29">
        <f>LN('ΒΗΜΑ 2ο-ΤΙΜΕΣ'!G123/'ΒΗΜΑ 2ο-ΤΙΜΕΣ'!G122)</f>
        <v>-1.2371291802546718E-2</v>
      </c>
      <c r="H123" s="29">
        <f>LN('ΒΗΜΑ 2ο-ΤΙΜΕΣ'!H123/'ΒΗΜΑ 2ο-ΤΙΜΕΣ'!H122)</f>
        <v>0</v>
      </c>
      <c r="I123" s="29">
        <f>LN('ΒΗΜΑ 2ο-ΤΙΜΕΣ'!I123/'ΒΗΜΑ 2ο-ΤΙΜΕΣ'!I122)</f>
        <v>2.1773799549560754E-2</v>
      </c>
      <c r="J123" s="29">
        <f>LN('ΒΗΜΑ 2ο-ΤΙΜΕΣ'!J123/'ΒΗΜΑ 2ο-ΤΙΜΕΣ'!J122)</f>
        <v>-2.2547923870893162E-3</v>
      </c>
      <c r="K123" s="29">
        <f>LN('ΒΗΜΑ 2ο-ΤΙΜΕΣ'!K123/'ΒΗΜΑ 2ο-ΤΙΜΕΣ'!K122)</f>
        <v>1.6260520871780107E-2</v>
      </c>
      <c r="L123" s="29">
        <f>LN('ΒΗΜΑ 2ο-ΤΙΜΕΣ'!L123/'ΒΗΜΑ 2ο-ΤΙΜΕΣ'!L122)</f>
        <v>-2.9806281381377893E-3</v>
      </c>
      <c r="M123" s="29">
        <f>LN('ΒΗΜΑ 2ο-ΤΙΜΕΣ'!M123/'ΒΗΜΑ 2ο-ΤΙΜΕΣ'!M122)</f>
        <v>7.3891961823708647E-3</v>
      </c>
      <c r="N123" s="29">
        <f>LN('ΒΗΜΑ 2ο-ΤΙΜΕΣ'!N123/'ΒΗΜΑ 2ο-ΤΙΜΕΣ'!N122)</f>
        <v>4.2105325363434578E-3</v>
      </c>
      <c r="O123" s="29">
        <f>LN('ΒΗΜΑ 2ο-ΤΙΜΕΣ'!O123/'ΒΗΜΑ 2ο-ΤΙΜΕΣ'!O122)</f>
        <v>4.5462374076757413E-2</v>
      </c>
      <c r="P123" s="29">
        <f>LN('ΒΗΜΑ 2ο-ΤΙΜΕΣ'!P123/'ΒΗΜΑ 2ο-ΤΙΜΕΣ'!P122)</f>
        <v>-1.1560822401075971E-2</v>
      </c>
      <c r="Q123" s="29">
        <f>LN('ΒΗΜΑ 2ο-ΤΙΜΕΣ'!Q123/'ΒΗΜΑ 2ο-ΤΙΜΕΣ'!Q122)</f>
        <v>-2.1277398447284851E-2</v>
      </c>
      <c r="R123" s="29">
        <f>LN('ΒΗΜΑ 2ο-ΤΙΜΕΣ'!R123/'ΒΗΜΑ 2ο-ΤΙΜΕΣ'!R122)</f>
        <v>-1.8967902706810924E-2</v>
      </c>
      <c r="S123" s="29">
        <f>LN('ΒΗΜΑ 2ο-ΤΙΜΕΣ'!S123/'ΒΗΜΑ 2ο-ΤΙΜΕΣ'!S122)</f>
        <v>1.8315530306432976E-2</v>
      </c>
      <c r="T123" s="29">
        <f>LN('ΒΗΜΑ 2ο-ΤΙΜΕΣ'!T123/'ΒΗΜΑ 2ο-ΤΙΜΕΣ'!T122)</f>
        <v>-4.158010148663677E-3</v>
      </c>
      <c r="U123" s="29">
        <f>LN('ΒΗΜΑ 2ο-ΤΙΜΕΣ'!U123/'ΒΗΜΑ 2ο-ΤΙΜΕΣ'!U122)</f>
        <v>-1.8904154639152723E-2</v>
      </c>
      <c r="V123" s="29">
        <f>LN('ΒΗΜΑ 2ο-ΤΙΜΕΣ'!V123/'ΒΗΜΑ 2ο-ΤΙΜΕΣ'!V122)</f>
        <v>0</v>
      </c>
      <c r="W123" s="29">
        <f>LN('ΒΗΜΑ 2ο-ΤΙΜΕΣ'!W123/'ΒΗΜΑ 2ο-ΤΙΜΕΣ'!W122)</f>
        <v>0</v>
      </c>
      <c r="X123" s="29">
        <f>LN('ΒΗΜΑ 2ο-ΤΙΜΕΣ'!X123/'ΒΗΜΑ 2ο-ΤΙΜΕΣ'!X122)</f>
        <v>1.3958352250706855E-2</v>
      </c>
      <c r="Y123" s="29">
        <f>LN('ΒΗΜΑ 2ο-ΤΙΜΕΣ'!Y123/'ΒΗΜΑ 2ο-ΤΙΜΕΣ'!Y122)</f>
        <v>-5.62325755436212E-3</v>
      </c>
      <c r="Z123" s="29">
        <f>LN('ΒΗΜΑ 2ο-ΤΙΜΕΣ'!Z123/'ΒΗΜΑ 2ο-ΤΙΜΕΣ'!Z122)</f>
        <v>4.7506027585977988E-3</v>
      </c>
      <c r="AA123" s="29">
        <f>LN('ΒΗΜΑ 2ο-ΤΙΜΕΣ'!AA123/'ΒΗΜΑ 2ο-ΤΙΜΕΣ'!AA122)</f>
        <v>1.0455659104338709E-2</v>
      </c>
      <c r="AB123" s="29">
        <f>LN('ΒΗΜΑ 2ο-ΤΙΜΕΣ'!AB123/'ΒΗΜΑ 2ο-ΤΙΜΕΣ'!AB122)</f>
        <v>9.9010709827115368E-3</v>
      </c>
      <c r="AC123" s="29">
        <f>LN('ΒΗΜΑ 2ο-ΤΙΜΕΣ'!AC123/'ΒΗΜΑ 2ο-ΤΙΜΕΣ'!AC122)</f>
        <v>-5.2770571008437812E-3</v>
      </c>
      <c r="AD123" s="29">
        <f>LN('ΒΗΜΑ 2ο-ΤΙΜΕΣ'!AD123/'ΒΗΜΑ 2ο-ΤΙΜΕΣ'!AD122)</f>
        <v>0</v>
      </c>
      <c r="AE123" s="29">
        <f>LN('ΒΗΜΑ 2ο-ΤΙΜΕΣ'!AE123/'ΒΗΜΑ 2ο-ΤΙΜΕΣ'!AE122)</f>
        <v>0</v>
      </c>
      <c r="AF123" s="29">
        <f>LN('ΒΗΜΑ 2ο-ΤΙΜΕΣ'!AF123/'ΒΗΜΑ 2ο-ΤΙΜΕΣ'!AF122)</f>
        <v>0</v>
      </c>
      <c r="AG123" s="29">
        <f>LN('ΒΗΜΑ 2ο-ΤΙΜΕΣ'!AG123/'ΒΗΜΑ 2ο-ΤΙΜΕΣ'!AG122)</f>
        <v>5.8840500022933395E-2</v>
      </c>
      <c r="AH123" s="29">
        <f>LN('ΒΗΜΑ 2ο-ΤΙΜΕΣ'!AH123/'ΒΗΜΑ 2ο-ΤΙΜΕΣ'!AH122)</f>
        <v>3.1007776782481854E-3</v>
      </c>
      <c r="AI123" s="29">
        <f>LN('ΒΗΜΑ 2ο-ΤΙΜΕΣ'!AI123/'ΒΗΜΑ 2ο-ΤΙΜΕΣ'!AI122)</f>
        <v>-4.8899852941916809E-3</v>
      </c>
      <c r="AJ123" s="29">
        <f>LN('ΒΗΜΑ 2ο-ΤΙΜΕΣ'!AJ123/'ΒΗΜΑ 2ο-ΤΙΜΕΣ'!AJ122)</f>
        <v>-1.3114942077828018E-2</v>
      </c>
      <c r="AK123" s="29">
        <f>LN('ΒΗΜΑ 2ο-ΤΙΜΕΣ'!AK123/'ΒΗΜΑ 2ο-ΤΙΜΕΣ'!AK122)</f>
        <v>-2.6550232094120954E-2</v>
      </c>
      <c r="AL123" s="29">
        <f>LN('ΒΗΜΑ 2ο-ΤΙΜΕΣ'!AL123/'ΒΗΜΑ 2ο-ΤΙΜΕΣ'!AL122)</f>
        <v>1.980262729617973E-2</v>
      </c>
      <c r="AM123" s="29">
        <f>LN('ΒΗΜΑ 2ο-ΤΙΜΕΣ'!AM123/'ΒΗΜΑ 2ο-ΤΙΜΕΣ'!AM122)</f>
        <v>0</v>
      </c>
      <c r="AN123" s="29">
        <f>LN('ΒΗΜΑ 2ο-ΤΙΜΕΣ'!AN123/'ΒΗΜΑ 2ο-ΤΙΜΕΣ'!AN122)</f>
        <v>-1.7094433359299954E-2</v>
      </c>
      <c r="AO123" s="29">
        <f>LN('ΒΗΜΑ 2ο-ΤΙΜΕΣ'!AO123/'ΒΗΜΑ 2ο-ΤΙΜΕΣ'!AO122)</f>
        <v>-4.0322635279383401E-3</v>
      </c>
    </row>
    <row r="124" spans="1:41">
      <c r="A124" s="28">
        <v>43089</v>
      </c>
      <c r="B124" s="29">
        <f>LN('ΒΗΜΑ 2ο-ΤΙΜΕΣ'!B124/'ΒΗΜΑ 2ο-ΤΙΜΕΣ'!B123)</f>
        <v>1.0268202027199792E-2</v>
      </c>
      <c r="C124" s="29">
        <f>LN('ΒΗΜΑ 2ο-ΤΙΜΕΣ'!C124/'ΒΗΜΑ 2ο-ΤΙΜΕΣ'!C123)</f>
        <v>1.3942905969012667E-2</v>
      </c>
      <c r="D124" s="29">
        <f>LN('ΒΗΜΑ 2ο-ΤΙΜΕΣ'!D124/'ΒΗΜΑ 2ο-ΤΙΜΕΣ'!D123)</f>
        <v>3.5913305226212396E-2</v>
      </c>
      <c r="E124" s="29">
        <f>LN('ΒΗΜΑ 2ο-ΤΙΜΕΣ'!E124/'ΒΗΜΑ 2ο-ΤΙΜΕΣ'!E123)</f>
        <v>1.1092624542857557E-3</v>
      </c>
      <c r="F124" s="29">
        <f>LN('ΒΗΜΑ 2ο-ΤΙΜΕΣ'!F124/'ΒΗΜΑ 2ο-ΤΙΜΕΣ'!F123)</f>
        <v>1.0139503852439551E-2</v>
      </c>
      <c r="G124" s="29">
        <f>LN('ΒΗΜΑ 2ο-ΤΙΜΕΣ'!G124/'ΒΗΜΑ 2ο-ΤΙΜΕΣ'!G123)</f>
        <v>8.2645098498934314E-3</v>
      </c>
      <c r="H124" s="29">
        <f>LN('ΒΗΜΑ 2ο-ΤΙΜΕΣ'!H124/'ΒΗΜΑ 2ο-ΤΙΜΕΣ'!H123)</f>
        <v>3.9138993211363148E-3</v>
      </c>
      <c r="I124" s="29">
        <f>LN('ΒΗΜΑ 2ο-ΤΙΜΕΣ'!I124/'ΒΗΜΑ 2ο-ΤΙΜΕΣ'!I123)</f>
        <v>-1.5396461855927501E-3</v>
      </c>
      <c r="J124" s="29">
        <f>LN('ΒΗΜΑ 2ο-ΤΙΜΕΣ'!J124/'ΒΗΜΑ 2ο-ΤΙΜΕΣ'!J123)</f>
        <v>1.0106767669774384E-2</v>
      </c>
      <c r="K124" s="29">
        <f>LN('ΒΗΜΑ 2ο-ΤΙΜΕΣ'!K124/'ΒΗΜΑ 2ο-ΤΙΜΕΣ'!K123)</f>
        <v>6.8886609951853157E-3</v>
      </c>
      <c r="L124" s="29">
        <f>LN('ΒΗΜΑ 2ο-ΤΙΜΕΣ'!L124/'ΒΗΜΑ 2ο-ΤΙΜΕΣ'!L123)</f>
        <v>1.9217147185778351E-2</v>
      </c>
      <c r="M124" s="29">
        <f>LN('ΒΗΜΑ 2ο-ΤΙΜΕΣ'!M124/'ΒΗΜΑ 2ο-ΤΙΜΕΣ'!M123)</f>
        <v>1.2195273093818206E-2</v>
      </c>
      <c r="N124" s="29">
        <f>LN('ΒΗΜΑ 2ο-ΤΙΜΕΣ'!N124/'ΒΗΜΑ 2ο-ΤΙΜΕΣ'!N123)</f>
        <v>-2.1232220105774052E-2</v>
      </c>
      <c r="O124" s="29">
        <f>LN('ΒΗΜΑ 2ο-ΤΙΜΕΣ'!O124/'ΒΗΜΑ 2ο-ΤΙΜΕΣ'!O123)</f>
        <v>5.1959738930710958E-2</v>
      </c>
      <c r="P124" s="29">
        <f>LN('ΒΗΜΑ 2ο-ΤΙΜΕΣ'!P124/'ΒΗΜΑ 2ο-ΤΙΜΕΣ'!P123)</f>
        <v>1.7291497110061043E-2</v>
      </c>
      <c r="Q124" s="29">
        <f>LN('ΒΗΜΑ 2ο-ΤΙΜΕΣ'!Q124/'ΒΗΜΑ 2ο-ΤΙΜΕΣ'!Q123)</f>
        <v>9.3646169310427612E-3</v>
      </c>
      <c r="R124" s="29">
        <f>LN('ΒΗΜΑ 2ο-ΤΙΜΕΣ'!R124/'ΒΗΜΑ 2ο-ΤΙΜΕΣ'!R123)</f>
        <v>-9.6205979869824401E-3</v>
      </c>
      <c r="S124" s="29">
        <f>LN('ΒΗΜΑ 2ο-ΤΙΜΕΣ'!S124/'ΒΗΜΑ 2ο-ΤΙΜΕΣ'!S123)</f>
        <v>7.2333045935200607E-3</v>
      </c>
      <c r="T124" s="29">
        <f>LN('ΒΗΜΑ 2ο-ΤΙΜΕΣ'!T124/'ΒΗΜΑ 2ο-ΤΙΜΕΣ'!T123)</f>
        <v>-1.5395685477973554E-2</v>
      </c>
      <c r="U124" s="29">
        <f>LN('ΒΗΜΑ 2ο-ΤΙΜΕΣ'!U124/'ΒΗΜΑ 2ο-ΤΙΜΕΣ'!U123)</f>
        <v>1.1385322225125429E-2</v>
      </c>
      <c r="V124" s="29">
        <f>LN('ΒΗΜΑ 2ο-ΤΙΜΕΣ'!V124/'ΒΗΜΑ 2ο-ΤΙΜΕΣ'!V123)</f>
        <v>1.2987195526811112E-2</v>
      </c>
      <c r="W124" s="29">
        <f>LN('ΒΗΜΑ 2ο-ΤΙΜΕΣ'!W124/'ΒΗΜΑ 2ο-ΤΙΜΕΣ'!W123)</f>
        <v>6.1237178505289839E-3</v>
      </c>
      <c r="X124" s="29">
        <f>LN('ΒΗΜΑ 2ο-ΤΙΜΕΣ'!X124/'ΒΗΜΑ 2ο-ΤΙΜΕΣ'!X123)</f>
        <v>-3.9682591756205112E-3</v>
      </c>
      <c r="Y124" s="29">
        <f>LN('ΒΗΜΑ 2ο-ΤΙΜΕΣ'!Y124/'ΒΗΜΑ 2ο-ΤΙΜΕΣ'!Y123)</f>
        <v>1.3072081567352701E-2</v>
      </c>
      <c r="Z124" s="29">
        <f>LN('ΒΗΜΑ 2ο-ΤΙΜΕΣ'!Z124/'ΒΗΜΑ 2ο-ΤΙΜΕΣ'!Z123)</f>
        <v>4.728141195946116E-3</v>
      </c>
      <c r="AA124" s="29">
        <f>LN('ΒΗΜΑ 2ο-ΤΙΜΕΣ'!AA124/'ΒΗΜΑ 2ο-ΤΙΜΕΣ'!AA123)</f>
        <v>1.6212587977822601E-2</v>
      </c>
      <c r="AB124" s="29">
        <f>LN('ΒΗΜΑ 2ο-ΤΙΜΕΣ'!AB124/'ΒΗΜΑ 2ο-ΤΙΜΕΣ'!AB123)</f>
        <v>-7.416597655049483E-3</v>
      </c>
      <c r="AC124" s="29">
        <f>LN('ΒΗΜΑ 2ο-ΤΙΜΕΣ'!AC124/'ΒΗΜΑ 2ο-ΤΙΜΕΣ'!AC123)</f>
        <v>1.2270092591814401E-2</v>
      </c>
      <c r="AD124" s="29">
        <f>LN('ΒΗΜΑ 2ο-ΤΙΜΕΣ'!AD124/'ΒΗΜΑ 2ο-ΤΙΜΕΣ'!AD123)</f>
        <v>1.0762768580192763E-2</v>
      </c>
      <c r="AE124" s="29">
        <f>LN('ΒΗΜΑ 2ο-ΤΙΜΕΣ'!AE124/'ΒΗΜΑ 2ο-ΤΙΜΕΣ'!AE123)</f>
        <v>0</v>
      </c>
      <c r="AF124" s="29">
        <f>LN('ΒΗΜΑ 2ο-ΤΙΜΕΣ'!AF124/'ΒΗΜΑ 2ο-ΤΙΜΕΣ'!AF123)</f>
        <v>1.207258123426924E-2</v>
      </c>
      <c r="AG124" s="29">
        <f>LN('ΒΗΜΑ 2ο-ΤΙΜΕΣ'!AG124/'ΒΗΜΑ 2ο-ΤΙΜΕΣ'!AG123)</f>
        <v>-7.5472056353829663E-3</v>
      </c>
      <c r="AH124" s="29">
        <f>LN('ΒΗΜΑ 2ο-ΤΙΜΕΣ'!AH124/'ΒΗΜΑ 2ο-ΤΙΜΕΣ'!AH123)</f>
        <v>-2.0661164374718927E-3</v>
      </c>
      <c r="AI124" s="29">
        <f>LN('ΒΗΜΑ 2ο-ΤΙΜΕΣ'!AI124/'ΒΗΜΑ 2ο-ΤΙΜΕΣ'!AI123)</f>
        <v>0</v>
      </c>
      <c r="AJ124" s="29">
        <f>LN('ΒΗΜΑ 2ο-ΤΙΜΕΣ'!AJ124/'ΒΗΜΑ 2ο-ΤΙΜΕΣ'!AJ123)</f>
        <v>1.4742281737203431E-2</v>
      </c>
      <c r="AK124" s="29">
        <f>LN('ΒΗΜΑ 2ο-ΤΙΜΕΣ'!AK124/'ΒΗΜΑ 2ο-ΤΙΜΕΣ'!AK123)</f>
        <v>2.6550232094120964E-2</v>
      </c>
      <c r="AL124" s="29">
        <f>LN('ΒΗΜΑ 2ο-ΤΙΜΕΣ'!AL124/'ΒΗΜΑ 2ο-ΤΙΜΕΣ'!AL123)</f>
        <v>3.2626456348163694E-3</v>
      </c>
      <c r="AM124" s="29">
        <f>LN('ΒΗΜΑ 2ο-ΤΙΜΕΣ'!AM124/'ΒΗΜΑ 2ο-ΤΙΜΕΣ'!AM123)</f>
        <v>1.7621601349819629E-2</v>
      </c>
      <c r="AN124" s="29">
        <f>LN('ΒΗΜΑ 2ο-ΤΙΜΕΣ'!AN124/'ΒΗΜΑ 2ο-ΤΙΜΕΣ'!AN123)</f>
        <v>8.2691715845113409E-2</v>
      </c>
      <c r="AO124" s="29">
        <f>LN('ΒΗΜΑ 2ο-ΤΙΜΕΣ'!AO124/'ΒΗΜΑ 2ο-ΤΙΜΕΣ'!AO123)</f>
        <v>8.0483331828284151E-3</v>
      </c>
    </row>
    <row r="125" spans="1:41">
      <c r="A125" s="28">
        <v>43090</v>
      </c>
      <c r="B125" s="29">
        <f>LN('ΒΗΜΑ 2ο-ΤΙΜΕΣ'!B125/'ΒΗΜΑ 2ο-ΤΙΜΕΣ'!B124)</f>
        <v>2.1337137388131106E-2</v>
      </c>
      <c r="C125" s="29">
        <f>LN('ΒΗΜΑ 2ο-ΤΙΜΕΣ'!C125/'ΒΗΜΑ 2ο-ΤΙΜΕΣ'!C124)</f>
        <v>-3.0816665374080007E-3</v>
      </c>
      <c r="D125" s="29">
        <f>LN('ΒΗΜΑ 2ο-ΤΙΜΕΣ'!D125/'ΒΗΜΑ 2ο-ΤΙΜΕΣ'!D124)</f>
        <v>-6.1538655743781116E-3</v>
      </c>
      <c r="E125" s="29">
        <f>LN('ΒΗΜΑ 2ο-ΤΙΜΕΣ'!E125/'ΒΗΜΑ 2ο-ΤΙΜΕΣ'!E124)</f>
        <v>-3.3314855910033568E-3</v>
      </c>
      <c r="F125" s="29">
        <f>LN('ΒΗΜΑ 2ο-ΤΙΜΕΣ'!F125/'ΒΗΜΑ 2ο-ΤΙΜΕΣ'!F124)</f>
        <v>-3.7902761737806908E-3</v>
      </c>
      <c r="G125" s="29">
        <f>LN('ΒΗΜΑ 2ο-ΤΙΜΕΣ'!G125/'ΒΗΜΑ 2ο-ΤΙΜΕΣ'!G124)</f>
        <v>0</v>
      </c>
      <c r="H125" s="29">
        <f>LN('ΒΗΜΑ 2ο-ΤΙΜΕΣ'!H125/'ΒΗΜΑ 2ο-ΤΙΜΕΣ'!H124)</f>
        <v>3.8986404156573229E-3</v>
      </c>
      <c r="I125" s="29">
        <f>LN('ΒΗΜΑ 2ο-ΤΙΜΕΣ'!I125/'ΒΗΜΑ 2ο-ΤΙΜΕΣ'!I124)</f>
        <v>-1.7094433359300183E-2</v>
      </c>
      <c r="J125" s="29">
        <f>LN('ΒΗΜΑ 2ο-ΤΙΜΕΣ'!J125/'ΒΗΜΑ 2ο-ΤΙΜΕΣ'!J124)</f>
        <v>-8.9787359652758712E-3</v>
      </c>
      <c r="K125" s="29">
        <f>LN('ΒΗΜΑ 2ο-ΤΙΜΕΣ'!K125/'ΒΗΜΑ 2ο-ΤΙΜΕΣ'!K124)</f>
        <v>1.3636574949545444E-2</v>
      </c>
      <c r="L125" s="29">
        <f>LN('ΒΗΜΑ 2ο-ΤΙΜΕΣ'!L125/'ΒΗΜΑ 2ο-ΤΙΜΕΣ'!L124)</f>
        <v>0</v>
      </c>
      <c r="M125" s="29">
        <f>LN('ΒΗΜΑ 2ο-ΤΙΜΕΣ'!M125/'ΒΗΜΑ 2ο-ΤΙΜΕΣ'!M124)</f>
        <v>1.2048338516174574E-2</v>
      </c>
      <c r="N125" s="29">
        <f>LN('ΒΗΜΑ 2ο-ΤΙΜΕΣ'!N125/'ΒΗΜΑ 2ο-ΤΙΜΕΣ'!N124)</f>
        <v>-1.2959144642505341E-2</v>
      </c>
      <c r="O125" s="29">
        <f>LN('ΒΗΜΑ 2ο-ΤΙΜΕΣ'!O125/'ΒΗΜΑ 2ο-ΤΙΜΕΣ'!O124)</f>
        <v>0</v>
      </c>
      <c r="P125" s="29">
        <f>LN('ΒΗΜΑ 2ο-ΤΙΜΕΣ'!P125/'ΒΗΜΑ 2ο-ΤΙΜΕΣ'!P124)</f>
        <v>-3.7850224131097523E-2</v>
      </c>
      <c r="Q125" s="29">
        <f>LN('ΒΗΜΑ 2ο-ΤΙΜΕΣ'!Q125/'ΒΗΜΑ 2ο-ΤΙΜΕΣ'!Q124)</f>
        <v>1.9776517976456607E-2</v>
      </c>
      <c r="R125" s="29">
        <f>LN('ΒΗΜΑ 2ο-ΤΙΜΕΣ'!R125/'ΒΗΜΑ 2ο-ΤΙΜΕΣ'!R124)</f>
        <v>3.2171609517755427E-3</v>
      </c>
      <c r="S125" s="29">
        <f>LN('ΒΗΜΑ 2ο-ΤΙΜΕΣ'!S125/'ΒΗΜΑ 2ο-ΤΙΜΕΣ'!S124)</f>
        <v>1.8001805041478473E-3</v>
      </c>
      <c r="T125" s="29">
        <f>LN('ΒΗΜΑ 2ο-ΤΙΜΕΣ'!T125/'ΒΗΜΑ 2ο-ΤΙΜΕΣ'!T124)</f>
        <v>8.427016161880142E-3</v>
      </c>
      <c r="U125" s="29">
        <f>LN('ΒΗΜΑ 2ο-ΤΙΜΕΣ'!U125/'ΒΗΜΑ 2ο-ΤΙΜΕΣ'!U124)</f>
        <v>0</v>
      </c>
      <c r="V125" s="29">
        <f>LN('ΒΗΜΑ 2ο-ΤΙΜΕΣ'!V125/'ΒΗΜΑ 2ο-ΤΙΜΕΣ'!V124)</f>
        <v>2.5479085300984968E-2</v>
      </c>
      <c r="W125" s="29">
        <f>LN('ΒΗΜΑ 2ο-ΤΙΜΕΣ'!W125/'ΒΗΜΑ 2ο-ΤΙΜΕΣ'!W124)</f>
        <v>6.0864460564022532E-3</v>
      </c>
      <c r="X125" s="29">
        <f>LN('ΒΗΜΑ 2ο-ΤΙΜΕΣ'!X125/'ΒΗΜΑ 2ο-ΤΙΜΕΣ'!X124)</f>
        <v>1.7734454939768475E-2</v>
      </c>
      <c r="Y125" s="29">
        <f>LN('ΒΗΜΑ 2ο-ΤΙΜΕΣ'!Y125/'ΒΗΜΑ 2ο-ΤΙΜΕΣ'!Y124)</f>
        <v>2.3832475368098242E-2</v>
      </c>
      <c r="Z125" s="29">
        <f>LN('ΒΗΜΑ 2ο-ΤΙΜΕΣ'!Z125/'ΒΗΜΑ 2ο-ΤΙΜΕΣ'!Z124)</f>
        <v>4.7058910374124926E-3</v>
      </c>
      <c r="AA125" s="29">
        <f>LN('ΒΗΜΑ 2ο-ΤΙΜΕΣ'!AA125/'ΒΗΜΑ 2ο-ΤΙΜΕΣ'!AA124)</f>
        <v>3.5897608909576967E-2</v>
      </c>
      <c r="AB125" s="29">
        <f>LN('ΒΗΜΑ 2ο-ΤΙΜΕΣ'!AB125/'ΒΗΜΑ 2ο-ΤΙΜΕΣ'!AB124)</f>
        <v>-4.9751346401139549E-3</v>
      </c>
      <c r="AC125" s="29">
        <f>LN('ΒΗΜΑ 2ο-ΤΙΜΕΣ'!AC125/'ΒΗΜΑ 2ο-ΤΙΜΕΣ'!AC124)</f>
        <v>-2.6166608911718501E-3</v>
      </c>
      <c r="AD125" s="29">
        <f>LN('ΒΗΜΑ 2ο-ΤΙΜΕΣ'!AD125/'ΒΗΜΑ 2ο-ΤΙΜΕΣ'!AD124)</f>
        <v>-1.1882798564742583E-2</v>
      </c>
      <c r="AE125" s="29">
        <f>LN('ΒΗΜΑ 2ο-ΤΙΜΕΣ'!AE125/'ΒΗΜΑ 2ο-ΤΙΜΕΣ'!AE124)</f>
        <v>0</v>
      </c>
      <c r="AF125" s="29">
        <f>LN('ΒΗΜΑ 2ο-ΤΙΜΕΣ'!AF125/'ΒΗΜΑ 2ο-ΤΙΜΕΣ'!AF124)</f>
        <v>-1.2072581234269249E-2</v>
      </c>
      <c r="AG125" s="29">
        <f>LN('ΒΗΜΑ 2ο-ΤΙΜΕΣ'!AG125/'ΒΗΜΑ 2ο-ΤΙΜΕΣ'!AG124)</f>
        <v>-4.493397247925808E-2</v>
      </c>
      <c r="AH125" s="29">
        <f>LN('ΒΗΜΑ 2ο-ΤΙΜΕΣ'!AH125/'ΒΗΜΑ 2ο-ΤΙΜΕΣ'!AH124)</f>
        <v>-1.0395104000340077E-2</v>
      </c>
      <c r="AI125" s="29">
        <f>LN('ΒΗΜΑ 2ο-ΤΙΜΕΣ'!AI125/'ΒΗΜΑ 2ο-ΤΙΜΕΣ'!AI124)</f>
        <v>-1.0842885924707881E-2</v>
      </c>
      <c r="AJ125" s="29">
        <f>LN('ΒΗΜΑ 2ο-ΤΙΜΕΣ'!AJ125/'ΒΗΜΑ 2ο-ΤΙΜΕΣ'!AJ124)</f>
        <v>4.8661896511729063E-3</v>
      </c>
      <c r="AK125" s="29">
        <f>LN('ΒΗΜΑ 2ο-ΤΙΜΕΣ'!AK125/'ΒΗΜΑ 2ο-ΤΙΜΕΣ'!AK124)</f>
        <v>-6.5717651632346136E-3</v>
      </c>
      <c r="AL125" s="29">
        <f>LN('ΒΗΜΑ 2ο-ΤΙΜΕΣ'!AL125/'ΒΗΜΑ 2ο-ΤΙΜΕΣ'!AL124)</f>
        <v>9.7245498919947809E-3</v>
      </c>
      <c r="AM125" s="29">
        <f>LN('ΒΗΜΑ 2ο-ΤΙΜΕΣ'!AM125/'ΒΗΜΑ 2ο-ΤΙΜΕΣ'!AM124)</f>
        <v>-1.7621601349819559E-2</v>
      </c>
      <c r="AN125" s="29">
        <f>LN('ΒΗΜΑ 2ο-ΤΙΜΕΣ'!AN125/'ΒΗΜΑ 2ο-ΤΙΜΕΣ'!AN124)</f>
        <v>-7.9681696491768449E-3</v>
      </c>
      <c r="AO125" s="29">
        <f>LN('ΒΗΜΑ 2ο-ΤΙΜΕΣ'!AO125/'ΒΗΜΑ 2ο-ΤΙΜΕΣ'!AO124)</f>
        <v>2.9617169703646362E-2</v>
      </c>
    </row>
    <row r="126" spans="1:41">
      <c r="A126" s="28">
        <v>43091</v>
      </c>
      <c r="B126" s="29">
        <f>LN('ΒΗΜΑ 2ο-ΤΙΜΕΣ'!B126/'ΒΗΜΑ 2ο-ΤΙΜΕΣ'!B125)</f>
        <v>-5.571045049455472E-3</v>
      </c>
      <c r="C126" s="29">
        <f>LN('ΒΗΜΑ 2ο-ΤΙΜΕΣ'!C126/'ΒΗΜΑ 2ο-ΤΙΜΕΣ'!C125)</f>
        <v>1.0744539282977163E-2</v>
      </c>
      <c r="D126" s="29">
        <f>LN('ΒΗΜΑ 2ο-ΤΙΜΕΣ'!D126/'ΒΗΜΑ 2ο-ΤΙΜΕΣ'!D125)</f>
        <v>1.0744539282977163E-2</v>
      </c>
      <c r="E126" s="29">
        <f>LN('ΒΗΜΑ 2ο-ΤΙΜΕΣ'!E126/'ΒΗΜΑ 2ο-ΤΙΜΕΣ'!E125)</f>
        <v>3.3314855910034193E-3</v>
      </c>
      <c r="F126" s="29">
        <f>LN('ΒΗΜΑ 2ο-ΤΙΜΕΣ'!F126/'ΒΗΜΑ 2ο-ΤΙΜΕΣ'!F125)</f>
        <v>-3.8046970436639714E-3</v>
      </c>
      <c r="G126" s="29">
        <f>LN('ΒΗΜΑ 2ο-ΤΙΜΕΣ'!G126/'ΒΗΜΑ 2ο-ΤΙΜΕΣ'!G125)</f>
        <v>2.4391453124159048E-2</v>
      </c>
      <c r="H126" s="29">
        <f>LN('ΒΗΜΑ 2ο-ΤΙΜΕΣ'!H126/'ΒΗΜΑ 2ο-ΤΙΜΕΣ'!H125)</f>
        <v>3.8835000263976122E-3</v>
      </c>
      <c r="I126" s="29">
        <f>LN('ΒΗΜΑ 2ο-ΤΙΜΕΣ'!I126/'ΒΗΜΑ 2ο-ΤΙΜΕΣ'!I125)</f>
        <v>-4.7132844520982016E-3</v>
      </c>
      <c r="J126" s="29">
        <f>LN('ΒΗΜΑ 2ο-ΤΙΜΕΣ'!J126/'ΒΗΜΑ 2ο-ΤΙΜΕΣ'!J125)</f>
        <v>1.2325085992620253E-2</v>
      </c>
      <c r="K126" s="29">
        <f>LN('ΒΗΜΑ 2ο-ΤΙΜΕΣ'!K126/'ΒΗΜΑ 2ο-ΤΙΜΕΣ'!K125)</f>
        <v>1.567781271922979E-2</v>
      </c>
      <c r="L126" s="29">
        <f>LN('ΒΗΜΑ 2ο-ΤΙΜΕΣ'!L126/'ΒΗΜΑ 2ο-ΤΙΜΕΣ'!L125)</f>
        <v>3.7360666961337274E-2</v>
      </c>
      <c r="M126" s="29">
        <f>LN('ΒΗΜΑ 2ο-ΤΙΜΕΣ'!M126/'ΒΗΜΑ 2ο-ΤΙΜΕΣ'!M125)</f>
        <v>2.3923456386199015E-3</v>
      </c>
      <c r="N126" s="29">
        <f>LN('ΒΗΜΑ 2ο-ΤΙΜΕΣ'!N126/'ΒΗΜΑ 2ο-ΤΙΜΕΣ'!N125)</f>
        <v>-1.3129291441792623E-2</v>
      </c>
      <c r="O126" s="29">
        <f>LN('ΒΗΜΑ 2ο-ΤΙΜΕΣ'!O126/'ΒΗΜΑ 2ο-ΤΙΜΕΣ'!O125)</f>
        <v>6.3351107580283311E-2</v>
      </c>
      <c r="P126" s="29">
        <f>LN('ΒΗΜΑ 2ο-ΤΙΜΕΣ'!P126/'ΒΗΜΑ 2ο-ΤΙΜΕΣ'!P125)</f>
        <v>2.0558727021036567E-2</v>
      </c>
      <c r="Q126" s="29">
        <f>LN('ΒΗΜΑ 2ο-ΤΙΜΕΣ'!Q126/'ΒΗΜΑ 2ο-ΤΙΜΕΣ'!Q125)</f>
        <v>2.6075634070807695E-3</v>
      </c>
      <c r="R126" s="29">
        <f>LN('ΒΗΜΑ 2ο-ΤΙΜΕΣ'!R126/'ΒΗΜΑ 2ο-ΤΙΜΕΣ'!R125)</f>
        <v>4.2735107773820852E-3</v>
      </c>
      <c r="S126" s="29">
        <f>LN('ΒΗΜΑ 2ο-ΤΙΜΕΣ'!S126/'ΒΗΜΑ 2ο-ΤΙΜΕΣ'!S125)</f>
        <v>1.9591009477169793E-2</v>
      </c>
      <c r="T126" s="29">
        <f>LN('ΒΗΜΑ 2ο-ΤΙΜΕΣ'!T126/'ΒΗΜΑ 2ο-ΤΙΜΕΣ'!T125)</f>
        <v>4.7790663836348481E-2</v>
      </c>
      <c r="U126" s="29">
        <f>LN('ΒΗΜΑ 2ο-ΤΙΜΕΣ'!U126/'ΒΗΜΑ 2ο-ΤΙΜΕΣ'!U125)</f>
        <v>-1.1385322225125352E-2</v>
      </c>
      <c r="V126" s="29">
        <f>LN('ΒΗΜΑ 2ο-ΤΙΜΕΣ'!V126/'ΒΗΜΑ 2ο-ΤΙΜΕΣ'!V125)</f>
        <v>-2.5479085300984899E-2</v>
      </c>
      <c r="W126" s="29">
        <f>LN('ΒΗΜΑ 2ο-ΤΙΜΕΣ'!W126/'ΒΗΜΑ 2ο-ΤΙΜΕΣ'!W125)</f>
        <v>6.0496252258232181E-3</v>
      </c>
      <c r="X126" s="29">
        <f>LN('ΒΗΜΑ 2ο-ΤΙΜΕΣ'!X126/'ΒΗΜΑ 2ο-ΤΙΜΕΣ'!X125)</f>
        <v>2.9824240310713776E-2</v>
      </c>
      <c r="Y126" s="29">
        <f>LN('ΒΗΜΑ 2ο-ΤΙΜΕΣ'!Y126/'ΒΗΜΑ 2ο-ΤΙΜΕΣ'!Y125)</f>
        <v>4.7754431295899825E-2</v>
      </c>
      <c r="Z126" s="29">
        <f>LN('ΒΗΜΑ 2ο-ΤΙΜΕΣ'!Z126/'ΒΗΜΑ 2ο-ΤΙΜΕΣ'!Z125)</f>
        <v>4.6838493124264375E-3</v>
      </c>
      <c r="AA126" s="29">
        <f>LN('ΒΗΜΑ 2ο-ΤΙΜΕΣ'!AA126/'ΒΗΜΑ 2ο-ΤΙΜΕΣ'!AA125)</f>
        <v>4.0088298068344935E-2</v>
      </c>
      <c r="AB126" s="29">
        <f>LN('ΒΗΜΑ 2ο-ΤΙΜΕΣ'!AB126/'ΒΗΜΑ 2ο-ΤΙΜΕΣ'!AB125)</f>
        <v>7.4534506545809722E-3</v>
      </c>
      <c r="AC126" s="29">
        <f>LN('ΒΗΜΑ 2ο-ΤΙΜΕΣ'!AC126/'ΒΗΜΑ 2ο-ΤΙΜΕΣ'!AC125)</f>
        <v>1.1289742144600533E-2</v>
      </c>
      <c r="AD126" s="29">
        <f>LN('ΒΗΜΑ 2ο-ΤΙΜΕΣ'!AD126/'ΒΗΜΑ 2ο-ΤΙΜΕΣ'!AD125)</f>
        <v>1.0405147760229345E-2</v>
      </c>
      <c r="AE126" s="29">
        <f>LN('ΒΗΜΑ 2ο-ΤΙΜΕΣ'!AE126/'ΒΗΜΑ 2ο-ΤΙΜΕΣ'!AE125)</f>
        <v>3.3613477027047063E-3</v>
      </c>
      <c r="AF126" s="29">
        <f>LN('ΒΗΜΑ 2ο-ΤΙΜΕΣ'!AF126/'ΒΗΜΑ 2ο-ΤΙΜΕΣ'!AF125)</f>
        <v>4.0404095370049058E-3</v>
      </c>
      <c r="AG126" s="29">
        <f>LN('ΒΗΜΑ 2ο-ΤΙΜΕΣ'!AG126/'ΒΗΜΑ 2ο-ΤΙΜΕΣ'!AG125)</f>
        <v>6.3191363514785324E-3</v>
      </c>
      <c r="AH126" s="29">
        <f>LN('ΒΗΜΑ 2ο-ΤΙΜΕΣ'!AH126/'ΒΗΜΑ 2ο-ΤΙΜΕΣ'!AH125)</f>
        <v>7.2879031575913524E-3</v>
      </c>
      <c r="AI126" s="29">
        <f>LN('ΒΗΜΑ 2ο-ΤΙΜΕΣ'!AI126/'ΒΗΜΑ 2ο-ΤΙΜΕΣ'!AI125)</f>
        <v>-1.1462871589590284E-2</v>
      </c>
      <c r="AJ126" s="29">
        <f>LN('ΒΗΜΑ 2ο-ΤΙΜΕΣ'!AJ126/'ΒΗΜΑ 2ο-ΤΙΜΕΣ'!AJ125)</f>
        <v>1.4458083175229917E-2</v>
      </c>
      <c r="AK126" s="29">
        <f>LN('ΒΗΜΑ 2ο-ΤΙΜΕΣ'!AK126/'ΒΗΜΑ 2ο-ΤΙΜΕΣ'!AK125)</f>
        <v>-8.8300794482720369E-3</v>
      </c>
      <c r="AL126" s="29">
        <f>LN('ΒΗΜΑ 2ο-ΤΙΜΕΣ'!AL126/'ΒΗΜΑ 2ο-ΤΙΜΕΣ'!AL125)</f>
        <v>0</v>
      </c>
      <c r="AM126" s="29">
        <f>LN('ΒΗΜΑ 2ο-ΤΙΜΕΣ'!AM126/'ΒΗΜΑ 2ο-ΤΙΜΕΣ'!AM125)</f>
        <v>0</v>
      </c>
      <c r="AN126" s="29">
        <f>LN('ΒΗΜΑ 2ο-ΤΙΜΕΣ'!AN126/'ΒΗΜΑ 2ο-ΤΙΜΕΣ'!AN125)</f>
        <v>3.1498667059371016E-2</v>
      </c>
      <c r="AO126" s="29">
        <f>LN('ΒΗΜΑ 2ο-ΤΙΜΕΣ'!AO126/'ΒΗΜΑ 2ο-ΤΙΜΕΣ'!AO125)</f>
        <v>5.8196090532640025E-3</v>
      </c>
    </row>
    <row r="127" spans="1:41">
      <c r="A127" s="28">
        <v>43096</v>
      </c>
      <c r="B127" s="29">
        <f>LN('ΒΗΜΑ 2ο-ΤΙΜΕΣ'!B127/'ΒΗΜΑ 2ο-ΤΙΜΕΣ'!B126)</f>
        <v>1.1111225425070849E-2</v>
      </c>
      <c r="C127" s="29">
        <f>LN('ΒΗΜΑ 2ο-ΤΙΜΕΣ'!C127/'ΒΗΜΑ 2ο-ΤΙΜΕΣ'!C126)</f>
        <v>-4.5906737085989512E-3</v>
      </c>
      <c r="D127" s="29">
        <f>LN('ΒΗΜΑ 2ο-ΤΙΜΕΣ'!D127/'ΒΗΜΑ 2ο-ΤΙΜΕΣ'!D126)</f>
        <v>-9.2025189311618939E-3</v>
      </c>
      <c r="E127" s="29">
        <f>LN('ΒΗΜΑ 2ο-ΤΙΜΕΣ'!E127/'ΒΗΜΑ 2ο-ΤΙΜΕΣ'!E126)</f>
        <v>1.3216051391526462E-2</v>
      </c>
      <c r="F127" s="29">
        <f>LN('ΒΗΜΑ 2ο-ΤΙΜΕΣ'!F127/'ΒΗΜΑ 2ο-ΤΙΜΕΣ'!F126)</f>
        <v>-2.5445306349948728E-3</v>
      </c>
      <c r="G127" s="29">
        <f>LN('ΒΗΜΑ 2ο-ΤΙΜΕΣ'!G127/'ΒΗΜΑ 2ο-ΤΙΜΕΣ'!G126)</f>
        <v>0</v>
      </c>
      <c r="H127" s="29">
        <f>LN('ΒΗΜΑ 2ο-ΤΙΜΕΣ'!H127/'ΒΗΜΑ 2ο-ΤΙΜΕΣ'!H126)</f>
        <v>3.8684767779203319E-3</v>
      </c>
      <c r="I127" s="29">
        <f>LN('ΒΗΜΑ 2ο-ΤΙΜΕΣ'!I127/'ΒΗΜΑ 2ο-ΤΙΜΕΣ'!I126)</f>
        <v>-6.3191363514785463E-3</v>
      </c>
      <c r="J127" s="29">
        <f>LN('ΒΗΜΑ 2ο-ΤΙΜΕΣ'!J127/'ΒΗΜΑ 2ο-ΤΙΜΕΣ'!J126)</f>
        <v>-6.7039357221903295E-3</v>
      </c>
      <c r="K127" s="29">
        <f>LN('ΒΗΜΑ 2ο-ΤΙΜΕΣ'!K127/'ΒΗΜΑ 2ο-ΤΙΜΕΣ'!K126)</f>
        <v>1.762160134981941E-2</v>
      </c>
      <c r="L127" s="29">
        <f>LN('ΒΗΜΑ 2ο-ΤΙΜΕΣ'!L127/'ΒΗΜΑ 2ο-ΤΙΜΕΣ'!L126)</f>
        <v>8.2534988315602117E-2</v>
      </c>
      <c r="M127" s="29">
        <f>LN('ΒΗΜΑ 2ο-ΤΙΜΕΣ'!M127/'ΒΗΜΑ 2ο-ΤΙΜΕΣ'!M126)</f>
        <v>7.1428875123802039E-3</v>
      </c>
      <c r="N127" s="29">
        <f>LN('ΒΗΜΑ 2ο-ΤΙΜΕΣ'!N127/'ΒΗΜΑ 2ο-ΤΙΜΕΣ'!N126)</f>
        <v>-8.8496152769824993E-3</v>
      </c>
      <c r="O127" s="29">
        <f>LN('ΒΗΜΑ 2ο-ΤΙΜΕΣ'!O127/'ΒΗΜΑ 2ο-ΤΙΜΕΣ'!O126)</f>
        <v>-2.0000666706669543E-2</v>
      </c>
      <c r="P127" s="29">
        <f>LN('ΒΗΜΑ 2ο-ΤΙΜΕΣ'!P127/'ΒΗΜΑ 2ο-ΤΙΜΕΣ'!P126)</f>
        <v>3.1476132102017503E-2</v>
      </c>
      <c r="Q127" s="29">
        <f>LN('ΒΗΜΑ 2ο-ΤΙΜΕΣ'!Q127/'ΒΗΜΑ 2ο-ΤΙΜΕΣ'!Q126)</f>
        <v>-1.302931780415906E-3</v>
      </c>
      <c r="R127" s="29">
        <f>LN('ΒΗΜΑ 2ο-ΤΙΜΕΣ'!R127/'ΒΗΜΑ 2ο-ΤΙΜΕΣ'!R126)</f>
        <v>2.129926257824849E-3</v>
      </c>
      <c r="S127" s="29">
        <f>LN('ΒΗΜΑ 2ο-ΤΙΜΕΣ'!S127/'ΒΗΜΑ 2ο-ΤΙΜΕΣ'!S126)</f>
        <v>1.4010737069598369E-2</v>
      </c>
      <c r="T127" s="29">
        <f>LN('ΒΗΜΑ 2ο-ΤΙΜΕΣ'!T127/'ΒΗΜΑ 2ο-ΤΙΜΕΣ'!T126)</f>
        <v>-8.0321716972641538E-3</v>
      </c>
      <c r="U127" s="29">
        <f>LN('ΒΗΜΑ 2ο-ΤΙΜΕΣ'!U127/'ΒΗΜΑ 2ο-ΤΙΜΕΣ'!U126)</f>
        <v>0</v>
      </c>
      <c r="V127" s="29">
        <f>LN('ΒΗΜΑ 2ο-ΤΙΜΕΣ'!V127/'ΒΗΜΑ 2ο-ΤΙΜΕΣ'!V126)</f>
        <v>2.5479085300984968E-2</v>
      </c>
      <c r="W127" s="29">
        <f>LN('ΒΗΜΑ 2ο-ΤΙΜΕΣ'!W127/'ΒΗΜΑ 2ο-ΤΙΜΕΣ'!W126)</f>
        <v>1.2055456553489111E-3</v>
      </c>
      <c r="X127" s="29">
        <f>LN('ΒΗΜΑ 2ο-ΤΙΜΕΣ'!X127/'ΒΗΜΑ 2ο-ΤΙΜΕΣ'!X126)</f>
        <v>4.7281411959458957E-3</v>
      </c>
      <c r="Y127" s="29">
        <f>LN('ΒΗΜΑ 2ο-ΤΙΜΕΣ'!Y127/'ΒΗΜΑ 2ο-ΤΙΜΕΣ'!Y126)</f>
        <v>-6.9324367756447907E-3</v>
      </c>
      <c r="Z127" s="29">
        <f>LN('ΒΗΜΑ 2ο-ΤΙΜΕΣ'!Z127/'ΒΗΜΑ 2ο-ΤΙΜΕΣ'!Z126)</f>
        <v>0</v>
      </c>
      <c r="AA127" s="29">
        <f>LN('ΒΗΜΑ 2ο-ΤΙΜΕΣ'!AA127/'ΒΗΜΑ 2ο-ΤΙΜΕΣ'!AA126)</f>
        <v>3.9845908547199778E-2</v>
      </c>
      <c r="AB127" s="29">
        <f>LN('ΒΗΜΑ 2ο-ΤΙΜΕΣ'!AB127/'ΒΗΜΑ 2ο-ΤΙΜΕΣ'!AB126)</f>
        <v>2.2032714999882706E-2</v>
      </c>
      <c r="AC127" s="29">
        <f>LN('ΒΗΜΑ 2ο-ΤΙΜΕΣ'!AC127/'ΒΗΜΑ 2ο-ΤΙΜΕΣ'!AC126)</f>
        <v>1.7256259674696358E-3</v>
      </c>
      <c r="AD127" s="29">
        <f>LN('ΒΗΜΑ 2ο-ΤΙΜΕΣ'!AD127/'ΒΗΜΑ 2ο-ΤΙΜΕΣ'!AD126)</f>
        <v>1.8467225931647112E-3</v>
      </c>
      <c r="AE127" s="29">
        <f>LN('ΒΗΜΑ 2ο-ΤΙΜΕΣ'!AE127/'ΒΗΜΑ 2ο-ΤΙΜΕΣ'!AE126)</f>
        <v>0</v>
      </c>
      <c r="AF127" s="29">
        <f>LN('ΒΗΜΑ 2ο-ΤΙΜΕΣ'!AF127/'ΒΗΜΑ 2ο-ΤΙΜΕΣ'!AF126)</f>
        <v>9.2373320131015263E-2</v>
      </c>
      <c r="AG127" s="29">
        <f>LN('ΒΗΜΑ 2ο-ΤΙΜΕΣ'!AG127/'ΒΗΜΑ 2ο-ΤΙΜΕΣ'!AG126)</f>
        <v>7.8431774610258787E-3</v>
      </c>
      <c r="AH127" s="29">
        <f>LN('ΒΗΜΑ 2ο-ΤΙΜΕΣ'!AH127/'ΒΗΜΑ 2ο-ΤΙΜΕΣ'!AH126)</f>
        <v>-4.158010148663677E-3</v>
      </c>
      <c r="AI127" s="29">
        <f>LN('ΒΗΜΑ 2ο-ΤΙΜΕΣ'!AI127/'ΒΗΜΑ 2ο-ΤΙΜΕΣ'!AI126)</f>
        <v>5.4986391979169316E-3</v>
      </c>
      <c r="AJ127" s="29">
        <f>LN('ΒΗΜΑ 2ο-ΤΙΜΕΣ'!AJ127/'ΒΗΜΑ 2ο-ΤΙΜΕΣ'!AJ126)</f>
        <v>4.7732787526578117E-3</v>
      </c>
      <c r="AK127" s="29">
        <f>LN('ΒΗΜΑ 2ο-ΤΙΜΕΣ'!AK127/'ΒΗΜΑ 2ο-ΤΙΜΕΣ'!AK126)</f>
        <v>6.6298585386695818E-3</v>
      </c>
      <c r="AL127" s="29">
        <f>LN('ΒΗΜΑ 2ο-ΤΙΜΕΣ'!AL127/'ΒΗΜΑ 2ο-ΤΙΜΕΣ'!AL126)</f>
        <v>1.9169916107720123E-2</v>
      </c>
      <c r="AM127" s="29">
        <f>LN('ΒΗΜΑ 2ο-ΤΙΜΕΣ'!AM127/'ΒΗΜΑ 2ο-ΤΙΜΕΣ'!AM126)</f>
        <v>-6.688988150796652E-3</v>
      </c>
      <c r="AN127" s="29">
        <f>LN('ΒΗΜΑ 2ο-ΤΙΜΕΣ'!AN127/'ΒΗΜΑ 2ο-ΤΙΜΕΣ'!AN126)</f>
        <v>0</v>
      </c>
      <c r="AO127" s="29">
        <f>LN('ΒΗΜΑ 2ο-ΤΙΜΕΣ'!AO127/'ΒΗΜΑ 2ο-ΤΙΜΕΣ'!AO126)</f>
        <v>-7.7670293376596589E-3</v>
      </c>
    </row>
    <row r="128" spans="1:41">
      <c r="A128" s="28">
        <v>43097</v>
      </c>
      <c r="B128" s="29">
        <f>LN('ΒΗΜΑ 2ο-ΤΙΜΕΣ'!B128/'ΒΗΜΑ 2ο-ΤΙΜΕΣ'!B127)</f>
        <v>5.5096558109694795E-3</v>
      </c>
      <c r="C128" s="29">
        <f>LN('ΒΗΜΑ 2ο-ΤΙΜΕΣ'!C128/'ΒΗΜΑ 2ο-ΤΙΜΕΣ'!C127)</f>
        <v>-4.6118452225628196E-3</v>
      </c>
      <c r="D128" s="29">
        <f>LN('ΒΗΜΑ 2ο-ΤΙΜΕΣ'!D128/'ΒΗΜΑ 2ο-ΤΙΜΕΣ'!D127)</f>
        <v>-4.633212921488143E-3</v>
      </c>
      <c r="E128" s="29">
        <f>LN('ΒΗΜΑ 2ο-ΤΙΜΕΣ'!E128/'ΒΗΜΑ 2ο-ΤΙΜΕΣ'!E127)</f>
        <v>-2.1905813798188088E-3</v>
      </c>
      <c r="F128" s="29">
        <f>LN('ΒΗΜΑ 2ο-ΤΙΜΕΣ'!F128/'ΒΗΜΑ 2ο-ΤΙΜΕΣ'!F127)</f>
        <v>-7.6726719116601665E-3</v>
      </c>
      <c r="G128" s="29">
        <f>LN('ΒΗΜΑ 2ο-ΤΙΜΕΣ'!G128/'ΒΗΜΑ 2ο-ΤΙΜΕΣ'!G127)</f>
        <v>0</v>
      </c>
      <c r="H128" s="29">
        <f>LN('ΒΗΜΑ 2ο-ΤΙΜΕΣ'!H128/'ΒΗΜΑ 2ο-ΤΙΜΕΣ'!H127)</f>
        <v>-7.7519768043179359E-3</v>
      </c>
      <c r="I128" s="29">
        <f>LN('ΒΗΜΑ 2ο-ΤΙΜΕΣ'!I128/'ΒΗΜΑ 2ο-ΤΙΜΕΣ'!I127)</f>
        <v>-2.0817405083522356E-2</v>
      </c>
      <c r="J128" s="29">
        <f>LN('ΒΗΜΑ 2ο-ΤΙΜΕΣ'!J128/'ΒΗΜΑ 2ο-ΤΙΜΕΣ'!J127)</f>
        <v>-2.0385756924473863E-2</v>
      </c>
      <c r="K128" s="29">
        <f>LN('ΒΗΜΑ 2ο-ΤΙΜΕΣ'!K128/'ΒΗΜΑ 2ο-ΤΙΜΕΣ'!K127)</f>
        <v>-2.1857932199800967E-3</v>
      </c>
      <c r="L128" s="29">
        <f>LN('ΒΗΜΑ 2ο-ΤΙΜΕΣ'!L128/'ΒΗΜΑ 2ο-ΤΙΜΕΣ'!L127)</f>
        <v>0</v>
      </c>
      <c r="M128" s="29">
        <f>LN('ΒΗΜΑ 2ο-ΤΙΜΕΣ'!M128/'ΒΗΜΑ 2ο-ΤΙΜΕΣ'!M127)</f>
        <v>-1.3134517180646822E-2</v>
      </c>
      <c r="N128" s="29">
        <f>LN('ΒΗΜΑ 2ο-ΤΙΜΕΣ'!N128/'ΒΗΜΑ 2ο-ΤΙΜΕΣ'!N127)</f>
        <v>-4.4543503493801968E-3</v>
      </c>
      <c r="O128" s="29">
        <f>LN('ΒΗΜΑ 2ο-ΤΙΜΕΣ'!O128/'ΒΗΜΑ 2ο-ΤΙΜΕΣ'!O127)</f>
        <v>-2.022245380767809E-3</v>
      </c>
      <c r="P128" s="29">
        <f>LN('ΒΗΜΑ 2ο-ΤΙΜΕΣ'!P128/'ΒΗΜΑ 2ο-ΤΙΜΕΣ'!P127)</f>
        <v>0</v>
      </c>
      <c r="Q128" s="29">
        <f>LN('ΒΗΜΑ 2ο-ΤΙΜΕΣ'!Q128/'ΒΗΜΑ 2ο-ΤΙΜΕΣ'!Q127)</f>
        <v>-5.2287700827991761E-3</v>
      </c>
      <c r="R128" s="29">
        <f>LN('ΒΗΜΑ 2ο-ΤΙΜΕΣ'!R128/'ΒΗΜΑ 2ο-ΤΙΜΕΣ'!R127)</f>
        <v>0</v>
      </c>
      <c r="S128" s="29">
        <f>LN('ΒΗΜΑ 2ο-ΤΙΜΕΣ'!S128/'ΒΗΜΑ 2ο-ΤΙΜΕΣ'!S127)</f>
        <v>-1.7406444777839894E-3</v>
      </c>
      <c r="T128" s="29">
        <f>LN('ΒΗΜΑ 2ο-ΤΙΜΕΣ'!T128/'ΒΗΜΑ 2ο-ΤΙΜΕΣ'!T127)</f>
        <v>1.3431835464675379E-3</v>
      </c>
      <c r="U128" s="29">
        <f>LN('ΒΗΜΑ 2ο-ΤΙΜΕΣ'!U128/'ΒΗΜΑ 2ο-ΤΙΜΕΣ'!U127)</f>
        <v>-1.151644206155918E-2</v>
      </c>
      <c r="V128" s="29">
        <f>LN('ΒΗΜΑ 2ο-ΤΙΜΕΣ'!V128/'ΒΗΜΑ 2ο-ΤΙΜΕΣ'!V127)</f>
        <v>-1.9048194970694474E-2</v>
      </c>
      <c r="W128" s="29">
        <f>LN('ΒΗΜΑ 2ο-ΤΙΜΕΣ'!W128/'ΒΗΜΑ 2ο-ΤΙΜΕΣ'!W127)</f>
        <v>-1.0902591338215388E-2</v>
      </c>
      <c r="X128" s="29">
        <f>LN('ΒΗΜΑ 2ο-ΤΙΜΕΣ'!X128/'ΒΗΜΑ 2ο-ΤΙΜΕΣ'!X127)</f>
        <v>4.7058910374127138E-3</v>
      </c>
      <c r="Y128" s="29">
        <f>LN('ΒΗΜΑ 2ο-ΤΙΜΕΣ'!Y128/'ΒΗΜΑ 2ο-ΤΙΜΕΣ'!Y127)</f>
        <v>-3.7205354050066503E-2</v>
      </c>
      <c r="Z128" s="29">
        <f>LN('ΒΗΜΑ 2ο-ΤΙΜΕΣ'!Z128/'ΒΗΜΑ 2ο-ΤΙΜΕΣ'!Z127)</f>
        <v>-1.6490361899415461E-2</v>
      </c>
      <c r="AA128" s="29">
        <f>LN('ΒΗΜΑ 2ο-ΤΙΜΕΣ'!AA128/'ΒΗΜΑ 2ο-ΤΙΜΕΣ'!AA127)</f>
        <v>-3.0405514768112728E-2</v>
      </c>
      <c r="AB128" s="29">
        <f>LN('ΒΗΜΑ 2ο-ΤΙΜΕΣ'!AB128/'ΒΗΜΑ 2ο-ΤΙΜΕΣ'!AB127)</f>
        <v>2.4183808642816527E-3</v>
      </c>
      <c r="AC128" s="29">
        <f>LN('ΒΗΜΑ 2ο-ΤΙΜΕΣ'!AC128/'ΒΗΜΑ 2ο-ΤΙΜΕΣ'!AC127)</f>
        <v>-8.6580627431145415E-3</v>
      </c>
      <c r="AD128" s="29">
        <f>LN('ΒΗΜΑ 2ο-ΤΙΜΕΣ'!AD128/'ΒΗΜΑ 2ο-ΤΙΜΕΣ'!AD127)</f>
        <v>4.7855788000130597E-3</v>
      </c>
      <c r="AE128" s="29">
        <f>LN('ΒΗΜΑ 2ο-ΤΙΜΕΣ'!AE128/'ΒΗΜΑ 2ο-ΤΙΜΕΣ'!AE127)</f>
        <v>-3.3613477027047717E-3</v>
      </c>
      <c r="AF128" s="29">
        <f>LN('ΒΗΜΑ 2ο-ΤΙΜΕΣ'!AF128/'ΒΗΜΑ 2ο-ΤΙΜΕΣ'!AF127)</f>
        <v>-1.8553407895747834E-2</v>
      </c>
      <c r="AG128" s="29">
        <f>LN('ΒΗΜΑ 2ο-ΤΙΜΕΣ'!AG128/'ΒΗΜΑ 2ο-ΤΙΜΕΣ'!AG127)</f>
        <v>-5.6239718322876081E-2</v>
      </c>
      <c r="AH128" s="29">
        <f>LN('ΒΗΜΑ 2ο-ΤΙΜΕΣ'!AH128/'ΒΗΜΑ 2ο-ΤΙΜΕΣ'!AH127)</f>
        <v>3.1201273362436777E-3</v>
      </c>
      <c r="AI128" s="29">
        <f>LN('ΒΗΜΑ 2ο-ΤΙΜΕΣ'!AI128/'ΒΗΜΑ 2ο-ΤΙΜΕΣ'!AI127)</f>
        <v>-1.4056456339223287E-2</v>
      </c>
      <c r="AJ128" s="29">
        <f>LN('ΒΗΜΑ 2ο-ΤΙΜΕΣ'!AJ128/'ΒΗΜΑ 2ο-ΤΙΜΕΣ'!AJ127)</f>
        <v>-1.6000341346441075E-2</v>
      </c>
      <c r="AK128" s="29">
        <f>LN('ΒΗΜΑ 2ο-ΤΙΜΕΣ'!AK128/'ΒΗΜΑ 2ο-ΤΙΜΕΣ'!AK127)</f>
        <v>-1.1074310299093665E-2</v>
      </c>
      <c r="AL128" s="29">
        <f>LN('ΒΗΜΑ 2ο-ΤΙΜΕΣ'!AL128/'ΒΗΜΑ 2ο-ΤΙΜΕΣ'!AL127)</f>
        <v>-3.8714512180690393E-2</v>
      </c>
      <c r="AM128" s="29">
        <f>LN('ΒΗΜΑ 2ο-ΤΙΜΕΣ'!AM128/'ΒΗΜΑ 2ο-ΤΙΜΕΣ'!AM127)</f>
        <v>0</v>
      </c>
      <c r="AN128" s="29">
        <f>LN('ΒΗΜΑ 2ο-ΤΙΜΕΣ'!AN128/'ΒΗΜΑ 2ο-ΤΙΜΕΣ'!AN127)</f>
        <v>-4.7628048989254705E-2</v>
      </c>
      <c r="AO128" s="29">
        <f>LN('ΒΗΜΑ 2ο-ΤΙΜΕΣ'!AO128/'ΒΗΜΑ 2ο-ΤΙΜΕΣ'!AO127)</f>
        <v>1.9474202843956288E-3</v>
      </c>
    </row>
    <row r="129" spans="1:41">
      <c r="A129" s="28">
        <v>43098</v>
      </c>
      <c r="B129" s="29">
        <f>LN('ΒΗΜΑ 2ο-ΤΙΜΕΣ'!B129/'ΒΗΜΑ 2ο-ΤΙΜΕΣ'!B128)</f>
        <v>1.092907053219023E-2</v>
      </c>
      <c r="C129" s="29">
        <f>LN('ΒΗΜΑ 2ο-ΤΙΜΕΣ'!C129/'ΒΗΜΑ 2ο-ΤΙΜΕΣ'!C128)</f>
        <v>6.1258880887215011E-2</v>
      </c>
      <c r="D129" s="29">
        <f>LN('ΒΗΜΑ 2ο-ΤΙΜΕΣ'!D129/'ΒΗΜΑ 2ο-ΤΙΜΕΣ'!D128)</f>
        <v>1.5467907182987329E-3</v>
      </c>
      <c r="E129" s="29">
        <f>LN('ΒΗΜΑ 2ο-ΤΙΜΕΣ'!E129/'ΒΗΜΑ 2ο-ΤΙΜΕΣ'!E128)</f>
        <v>2.1905813798186818E-3</v>
      </c>
      <c r="F129" s="29">
        <f>LN('ΒΗΜΑ 2ο-ΤΙΜΕΣ'!F129/'ΒΗΜΑ 2ο-ΤΙΜΕΣ'!F128)</f>
        <v>-5.1480165174012443E-3</v>
      </c>
      <c r="G129" s="29">
        <f>LN('ΒΗΜΑ 2ο-ΤΙΜΕΣ'!G129/'ΒΗΜΑ 2ο-ΤΙΜΕΣ'!G128)</f>
        <v>-8.0645598367304078E-3</v>
      </c>
      <c r="H129" s="29">
        <f>LN('ΒΗΜΑ 2ο-ΤΙΜΕΣ'!H129/'ΒΗΜΑ 2ο-ΤΙΜΕΣ'!H128)</f>
        <v>7.7519768043179237E-3</v>
      </c>
      <c r="I129" s="29">
        <f>LN('ΒΗΜΑ 2ο-ΤΙΜΕΣ'!I129/'ΒΗΜΑ 2ο-ΤΙΜΕΣ'!I128)</f>
        <v>-1.6194335523029939E-3</v>
      </c>
      <c r="J129" s="29">
        <f>LN('ΒΗΜΑ 2ο-ΤΙΜΕΣ'!J129/'ΒΗΜΑ 2ο-ΤΙΜΕΣ'!J128)</f>
        <v>1.3636574949545444E-2</v>
      </c>
      <c r="K129" s="29">
        <f>LN('ΒΗΜΑ 2ο-ΤΙΜΕΣ'!K129/'ΒΗΜΑ 2ο-ΤΙΜΕΣ'!K128)</f>
        <v>2.1857932199802256E-3</v>
      </c>
      <c r="L129" s="29">
        <f>LN('ΒΗΜΑ 2ο-ΤΙΜΕΣ'!L129/'ΒΗΜΑ 2ο-ΤΙΜΕΣ'!L128)</f>
        <v>-6.5146810211937538E-3</v>
      </c>
      <c r="M129" s="29">
        <f>LN('ΒΗΜΑ 2ο-ΤΙΜΕΣ'!M129/'ΒΗΜΑ 2ο-ΤΙΜΕΣ'!M128)</f>
        <v>-2.6798193154724047E-2</v>
      </c>
      <c r="N129" s="29">
        <f>LN('ΒΗΜΑ 2ο-ΤΙΜΕΣ'!N129/'ΒΗΜΑ 2ο-ΤΙΜΕΣ'!N128)</f>
        <v>-8.9686699827603751E-3</v>
      </c>
      <c r="O129" s="29">
        <f>LN('ΒΗΜΑ 2ο-ΤΙΜΕΣ'!O129/'ΒΗΜΑ 2ο-ΤΙΜΕΣ'!O128)</f>
        <v>6.0862745403701325E-2</v>
      </c>
      <c r="P129" s="29">
        <f>LN('ΒΗΜΑ 2ο-ΤΙΜΕΣ'!P129/'ΒΗΜΑ 2ο-ΤΙΜΕΣ'!P128)</f>
        <v>1.398624197473987E-2</v>
      </c>
      <c r="Q129" s="29">
        <f>LN('ΒΗΜΑ 2ο-ΤΙΜΕΣ'!Q129/'ΒΗΜΑ 2ο-ΤΙΜΕΣ'!Q128)</f>
        <v>-2.6246734227711056E-3</v>
      </c>
      <c r="R129" s="29">
        <f>LN('ΒΗΜΑ 2ο-ΤΙΜΕΣ'!R129/'ΒΗΜΑ 2ο-ΤΙΜΕΣ'!R128)</f>
        <v>-1.0643960557867014E-3</v>
      </c>
      <c r="S129" s="29">
        <f>LN('ΒΗΜΑ 2ο-ΤΙΜΕΣ'!S129/'ΒΗΜΑ 2ο-ΤΙΜΕΣ'!S128)</f>
        <v>1.7406444777838966E-3</v>
      </c>
      <c r="T129" s="29">
        <f>LN('ΒΗΜΑ 2ο-ΤΙΜΕΣ'!T129/'ΒΗΜΑ 2ο-ΤΙΜΕΣ'!T128)</f>
        <v>0</v>
      </c>
      <c r="U129" s="29">
        <f>LN('ΒΗΜΑ 2ο-ΤΙΜΕΣ'!U129/'ΒΗΜΑ 2ο-ΤΙΜΕΣ'!U128)</f>
        <v>-2.3438572972017468E-2</v>
      </c>
      <c r="V129" s="29">
        <f>LN('ΒΗΜΑ 2ο-ΤΙΜΕΣ'!V129/'ΒΗΜΑ 2ο-ΤΙΜΕΣ'!V128)</f>
        <v>2.5317807984290001E-2</v>
      </c>
      <c r="W129" s="29">
        <f>LN('ΒΗΜΑ 2ο-ΤΙΜΕΣ'!W129/'ΒΗΜΑ 2ο-ΤΙΜΕΣ'!W128)</f>
        <v>4.8602768822526626E-3</v>
      </c>
      <c r="X129" s="29">
        <f>LN('ΒΗΜΑ 2ο-ΤΙΜΕΣ'!X129/'ΒΗΜΑ 2ο-ΤΙΜΕΣ'!X128)</f>
        <v>-1.4184634991956413E-2</v>
      </c>
      <c r="Y129" s="29">
        <f>LN('ΒΗΜΑ 2ο-ΤΙΜΕΣ'!Y129/'ΒΗΜΑ 2ο-ΤΙΜΕΣ'!Y128)</f>
        <v>2.1429391455898991E-2</v>
      </c>
      <c r="Z129" s="29">
        <f>LN('ΒΗΜΑ 2ο-ΤΙΜΕΣ'!Z129/'ΒΗΜΑ 2ο-ΤΙΜΕΣ'!Z128)</f>
        <v>1.1806512586989044E-2</v>
      </c>
      <c r="AA129" s="29">
        <f>LN('ΒΗΜΑ 2ο-ΤΙΜΕΣ'!AA129/'ΒΗΜΑ 2ο-ΤΙΜΕΣ'!AA128)</f>
        <v>-1.8970758629781006E-2</v>
      </c>
      <c r="AB129" s="29">
        <f>LN('ΒΗΜΑ 2ο-ΤΙΜΕΣ'!AB129/'ΒΗΜΑ 2ο-ΤΙΜΕΣ'!AB128)</f>
        <v>4.8192864359489218E-3</v>
      </c>
      <c r="AC129" s="29">
        <f>LN('ΒΗΜΑ 2ο-ΤΙΜΕΣ'!AC129/'ΒΗΜΑ 2ο-ΤΙΜΕΣ'!AC128)</f>
        <v>0</v>
      </c>
      <c r="AD129" s="29">
        <f>LN('ΒΗΜΑ 2ο-ΤΙΜΕΣ'!AD129/'ΒΗΜΑ 2ο-ΤΙΜΕΣ'!AD128)</f>
        <v>7.3421442358473214E-4</v>
      </c>
      <c r="AE129" s="29">
        <f>LN('ΒΗΜΑ 2ο-ΤΙΜΕΣ'!AE129/'ΒΗΜΑ 2ο-ΤΙΜΕΣ'!AE128)</f>
        <v>1.337812594617605E-2</v>
      </c>
      <c r="AF129" s="29">
        <f>LN('ΒΗΜΑ 2ο-ΤΙΜΕΣ'!AF129/'ΒΗΜΑ 2ο-ΤΙΜΕΣ'!AF128)</f>
        <v>-7.5188324140273398E-3</v>
      </c>
      <c r="AG129" s="29">
        <f>LN('ΒΗΜΑ 2ο-ΤΙΜΕΣ'!AG129/'ΒΗΜΑ 2ο-ΤΙΜΕΣ'!AG128)</f>
        <v>-7.5507552508145059E-2</v>
      </c>
      <c r="AH129" s="29">
        <f>LN('ΒΗΜΑ 2ο-ΤΙΜΕΣ'!AH129/'ΒΗΜΑ 2ο-ΤΙΜΕΣ'!AH128)</f>
        <v>5.1786754784514978E-3</v>
      </c>
      <c r="AI129" s="29">
        <f>LN('ΒΗΜΑ 2ο-ΤΙΜΕΣ'!AI129/'ΒΗΜΑ 2ο-ΤΙΜΕΣ'!AI128)</f>
        <v>-1.4256860624864977E-2</v>
      </c>
      <c r="AJ129" s="29">
        <f>LN('ΒΗΜΑ 2ο-ΤΙΜΕΣ'!AJ129/'ΒΗΜΑ 2ο-ΤΙΜΕΣ'!AJ128)</f>
        <v>9.6308930609611456E-3</v>
      </c>
      <c r="AK129" s="29">
        <f>LN('ΒΗΜΑ 2ο-ΤΙΜΕΣ'!AK129/'ΒΗΜΑ 2ο-ΤΙΜΕΣ'!AK128)</f>
        <v>-1.7978012295408317E-2</v>
      </c>
      <c r="AL129" s="29">
        <f>LN('ΒΗΜΑ 2ο-ΤΙΜΕΣ'!AL129/'ΒΗΜΑ 2ο-ΤΙΜΕΣ'!AL128)</f>
        <v>1.9544596072970346E-2</v>
      </c>
      <c r="AM129" s="29">
        <f>LN('ΒΗΜΑ 2ο-ΤΙΜΕΣ'!AM129/'ΒΗΜΑ 2ο-ΤΙΜΕΣ'!AM128)</f>
        <v>6.6889881507967101E-3</v>
      </c>
      <c r="AN129" s="29">
        <f>LN('ΒΗΜΑ 2ο-ΤΙΜΕΣ'!AN129/'ΒΗΜΑ 2ο-ΤΙΜΕΣ'!AN128)</f>
        <v>8.0972102326193028E-3</v>
      </c>
      <c r="AO129" s="29">
        <f>LN('ΒΗΜΑ 2ο-ΤΙΜΕΣ'!AO129/'ΒΗΜΑ 2ο-ΤΙΜΕΣ'!AO128)</f>
        <v>2.3077947282544673E-2</v>
      </c>
    </row>
    <row r="130" spans="1:41">
      <c r="A130" s="28">
        <v>43102</v>
      </c>
      <c r="B130" s="29">
        <f>LN('ΒΗΜΑ 2ο-ΤΙΜΕΣ'!B130/'ΒΗΜΑ 2ο-ΤΙΜΕΣ'!B129)</f>
        <v>1.0810916104215676E-2</v>
      </c>
      <c r="C130" s="29">
        <f>LN('ΒΗΜΑ 2ο-ΤΙΜΕΣ'!C130/'ΒΗΜΑ 2ο-ΤΙΜΕΣ'!C129)</f>
        <v>2.8943580263643353E-3</v>
      </c>
      <c r="D130" s="29">
        <f>LN('ΒΗΜΑ 2ο-ΤΙΜΕΣ'!D130/'ΒΗΜΑ 2ο-ΤΙΜΕΣ'!D129)</f>
        <v>2.8943376039488721E-2</v>
      </c>
      <c r="E130" s="29">
        <f>LN('ΒΗΜΑ 2ο-ΤΙΜΕΣ'!E130/'ΒΗΜΑ 2ο-ΤΙΜΕΣ'!E129)</f>
        <v>1.1963166058275224E-2</v>
      </c>
      <c r="F130" s="29">
        <f>LN('ΒΗΜΑ 2ο-ΤΙΜΕΣ'!F130/'ΒΗΜΑ 2ο-ΤΙΜΕΣ'!F129)</f>
        <v>1.2820688429061469E-2</v>
      </c>
      <c r="G130" s="29">
        <f>LN('ΒΗΜΑ 2ο-ΤΙΜΕΣ'!G130/'ΒΗΜΑ 2ο-ΤΙΜΕΣ'!G129)</f>
        <v>2.4001152099543045E-2</v>
      </c>
      <c r="H130" s="29">
        <f>LN('ΒΗΜΑ 2ο-ΤΙΜΕΣ'!H130/'ΒΗΜΑ 2ο-ΤΙΜΕΣ'!H129)</f>
        <v>3.4158918811319078E-2</v>
      </c>
      <c r="I130" s="29">
        <f>LN('ΒΗΜΑ 2ο-ΤΙΜΕΣ'!I130/'ΒΗΜΑ 2ο-ΤΙΜΕΣ'!I129)</f>
        <v>2.2436838635825379E-2</v>
      </c>
      <c r="J130" s="29">
        <f>LN('ΒΗΜΑ 2ο-ΤΙΜΕΣ'!J130/'ΒΗΜΑ 2ο-ΤΙΜΕΣ'!J129)</f>
        <v>4.1995121036603238E-2</v>
      </c>
      <c r="K130" s="29">
        <f>LN('ΒΗΜΑ 2ο-ΤΙΜΕΣ'!K130/'ΒΗΜΑ 2ο-ΤΙΜΕΣ'!K129)</f>
        <v>-1.0977058631150907E-2</v>
      </c>
      <c r="L130" s="29">
        <f>LN('ΒΗΜΑ 2ο-ΤΙΜΕΣ'!L130/'ΒΗΜΑ 2ο-ΤΙΜΕΣ'!L129)</f>
        <v>1.9418085857101516E-2</v>
      </c>
      <c r="M130" s="29">
        <f>LN('ΒΗΜΑ 2ο-ΤΙΜΕΣ'!M130/'ΒΗΜΑ 2ο-ΤΙΜΕΣ'!M129)</f>
        <v>3.6367644170874791E-2</v>
      </c>
      <c r="N130" s="29">
        <f>LN('ΒΗΜΑ 2ο-ΤΙΜΕΣ'!N130/'ΒΗΜΑ 2ο-ΤΙΜΕΣ'!N129)</f>
        <v>6.5382759262851711E-2</v>
      </c>
      <c r="O130" s="29">
        <f>LN('ΒΗΜΑ 2ο-ΤΙΜΕΣ'!O130/'ΒΗΜΑ 2ο-ΤΙΜΕΣ'!O129)</f>
        <v>1.4184634991956381E-2</v>
      </c>
      <c r="P130" s="29">
        <f>LN('ΒΗΜΑ 2ο-ΤΙΜΕΣ'!P130/'ΒΗΜΑ 2ο-ΤΙΜΕΣ'!P129)</f>
        <v>1.3793322132335769E-2</v>
      </c>
      <c r="Q130" s="29">
        <f>LN('ΒΗΜΑ 2ο-ΤΙΜΕΣ'!Q130/'ΒΗΜΑ 2ο-ΤΙΜΕΣ'!Q129)</f>
        <v>1.1757156986043739E-2</v>
      </c>
      <c r="R130" s="29">
        <f>LN('ΒΗΜΑ 2ο-ΤΙΜΕΣ'!R130/'ΒΗΜΑ 2ο-ΤΙΜΕΣ'!R129)</f>
        <v>1.37495555831024E-2</v>
      </c>
      <c r="S130" s="29">
        <f>LN('ΒΗΜΑ 2ο-ΤΙΜΕΣ'!S130/'ΒΗΜΑ 2ο-ΤΙΜΕΣ'!S129)</f>
        <v>-1.2248622076199086E-2</v>
      </c>
      <c r="T130" s="29">
        <f>LN('ΒΗΜΑ 2ο-ΤΙΜΕΣ'!T130/'ΒΗΜΑ 2ο-ΤΙΜΕΣ'!T129)</f>
        <v>0</v>
      </c>
      <c r="U130" s="29">
        <f>LN('ΒΗΜΑ 2ο-ΤΙΜΕΣ'!U130/'ΒΗΜΑ 2ο-ΤΙΜΕΣ'!U129)</f>
        <v>2.3438572972017381E-2</v>
      </c>
      <c r="V130" s="29">
        <f>LN('ΒΗΜΑ 2ο-ΤΙΜΕΣ'!V130/'ΒΗΜΑ 2ο-ΤΙΜΕΣ'!V129)</f>
        <v>1.8576385572935238E-2</v>
      </c>
      <c r="W130" s="29">
        <f>LN('ΒΗΜΑ 2ο-ΤΙΜΕΣ'!W130/'ΒΗΜΑ 2ο-ΤΙΜΕΣ'!W129)</f>
        <v>8.4490544865276629E-3</v>
      </c>
      <c r="X130" s="29">
        <f>LN('ΒΗΜΑ 2ο-ΤΙΜΕΣ'!X130/'ΒΗΜΑ 2ο-ΤΙΜΕΣ'!X129)</f>
        <v>1.4184634991956381E-2</v>
      </c>
      <c r="Y130" s="29">
        <f>LN('ΒΗΜΑ 2ο-ΤΙΜΕΣ'!Y130/'ΒΗΜΑ 2ο-ΤΙΜΕΣ'!Y129)</f>
        <v>3.1306904625044124E-2</v>
      </c>
      <c r="Z130" s="29">
        <f>LN('ΒΗΜΑ 2ο-ΤΙΜΕΣ'!Z130/'ΒΗΜΑ 2ο-ΤΙΜΕΣ'!Z129)</f>
        <v>9.345862418237599E-3</v>
      </c>
      <c r="AA130" s="29">
        <f>LN('ΒΗΜΑ 2ο-ΤΙΜΕΣ'!AA130/'ΒΗΜΑ 2ο-ΤΙΜΕΣ'!AA129)</f>
        <v>1.4935783417601958E-2</v>
      </c>
      <c r="AB130" s="29">
        <f>LN('ΒΗΜΑ 2ο-ΤΙΜΕΣ'!AB130/'ΒΗΜΑ 2ο-ΤΙΜΕΣ'!AB129)</f>
        <v>9.5694510161506725E-3</v>
      </c>
      <c r="AC130" s="29">
        <f>LN('ΒΗΜΑ 2ο-ΤΙΜΕΣ'!AC130/'ΒΗΜΑ 2ο-ΤΙΜΕΣ'!AC129)</f>
        <v>1.6386740114772525E-2</v>
      </c>
      <c r="AD130" s="29">
        <f>LN('ΒΗΜΑ 2ο-ΤΙΜΕΣ'!AD130/'ΒΗΜΑ 2ο-ΤΙΜΕΣ'!AD129)</f>
        <v>-4.4133944384127499E-3</v>
      </c>
      <c r="AE130" s="29">
        <f>LN('ΒΗΜΑ 2ο-ΤΙΜΕΣ'!AE130/'ΒΗΜΑ 2ο-ΤΙΜΕΣ'!AE129)</f>
        <v>1.6474837203505042E-2</v>
      </c>
      <c r="AF130" s="29">
        <f>LN('ΒΗΜΑ 2ο-ΤΙΜΕΣ'!AF130/'ΒΗΜΑ 2ο-ΤΙΜΕΣ'!AF129)</f>
        <v>1.1257154524634468E-2</v>
      </c>
      <c r="AG130" s="29">
        <f>LN('ΒΗΜΑ 2ο-ΤΙΜΕΣ'!AG130/'ΒΗΜΑ 2ο-ΤΙΜΕΣ'!AG129)</f>
        <v>3.3307198017768547E-2</v>
      </c>
      <c r="AH130" s="29">
        <f>LN('ΒΗΜΑ 2ο-ΤΙΜΕΣ'!AH130/'ΒΗΜΑ 2ο-ΤΙΜΕΣ'!AH129)</f>
        <v>1.2320484388040657E-2</v>
      </c>
      <c r="AI130" s="29">
        <f>LN('ΒΗΜΑ 2ο-ΤΙΜΕΣ'!AI130/'ΒΗΜΑ 2ο-ΤΙΜΕΣ'!AI129)</f>
        <v>6.4538521137571164E-2</v>
      </c>
      <c r="AJ130" s="29">
        <f>LN('ΒΗΜΑ 2ο-ΤΙΜΕΣ'!AJ130/'ΒΗΜΑ 2ο-ΤΙΜΕΣ'!AJ129)</f>
        <v>7.9554914411146798E-3</v>
      </c>
      <c r="AK130" s="29">
        <f>LN('ΒΗΜΑ 2ο-ΤΙΜΕΣ'!AK130/'ΒΗΜΑ 2ο-ΤΙΜΕΣ'!AK129)</f>
        <v>5.0839676779409183E-2</v>
      </c>
      <c r="AL130" s="29">
        <f>LN('ΒΗΜΑ 2ο-ΤΙΜΕΣ'!AL130/'ΒΗΜΑ 2ο-ΤΙΜΕΣ'!AL129)</f>
        <v>2.5479085300984968E-2</v>
      </c>
      <c r="AM130" s="29">
        <f>LN('ΒΗΜΑ 2ο-ΤΙΜΕΣ'!AM130/'ΒΗΜΑ 2ο-ΤΙΜΕΣ'!AM129)</f>
        <v>1.1049836186584935E-2</v>
      </c>
      <c r="AN130" s="29">
        <f>LN('ΒΗΜΑ 2ο-ΤΙΜΕΣ'!AN130/'ΒΗΜΑ 2ο-ΤΙΜΕΣ'!AN129)</f>
        <v>4.7252884850545511E-2</v>
      </c>
      <c r="AO130" s="29">
        <f>LN('ΒΗΜΑ 2ο-ΤΙΜΕΣ'!AO130/'ΒΗΜΑ 2ο-ΤΙΜΕΣ'!AO129)</f>
        <v>1.134227660393451E-2</v>
      </c>
    </row>
    <row r="131" spans="1:41">
      <c r="A131" s="28">
        <v>43103</v>
      </c>
      <c r="B131" s="29">
        <f>LN('ΒΗΜΑ 2ο-ΤΙΜΕΣ'!B131/'ΒΗΜΑ 2ο-ΤΙΜΕΣ'!B130)</f>
        <v>1.4941579998198923E-2</v>
      </c>
      <c r="C131" s="29">
        <f>LN('ΒΗΜΑ 2ο-ΤΙΜΕΣ'!C131/'ΒΗΜΑ 2ο-ΤΙΜΕΣ'!C130)</f>
        <v>-2.8943580263644146E-3</v>
      </c>
      <c r="D131" s="29">
        <f>LN('ΒΗΜΑ 2ο-ΤΙΜΕΣ'!D131/'ΒΗΜΑ 2ο-ΤΙΜΕΣ'!D130)</f>
        <v>0</v>
      </c>
      <c r="E131" s="29">
        <f>LN('ΒΗΜΑ 2ο-ΤΙΜΕΣ'!E131/'ΒΗΜΑ 2ο-ΤΙΜΕΣ'!E130)</f>
        <v>-1.8549358911131936E-2</v>
      </c>
      <c r="F131" s="29">
        <f>LN('ΒΗΜΑ 2ο-ΤΙΜΕΣ'!F131/'ΒΗΜΑ 2ο-ΤΙΜΕΣ'!F130)</f>
        <v>1.1399743464727288E-2</v>
      </c>
      <c r="G131" s="29">
        <f>LN('ΒΗΜΑ 2ο-ΤΙΜΕΣ'!G131/'ΒΗΜΑ 2ο-ΤΙΜΕΣ'!G130)</f>
        <v>0</v>
      </c>
      <c r="H131" s="29">
        <f>LN('ΒΗΜΑ 2ο-ΤΙΜΕΣ'!H131/'ΒΗΜΑ 2ο-ΤΙΜΕΣ'!H130)</f>
        <v>0</v>
      </c>
      <c r="I131" s="29">
        <f>LN('ΒΗΜΑ 2ο-ΤΙΜΕΣ'!I131/'ΒΗΜΑ 2ο-ΤΙΜΕΣ'!I130)</f>
        <v>1.8838861696406355E-2</v>
      </c>
      <c r="J131" s="29">
        <f>LN('ΒΗΜΑ 2ο-ΤΙΜΕΣ'!J131/'ΒΗΜΑ 2ο-ΤΙΜΕΣ'!J130)</f>
        <v>-6.5146810211937538E-3</v>
      </c>
      <c r="K131" s="29">
        <f>LN('ΒΗΜΑ 2ο-ΤΙΜΕΣ'!K131/'ΒΗΜΑ 2ο-ΤΙΜΕΣ'!K130)</f>
        <v>6.6006840313520927E-3</v>
      </c>
      <c r="L131" s="29">
        <f>LN('ΒΗΜΑ 2ο-ΤΙΜΕΣ'!L131/'ΒΗΜΑ 2ο-ΤΙΜΕΣ'!L130)</f>
        <v>5.1151006667704089E-3</v>
      </c>
      <c r="M131" s="29">
        <f>LN('ΒΗΜΑ 2ο-ΤΙΜΕΣ'!M131/'ΒΗΜΑ 2ο-ΤΙΜΕΣ'!M130)</f>
        <v>3.278982282299097E-2</v>
      </c>
      <c r="N131" s="29">
        <f>LN('ΒΗΜΑ 2ο-ΤΙΜΕΣ'!N131/'ΒΗΜΑ 2ο-ΤΙΜΕΣ'!N130)</f>
        <v>-1.2739025777429826E-2</v>
      </c>
      <c r="O131" s="29">
        <f>LN('ΒΗΜΑ 2ο-ΤΙΜΕΣ'!O131/'ΒΗΜΑ 2ο-ΤΙΜΕΣ'!O130)</f>
        <v>5.4808236494995159E-2</v>
      </c>
      <c r="P131" s="29">
        <f>LN('ΒΗΜΑ 2ο-ΤΙΜΕΣ'!P131/'ΒΗΜΑ 2ο-ΤΙΜΕΣ'!P130)</f>
        <v>-2.7434859457508326E-3</v>
      </c>
      <c r="Q131" s="29">
        <f>LN('ΒΗΜΑ 2ο-ΤΙΜΕΣ'!Q131/'ΒΗΜΑ 2ο-ΤΙΜΕΣ'!Q130)</f>
        <v>5.1813587419975845E-3</v>
      </c>
      <c r="R131" s="29">
        <f>LN('ΒΗΜΑ 2ο-ΤΙΜΕΣ'!R131/'ΒΗΜΑ 2ο-ΤΙΜΕΣ'!R130)</f>
        <v>0</v>
      </c>
      <c r="S131" s="29">
        <f>LN('ΒΗΜΑ 2ο-ΤΙΜΕΣ'!S131/'ΒΗΜΑ 2ο-ΤΙΜΕΣ'!S130)</f>
        <v>-1.7762456339840388E-2</v>
      </c>
      <c r="T131" s="29">
        <f>LN('ΒΗΜΑ 2ο-ΤΙΜΕΣ'!T131/'ΒΗΜΑ 2ο-ΤΙΜΕΣ'!T130)</f>
        <v>2.6809667532577425E-3</v>
      </c>
      <c r="U131" s="29">
        <f>LN('ΒΗΜΑ 2ο-ΤΙΜΕΣ'!U131/'ΒΗΜΑ 2ο-ΤΙΜΕΣ'!U130)</f>
        <v>2.6668247082161489E-2</v>
      </c>
      <c r="V131" s="29">
        <f>LN('ΒΗΜΑ 2ο-ΤΙΜΕΣ'!V131/'ΒΗΜΑ 2ο-ΤΙΜΕΣ'!V130)</f>
        <v>4.2048236243499404E-2</v>
      </c>
      <c r="W131" s="29">
        <f>LN('ΒΗΜΑ 2ο-ΤΙΜΕΣ'!W131/'ΒΗΜΑ 2ο-ΤΙΜΕΣ'!W130)</f>
        <v>-2.4067400305649764E-3</v>
      </c>
      <c r="X131" s="29">
        <f>LN('ΒΗΜΑ 2ο-ΤΙΜΕΣ'!X131/'ΒΗΜΑ 2ο-ΤΙΜΕΣ'!X130)</f>
        <v>-4.7058910374127277E-3</v>
      </c>
      <c r="Y131" s="29">
        <f>LN('ΒΗΜΑ 2ο-ΤΙΜΕΣ'!Y131/'ΒΗΜΑ 2ο-ΤΙΜΕΣ'!Y130)</f>
        <v>1.7108644036293876E-3</v>
      </c>
      <c r="Z131" s="29">
        <f>LN('ΒΗΜΑ 2ο-ΤΙΜΕΣ'!Z131/'ΒΗΜΑ 2ο-ΤΙΜΕΣ'!Z130)</f>
        <v>1.1560822401076006E-2</v>
      </c>
      <c r="AA131" s="29">
        <f>LN('ΒΗΜΑ 2ο-ΤΙΜΕΣ'!AA131/'ΒΗΜΑ 2ο-ΤΙΜΕΣ'!AA130)</f>
        <v>2.659731251926585E-2</v>
      </c>
      <c r="AB131" s="29">
        <f>LN('ΒΗΜΑ 2ο-ΤΙΜΕΣ'!AB131/'ΒΗΜΑ 2ο-ΤΙΜΕΣ'!AB130)</f>
        <v>2.1202207650602906E-2</v>
      </c>
      <c r="AC131" s="29">
        <f>LN('ΒΗΜΑ 2ο-ΤΙΜΕΣ'!AC131/'ΒΗΜΑ 2ο-ΤΙΜΕΣ'!AC130)</f>
        <v>-3.4275954722673722E-3</v>
      </c>
      <c r="AD131" s="29">
        <f>LN('ΒΗΜΑ 2ο-ΤΙΜΕΣ'!AD131/'ΒΗΜΑ 2ο-ΤΙΜΕΣ'!AD130)</f>
        <v>-2.2140230446304763E-3</v>
      </c>
      <c r="AE131" s="29">
        <f>LN('ΒΗΜΑ 2ο-ΤΙΜΕΣ'!AE131/'ΒΗΜΑ 2ο-ΤΙΜΕΣ'!AE130)</f>
        <v>4.7856021177635141E-2</v>
      </c>
      <c r="AF131" s="29">
        <f>LN('ΒΗΜΑ 2ο-ΤΙΜΕΣ'!AF131/'ΒΗΜΑ 2ο-ΤΙΜΕΣ'!AF130)</f>
        <v>7.4349784875179905E-3</v>
      </c>
      <c r="AG131" s="29">
        <f>LN('ΒΗΜΑ 2ο-ΤΙΜΕΣ'!AG131/'ΒΗΜΑ 2ο-ΤΙΜΕΣ'!AG130)</f>
        <v>-2.6202372394024072E-2</v>
      </c>
      <c r="AH131" s="29">
        <f>LN('ΒΗΜΑ 2ο-ΤΙΜΕΣ'!AH131/'ΒΗΜΑ 2ο-ΤΙΜΕΣ'!AH130)</f>
        <v>5.2185753170570247E-2</v>
      </c>
      <c r="AI131" s="29">
        <f>LN('ΒΗΜΑ 2ο-ΤΙΜΕΣ'!AI131/'ΒΗΜΑ 2ο-ΤΙΜΕΣ'!AI130)</f>
        <v>1.7159620282826284E-2</v>
      </c>
      <c r="AJ131" s="29">
        <f>LN('ΒΗΜΑ 2ο-ΤΙΜΕΣ'!AJ131/'ΒΗΜΑ 2ο-ΤΙΜΕΣ'!AJ130)</f>
        <v>-1.2759343753759873E-2</v>
      </c>
      <c r="AK131" s="29">
        <f>LN('ΒΗΜΑ 2ο-ΤΙΜΕΣ'!AK131/'ΒΗΜΑ 2ο-ΤΙΜΕΣ'!AK130)</f>
        <v>4.3010818993907017E-3</v>
      </c>
      <c r="AL131" s="29">
        <f>LN('ΒΗΜΑ 2ο-ΤΙΜΕΣ'!AL131/'ΒΗΜΑ 2ο-ΤΙΜΕΣ'!AL130)</f>
        <v>-1.2658396871923465E-2</v>
      </c>
      <c r="AM131" s="29">
        <f>LN('ΒΗΜΑ 2ο-ΤΙΜΕΣ'!AM131/'ΒΗΜΑ 2ο-ΤΙΜΕΣ'!AM130)</f>
        <v>8.7527911095947077E-3</v>
      </c>
      <c r="AN131" s="29">
        <f>LN('ΒΗΜΑ 2ο-ΤΙΜΕΣ'!AN131/'ΒΗΜΑ 2ο-ΤΙΜΕΣ'!AN130)</f>
        <v>1.5267472130788381E-2</v>
      </c>
      <c r="AO131" s="29">
        <f>LN('ΒΗΜΑ 2ο-ΤΙΜΕΣ'!AO131/'ΒΗΜΑ 2ο-ΤΙΜΕΣ'!AO130)</f>
        <v>5.6232575543620393E-3</v>
      </c>
    </row>
    <row r="132" spans="1:41">
      <c r="A132" s="28">
        <v>43104</v>
      </c>
      <c r="B132" s="29">
        <f>LN('ΒΗΜΑ 2ο-ΤΙΜΕΣ'!B132/'ΒΗΜΑ 2ο-ΤΙΜΕΣ'!B131)</f>
        <v>-6.3762171392758851E-3</v>
      </c>
      <c r="C132" s="29">
        <f>LN('ΒΗΜΑ 2ο-ΤΙΜΕΣ'!C132/'ΒΗΜΑ 2ο-ΤΙΜΕΣ'!C131)</f>
        <v>2.7163928940822424E-2</v>
      </c>
      <c r="D132" s="29">
        <f>LN('ΒΗΜΑ 2ο-ΤΙΜΕΣ'!D132/'ΒΗΜΑ 2ο-ΤΙΜΕΣ'!D131)</f>
        <v>2.9587957185496078E-2</v>
      </c>
      <c r="E132" s="29">
        <f>LN('ΒΗΜΑ 2ο-ΤΙΜΕΣ'!E132/'ΒΗΜΑ 2ο-ΤΙΜΕΣ'!E131)</f>
        <v>2.178735418490723E-2</v>
      </c>
      <c r="F132" s="29">
        <f>LN('ΒΗΜΑ 2ο-ΤΙΜΕΣ'!F132/'ΒΗΜΑ 2ο-ΤΙΜΕΣ'!F131)</f>
        <v>1.2586534071961062E-3</v>
      </c>
      <c r="G132" s="29">
        <f>LN('ΒΗΜΑ 2ο-ΤΙΜΕΣ'!G132/'ΒΗΜΑ 2ο-ΤΙΜΕΣ'!G131)</f>
        <v>4.2559614418795903E-2</v>
      </c>
      <c r="H132" s="29">
        <f>LN('ΒΗΜΑ 2ο-ΤΙΜΕΣ'!H132/'ΒΗΜΑ 2ο-ΤΙΜΕΣ'!H131)</f>
        <v>7.4349784875179905E-3</v>
      </c>
      <c r="I132" s="29">
        <f>LN('ΒΗΜΑ 2ο-ΤΙΜΕΣ'!I132/'ΒΗΜΑ 2ο-ΤΙΜΕΣ'!I131)</f>
        <v>6.3274114024606032E-2</v>
      </c>
      <c r="J132" s="29">
        <f>LN('ΒΗΜΑ 2ο-ΤΙΜΕΣ'!J132/'ΒΗΜΑ 2ο-ΤΙΜΕΣ'!J131)</f>
        <v>1.2987195526811331E-2</v>
      </c>
      <c r="K132" s="29">
        <f>LN('ΒΗΜΑ 2ο-ΤΙΜΕΣ'!K132/'ΒΗΜΑ 2ο-ΤΙΜΕΣ'!K131)</f>
        <v>8.7336799687546315E-3</v>
      </c>
      <c r="L132" s="29">
        <f>LN('ΒΗΜΑ 2ο-ΤΙΜΕΣ'!L132/'ΒΗΜΑ 2ο-ΤΙΜΕΣ'!L131)</f>
        <v>2.145192671795133E-2</v>
      </c>
      <c r="M132" s="29">
        <f>LN('ΒΗΜΑ 2ο-ΤΙΜΕΣ'!M132/'ΒΗΜΑ 2ο-ΤΙΜΕΣ'!M131)</f>
        <v>1.3730192811902037E-2</v>
      </c>
      <c r="N132" s="29">
        <f>LN('ΒΗΜΑ 2ο-ΤΙΜΕΣ'!N132/'ΒΗΜΑ 2ο-ΤΙΜΕΣ'!N131)</f>
        <v>-8.5837436913914419E-3</v>
      </c>
      <c r="O132" s="29">
        <f>LN('ΒΗΜΑ 2ο-ΤΙΜΕΣ'!O132/'ΒΗΜΑ 2ο-ΤΙΜΕΣ'!O131)</f>
        <v>5.1959738930711166E-2</v>
      </c>
      <c r="P132" s="29">
        <f>LN('ΒΗΜΑ 2ο-ΤΙΜΕΣ'!P132/'ΒΗΜΑ 2ο-ΤΙΜΕΣ'!P131)</f>
        <v>-5.5096558109695845E-3</v>
      </c>
      <c r="Q132" s="29">
        <f>LN('ΒΗΜΑ 2ο-ΤΙΜΕΣ'!Q132/'ΒΗΜΑ 2ο-ΤΙΜΕΣ'!Q131)</f>
        <v>2.0461071871340025E-2</v>
      </c>
      <c r="R132" s="29">
        <f>LN('ΒΗΜΑ 2ο-ΤΙΜΕΣ'!R132/'ΒΗΜΑ 2ο-ΤΙΜΕΣ'!R131)</f>
        <v>-2.1030501967787877E-3</v>
      </c>
      <c r="S132" s="29">
        <f>LN('ΒΗΜΑ 2ο-ΤΙΜΕΣ'!S132/'ΒΗΜΑ 2ο-ΤΙΜΕΣ'!S131)</f>
        <v>0</v>
      </c>
      <c r="T132" s="29">
        <f>LN('ΒΗΜΑ 2ο-ΤΙΜΕΣ'!T132/'ΒΗΜΑ 2ο-ΤΙΜΕΣ'!T131)</f>
        <v>9.3271828751388813E-3</v>
      </c>
      <c r="U132" s="29">
        <f>LN('ΒΗΜΑ 2ο-ΤΙΜΕΣ'!U132/'ΒΗΜΑ 2ο-ΤΙΜΕΣ'!U131)</f>
        <v>-1.1342276603934495E-2</v>
      </c>
      <c r="V132" s="29">
        <f>LN('ΒΗΜΑ 2ο-ΤΙΜΕΣ'!V132/'ΒΗΜΑ 2ο-ΤΙΜΕΣ'!V131)</f>
        <v>8.9948236662939579E-2</v>
      </c>
      <c r="W132" s="29">
        <f>LN('ΒΗΜΑ 2ο-ΤΙΜΕΣ'!W132/'ΒΗΜΑ 2ο-ΤΙΜΕΣ'!W131)</f>
        <v>-6.0423144559626982E-3</v>
      </c>
      <c r="X132" s="29">
        <f>LN('ΒΗΜΑ 2ο-ΤΙΜΕΣ'!X132/'ΒΗΜΑ 2ο-ΤΙΜΕΣ'!X131)</f>
        <v>8.4547239189324518E-3</v>
      </c>
      <c r="Y132" s="29">
        <f>LN('ΒΗΜΑ 2ο-ΤΙΜΕΣ'!Y132/'ΒΗΜΑ 2ο-ΤΙΜΕΣ'!Y131)</f>
        <v>1.8628819833493199E-2</v>
      </c>
      <c r="Z132" s="29">
        <f>LN('ΒΗΜΑ 2ο-ΤΙΜΕΣ'!Z132/'ΒΗΜΑ 2ο-ΤΙΜΕΣ'!Z131)</f>
        <v>9.1533819864872013E-3</v>
      </c>
      <c r="AA132" s="29">
        <f>LN('ΒΗΜΑ 2ο-ΤΙΜΕΣ'!AA132/'ΒΗΜΑ 2ο-ΤΙΜΕΣ'!AA131)</f>
        <v>4.1136905560489448E-2</v>
      </c>
      <c r="AB132" s="29">
        <f>LN('ΒΗΜΑ 2ο-ΤΙΜΕΣ'!AB132/'ΒΗΜΑ 2ο-ΤΙΜΕΣ'!AB131)</f>
        <v>-1.1723463696059146E-2</v>
      </c>
      <c r="AC132" s="29">
        <f>LN('ΒΗΜΑ 2ο-ΤΙΜΕΣ'!AC132/'ΒΗΜΑ 2ο-ΤΙΜΕΣ'!AC131)</f>
        <v>0</v>
      </c>
      <c r="AD132" s="29">
        <f>LN('ΒΗΜΑ 2ο-ΤΙΜΕΣ'!AD132/'ΒΗΜΑ 2ο-ΤΙΜΕΣ'!AD131)</f>
        <v>3.6934441786434113E-4</v>
      </c>
      <c r="AE132" s="29">
        <f>LN('ΒΗΜΑ 2ο-ΤΙΜΕΣ'!AE132/'ΒΗΜΑ 2ο-ΤΙΜΕΣ'!AE131)</f>
        <v>-6.2500203451712946E-3</v>
      </c>
      <c r="AF132" s="29">
        <f>LN('ΒΗΜΑ 2ο-ΤΙΜΕΣ'!AF132/'ΒΗΜΑ 2ο-ΤΙΜΕΣ'!AF131)</f>
        <v>4.7024938644862777E-2</v>
      </c>
      <c r="AG132" s="29">
        <f>LN('ΒΗΜΑ 2ο-ΤΙΜΕΣ'!AG132/'ΒΗΜΑ 2ο-ΤΙΜΕΣ'!AG131)</f>
        <v>1.2313260233356887E-2</v>
      </c>
      <c r="AH132" s="29">
        <f>LN('ΒΗΜΑ 2ο-ΤΙΜΕΣ'!AH132/'ΒΗΜΑ 2ο-ΤΙΜΕΣ'!AH131)</f>
        <v>1.2033839563723463E-2</v>
      </c>
      <c r="AI132" s="29">
        <f>LN('ΒΗΜΑ 2ο-ΤΙΜΕΣ'!AI132/'ΒΗΜΑ 2ο-ΤΙΜΕΣ'!AI131)</f>
        <v>6.1402702220275863E-2</v>
      </c>
      <c r="AJ132" s="29">
        <f>LN('ΒΗΜΑ 2ο-ΤΙΜΕΣ'!AJ132/'ΒΗΜΑ 2ο-ΤΙΜΕΣ'!AJ131)</f>
        <v>9.5847379129873102E-3</v>
      </c>
      <c r="AK132" s="29">
        <f>LN('ΒΗΜΑ 2ο-ΤΙΜΕΣ'!AK132/'ΒΗΜΑ 2ο-ΤΙΜΕΣ'!AK131)</f>
        <v>2.3330856762695265E-2</v>
      </c>
      <c r="AL132" s="29">
        <f>LN('ΒΗΜΑ 2ο-ΤΙΜΕΣ'!AL132/'ΒΗΜΑ 2ο-ΤΙΜΕΣ'!AL131)</f>
        <v>1.5798116876591092E-2</v>
      </c>
      <c r="AM132" s="29">
        <f>LN('ΒΗΜΑ 2ο-ΤΙΜΕΣ'!AM132/'ΒΗΜΑ 2ο-ΤΙΜΕΣ'!AM131)</f>
        <v>0</v>
      </c>
      <c r="AN132" s="29">
        <f>LN('ΒΗΜΑ 2ο-ΤΙΜΕΣ'!AN132/'ΒΗΜΑ 2ο-ΤΙΜΕΣ'!AN131)</f>
        <v>9.393181983420347E-2</v>
      </c>
      <c r="AO132" s="29">
        <f>LN('ΒΗΜΑ 2ο-ΤΙΜΕΣ'!AO132/'ΒΗΜΑ 2ο-ΤΙΜΕΣ'!AO131)</f>
        <v>7.448824012990695E-3</v>
      </c>
    </row>
    <row r="133" spans="1:41">
      <c r="A133" s="28">
        <v>43105</v>
      </c>
      <c r="B133" s="29">
        <f>LN('ΒΗΜΑ 2ο-ΤΙΜΕΣ'!B133/'ΒΗΜΑ 2ο-ΤΙΜΕΣ'!B132)</f>
        <v>1.2712035588361724E-2</v>
      </c>
      <c r="C133" s="29">
        <f>LN('ΒΗΜΑ 2ο-ΤΙΜΕΣ'!C133/'ΒΗΜΑ 2ο-ΤΙΜΕΣ'!C132)</f>
        <v>-1.2775191488722805E-2</v>
      </c>
      <c r="D133" s="29">
        <f>LN('ΒΗΜΑ 2ο-ΤΙΜΕΣ'!D133/'ΒΗΜΑ 2ο-ΤΙΜΕΣ'!D132)</f>
        <v>1.4472032608534469E-2</v>
      </c>
      <c r="E133" s="29">
        <f>LN('ΒΗΜΑ 2ο-ΤΙΜΕΣ'!E133/'ΒΗΜΑ 2ο-ΤΙΜΕΣ'!E132)</f>
        <v>3.2275444908665646E-3</v>
      </c>
      <c r="F133" s="29">
        <f>LN('ΒΗΜΑ 2ο-ΤΙΜΕΣ'!F133/'ΒΗΜΑ 2ο-ΤΙΜΕΣ'!F132)</f>
        <v>0</v>
      </c>
      <c r="G133" s="29">
        <f>LN('ΒΗΜΑ 2ο-ΤΙΜΕΣ'!G133/'ΒΗΜΑ 2ο-ΤΙΜΕΣ'!G132)</f>
        <v>1.1299555253933466E-2</v>
      </c>
      <c r="H133" s="29">
        <f>LN('ΒΗΜΑ 2ο-ΤΙΜΕΣ'!H133/'ΒΗΜΑ 2ο-ΤΙΜΕΣ'!H132)</f>
        <v>3.6968618813259814E-3</v>
      </c>
      <c r="I133" s="29">
        <f>LN('ΒΗΜΑ 2ο-ΤΙΜΕΣ'!I133/'ΒΗΜΑ 2ο-ΤΙΜΕΣ'!I132)</f>
        <v>1.4493007302566606E-2</v>
      </c>
      <c r="J133" s="29">
        <f>LN('ΒΗΜΑ 2ο-ΤΙΜΕΣ'!J133/'ΒΗΜΑ 2ο-ΤΙΜΕΣ'!J132)</f>
        <v>3.7979248065216256E-2</v>
      </c>
      <c r="K133" s="29">
        <f>LN('ΒΗΜΑ 2ο-ΤΙΜΕΣ'!K133/'ΒΗΜΑ 2ο-ΤΙΜΕΣ'!K132)</f>
        <v>1.7241806434505954E-2</v>
      </c>
      <c r="L133" s="29">
        <f>LN('ΒΗΜΑ 2ο-ΤΙΜΕΣ'!L133/'ΒΗΜΑ 2ο-ΤΙΜΕΣ'!L132)</f>
        <v>3.5564753722284258E-2</v>
      </c>
      <c r="M133" s="29">
        <f>LN('ΒΗΜΑ 2ο-ΤΙΜΕΣ'!M133/'ΒΗΜΑ 2ο-ΤΙΜΕΣ'!M132)</f>
        <v>2.8013036227673888E-2</v>
      </c>
      <c r="N133" s="29">
        <f>LN('ΒΗΜΑ 2ο-ΤΙΜΕΣ'!N133/'ΒΗΜΑ 2ο-ΤΙΜΕΣ'!N132)</f>
        <v>1.709443335930004E-2</v>
      </c>
      <c r="O133" s="29">
        <f>LN('ΒΗΜΑ 2ο-ΤΙΜΕΣ'!O133/'ΒΗΜΑ 2ο-ΤΙΜΕΣ'!O132)</f>
        <v>-4.2283361095211761E-3</v>
      </c>
      <c r="P133" s="29">
        <f>LN('ΒΗΜΑ 2ο-ΤΙΜΕΣ'!P133/'ΒΗΜΑ 2ο-ΤΙΜΕΣ'!P132)</f>
        <v>2.1858793812499017E-2</v>
      </c>
      <c r="Q133" s="29">
        <f>LN('ΒΗΜΑ 2ο-ΤΙΜΕΣ'!Q133/'ΒΗΜΑ 2ο-ΤΙΜΕΣ'!Q132)</f>
        <v>2.5284463533586906E-3</v>
      </c>
      <c r="R133" s="29">
        <f>LN('ΒΗΜΑ 2ο-ΤΙΜΕΣ'!R133/'ΒΗΜΑ 2ο-ΤΙΜΕΣ'!R132)</f>
        <v>-5.2770571008438931E-3</v>
      </c>
      <c r="S133" s="29">
        <f>LN('ΒΗΜΑ 2ο-ΤΙΜΕΣ'!S133/'ΒΗΜΑ 2ο-ΤΙΜΕΣ'!S132)</f>
        <v>-5.3908486348764233E-3</v>
      </c>
      <c r="T133" s="29">
        <f>LN('ΒΗΜΑ 2ο-ΤΙΜΕΣ'!T133/'ΒΗΜΑ 2ο-ΤΙΜΕΣ'!T132)</f>
        <v>-7.98939003347875E-3</v>
      </c>
      <c r="U133" s="29">
        <f>LN('ΒΗΜΑ 2ο-ΤΙΜΕΣ'!U133/'ΒΗΜΑ 2ο-ΤΙΜΕΣ'!U132)</f>
        <v>8.3837778642088009E-2</v>
      </c>
      <c r="V133" s="29">
        <f>LN('ΒΗΜΑ 2ο-ΤΙΜΕΣ'!V133/'ΒΗΜΑ 2ο-ΤΙΜΕΣ'!V132)</f>
        <v>1.600034134644112E-2</v>
      </c>
      <c r="W133" s="29">
        <f>LN('ΒΗΜΑ 2ο-ΤΙΜΕΣ'!W133/'ΒΗΜΑ 2ο-ΤΙΜΕΣ'!W132)</f>
        <v>3.6297680505787311E-3</v>
      </c>
      <c r="X133" s="29">
        <f>LN('ΒΗΜΑ 2ο-ΤΙΜΕΣ'!X133/'ΒΗΜΑ 2ο-ΤΙΜΕΣ'!X132)</f>
        <v>9.350164309066464E-4</v>
      </c>
      <c r="Y133" s="29">
        <f>LN('ΒΗΜΑ 2ο-ΤΙΜΕΣ'!Y133/'ΒΗΜΑ 2ο-ΤΙΜΕΣ'!Y132)</f>
        <v>1.0016778243471209E-2</v>
      </c>
      <c r="Z133" s="29">
        <f>LN('ΒΗΜΑ 2ο-ΤΙΜΕΣ'!Z133/'ΒΗΜΑ 2ο-ΤΙΜΕΣ'!Z132)</f>
        <v>4.5454623716746382E-3</v>
      </c>
      <c r="AA133" s="29">
        <f>LN('ΒΗΜΑ 2ο-ΤΙΜΕΣ'!AA133/'ΒΗΜΑ 2ο-ΤΙΜΕΣ'!AA132)</f>
        <v>-1.9072415376387496E-2</v>
      </c>
      <c r="AB133" s="29">
        <f>LN('ΒΗΜΑ 2ο-ΤΙΜΕΣ'!AB133/'ΒΗΜΑ 2ο-ΤΙΜΕΣ'!AB132)</f>
        <v>-4.728141195946012E-3</v>
      </c>
      <c r="AC133" s="29">
        <f>LN('ΒΗΜΑ 2ο-ΤΙΜΕΣ'!AC133/'ΒΗΜΑ 2ο-ΤΙΜΕΣ'!AC132)</f>
        <v>-1.8190194060057809E-2</v>
      </c>
      <c r="AD133" s="29">
        <f>LN('ΒΗΜΑ 2ο-ΤΙΜΕΣ'!AD133/'ΒΗΜΑ 2ο-ΤΙΜΕΣ'!AD132)</f>
        <v>1.7569998101383485E-2</v>
      </c>
      <c r="AE133" s="29">
        <f>LN('ΒΗΜΑ 2ο-ΤΙΜΕΣ'!AE133/'ΒΗΜΑ 2ο-ΤΙΜΕΣ'!AE132)</f>
        <v>9.3604427595638928E-3</v>
      </c>
      <c r="AF133" s="29">
        <f>LN('ΒΗΜΑ 2ο-ΤΙΜΕΣ'!AF133/'ΒΗΜΑ 2ο-ΤΙΜΕΣ'!AF132)</f>
        <v>1.7513582492708429E-2</v>
      </c>
      <c r="AG133" s="29">
        <f>LN('ΒΗΜΑ 2ο-ΤΙΜΕΣ'!AG133/'ΒΗΜΑ 2ο-ΤΙΜΕΣ'!AG132)</f>
        <v>1.7331456351639941E-2</v>
      </c>
      <c r="AH133" s="29">
        <f>LN('ΒΗΜΑ 2ο-ΤΙΜΕΣ'!AH133/'ΒΗΜΑ 2ο-ΤΙΜΕΣ'!AH132)</f>
        <v>4.7732787526578117E-3</v>
      </c>
      <c r="AI133" s="29">
        <f>LN('ΒΗΜΑ 2ο-ΤΙΜΕΣ'!AI133/'ΒΗΜΑ 2ο-ΤΙΜΕΣ'!AI132)</f>
        <v>-2.4292692569044472E-2</v>
      </c>
      <c r="AJ133" s="29">
        <f>LN('ΒΗΜΑ 2ο-ΤΙΜΕΣ'!AJ133/'ΒΗΜΑ 2ο-ΤΙΜΕΣ'!AJ132)</f>
        <v>0</v>
      </c>
      <c r="AK133" s="29">
        <f>LN('ΒΗΜΑ 2ο-ΤΙΜΕΣ'!AK133/'ΒΗΜΑ 2ο-ΤΙΜΕΣ'!AK132)</f>
        <v>3.9059435836586401E-2</v>
      </c>
      <c r="AL133" s="29">
        <f>LN('ΒΗΜΑ 2ο-ΤΙΜΕΣ'!AL133/'ΒΗΜΑ 2ο-ΤΙΜΕΣ'!AL132)</f>
        <v>7.2539344381095508E-2</v>
      </c>
      <c r="AM133" s="29">
        <f>LN('ΒΗΜΑ 2ο-ΤΙΜΕΣ'!AM133/'ΒΗΜΑ 2ο-ΤΙΜΕΣ'!AM132)</f>
        <v>6.5146810211936723E-3</v>
      </c>
      <c r="AN133" s="29">
        <f>LN('ΒΗΜΑ 2ο-ΤΙΜΕΣ'!AN133/'ΒΗΜΑ 2ο-ΤΙΜΕΣ'!AN132)</f>
        <v>6.8728792877620504E-3</v>
      </c>
      <c r="AO133" s="29">
        <f>LN('ΒΗΜΑ 2ο-ΤΙΜΕΣ'!AO133/'ΒΗΜΑ 2ο-ΤΙΜΕΣ'!AO132)</f>
        <v>1.4733231512984087E-2</v>
      </c>
    </row>
    <row r="134" spans="1:41">
      <c r="A134" s="28">
        <v>43108</v>
      </c>
      <c r="B134" s="29">
        <f>LN('ΒΗΜΑ 2ο-ΤΙΜΕΣ'!B134/'ΒΗΜΑ 2ο-ΤΙΜΕΣ'!B133)</f>
        <v>5.249355886143745E-3</v>
      </c>
      <c r="C134" s="29">
        <f>LN('ΒΗΜΑ 2ο-ΤΙΜΕΣ'!C134/'ΒΗΜΑ 2ο-ΤΙΜΕΣ'!C133)</f>
        <v>1.8401085370891156E-2</v>
      </c>
      <c r="D134" s="29">
        <f>LN('ΒΗΜΑ 2ο-ΤΙΜΕΣ'!D134/'ΒΗΜΑ 2ο-ΤΙΜΕΣ'!D133)</f>
        <v>4.2200354490376471E-2</v>
      </c>
      <c r="E134" s="29">
        <f>LN('ΒΗΜΑ 2ο-ΤΙΜΕΣ'!E134/'ΒΗΜΑ 2ο-ΤΙΜΕΣ'!E133)</f>
        <v>6.4240049613548808E-3</v>
      </c>
      <c r="F134" s="29">
        <f>LN('ΒΗΜΑ 2ο-ΤΙΜΕΣ'!F134/'ΒΗΜΑ 2ο-ΤΙΜΕΣ'!F133)</f>
        <v>4.3083586136311698E-2</v>
      </c>
      <c r="G134" s="29">
        <f>LN('ΒΗΜΑ 2ο-ΤΙΜΕΣ'!G134/'ΒΗΜΑ 2ο-ΤΙΜΕΣ'!G133)</f>
        <v>1.1173300598125255E-2</v>
      </c>
      <c r="H134" s="29">
        <f>LN('ΒΗΜΑ 2ο-ΤΙΜΕΣ'!H134/'ΒΗΜΑ 2ο-ΤΙΜΕΣ'!H133)</f>
        <v>1.8282044837449073E-2</v>
      </c>
      <c r="I134" s="29">
        <f>LN('ΒΗΜΑ 2ο-ΤΙΜΕΣ'!I134/'ΒΗΜΑ 2ο-ΤΙΜΕΣ'!I133)</f>
        <v>4.9132688577644808E-2</v>
      </c>
      <c r="J134" s="29">
        <f>LN('ΒΗΜΑ 2ο-ΤΙΜΕΣ'!J134/'ΒΗΜΑ 2ο-ΤΙΜΕΣ'!J133)</f>
        <v>2.0682530640590605E-3</v>
      </c>
      <c r="K134" s="29">
        <f>LN('ΒΗΜΑ 2ο-ΤΙΜΕΣ'!K134/'ΒΗΜΑ 2ο-ΤΙΜΕΣ'!K133)</f>
        <v>-4.2826617920007359E-3</v>
      </c>
      <c r="L134" s="29">
        <f>LN('ΒΗΜΑ 2ο-ΤΙΜΕΣ'!L134/'ΒΗΜΑ 2ο-ΤΙΜΕΣ'!L133)</f>
        <v>2.0274993861410861E-2</v>
      </c>
      <c r="M134" s="29">
        <f>LN('ΒΗΜΑ 2ο-ΤΙΜΕΣ'!M134/'ΒΗΜΑ 2ο-ΤΙΜΕΣ'!M133)</f>
        <v>4.0070330876436772E-2</v>
      </c>
      <c r="N134" s="29">
        <f>LN('ΒΗΜΑ 2ο-ΤΙΜΕΣ'!N134/'ΒΗΜΑ 2ο-ΤΙΜΕΣ'!N133)</f>
        <v>-4.2462908814509849E-3</v>
      </c>
      <c r="O134" s="29">
        <f>LN('ΒΗΜΑ 2ο-ΤΙΜΕΣ'!O134/'ΒΗΜΑ 2ο-ΤΙΜΕΣ'!O133)</f>
        <v>1.6807118316381191E-2</v>
      </c>
      <c r="P134" s="29">
        <f>LN('ΒΗΜΑ 2ο-ΤΙΜΕΣ'!P134/'ΒΗΜΑ 2ο-ΤΙΜΕΣ'!P133)</f>
        <v>1.0752791776261915E-2</v>
      </c>
      <c r="Q134" s="29">
        <f>LN('ΒΗΜΑ 2ο-ΤΙΜΕΣ'!Q134/'ΒΗΜΑ 2ο-ΤΙΜΕΣ'!Q133)</f>
        <v>1.5037877364540502E-2</v>
      </c>
      <c r="R134" s="29">
        <f>LN('ΒΗΜΑ 2ο-ΤΙΜΕΣ'!R134/'ΒΗΜΑ 2ο-ΤΙΜΕΣ'!R133)</f>
        <v>1.5748356968139112E-2</v>
      </c>
      <c r="S134" s="29">
        <f>LN('ΒΗΜΑ 2ο-ΤΙΜΕΣ'!S134/'ΒΗΜΑ 2ο-ΤΙΜΕΣ'!S133)</f>
        <v>1.7857617400006472E-2</v>
      </c>
      <c r="T134" s="29">
        <f>LN('ΒΗΜΑ 2ο-ΤΙΜΕΣ'!T134/'ΒΗΜΑ 2ο-ΤΙΜΕΣ'!T133)</f>
        <v>2.1164811192043116E-2</v>
      </c>
      <c r="U134" s="29">
        <f>LN('ΒΗΜΑ 2ο-ΤΙΜΕΣ'!U134/'ΒΗΜΑ 2ο-ΤΙΜΕΣ'!U133)</f>
        <v>1.3889112160667093E-2</v>
      </c>
      <c r="V134" s="29">
        <f>LN('ΒΗΜΑ 2ο-ΤΙΜΕΣ'!V134/'ΒΗΜΑ 2ο-ΤΙΜΕΣ'!V133)</f>
        <v>-1.6000341346441075E-2</v>
      </c>
      <c r="W134" s="29">
        <f>LN('ΒΗΜΑ 2ο-ΤΙΜΕΣ'!W134/'ΒΗΜΑ 2ο-ΤΙΜΕΣ'!W133)</f>
        <v>8.418570465595826E-3</v>
      </c>
      <c r="X134" s="29">
        <f>LN('ΒΗΜΑ 2ο-ΤΙΜΕΣ'!X134/'ΒΗΜΑ 2ο-ΤΙΜΕΣ'!X133)</f>
        <v>8.3760378021826825E-3</v>
      </c>
      <c r="Y134" s="29">
        <f>LN('ΒΗΜΑ 2ο-ΤΙΜΕΣ'!Y134/'ΒΗΜΑ 2ο-ΤΙΜΕΣ'!Y133)</f>
        <v>9.9174366573459242E-3</v>
      </c>
      <c r="Z134" s="29">
        <f>LN('ΒΗΜΑ 2ο-ΤΙΜΕΣ'!Z134/'ΒΗΜΑ 2ο-ΤΙΜΕΣ'!Z133)</f>
        <v>-4.5454623716747224E-3</v>
      </c>
      <c r="AA134" s="29">
        <f>LN('ΒΗΜΑ 2ο-ΤΙΜΕΣ'!AA134/'ΒΗΜΑ 2ο-ΤΙΜΕΣ'!AA133)</f>
        <v>2.1588139973634839E-2</v>
      </c>
      <c r="AB134" s="29">
        <f>LN('ΒΗΜΑ 2ο-ΤΙΜΕΣ'!AB134/'ΒΗΜΑ 2ο-ΤΙΜΕΣ'!AB133)</f>
        <v>-2.3724803536303565E-3</v>
      </c>
      <c r="AC134" s="29">
        <f>LN('ΒΗΜΑ 2ο-ΤΙΜΕΣ'!AC134/'ΒΗΜΑ 2ο-ΤΙΜΕΣ'!AC133)</f>
        <v>1.2163486193197402E-2</v>
      </c>
      <c r="AD134" s="29">
        <f>LN('ΒΗΜΑ 2ο-ΤΙΜΕΣ'!AD134/'ΒΗΜΑ 2ο-ΤΙΜΕΣ'!AD133)</f>
        <v>4.7058910374127138E-3</v>
      </c>
      <c r="AE134" s="29">
        <f>LN('ΒΗΜΑ 2ο-ΤΙΜΕΣ'!AE134/'ΒΗΜΑ 2ο-ΤΙΜΕΣ'!AE133)</f>
        <v>0</v>
      </c>
      <c r="AF134" s="29">
        <f>LN('ΒΗΜΑ 2ο-ΤΙΜΕΣ'!AF134/'ΒΗΜΑ 2ο-ΤΙΜΕΣ'!AF133)</f>
        <v>3.4662079764863291E-3</v>
      </c>
      <c r="AG134" s="29">
        <f>LN('ΒΗΜΑ 2ο-ΤΙΜΕΣ'!AG134/'ΒΗΜΑ 2ο-ΤΙΜΕΣ'!AG133)</f>
        <v>0</v>
      </c>
      <c r="AH134" s="29">
        <f>LN('ΒΗΜΑ 2ο-ΤΙΜΕΣ'!AH134/'ΒΗΜΑ 2ο-ΤΙΜΕΣ'!AH133)</f>
        <v>1.6529301951210506E-2</v>
      </c>
      <c r="AI134" s="29">
        <f>LN('ΒΗΜΑ 2ο-ΤΙΜΕΣ'!AI134/'ΒΗΜΑ 2ο-ΤΙΜΕΣ'!AI133)</f>
        <v>3.1378638958530228E-2</v>
      </c>
      <c r="AJ134" s="29">
        <f>LN('ΒΗΜΑ 2ο-ΤΙΜΕΣ'!AJ134/'ΒΗΜΑ 2ο-ΤΙΜΕΣ'!AJ133)</f>
        <v>6.3391654437356757E-3</v>
      </c>
      <c r="AK134" s="29">
        <f>LN('ΒΗΜΑ 2ο-ΤΙΜΕΣ'!AK134/'ΒΗΜΑ 2ο-ΤΙΜΕΣ'!AK133)</f>
        <v>8.0321716972642527E-3</v>
      </c>
      <c r="AL134" s="29">
        <f>LN('ΒΗΜΑ 2ο-ΤΙΜΕΣ'!AL134/'ΒΗΜΑ 2ο-ΤΙΜΕΣ'!AL133)</f>
        <v>0</v>
      </c>
      <c r="AM134" s="29">
        <f>LN('ΒΗΜΑ 2ο-ΤΙΜΕΣ'!AM134/'ΒΗΜΑ 2ο-ΤΙΜΕΣ'!AM133)</f>
        <v>1.0764366587158484E-2</v>
      </c>
      <c r="AN134" s="29">
        <f>LN('ΒΗΜΑ 2ο-ΤΙΜΕΣ'!AN134/'ΒΗΜΑ 2ο-ΤΙΜΕΣ'!AN133)</f>
        <v>4.0273899137939898E-2</v>
      </c>
      <c r="AO134" s="29">
        <f>LN('ΒΗΜΑ 2ο-ΤΙΜΕΣ'!AO134/'ΒΗΜΑ 2ο-ΤΙΜΕΣ'!AO133)</f>
        <v>7.2860067309333133E-3</v>
      </c>
    </row>
    <row r="135" spans="1:41">
      <c r="A135" s="28">
        <v>43109</v>
      </c>
      <c r="B135" s="29">
        <f>LN('ΒΗΜΑ 2ο-ΤΙΜΕΣ'!B135/'ΒΗΜΑ 2ο-ΤΙΜΕΣ'!B134)</f>
        <v>0</v>
      </c>
      <c r="C135" s="29">
        <f>LN('ΒΗΜΑ 2ο-ΤΙΜΕΣ'!C135/'ΒΗΜΑ 2ο-ΤΙΜΕΣ'!C134)</f>
        <v>0</v>
      </c>
      <c r="D135" s="29">
        <f>LN('ΒΗΜΑ 2ο-ΤΙΜΕΣ'!D135/'ΒΗΜΑ 2ο-ΤΙΜΕΣ'!D134)</f>
        <v>1.6393809775676352E-2</v>
      </c>
      <c r="E135" s="29">
        <f>LN('ΒΗΜΑ 2ο-ΤΙΜΕΣ'!E135/'ΒΗΜΑ 2ο-ΤΙΜΕΣ'!E134)</f>
        <v>1.3778702356164475E-2</v>
      </c>
      <c r="F135" s="29">
        <f>LN('ΒΗΜΑ 2ο-ΤΙΜΕΣ'!F135/'ΒΗΜΑ 2ο-ΤΙΜΕΣ'!F134)</f>
        <v>1.197619104671562E-2</v>
      </c>
      <c r="G135" s="29">
        <f>LN('ΒΗΜΑ 2ο-ΤΙΜΕΣ'!G135/'ΒΗΜΑ 2ο-ΤΙΜΕΣ'!G134)</f>
        <v>-7.4349784875180902E-3</v>
      </c>
      <c r="H135" s="29">
        <f>LN('ΒΗΜΑ 2ο-ΤΙΜΕΣ'!H135/'ΒΗΜΑ 2ο-ΤΙΜΕΣ'!H134)</f>
        <v>3.6166404701885148E-3</v>
      </c>
      <c r="I135" s="29">
        <f>LN('ΒΗΜΑ 2ο-ΤΙΜΕΣ'!I135/'ΒΗΜΑ 2ο-ΤΙΜΕΣ'!I134)</f>
        <v>4.1011677442146068E-3</v>
      </c>
      <c r="J135" s="29">
        <f>LN('ΒΗΜΑ 2ο-ΤΙΜΕΣ'!J135/'ΒΗΜΑ 2ο-ΤΙΜΕΣ'!J134)</f>
        <v>2.1462244346135109E-2</v>
      </c>
      <c r="K135" s="29">
        <f>LN('ΒΗΜΑ 2ο-ΤΙΜΕΣ'!K135/'ΒΗΜΑ 2ο-ΤΙΜΕΣ'!K134)</f>
        <v>4.2826617920007281E-3</v>
      </c>
      <c r="L135" s="29">
        <f>LN('ΒΗΜΑ 2ο-ΤΙΜΕΣ'!L135/'ΒΗΜΑ 2ο-ΤΙΜΕΣ'!L134)</f>
        <v>5.8858321772613503E-3</v>
      </c>
      <c r="M135" s="29">
        <f>LN('ΒΗΜΑ 2ο-ΤΙΜΕΣ'!M135/'ΒΗΜΑ 2ο-ΤΙΜΕΣ'!M134)</f>
        <v>3.2378807609642103E-2</v>
      </c>
      <c r="N135" s="29">
        <f>LN('ΒΗΜΑ 2ο-ΤΙΜΕΣ'!N135/'ΒΗΜΑ 2ο-ΤΙΜΕΣ'!N134)</f>
        <v>4.246290881451004E-3</v>
      </c>
      <c r="O135" s="29">
        <f>LN('ΒΗΜΑ 2ο-ΤΙΜΕΣ'!O135/'ΒΗΜΑ 2ο-ΤΙΜΕΣ'!O134)</f>
        <v>6.8437161553228473E-2</v>
      </c>
      <c r="P135" s="29">
        <f>LN('ΒΗΜΑ 2ο-ΤΙΜΕΣ'!P135/'ΒΗΜΑ 2ο-ΤΙΜΕΣ'!P134)</f>
        <v>3.9323546203914303E-2</v>
      </c>
      <c r="Q135" s="29">
        <f>LN('ΒΗΜΑ 2ο-ΤΙΜΕΣ'!Q135/'ΒΗΜΑ 2ο-ΤΙΜΕΣ'!Q134)</f>
        <v>-4.9875415110389393E-3</v>
      </c>
      <c r="R135" s="29">
        <f>LN('ΒΗΜΑ 2ο-ΤΙΜΕΣ'!R135/'ΒΗΜΑ 2ο-ΤΙΜΕΣ'!R134)</f>
        <v>3.7817485499956435E-2</v>
      </c>
      <c r="S135" s="29">
        <f>LN('ΒΗΜΑ 2ο-ΤΙΜΕΣ'!S135/'ΒΗΜΑ 2ο-ΤΙΜΕΣ'!S134)</f>
        <v>1.2313260233356887E-2</v>
      </c>
      <c r="T135" s="29">
        <f>LN('ΒΗΜΑ 2ο-ΤΙΜΕΣ'!T135/'ΒΗΜΑ 2ο-ΤΙΜΕΣ'!T134)</f>
        <v>3.9190122007358233E-3</v>
      </c>
      <c r="U135" s="29">
        <f>LN('ΒΗΜΑ 2ο-ΤΙΜΕΣ'!U135/'ΒΗΜΑ 2ο-ΤΙΜΕΣ'!U134)</f>
        <v>0</v>
      </c>
      <c r="V135" s="29">
        <f>LN('ΒΗΜΑ 2ο-ΤΙΜΕΣ'!V135/'ΒΗΜΑ 2ο-ΤΙΜΕΣ'!V134)</f>
        <v>6.755815101129109E-2</v>
      </c>
      <c r="W135" s="29">
        <f>LN('ΒΗΜΑ 2ο-ΤΙΜΕΣ'!W135/'ΒΗΜΑ 2ο-ΤΙΜΕΣ'!W134)</f>
        <v>3.1823545812837584E-2</v>
      </c>
      <c r="X135" s="29">
        <f>LN('ΒΗΜΑ 2ο-ΤΙΜΕΣ'!X135/'ΒΗΜΑ 2ο-ΤΙΜΕΣ'!X134)</f>
        <v>2.7764941482922231E-3</v>
      </c>
      <c r="Y135" s="29">
        <f>LN('ΒΗΜΑ 2ο-ΤΙΜΕΣ'!Y135/'ΒΗΜΑ 2ο-ΤΙΜΕΣ'!Y134)</f>
        <v>-9.9174366573460283E-3</v>
      </c>
      <c r="Z135" s="29">
        <f>LN('ΒΗΜΑ 2ο-ΤΙΜΕΣ'!Z135/'ΒΗΜΑ 2ο-ΤΙΜΕΣ'!Z134)</f>
        <v>0</v>
      </c>
      <c r="AA135" s="29">
        <f>LN('ΒΗΜΑ 2ο-ΤΙΜΕΣ'!AA135/'ΒΗΜΑ 2ο-ΤΙΜΕΣ'!AA134)</f>
        <v>5.1418914637699979E-2</v>
      </c>
      <c r="AB135" s="29">
        <f>LN('ΒΗΜΑ 2ο-ΤΙΜΕΣ'!AB135/'ΒΗΜΑ 2ο-ΤΙΜΕΣ'!AB134)</f>
        <v>7.1006215495763685E-3</v>
      </c>
      <c r="AC135" s="29">
        <f>LN('ΒΗΜΑ 2ο-ΤΙΜΕΣ'!AC135/'ΒΗΜΑ 2ο-ΤΙΜΕΣ'!AC134)</f>
        <v>1.7256259674696358E-3</v>
      </c>
      <c r="AD135" s="29">
        <f>LN('ΒΗΜΑ 2ο-ΤΙΜΕΣ'!AD135/'ΒΗΜΑ 2ο-ΤΙΜΕΣ'!AD134)</f>
        <v>-5.4318438823617293E-3</v>
      </c>
      <c r="AE135" s="29">
        <f>LN('ΒΗΜΑ 2ο-ΤΙΜΕΣ'!AE135/'ΒΗΜΑ 2ο-ΤΙΜΕΣ'!AE134)</f>
        <v>-6.2305497506360864E-3</v>
      </c>
      <c r="AF135" s="29">
        <f>LN('ΒΗΜΑ 2ο-ΤΙΜΕΣ'!AF135/'ΒΗΜΑ 2ο-ΤΙΜΕΣ'!AF134)</f>
        <v>-1.0434877292579619E-2</v>
      </c>
      <c r="AG135" s="29">
        <f>LN('ΒΗΜΑ 2ο-ΤΙΜΕΣ'!AG135/'ΒΗΜΑ 2ο-ΤΙΜΕΣ'!AG134)</f>
        <v>8.5543720966585954E-3</v>
      </c>
      <c r="AH135" s="29">
        <f>LN('ΒΗΜΑ 2ο-ΤΙΜΕΣ'!AH135/'ΒΗΜΑ 2ο-ΤΙΜΕΣ'!AH134)</f>
        <v>1.164157501548599E-2</v>
      </c>
      <c r="AI135" s="29">
        <f>LN('ΒΗΜΑ 2ο-ΤΙΜΕΣ'!AI135/'ΒΗΜΑ 2ο-ΤΙΜΕΣ'!AI134)</f>
        <v>1.4892960329289369E-2</v>
      </c>
      <c r="AJ135" s="29">
        <f>LN('ΒΗΜΑ 2ο-ΤΙΜΕΣ'!AJ135/'ΒΗΜΑ 2ο-ΤΙΜΕΣ'!AJ134)</f>
        <v>6.2992334279871505E-3</v>
      </c>
      <c r="AK135" s="29">
        <f>LN('ΒΗΜΑ 2ο-ΤΙΜΕΣ'!AK135/'ΒΗΜΑ 2ο-ΤΙΜΕΣ'!AK134)</f>
        <v>-4.0080213975387108E-3</v>
      </c>
      <c r="AL135" s="29">
        <f>LN('ΒΗΜΑ 2ο-ΤΙΜΕΣ'!AL135/'ΒΗΜΑ 2ο-ΤΙΜΕΣ'!AL134)</f>
        <v>-2.0619287202735818E-2</v>
      </c>
      <c r="AM135" s="29">
        <f>LN('ΒΗΜΑ 2ο-ΤΙΜΕΣ'!AM135/'ΒΗΜΑ 2ο-ΤΙΜΕΣ'!AM134)</f>
        <v>6.4034370352070071E-3</v>
      </c>
      <c r="AN135" s="29">
        <f>LN('ΒΗΜΑ 2ο-ΤΙΜΕΣ'!AN135/'ΒΗΜΑ 2ο-ΤΙΜΕΣ'!AN134)</f>
        <v>-6.6006840313520242E-3</v>
      </c>
      <c r="AO135" s="29">
        <f>LN('ΒΗΜΑ 2ο-ΤΙΜΕΣ'!AO135/'ΒΗΜΑ 2ο-ΤΙΜΕΣ'!AO134)</f>
        <v>1.0830430774369591E-2</v>
      </c>
    </row>
    <row r="136" spans="1:41">
      <c r="A136" s="28">
        <v>43110</v>
      </c>
      <c r="B136" s="29">
        <f>LN('ΒΗΜΑ 2ο-ΤΙΜΕΣ'!B136/'ΒΗΜΑ 2ο-ΤΙΜΕΣ'!B135)</f>
        <v>0</v>
      </c>
      <c r="C136" s="29">
        <f>LN('ΒΗΜΑ 2ο-ΤΙΜΕΣ'!C136/'ΒΗΜΑ 2ο-ΤΙΜΕΣ'!C135)</f>
        <v>-1.8401085370891291E-2</v>
      </c>
      <c r="D136" s="29">
        <f>LN('ΒΗΜΑ 2ο-ΤΙΜΕΣ'!D136/'ΒΗΜΑ 2ο-ΤΙΜΕΣ'!D135)</f>
        <v>1.879249934936732E-2</v>
      </c>
      <c r="E136" s="29">
        <f>LN('ΒΗΜΑ 2ο-ΤΙΜΕΣ'!E136/'ΒΗΜΑ 2ο-ΤΙΜΕΣ'!E135)</f>
        <v>-2.1074823395646983E-3</v>
      </c>
      <c r="F136" s="29">
        <f>LN('ΒΗΜΑ 2ο-ΤΙΜΕΣ'!F136/'ΒΗΜΑ 2ο-ΤΙΜΕΣ'!F135)</f>
        <v>-1.8018505502678365E-2</v>
      </c>
      <c r="G136" s="29">
        <f>LN('ΒΗΜΑ 2ο-ΤΙΜΕΣ'!G136/'ΒΗΜΑ 2ο-ΤΙΜΕΣ'!G135)</f>
        <v>-7.4906717291576257E-3</v>
      </c>
      <c r="H136" s="29">
        <f>LN('ΒΗΜΑ 2ο-ΤΙΜΕΣ'!H136/'ΒΗΜΑ 2ο-ΤΙΜΕΣ'!H135)</f>
        <v>-3.676884778708904E-2</v>
      </c>
      <c r="I136" s="29">
        <f>LN('ΒΗΜΑ 2ο-ΤΙΜΕΣ'!I136/'ΒΗΜΑ 2ο-ΤΙΜΕΣ'!I135)</f>
        <v>-1.5120562993825221E-2</v>
      </c>
      <c r="J136" s="29">
        <f>LN('ΒΗΜΑ 2ο-ΤΙΜΕΣ'!J136/'ΒΗΜΑ 2ο-ΤΙΜΕΣ'!J135)</f>
        <v>1.0106115059234598E-3</v>
      </c>
      <c r="K136" s="29">
        <f>LN('ΒΗΜΑ 2ο-ΤΙΜΕΣ'!K136/'ΒΗΜΑ 2ο-ΤΙΜΕΣ'!K135)</f>
        <v>0</v>
      </c>
      <c r="L136" s="29">
        <f>LN('ΒΗΜΑ 2ο-ΤΙΜΕΣ'!L136/'ΒΗΜΑ 2ο-ΤΙΜΕΣ'!L135)</f>
        <v>-3.8282186571016924E-2</v>
      </c>
      <c r="M136" s="29">
        <f>LN('ΒΗΜΑ 2ο-ΤΙΜΕΣ'!M136/'ΒΗΜΑ 2ο-ΤΙΜΕΣ'!M135)</f>
        <v>-8.2559808470191488E-3</v>
      </c>
      <c r="N136" s="29">
        <f>LN('ΒΗΜΑ 2ο-ΤΙΜΕΣ'!N136/'ΒΗΜΑ 2ο-ΤΙΜΕΣ'!N135)</f>
        <v>0</v>
      </c>
      <c r="O136" s="29">
        <f>LN('ΒΗΜΑ 2ο-ΤΙΜΕΣ'!O136/'ΒΗΜΑ 2ο-ΤΙΜΕΣ'!O135)</f>
        <v>-1.9646997383796421E-2</v>
      </c>
      <c r="P136" s="29">
        <f>LN('ΒΗΜΑ 2ο-ΤΙΜΕΣ'!P136/'ΒΗΜΑ 2ο-ΤΙΜΕΣ'!P135)</f>
        <v>-5.1546505886645375E-3</v>
      </c>
      <c r="Q136" s="29">
        <f>LN('ΒΗΜΑ 2ο-ΤΙΜΕΣ'!Q136/'ΒΗΜΑ 2ο-ΤΙΜΕΣ'!Q135)</f>
        <v>-6.2696130135953742E-3</v>
      </c>
      <c r="R136" s="29">
        <f>LN('ΒΗΜΑ 2ο-ΤΙΜΕΣ'!R136/'ΒΗΜΑ 2ο-ΤΙΜΕΣ'!R135)</f>
        <v>-4.0201059166657758E-3</v>
      </c>
      <c r="S136" s="29">
        <f>LN('ΒΗΜΑ 2ο-ΤΙΜΕΣ'!S136/'ΒΗΜΑ 2ο-ΤΙΜΕΣ'!S135)</f>
        <v>0</v>
      </c>
      <c r="T136" s="29">
        <f>LN('ΒΗΜΑ 2ο-ΤΙΜΕΣ'!T136/'ΒΗΜΑ 2ο-ΤΙΜΕΣ'!T135)</f>
        <v>-2.6109675407202907E-3</v>
      </c>
      <c r="U136" s="29">
        <f>LN('ΒΗΜΑ 2ο-ΤΙΜΕΣ'!U136/'ΒΗΜΑ 2ο-ΤΙΜΕΣ'!U135)</f>
        <v>0</v>
      </c>
      <c r="V136" s="29">
        <f>LN('ΒΗΜΑ 2ο-ΤΙΜΕΣ'!V136/'ΒΗΜΑ 2ο-ΤΙΜΕΣ'!V135)</f>
        <v>3.4571344065088723E-2</v>
      </c>
      <c r="W136" s="29">
        <f>LN('ΒΗΜΑ 2ο-ΤΙΜΕΣ'!W136/'ΒΗΜΑ 2ο-ΤΙΜΕΣ'!W135)</f>
        <v>-2.3228814161396385E-3</v>
      </c>
      <c r="X136" s="29">
        <f>LN('ΒΗΜΑ 2ο-ΤΙΜΕΣ'!X136/'ΒΗΜΑ 2ο-ΤΙΜΕΣ'!X135)</f>
        <v>2.7688065681330189E-3</v>
      </c>
      <c r="Y136" s="29">
        <f>LN('ΒΗΜΑ 2ο-ΤΙΜΕΣ'!Y136/'ΒΗΜΑ 2ο-ΤΙΜΕΣ'!Y135)</f>
        <v>-1.6750810424815354E-2</v>
      </c>
      <c r="Z136" s="29">
        <f>LN('ΒΗΜΑ 2ο-ΤΙΜΕΣ'!Z136/'ΒΗΜΑ 2ο-ΤΙΜΕΣ'!Z135)</f>
        <v>-1.1454878974766478E-2</v>
      </c>
      <c r="AA136" s="29">
        <f>LN('ΒΗΜΑ 2ο-ΤΙΜΕΣ'!AA136/'ΒΗΜΑ 2ο-ΤΙΜΕΣ'!AA135)</f>
        <v>-3.3983852815598507E-2</v>
      </c>
      <c r="AB136" s="29">
        <f>LN('ΒΗΜΑ 2ο-ΤΙΜΕΣ'!AB136/'ΒΗΜΑ 2ο-ΤΙΜΕΣ'!AB135)</f>
        <v>-1.4252022707201615E-2</v>
      </c>
      <c r="AC136" s="29">
        <f>LN('ΒΗΜΑ 2ο-ΤΙΜΕΣ'!AC136/'ΒΗΜΑ 2ο-ΤΙΜΕΣ'!AC135)</f>
        <v>-1.0398707220898511E-2</v>
      </c>
      <c r="AD136" s="29">
        <f>LN('ΒΗΜΑ 2ο-ΤΙΜΕΣ'!AD136/'ΒΗΜΑ 2ο-ΤΙΜΕΣ'!AD135)</f>
        <v>-1.6844045256434546E-2</v>
      </c>
      <c r="AE136" s="29">
        <f>LN('ΒΗΜΑ 2ο-ΤΙΜΕΣ'!AE136/'ΒΗΜΑ 2ο-ΤΙΜΕΣ'!AE135)</f>
        <v>0</v>
      </c>
      <c r="AF136" s="29">
        <f>LN('ΒΗΜΑ 2ο-ΤΙΜΕΣ'!AF136/'ΒΗΜΑ 2ο-ΤΙΜΕΣ'!AF135)</f>
        <v>-3.1974304632513967E-2</v>
      </c>
      <c r="AG136" s="29">
        <f>LN('ΒΗΜΑ 2ο-ΤΙΜΕΣ'!AG136/'ΒΗΜΑ 2ο-ΤΙΜΕΣ'!AG135)</f>
        <v>5.097717071668801E-3</v>
      </c>
      <c r="AH136" s="29">
        <f>LN('ΒΗΜΑ 2ο-ΤΙΜΕΣ'!AH136/'ΒΗΜΑ 2ο-ΤΙΜΕΣ'!AH135)</f>
        <v>-3.5339366445308967E-2</v>
      </c>
      <c r="AI136" s="29">
        <f>LN('ΒΗΜΑ 2ο-ΤΙΜΕΣ'!AI136/'ΒΗΜΑ 2ο-ΤΙΜΕΣ'!AI135)</f>
        <v>-2.6433257068155368E-2</v>
      </c>
      <c r="AJ136" s="29">
        <f>LN('ΒΗΜΑ 2ο-ΤΙΜΕΣ'!AJ136/'ΒΗΜΑ 2ο-ΤΙΜΕΣ'!AJ135)</f>
        <v>-3.1446566794717194E-3</v>
      </c>
      <c r="AK136" s="29">
        <f>LN('ΒΗΜΑ 2ο-ΤΙΜΕΣ'!AK136/'ΒΗΜΑ 2ο-ΤΙΜΕΣ'!AK135)</f>
        <v>-2.6451186087169832E-2</v>
      </c>
      <c r="AL136" s="29">
        <f>LN('ΒΗΜΑ 2ο-ΤΙΜΕΣ'!AL136/'ΒΗΜΑ 2ο-ΤΙΜΕΣ'!AL135)</f>
        <v>1.7699577099400857E-2</v>
      </c>
      <c r="AM136" s="29">
        <f>LN('ΒΗΜΑ 2ο-ΤΙΜΕΣ'!AM136/'ΒΗΜΑ 2ο-ΤΙΜΕΣ'!AM135)</f>
        <v>-1.7167803622365446E-2</v>
      </c>
      <c r="AN136" s="29">
        <f>LN('ΒΗΜΑ 2ο-ΤΙΜΕΣ'!AN136/'ΒΗΜΑ 2ο-ΤΙΜΕΣ'!AN135)</f>
        <v>-1.3333530869465256E-2</v>
      </c>
      <c r="AO136" s="29">
        <f>LN('ΒΗΜΑ 2ο-ΤΙΜΕΣ'!AO136/'ΒΗΜΑ 2ο-ΤΙΜΕΣ'!AO135)</f>
        <v>-1.2646961700767421E-2</v>
      </c>
    </row>
    <row r="137" spans="1:41">
      <c r="A137" s="28">
        <v>43111</v>
      </c>
      <c r="B137" s="29">
        <f>LN('ΒΗΜΑ 2ο-ΤΙΜΕΣ'!B137/'ΒΗΜΑ 2ο-ΤΙΜΕΣ'!B136)</f>
        <v>-3.1463056893650597E-3</v>
      </c>
      <c r="C137" s="29">
        <f>LN('ΒΗΜΑ 2ο-ΤΙΜΕΣ'!C137/'ΒΗΜΑ 2ο-ΤΙΜΕΣ'!C136)</f>
        <v>1.4275519911853237E-3</v>
      </c>
      <c r="D137" s="29">
        <f>LN('ΒΗΜΑ 2ο-ΤΙΜΕΣ'!D137/'ΒΗΜΑ 2ο-ΤΙΜΕΣ'!D136)</f>
        <v>1.9750477417416302E-2</v>
      </c>
      <c r="E137" s="29">
        <f>LN('ΒΗΜΑ 2ο-ΤΙΜΕΣ'!E137/'ΒΗΜΑ 2ο-ΤΙΜΕΣ'!E136)</f>
        <v>1.8809331957496074E-2</v>
      </c>
      <c r="F137" s="29">
        <f>LN('ΒΗΜΑ 2ο-ΤΙΜΕΣ'!F137/'ΒΗΜΑ 2ο-ΤΙΜΕΣ'!F136)</f>
        <v>1.2113871862970882E-3</v>
      </c>
      <c r="G137" s="29">
        <f>LN('ΒΗΜΑ 2ο-ΤΙΜΕΣ'!G137/'ΒΗΜΑ 2ο-ΤΙΜΕΣ'!G136)</f>
        <v>3.7523496185503718E-3</v>
      </c>
      <c r="H137" s="29">
        <f>LN('ΒΗΜΑ 2ο-ΤΙΜΕΣ'!H137/'ΒΗΜΑ 2ο-ΤΙΜΕΣ'!H136)</f>
        <v>4.3963123421116204E-2</v>
      </c>
      <c r="I137" s="29">
        <f>LN('ΒΗΜΑ 2ο-ΤΙΜΕΣ'!I137/'ΒΗΜΑ 2ο-ΤΙΜΕΣ'!I136)</f>
        <v>1.3755375068485419E-2</v>
      </c>
      <c r="J137" s="29">
        <f>LN('ΒΗΜΑ 2ο-ΤΙΜΕΣ'!J137/'ΒΗΜΑ 2ο-ΤΙΜΕΣ'!J136)</f>
        <v>-1.0152371464017962E-2</v>
      </c>
      <c r="K137" s="29">
        <f>LN('ΒΗΜΑ 2ο-ΤΙΜΕΣ'!K137/'ΒΗΜΑ 2ο-ΤΙΜΕΣ'!K136)</f>
        <v>-1.7241806434505992E-2</v>
      </c>
      <c r="L137" s="29">
        <f>LN('ΒΗΜΑ 2ο-ΤΙΜΕΣ'!L137/'ΒΗΜΑ 2ο-ΤΙΜΕΣ'!L136)</f>
        <v>6.0790460763821925E-3</v>
      </c>
      <c r="M137" s="29">
        <f>LN('ΒΗΜΑ 2ο-ΤΙΜΕΣ'!M137/'ΒΗΜΑ 2ο-ΤΙΜΕΣ'!M136)</f>
        <v>0</v>
      </c>
      <c r="N137" s="29">
        <f>LN('ΒΗΜΑ 2ο-ΤΙΜΕΣ'!N137/'ΒΗΜΑ 2ο-ΤΙΜΕΣ'!N136)</f>
        <v>1.6807118316381191E-2</v>
      </c>
      <c r="O137" s="29">
        <f>LN('ΒΗΜΑ 2ο-ΤΙΜΕΣ'!O137/'ΒΗΜΑ 2ο-ΤΙΜΕΣ'!O136)</f>
        <v>7.9051795071132473E-3</v>
      </c>
      <c r="P137" s="29">
        <f>LN('ΒΗΜΑ 2ο-ΤΙΜΕΣ'!P137/'ΒΗΜΑ 2ο-ΤΙΜΕΣ'!P136)</f>
        <v>2.0461071871340025E-2</v>
      </c>
      <c r="Q137" s="29">
        <f>LN('ΒΗΜΑ 2ο-ΤΙΜΕΣ'!Q137/'ΒΗΜΑ 2ο-ΤΙΜΕΣ'!Q136)</f>
        <v>1.1257154524634248E-2</v>
      </c>
      <c r="R137" s="29">
        <f>LN('ΒΗΜΑ 2ο-ΤΙΜΕΣ'!R137/'ΒΗΜΑ 2ο-ΤΙΜΕΣ'!R136)</f>
        <v>7.0246149369644385E-3</v>
      </c>
      <c r="S137" s="29">
        <f>LN('ΒΗΜΑ 2ο-ΤΙΜΕΣ'!S137/'ΒΗΜΑ 2ο-ΤΙΜΕΣ'!S136)</f>
        <v>-1.2313260233356901E-2</v>
      </c>
      <c r="T137" s="29">
        <f>LN('ΒΗΜΑ 2ο-ΤΙΜΕΣ'!T137/'ΒΗΜΑ 2ο-ΤΙΜΕΣ'!T136)</f>
        <v>3.9138993211363148E-3</v>
      </c>
      <c r="U137" s="29">
        <f>LN('ΒΗΜΑ 2ο-ΤΙΜΕΣ'!U137/'ΒΗΜΑ 2ο-ΤΙΜΕΣ'!U136)</f>
        <v>-3.4542348680875576E-3</v>
      </c>
      <c r="V137" s="29">
        <f>LN('ΒΗΜΑ 2ο-ΤΙΜΕΣ'!V137/'ΒΗΜΑ 2ο-ΤΙΜΕΣ'!V136)</f>
        <v>-4.8661896511730113E-3</v>
      </c>
      <c r="W137" s="29">
        <f>LN('ΒΗΜΑ 2ο-ΤΙΜΕΣ'!W137/'ΒΗΜΑ 2ο-ΤΙΜΕΣ'!W136)</f>
        <v>3.4823018358747116E-3</v>
      </c>
      <c r="X137" s="29">
        <f>LN('ΒΗΜΑ 2ο-ΤΙΜΕΣ'!X137/'ΒΗΜΑ 2ο-ΤΙΜΕΣ'!X136)</f>
        <v>-1.1121523343861338E-2</v>
      </c>
      <c r="Y137" s="29">
        <f>LN('ΒΗΜΑ 2ο-ΤΙΜΕΣ'!Y137/'ΒΗΜΑ 2ο-ΤΙΜΕΣ'!Y136)</f>
        <v>2.0067563050809388E-2</v>
      </c>
      <c r="Z137" s="29">
        <f>LN('ΒΗΜΑ 2ο-ΤΙΜΕΣ'!Z137/'ΒΗΜΑ 2ο-ΤΙΜΕΣ'!Z136)</f>
        <v>-9.2593254127967123E-3</v>
      </c>
      <c r="AA137" s="29">
        <f>LN('ΒΗΜΑ 2ο-ΤΙΜΕΣ'!AA137/'ΒΗΜΑ 2ο-ΤΙΜΕΣ'!AA136)</f>
        <v>1.1049836186584935E-2</v>
      </c>
      <c r="AB137" s="29">
        <f>LN('ΒΗΜΑ 2ο-ΤΙΜΕΣ'!AB137/'ΒΗΜΑ 2ο-ΤΙΜΕΣ'!AB136)</f>
        <v>5.1293294387550689E-2</v>
      </c>
      <c r="AC137" s="29">
        <f>LN('ΒΗΜΑ 2ο-ΤΙΜΕΣ'!AC137/'ΒΗΜΑ 2ο-ΤΙΜΕΣ'!AC136)</f>
        <v>-2.6166608911718501E-3</v>
      </c>
      <c r="AD137" s="29">
        <f>LN('ΒΗΜΑ 2ο-ΤΙΜΕΣ'!AD137/'ΒΗΜΑ 2ο-ΤΙΜΕΣ'!AD136)</f>
        <v>3.3179753941821937E-3</v>
      </c>
      <c r="AE137" s="29">
        <f>LN('ΒΗΜΑ 2ο-ΤΙΜΕΣ'!AE137/'ΒΗΜΑ 2ο-ΤΙΜΕΣ'!AE136)</f>
        <v>0</v>
      </c>
      <c r="AF137" s="29">
        <f>LN('ΒΗΜΑ 2ο-ΤΙΜΕΣ'!AF137/'ΒΗΜΑ 2ο-ΤΙΜΕΣ'!AF136)</f>
        <v>3.5464709572282462E-2</v>
      </c>
      <c r="AG137" s="29">
        <f>LN('ΒΗΜΑ 2ο-ΤΙΜΕΣ'!AG137/'ΒΗΜΑ 2ο-ΤΙΜΕΣ'!AG136)</f>
        <v>3.3336420267591926E-2</v>
      </c>
      <c r="AH137" s="29">
        <f>LN('ΒΗΜΑ 2ο-ΤΙΜΕΣ'!AH137/'ΒΗΜΑ 2ο-ΤΙΜΕΣ'!AH136)</f>
        <v>3.9958312301603384E-2</v>
      </c>
      <c r="AI137" s="29">
        <f>LN('ΒΗΜΑ 2ο-ΤΙΜΕΣ'!AI137/'ΒΗΜΑ 2ο-ΤΙΜΕΣ'!AI136)</f>
        <v>5.2185753170570039E-2</v>
      </c>
      <c r="AJ137" s="29">
        <f>LN('ΒΗΜΑ 2ο-ΤΙΜΕΣ'!AJ137/'ΒΗΜΑ 2ο-ΤΙΜΕΣ'!AJ136)</f>
        <v>0</v>
      </c>
      <c r="AK137" s="29">
        <f>LN('ΒΗΜΑ 2ο-ΤΙΜΕΣ'!AK137/'ΒΗΜΑ 2ο-ΤΙΜΕΣ'!AK136)</f>
        <v>1.4329825554824868E-2</v>
      </c>
      <c r="AL137" s="29">
        <f>LN('ΒΗΜΑ 2ο-ΤΙΜΕΣ'!AL137/'ΒΗΜΑ 2ο-ΤΙΜΕΣ'!AL136)</f>
        <v>-1.176484157958637E-2</v>
      </c>
      <c r="AM137" s="29">
        <f>LN('ΒΗΜΑ 2ο-ΤΙΜΕΣ'!AM137/'ΒΗΜΑ 2ο-ΤΙΜΕΣ'!AM136)</f>
        <v>1.7167803622365498E-2</v>
      </c>
      <c r="AN137" s="29">
        <f>LN('ΒΗΜΑ 2ο-ΤΙΜΕΣ'!AN137/'ΒΗΜΑ 2ο-ΤΙΜΕΣ'!AN136)</f>
        <v>1.9934214900817329E-2</v>
      </c>
      <c r="AO137" s="29">
        <f>LN('ΒΗΜΑ 2ο-ΤΙΜΕΣ'!AO137/'ΒΗΜΑ 2ο-ΤΙΜΕΣ'!AO136)</f>
        <v>1.8165309263977853E-3</v>
      </c>
    </row>
    <row r="138" spans="1:41">
      <c r="A138" s="28">
        <v>43112</v>
      </c>
      <c r="B138" s="29">
        <f>LN('ΒΗΜΑ 2ο-ΤΙΜΕΣ'!B138/'ΒΗΜΑ 2ο-ΤΙΜΕΣ'!B137)</f>
        <v>-2.1030501967787877E-3</v>
      </c>
      <c r="C138" s="29">
        <f>LN('ΒΗΜΑ 2ο-ΤΙΜΕΣ'!C138/'ΒΗΜΑ 2ο-ΤΙΜΕΣ'!C137)</f>
        <v>2.8490047760748711E-3</v>
      </c>
      <c r="D138" s="29">
        <f>LN('ΒΗΜΑ 2ο-ΤΙΜΕΣ'!D138/'ΒΗΜΑ 2ο-ΤΙΜΕΣ'!D137)</f>
        <v>-1.4445425187723201E-2</v>
      </c>
      <c r="E138" s="29">
        <f>LN('ΒΗΜΑ 2ο-ΤΙΜΕΣ'!E138/'ΒΗΜΑ 2ο-ΤΙΜΕΣ'!E137)</f>
        <v>5.1626340788069056E-3</v>
      </c>
      <c r="F138" s="29">
        <f>LN('ΒΗΜΑ 2ο-ΤΙΜΕΣ'!F138/'ΒΗΜΑ 2ο-ΤΙΜΕΣ'!F137)</f>
        <v>9.6386288377687934E-3</v>
      </c>
      <c r="G138" s="29">
        <f>LN('ΒΗΜΑ 2ο-ΤΙΜΕΣ'!G138/'ΒΗΜΑ 2ο-ΤΙΜΕΣ'!G137)</f>
        <v>-7.5188324140273398E-3</v>
      </c>
      <c r="H138" s="29">
        <f>LN('ΒΗΜΑ 2ο-ΤΙΜΕΣ'!H138/'ΒΗΜΑ 2ο-ΤΙΜΕΣ'!H137)</f>
        <v>1.423511582187191E-2</v>
      </c>
      <c r="I138" s="29">
        <f>LN('ΒΗΜΑ 2ο-ΤΙΜΕΣ'!I138/'ΒΗΜΑ 2ο-ΤΙΜΕΣ'!I137)</f>
        <v>5.061000088641792E-2</v>
      </c>
      <c r="J138" s="29">
        <f>LN('ΒΗΜΑ 2ο-ΤΙΜΕΣ'!J138/'ΒΗΜΑ 2ο-ΤΙΜΕΣ'!J137)</f>
        <v>1.0152371464017908E-2</v>
      </c>
      <c r="K138" s="29">
        <f>LN('ΒΗΜΑ 2ο-ΤΙΜΕΣ'!K138/'ΒΗΜΑ 2ο-ΤΙΜΕΣ'!K137)</f>
        <v>2.1715535135079325E-3</v>
      </c>
      <c r="L138" s="29">
        <f>LN('ΒΗΜΑ 2ο-ΤΙΜΕΣ'!L138/'ΒΗΜΑ 2ο-ΤΙΜΕΣ'!L137)</f>
        <v>6.0423144559626617E-3</v>
      </c>
      <c r="M138" s="29">
        <f>LN('ΒΗΜΑ 2ο-ΤΙΜΕΣ'!M138/'ΒΗΜΑ 2ο-ΤΙΜΕΣ'!M137)</f>
        <v>9.2832023035491623E-3</v>
      </c>
      <c r="N138" s="29">
        <f>LN('ΒΗΜΑ 2ο-ΤΙΜΕΣ'!N138/'ΒΗΜΑ 2ο-ΤΙΜΕΣ'!N137)</f>
        <v>2.8749413285986007E-2</v>
      </c>
      <c r="O138" s="29">
        <f>LN('ΒΗΜΑ 2ο-ΤΙΜΕΣ'!O138/'ΒΗΜΑ 2ο-ΤΙΜΕΣ'!O137)</f>
        <v>-7.9051795071132611E-3</v>
      </c>
      <c r="P138" s="29">
        <f>LN('ΒΗΜΑ 2ο-ΤΙΜΕΣ'!P138/'ΒΗΜΑ 2ο-ΤΙΜΕΣ'!P137)</f>
        <v>1.007565198874164E-2</v>
      </c>
      <c r="Q138" s="29">
        <f>LN('ΒΗΜΑ 2ο-ΤΙΜΕΣ'!Q138/'ΒΗΜΑ 2ο-ΤΙΜΕΣ'!Q137)</f>
        <v>9.9010709827115368E-3</v>
      </c>
      <c r="R138" s="29">
        <f>LN('ΒΗΜΑ 2ο-ΤΙΜΕΣ'!R138/'ΒΗΜΑ 2ο-ΤΙΜΕΣ'!R137)</f>
        <v>-3.0045090202986133E-3</v>
      </c>
      <c r="S138" s="29">
        <f>LN('ΒΗΜΑ 2ο-ΤΙΜΕΣ'!S138/'ΒΗΜΑ 2ο-ΤΙΜΕΣ'!S137)</f>
        <v>2.1016535361658564E-2</v>
      </c>
      <c r="T138" s="29">
        <f>LN('ΒΗΜΑ 2ο-ΤΙΜΕΣ'!T138/'ΒΗΜΑ 2ο-ΤΙΜΕΣ'!T137)</f>
        <v>1.3012363579719556E-3</v>
      </c>
      <c r="U138" s="29">
        <f>LN('ΒΗΜΑ 2ο-ΤΙΜΕΣ'!U138/'ΒΗΜΑ 2ο-ΤΙΜΕΣ'!U137)</f>
        <v>-1.0434877292579508E-2</v>
      </c>
      <c r="V138" s="29">
        <f>LN('ΒΗΜΑ 2ο-ΤΙΜΕΣ'!V138/'ΒΗΜΑ 2ο-ΤΙΜΕΣ'!V137)</f>
        <v>-1.4742281737203319E-2</v>
      </c>
      <c r="W138" s="29">
        <f>LN('ΒΗΜΑ 2ο-ΤΙΜΕΣ'!W138/'ΒΗΜΑ 2ο-ΤΙΜΕΣ'!W137)</f>
        <v>1.1580777206276467E-3</v>
      </c>
      <c r="X138" s="29">
        <f>LN('ΒΗΜΑ 2ο-ΤΙΜΕΣ'!X138/'ΒΗΜΑ 2ο-ΤΙΜΕΣ'!X137)</f>
        <v>1.1121523343861416E-2</v>
      </c>
      <c r="Y138" s="29">
        <f>LN('ΒΗΜΑ 2ο-ΤΙΜΕΣ'!Y138/'ΒΗΜΑ 2ο-ΤΙΜΕΣ'!Y137)</f>
        <v>4.3731664606398268E-2</v>
      </c>
      <c r="Z138" s="29">
        <f>LN('ΒΗΜΑ 2ο-ΤΙΜΕΣ'!Z138/'ΒΗΜΑ 2ο-ΤΙΜΕΣ'!Z137)</f>
        <v>2.2989518224698781E-2</v>
      </c>
      <c r="AA138" s="29">
        <f>LN('ΒΗΜΑ 2ο-ΤΙΜΕΣ'!AA138/'ΒΗΜΑ 2ο-ΤΙΜΕΣ'!AA137)</f>
        <v>-1.1049836186584823E-2</v>
      </c>
      <c r="AB138" s="29">
        <f>LN('ΒΗΜΑ 2ο-ΤΙΜΕΣ'!AB138/'ΒΗΜΑ 2ο-ΤΙΜΕΣ'!AB137)</f>
        <v>6.7950431328285864E-3</v>
      </c>
      <c r="AC138" s="29">
        <f>LN('ΒΗΜΑ 2ο-ΤΙΜΕΣ'!AC138/'ΒΗΜΑ 2ο-ΤΙΜΕΣ'!AC137)</f>
        <v>0</v>
      </c>
      <c r="AD138" s="29">
        <f>LN('ΒΗΜΑ 2ο-ΤΙΜΕΣ'!AD138/'ΒΗΜΑ 2ο-ΤΙΜΕΣ'!AD137)</f>
        <v>9.5238815112553207E-3</v>
      </c>
      <c r="AE138" s="29">
        <f>LN('ΒΗΜΑ 2ο-ΤΙΜΕΣ'!AE138/'ΒΗΜΑ 2ο-ΤΙΜΕΣ'!AE137)</f>
        <v>6.2305497506361628E-3</v>
      </c>
      <c r="AF138" s="29">
        <f>LN('ΒΗΜΑ 2ο-ΤΙΜΕΣ'!AF138/'ΒΗΜΑ 2ο-ΤΙΜΕΣ'!AF137)</f>
        <v>0</v>
      </c>
      <c r="AG138" s="29">
        <f>LN('ΒΗΜΑ 2ο-ΤΙΜΕΣ'!AG138/'ΒΗΜΑ 2ο-ΤΙΜΕΣ'!AG137)</f>
        <v>4.0166041725334653E-2</v>
      </c>
      <c r="AH138" s="29">
        <f>LN('ΒΗΜΑ 2ο-ΤΙΜΕΣ'!AH138/'ΒΗΜΑ 2ο-ΤΙΜΕΣ'!AH137)</f>
        <v>-9.2593254127967123E-3</v>
      </c>
      <c r="AI138" s="29">
        <f>LN('ΒΗΜΑ 2ο-ΤΙΜΕΣ'!AI138/'ΒΗΜΑ 2ο-ΤΙΜΕΣ'!AI137)</f>
        <v>-4.2462908814509849E-3</v>
      </c>
      <c r="AJ138" s="29">
        <f>LN('ΒΗΜΑ 2ο-ΤΙΜΕΣ'!AJ138/'ΒΗΜΑ 2ο-ΤΙΜΕΣ'!AJ137)</f>
        <v>2.3347363996991107E-2</v>
      </c>
      <c r="AK138" s="29">
        <f>LN('ΒΗΜΑ 2ο-ΤΙΜΕΣ'!AK138/'ΒΗΜΑ 2ο-ΤΙΜΕΣ'!AK137)</f>
        <v>-8.1633106391609811E-3</v>
      </c>
      <c r="AL138" s="29">
        <f>LN('ΒΗΜΑ 2ο-ΤΙΜΕΣ'!AL138/'ΒΗΜΑ 2ο-ΤΙΜΕΣ'!AL137)</f>
        <v>-5.9347355198145777E-3</v>
      </c>
      <c r="AM138" s="29">
        <f>LN('ΒΗΜΑ 2ο-ΤΙΜΕΣ'!AM138/'ΒΗΜΑ 2ο-ΤΙΜΕΣ'!AM137)</f>
        <v>2.1053409197832263E-2</v>
      </c>
      <c r="AN138" s="29">
        <f>LN('ΒΗΜΑ 2ο-ΤΙΜΕΣ'!AN138/'ΒΗΜΑ 2ο-ΤΙΜΕΣ'!AN137)</f>
        <v>-1.9934214900817253E-2</v>
      </c>
      <c r="AO138" s="29">
        <f>LN('ΒΗΜΑ 2ο-ΤΙΜΕΣ'!AO138/'ΒΗΜΑ 2ο-ΤΙΜΕΣ'!AO137)</f>
        <v>1.2624153228396407E-2</v>
      </c>
    </row>
    <row r="139" spans="1:41">
      <c r="A139" s="28">
        <v>43115</v>
      </c>
      <c r="B139" s="29">
        <f>LN('ΒΗΜΑ 2ο-ΤΙΜΕΣ'!B139/'ΒΗΜΑ 2ο-ΤΙΜΕΣ'!B138)</f>
        <v>-2.1074823395646983E-3</v>
      </c>
      <c r="C139" s="29">
        <f>LN('ΒΗΜΑ 2ο-ΤΙΜΕΣ'!C139/'ΒΗΜΑ 2ο-ΤΙΜΕΣ'!C138)</f>
        <v>8.4986347214625196E-3</v>
      </c>
      <c r="D139" s="29">
        <f>LN('ΒΗΜΑ 2ο-ΤΙΜΕΣ'!D139/'ΒΗΜΑ 2ο-ΤΙΜΕΣ'!D138)</f>
        <v>0</v>
      </c>
      <c r="E139" s="29">
        <f>LN('ΒΗΜΑ 2ο-ΤΙΜΕΣ'!E139/'ΒΗΜΑ 2ο-ΤΙΜΕΣ'!E138)</f>
        <v>2.0576138946801622E-3</v>
      </c>
      <c r="F139" s="29">
        <f>LN('ΒΗΜΑ 2ο-ΤΙΜΕΣ'!F139/'ΒΗΜΑ 2ο-ΤΙΜΕΣ'!F138)</f>
        <v>3.59066813072854E-3</v>
      </c>
      <c r="G139" s="29">
        <f>LN('ΒΗΜΑ 2ο-ΤΙΜΕΣ'!G139/'ΒΗΜΑ 2ο-ΤΙΜΕΣ'!G138)</f>
        <v>0</v>
      </c>
      <c r="H139" s="29">
        <f>LN('ΒΗΜΑ 2ο-ΤΙΜΕΣ'!H139/'ΒΗΜΑ 2ο-ΤΙΜΕΣ'!H138)</f>
        <v>-3.5398267051241737E-3</v>
      </c>
      <c r="I139" s="29">
        <f>LN('ΒΗΜΑ 2ο-ΤΙΜΕΣ'!I139/'ΒΗΜΑ 2ο-ΤΙΜΕΣ'!I138)</f>
        <v>-6.5146810211937538E-3</v>
      </c>
      <c r="J139" s="29">
        <f>LN('ΒΗΜΑ 2ο-ΤΙΜΕΣ'!J139/'ΒΗΜΑ 2ο-ΤΙΜΕΣ'!J138)</f>
        <v>-1.3218291085852957E-2</v>
      </c>
      <c r="K139" s="29">
        <f>LN('ΒΗΜΑ 2ο-ΤΙΜΕΣ'!K139/'ΒΗΜΑ 2ο-ΤΙΜΕΣ'!K138)</f>
        <v>4.3290110895854786E-3</v>
      </c>
      <c r="L139" s="29">
        <f>LN('ΒΗΜΑ 2ο-ΤΙΜΕΣ'!L139/'ΒΗΜΑ 2ο-ΤΙΜΕΣ'!L138)</f>
        <v>6.0060240602119487E-3</v>
      </c>
      <c r="M139" s="29">
        <f>LN('ΒΗΜΑ 2ο-ΤΙΜΕΣ'!M139/'ΒΗΜΑ 2ο-ΤΙΜΕΣ'!M138)</f>
        <v>-4.1152321451065439E-3</v>
      </c>
      <c r="N139" s="29">
        <f>LN('ΒΗΜΑ 2ο-ΤΙΜΕΣ'!N139/'ΒΗΜΑ 2ο-ΤΙΜΕΣ'!N138)</f>
        <v>-4.0568006956144299E-3</v>
      </c>
      <c r="O139" s="29">
        <f>LN('ΒΗΜΑ 2ο-ΤΙΜΕΣ'!O139/'ΒΗΜΑ 2ο-ΤΙΜΕΣ'!O138)</f>
        <v>1.1834457647002798E-2</v>
      </c>
      <c r="P139" s="29">
        <f>LN('ΒΗΜΑ 2ο-ΤΙΜΕΣ'!P139/'ΒΗΜΑ 2ο-ΤΙΜΕΣ'!P138)</f>
        <v>-3.3124047425032652E-2</v>
      </c>
      <c r="Q139" s="29">
        <f>LN('ΒΗΜΑ 2ο-ΤΙΜΕΣ'!Q139/'ΒΗΜΑ 2ο-ΤΙΜΕΣ'!Q138)</f>
        <v>-8.6580627431144305E-3</v>
      </c>
      <c r="R139" s="29">
        <f>LN('ΒΗΜΑ 2ο-ΤΙΜΕΣ'!R139/'ΒΗΜΑ 2ο-ΤΙΜΕΣ'!R138)</f>
        <v>-2.0080328032457458E-3</v>
      </c>
      <c r="S139" s="29">
        <f>LN('ΒΗΜΑ 2ο-ΤΙΜΕΣ'!S139/'ΒΗΜΑ 2ο-ΤΙΜΕΣ'!S138)</f>
        <v>5.1858370323654155E-3</v>
      </c>
      <c r="T139" s="29">
        <f>LN('ΒΗΜΑ 2ο-ΤΙΜΕΣ'!T139/'ΒΗΜΑ 2ο-ΤΙΜΕΣ'!T138)</f>
        <v>0</v>
      </c>
      <c r="U139" s="29">
        <f>LN('ΒΗΜΑ 2ο-ΤΙΜΕΣ'!U139/'ΒΗΜΑ 2ο-ΤΙΜΕΣ'!U138)</f>
        <v>-3.5026305512021118E-3</v>
      </c>
      <c r="V139" s="29">
        <f>LN('ΒΗΜΑ 2ο-ΤΙΜΕΣ'!V139/'ΒΗΜΑ 2ο-ΤΙΜΕΣ'!V138)</f>
        <v>-4.9627893421291249E-3</v>
      </c>
      <c r="W139" s="29">
        <f>LN('ΒΗΜΑ 2ο-ΤΙΜΕΣ'!W139/'ΒΗΜΑ 2ο-ΤΙΜΕΣ'!W138)</f>
        <v>0</v>
      </c>
      <c r="X139" s="29">
        <f>LN('ΒΗΜΑ 2ο-ΤΙΜΕΣ'!X139/'ΒΗΜΑ 2ο-ΤΙΜΕΣ'!X138)</f>
        <v>1.8416211466495539E-3</v>
      </c>
      <c r="Y139" s="29">
        <f>LN('ΒΗΜΑ 2ο-ΤΙΜΕΣ'!Y139/'ΒΗΜΑ 2ο-ΤΙΜΕΣ'!Y138)</f>
        <v>3.1645596029629399E-3</v>
      </c>
      <c r="Z139" s="29">
        <f>LN('ΒΗΜΑ 2ο-ΤΙΜΕΣ'!Z139/'ΒΗΜΑ 2ο-ΤΙΜΕΣ'!Z138)</f>
        <v>-1.3730192811902131E-2</v>
      </c>
      <c r="AA139" s="29">
        <f>LN('ΒΗΜΑ 2ο-ΤΙΜΕΣ'!AA139/'ΒΗΜΑ 2ο-ΤΙΜΕΣ'!AA138)</f>
        <v>2.4391453124159048E-2</v>
      </c>
      <c r="AB139" s="29">
        <f>LN('ΒΗΜΑ 2ο-ΤΙΜΕΣ'!AB139/'ΒΗΜΑ 2ο-ΤΙΜΕΣ'!AB138)</f>
        <v>1.1223462369849576E-2</v>
      </c>
      <c r="AC139" s="29">
        <f>LN('ΒΗΜΑ 2ο-ΤΙΜΕΣ'!AC139/'ΒΗΜΑ 2ο-ΤΙΜΕΣ'!AC138)</f>
        <v>0</v>
      </c>
      <c r="AD139" s="29">
        <f>LN('ΒΗΜΑ 2ο-ΤΙΜΕΣ'!AD139/'ΒΗΜΑ 2ο-ΤΙΜΕΣ'!AD138)</f>
        <v>-1.1734641438937691E-2</v>
      </c>
      <c r="AE139" s="29">
        <f>LN('ΒΗΜΑ 2ο-ΤΙΜΕΣ'!AE139/'ΒΗΜΑ 2ο-ΤΙΜΕΣ'!AE138)</f>
        <v>6.1919702479209804E-3</v>
      </c>
      <c r="AF139" s="29">
        <f>LN('ΒΗΜΑ 2ο-ΤΙΜΕΣ'!AF139/'ΒΗΜΑ 2ο-ΤΙΜΕΣ'!AF138)</f>
        <v>0</v>
      </c>
      <c r="AG139" s="29">
        <f>LN('ΒΗΜΑ 2ο-ΤΙΜΕΣ'!AG139/'ΒΗΜΑ 2ο-ΤΙΜΕΣ'!AG138)</f>
        <v>-2.2293916959212911E-2</v>
      </c>
      <c r="AH139" s="29">
        <f>LN('ΒΗΜΑ 2ο-ΤΙΜΕΣ'!AH139/'ΒΗΜΑ 2ο-ΤΙΜΕΣ'!AH138)</f>
        <v>-7.0011954589835881E-3</v>
      </c>
      <c r="AI139" s="29">
        <f>LN('ΒΗΜΑ 2ο-ΤΙΜΕΣ'!AI139/'ΒΗΜΑ 2ο-ΤΙΜΕΣ'!AI138)</f>
        <v>-4.2643987864576507E-3</v>
      </c>
      <c r="AJ139" s="29">
        <f>LN('ΒΗΜΑ 2ο-ΤΙΜΕΣ'!AJ139/'ΒΗΜΑ 2ο-ΤΙΜΕΣ'!AJ138)</f>
        <v>6.1349885675159293E-3</v>
      </c>
      <c r="AK139" s="29">
        <f>LN('ΒΗΜΑ 2ο-ΤΙΜΕΣ'!AK139/'ΒΗΜΑ 2ο-ΤΙΜΕΣ'!AK138)</f>
        <v>-6.1665149156640148E-3</v>
      </c>
      <c r="AL139" s="29">
        <f>LN('ΒΗΜΑ 2ο-ΤΙΜΕΣ'!AL139/'ΒΗΜΑ 2ο-ΤΙΜΕΣ'!AL138)</f>
        <v>3.5091319811270193E-2</v>
      </c>
      <c r="AM139" s="29">
        <f>LN('ΒΗΜΑ 2ο-ΤΙΜΕΣ'!AM139/'ΒΗΜΑ 2ο-ΤΙΜΕΣ'!AM138)</f>
        <v>8.2988028146950641E-3</v>
      </c>
      <c r="AN139" s="29">
        <f>LN('ΒΗΜΑ 2ο-ΤΙΜΕΣ'!AN139/'ΒΗΜΑ 2ο-ΤΙΜΕΣ'!AN138)</f>
        <v>-6.7340321813440683E-3</v>
      </c>
      <c r="AO139" s="29">
        <f>LN('ΒΗΜΑ 2ο-ΤΙΜΕΣ'!AO139/'ΒΗΜΑ 2ο-ΤΙΜΕΣ'!AO138)</f>
        <v>-1.7937224540268775E-3</v>
      </c>
    </row>
    <row r="140" spans="1:41">
      <c r="A140" s="28">
        <v>43116</v>
      </c>
      <c r="B140" s="29">
        <f>LN('ΒΗΜΑ 2ο-ΤΙΜΕΣ'!B140/'ΒΗΜΑ 2ο-ΤΙΜΕΣ'!B139)</f>
        <v>1.2578782206859965E-2</v>
      </c>
      <c r="C140" s="29">
        <f>LN('ΒΗΜΑ 2ο-ΤΙΜΕΣ'!C140/'ΒΗΜΑ 2ο-ΤΙΜΕΣ'!C139)</f>
        <v>0</v>
      </c>
      <c r="D140" s="29">
        <f>LN('ΒΗΜΑ 2ο-ΤΙΜΕΣ'!D140/'ΒΗΜΑ 2ο-ΤΙΜΕΣ'!D139)</f>
        <v>-7.9681696491768449E-3</v>
      </c>
      <c r="E140" s="29">
        <f>LN('ΒΗΜΑ 2ο-ΤΙΜΕΣ'!E140/'ΒΗΜΑ 2ο-ΤΙΜΕΣ'!E139)</f>
        <v>5.1255878488121144E-3</v>
      </c>
      <c r="F140" s="29">
        <f>LN('ΒΗΜΑ 2ο-ΤΙΜΕΣ'!F140/'ΒΗΜΑ 2ο-ΤΙΜΕΣ'!F139)</f>
        <v>8.3284241064819093E-3</v>
      </c>
      <c r="G140" s="29">
        <f>LN('ΒΗΜΑ 2ο-ΤΙΜΕΣ'!G140/'ΒΗΜΑ 2ο-ΤΙΜΕΣ'!G139)</f>
        <v>0</v>
      </c>
      <c r="H140" s="29">
        <f>LN('ΒΗΜΑ 2ο-ΤΙΜΕΣ'!H140/'ΒΗΜΑ 2ο-ΤΙΜΕΣ'!H139)</f>
        <v>0</v>
      </c>
      <c r="I140" s="29">
        <f>LN('ΒΗΜΑ 2ο-ΤΙΜΕΣ'!I140/'ΒΗΜΑ 2ο-ΤΙΜΕΣ'!I139)</f>
        <v>1.1696039763191236E-2</v>
      </c>
      <c r="J140" s="29">
        <f>LN('ΒΗΜΑ 2ο-ΤΙΜΕΣ'!J140/'ΒΗΜΑ 2ο-ΤΙΜΕΣ'!J139)</f>
        <v>1.1196045705085216E-2</v>
      </c>
      <c r="K140" s="29">
        <f>LN('ΒΗΜΑ 2ο-ΤΙΜΕΣ'!K140/'ΒΗΜΑ 2ο-ΤΙΜΕΣ'!K139)</f>
        <v>1.9251931499321525E-2</v>
      </c>
      <c r="L140" s="29">
        <f>LN('ΒΗΜΑ 2ο-ΤΙΜΕΣ'!L140/'ΒΗΜΑ 2ο-ΤΙΜΕΣ'!L139)</f>
        <v>1.7804624633506686E-2</v>
      </c>
      <c r="M140" s="29">
        <f>LN('ΒΗΜΑ 2ο-ΤΙΜΕΣ'!M140/'ΒΗΜΑ 2ο-ΤΙΜΕΣ'!M139)</f>
        <v>-1.1404996613990245E-2</v>
      </c>
      <c r="N140" s="29">
        <f>LN('ΒΗΜΑ 2ο-ΤΙΜΕΣ'!N140/'ΒΗΜΑ 2ο-ΤΙΜΕΣ'!N139)</f>
        <v>1.212136053234482E-2</v>
      </c>
      <c r="O140" s="29">
        <f>LN('ΒΗΜΑ 2ο-ΤΙΜΕΣ'!O140/'ΒΗΜΑ 2ο-ΤΙΜΕΣ'!O139)</f>
        <v>4.9723435352430574E-2</v>
      </c>
      <c r="P140" s="29">
        <f>LN('ΒΗΜΑ 2ο-ΤΙΜΕΣ'!P140/'ΒΗΜΑ 2ο-ΤΙΜΕΣ'!P139)</f>
        <v>-1.5666116744399463E-2</v>
      </c>
      <c r="Q140" s="29">
        <f>LN('ΒΗΜΑ 2ο-ΤΙΜΕΣ'!Q140/'ΒΗΜΑ 2ο-ΤΙΜΕΣ'!Q139)</f>
        <v>3.7197811025318607E-3</v>
      </c>
      <c r="R140" s="29">
        <f>LN('ΒΗΜΑ 2ο-ΤΙΜΕΣ'!R140/'ΒΗΜΑ 2ο-ΤΙΜΕΣ'!R139)</f>
        <v>5.0125418235444138E-3</v>
      </c>
      <c r="S140" s="29">
        <f>LN('ΒΗΜΑ 2ο-ΤΙΜΕΣ'!S140/'ΒΗΜΑ 2ο-ΤΙΜΕΣ'!S139)</f>
        <v>-1.7256259674697252E-3</v>
      </c>
      <c r="T140" s="29">
        <f>LN('ΒΗΜΑ 2ο-ΤΙΜΕΣ'!T140/'ΒΗΜΑ 2ο-ΤΙΜΕΣ'!T139)</f>
        <v>3.9520758162283197E-2</v>
      </c>
      <c r="U140" s="29">
        <f>LN('ΒΗΜΑ 2ο-ΤΙΜΕΣ'!U140/'ΒΗΜΑ 2ο-ΤΙΜΕΣ'!U139)</f>
        <v>1.7391742711869239E-2</v>
      </c>
      <c r="V140" s="29">
        <f>LN('ΒΗΜΑ 2ο-ΤΙΜΕΣ'!V140/'ΒΗΜΑ 2ο-ΤΙΜΕΣ'!V139)</f>
        <v>1.4815085785140682E-2</v>
      </c>
      <c r="W140" s="29">
        <f>LN('ΒΗΜΑ 2ο-ΤΙΜΕΣ'!W140/'ΒΗΜΑ 2ο-ΤΙΜΕΣ'!W139)</f>
        <v>9.2166551049240476E-3</v>
      </c>
      <c r="X140" s="29">
        <f>LN('ΒΗΜΑ 2ο-ΤΙΜΕΣ'!X140/'ΒΗΜΑ 2ο-ΤΙΜΕΣ'!X139)</f>
        <v>7.3327551293917914E-3</v>
      </c>
      <c r="Y140" s="29">
        <f>LN('ΒΗΜΑ 2ο-ΤΙΜΕΣ'!Y140/'ΒΗΜΑ 2ο-ΤΙΜΕΣ'!Y139)</f>
        <v>1.5674302093443289E-2</v>
      </c>
      <c r="Z140" s="29">
        <f>LN('ΒΗΜΑ 2ο-ΤΙΜΕΣ'!Z140/'ΒΗΜΑ 2ο-ΤΙΜΕΣ'!Z139)</f>
        <v>-3.2789822822990838E-2</v>
      </c>
      <c r="AA140" s="29">
        <f>LN('ΒΗΜΑ 2ο-ΤΙΜΕΣ'!AA140/'ΒΗΜΑ 2ο-ΤΙΜΕΣ'!AA139)</f>
        <v>6.1899499813316487E-2</v>
      </c>
      <c r="AB140" s="29">
        <f>LN('ΒΗΜΑ 2ο-ΤΙΜΕΣ'!AB140/'ΒΗΜΑ 2ο-ΤΙΜΕΣ'!AB139)</f>
        <v>1.5504186535965036E-2</v>
      </c>
      <c r="AC140" s="29">
        <f>LN('ΒΗΜΑ 2ο-ΤΙΜΕΣ'!AC140/'ΒΗΜΑ 2ο-ΤΙΜΕΣ'!AC139)</f>
        <v>1.9888247399832366E-2</v>
      </c>
      <c r="AD140" s="29">
        <f>LN('ΒΗΜΑ 2ο-ΤΙΜΕΣ'!AD140/'ΒΗΜΑ 2ο-ΤΙΜΕΣ'!AD139)</f>
        <v>-8.5201478556253332E-3</v>
      </c>
      <c r="AE140" s="29">
        <f>LN('ΒΗΜΑ 2ο-ΤΙΜΕΣ'!AE140/'ΒΗΜΑ 2ο-ΤΙΜΕΣ'!AE139)</f>
        <v>-3.0911925696729694E-3</v>
      </c>
      <c r="AF140" s="29">
        <f>LN('ΒΗΜΑ 2ο-ΤΙΜΕΣ'!AF140/'ΒΗΜΑ 2ο-ΤΙΜΕΣ'!AF139)</f>
        <v>-3.9081350042470896E-2</v>
      </c>
      <c r="AG140" s="29">
        <f>LN('ΒΗΜΑ 2ο-ΤΙΜΕΣ'!AG140/'ΒΗΜΑ 2ο-ΤΙΜΕΣ'!AG139)</f>
        <v>-1.62341227618834E-2</v>
      </c>
      <c r="AH140" s="29">
        <f>LN('ΒΗΜΑ 2ο-ΤΙΜΕΣ'!AH140/'ΒΗΜΑ 2ο-ΤΙΜΕΣ'!AH139)</f>
        <v>7.0011954589835612E-3</v>
      </c>
      <c r="AI140" s="29">
        <f>LN('ΒΗΜΑ 2ο-ΤΙΜΕΣ'!AI140/'ΒΗΜΑ 2ο-ΤΙΜΕΣ'!AI139)</f>
        <v>1.2739025777429932E-2</v>
      </c>
      <c r="AJ140" s="29">
        <f>LN('ΒΗΜΑ 2ο-ΤΙΜΕΣ'!AJ140/'ΒΗΜΑ 2ο-ΤΙΜΕΣ'!AJ139)</f>
        <v>-2.0077894536528616E-2</v>
      </c>
      <c r="AK140" s="29">
        <f>LN('ΒΗΜΑ 2ο-ΤΙΜΕΣ'!AK140/'ΒΗΜΑ 2ο-ΤΙΜΕΣ'!AK139)</f>
        <v>2.0597329630107838E-3</v>
      </c>
      <c r="AL140" s="29">
        <f>LN('ΒΗΜΑ 2ο-ΤΙΜΕΣ'!AL140/'ΒΗΜΑ 2ο-ΤΙΜΕΣ'!AL139)</f>
        <v>1.142869582362285E-2</v>
      </c>
      <c r="AM140" s="29">
        <f>LN('ΒΗΜΑ 2ο-ΤΙΜΕΣ'!AM140/'ΒΗΜΑ 2ο-ΤΙΜΕΣ'!AM139)</f>
        <v>-2.0682530640589573E-3</v>
      </c>
      <c r="AN140" s="29">
        <f>LN('ΒΗΜΑ 2ο-ΤΙΜΕΣ'!AN140/'ΒΗΜΑ 2ο-ΤΙΜΕΣ'!AN139)</f>
        <v>-2.7398974188114503E-2</v>
      </c>
      <c r="AO140" s="29">
        <f>LN('ΒΗΜΑ 2ο-ΤΙΜΕΣ'!AO140/'ΒΗΜΑ 2ο-ΤΙΜΕΣ'!AO139)</f>
        <v>1.7937224540269007E-3</v>
      </c>
    </row>
    <row r="141" spans="1:41">
      <c r="A141" s="28">
        <v>43117</v>
      </c>
      <c r="B141" s="29">
        <f>LN('ΒΗΜΑ 2ο-ΤΙΜΕΣ'!B141/'ΒΗΜΑ 2ο-ΤΙΜΕΣ'!B140)</f>
        <v>-2.8528083614538052E-2</v>
      </c>
      <c r="C141" s="29">
        <f>LN('ΒΗΜΑ 2ο-ΤΙΜΕΣ'!C141/'ΒΗΜΑ 2ο-ΤΙΜΕΣ'!C140)</f>
        <v>-2.1383566025322962E-2</v>
      </c>
      <c r="D141" s="29">
        <f>LN('ΒΗΜΑ 2ο-ΤΙΜΕΣ'!D141/'ΒΗΜΑ 2ο-ΤΙΜΕΣ'!D140)</f>
        <v>-2.0202707317519466E-2</v>
      </c>
      <c r="E141" s="29">
        <f>LN('ΒΗΜΑ 2ο-ΤΙΜΕΣ'!E141/'ΒΗΜΑ 2ο-ΤΙΜΕΣ'!E140)</f>
        <v>-1.1311174581522906E-2</v>
      </c>
      <c r="F141" s="29">
        <f>LN('ΒΗΜΑ 2ο-ΤΙΜΕΣ'!F141/'ΒΗΜΑ 2ο-ΤΙΜΕΣ'!F140)</f>
        <v>-5.9417881287508034E-3</v>
      </c>
      <c r="G141" s="29">
        <f>LN('ΒΗΜΑ 2ο-ΤΙΜΕΣ'!G141/'ΒΗΜΑ 2ο-ΤΙΜΕΣ'!G140)</f>
        <v>-1.5209418663528795E-2</v>
      </c>
      <c r="H141" s="29">
        <f>LN('ΒΗΜΑ 2ο-ΤΙΜΕΣ'!H141/'ΒΗΜΑ 2ο-ΤΙΜΕΣ'!H140)</f>
        <v>-7.1174677688639896E-3</v>
      </c>
      <c r="I141" s="29">
        <f>LN('ΒΗΜΑ 2ο-ΤΙΜΕΣ'!I141/'ΒΗΜΑ 2ο-ΤΙΜΕΣ'!I140)</f>
        <v>-3.4168895615249897E-2</v>
      </c>
      <c r="J141" s="29">
        <f>LN('ΒΗΜΑ 2ο-ΤΙΜΕΣ'!J141/'ΒΗΜΑ 2ο-ΤΙΜΕΣ'!J140)</f>
        <v>-2.6668247082161523E-2</v>
      </c>
      <c r="K141" s="29">
        <f>LN('ΒΗΜΑ 2ο-ΤΙΜΕΣ'!K141/'ΒΗΜΑ 2ο-ΤΙΜΕΣ'!K140)</f>
        <v>0</v>
      </c>
      <c r="L141" s="29">
        <f>LN('ΒΗΜΑ 2ο-ΤΙΜΕΣ'!L141/'ΒΗΜΑ 2ο-ΤΙΜΕΣ'!L140)</f>
        <v>-2.8641575963384153E-2</v>
      </c>
      <c r="M141" s="29">
        <f>LN('ΒΗΜΑ 2ο-ΤΙΜΕΣ'!M141/'ΒΗΜΑ 2ο-ΤΙΜΕΣ'!M140)</f>
        <v>-2.9631797606371114E-2</v>
      </c>
      <c r="N141" s="29">
        <f>LN('ΒΗΜΑ 2ο-ΤΙΜΕΣ'!N141/'ΒΗΜΑ 2ο-ΤΙΜΕΣ'!N140)</f>
        <v>4.0080213975386466E-3</v>
      </c>
      <c r="O141" s="29">
        <f>LN('ΒΗΜΑ 2ο-ΤΙΜΕΣ'!O141/'ΒΗΜΑ 2ο-ΤΙΜΕΣ'!O140)</f>
        <v>0</v>
      </c>
      <c r="P141" s="29">
        <f>LN('ΒΗΜΑ 2ο-ΤΙΜΕΣ'!P141/'ΒΗΜΑ 2ο-ΤΙΜΕΣ'!P140)</f>
        <v>1.3072081567352701E-2</v>
      </c>
      <c r="Q141" s="29">
        <f>LN('ΒΗΜΑ 2ο-ΤΙΜΕΣ'!Q141/'ΒΗΜΑ 2ο-ΤΙΜΕΣ'!Q140)</f>
        <v>-8.7011114527361655E-3</v>
      </c>
      <c r="R141" s="29">
        <f>LN('ΒΗΜΑ 2ο-ΤΙΜΕΣ'!R141/'ΒΗΜΑ 2ο-ΤΙΜΕΣ'!R140)</f>
        <v>-2.5317807984289897E-2</v>
      </c>
      <c r="S141" s="29">
        <f>LN('ΒΗΜΑ 2ο-ΤΙΜΕΣ'!S141/'ΒΗΜΑ 2ο-ΤΙΜΕΣ'!S140)</f>
        <v>-1.5666116744399352E-2</v>
      </c>
      <c r="T141" s="29">
        <f>LN('ΒΗΜΑ 2ο-ΤΙΜΕΣ'!T141/'ΒΗΜΑ 2ο-ΤΙΜΕΣ'!T140)</f>
        <v>-1.3845406822053095E-2</v>
      </c>
      <c r="U141" s="29">
        <f>LN('ΒΗΜΑ 2ο-ΤΙΜΕΣ'!U141/'ΒΗΜΑ 2ο-ΤΙΜΕΣ'!U140)</f>
        <v>-2.0906684819313712E-2</v>
      </c>
      <c r="V141" s="29">
        <f>LN('ΒΗΜΑ 2ο-ΤΙΜΕΣ'!V141/'ΒΗΜΑ 2ο-ΤΙΜΕΣ'!V140)</f>
        <v>0.15834355808729433</v>
      </c>
      <c r="W141" s="29">
        <f>LN('ΒΗΜΑ 2ο-ΤΙΜΕΣ'!W141/'ΒΗΜΑ 2ο-ΤΙΜΕΣ'!W140)</f>
        <v>5.7175684632032398E-3</v>
      </c>
      <c r="X141" s="29">
        <f>LN('ΒΗΜΑ 2ο-ΤΙΜΕΣ'!X141/'ΒΗΜΑ 2ο-ΤΙΜΕΣ'!X140)</f>
        <v>-2.7434859457508326E-3</v>
      </c>
      <c r="Y141" s="29">
        <f>LN('ΒΗΜΑ 2ο-ΤΙΜΕΣ'!Y141/'ΒΗΜΑ 2ο-ΤΙΜΕΣ'!Y140)</f>
        <v>1.0827638652063393E-2</v>
      </c>
      <c r="Z141" s="29">
        <f>LN('ΒΗΜΑ 2ο-ΤΙΜΕΣ'!Z141/'ΒΗΜΑ 2ο-ΤΙΜΕΣ'!Z140)</f>
        <v>0</v>
      </c>
      <c r="AA141" s="29">
        <f>LN('ΒΗΜΑ 2ο-ΤΙΜΕΣ'!AA141/'ΒΗΜΑ 2ο-ΤΙΜΕΣ'!AA140)</f>
        <v>0</v>
      </c>
      <c r="AB141" s="29">
        <f>LN('ΒΗΜΑ 2ο-ΤΙΜΕΣ'!AB141/'ΒΗΜΑ 2ο-ΤΙΜΕΣ'!AB140)</f>
        <v>-1.1049836186584935E-2</v>
      </c>
      <c r="AC141" s="29">
        <f>LN('ΒΗΜΑ 2ο-ΤΙΜΕΣ'!AC141/'ΒΗΜΑ 2ο-ΤΙΜΕΣ'!AC140)</f>
        <v>-1.7137964777346304E-3</v>
      </c>
      <c r="AD141" s="29">
        <f>LN('ΒΗΜΑ 2ο-ΤΙΜΕΣ'!AD141/'ΒΗΜΑ 2ο-ΤΙΜΕΣ'!AD140)</f>
        <v>2.97177038915748E-3</v>
      </c>
      <c r="AE141" s="29">
        <f>LN('ΒΗΜΑ 2ο-ΤΙΜΕΣ'!AE141/'ΒΗΜΑ 2ο-ΤΙΜΕΣ'!AE140)</f>
        <v>-6.2112000926406357E-3</v>
      </c>
      <c r="AF141" s="29">
        <f>LN('ΒΗΜΑ 2ο-ΤΙΜΕΣ'!AF141/'ΒΗΜΑ 2ο-ΤΙΜΕΣ'!AF140)</f>
        <v>-2.197890671877523E-2</v>
      </c>
      <c r="AG141" s="29">
        <f>LN('ΒΗΜΑ 2ο-ΤΙΜΕΣ'!AG141/'ΒΗΜΑ 2ο-ΤΙΜΕΣ'!AG140)</f>
        <v>-4.0072139343498889E-2</v>
      </c>
      <c r="AH141" s="29">
        <f>LN('ΒΗΜΑ 2ο-ΤΙΜΕΣ'!AH141/'ΒΗΜΑ 2ο-ΤΙΜΕΣ'!AH140)</f>
        <v>-1.1696039763191187E-2</v>
      </c>
      <c r="AI141" s="29">
        <f>LN('ΒΗΜΑ 2ο-ΤΙΜΕΣ'!AI141/'ΒΗΜΑ 2ο-ΤΙΜΕΣ'!AI140)</f>
        <v>-2.9980832211935898E-2</v>
      </c>
      <c r="AJ141" s="29">
        <f>LN('ΒΗΜΑ 2ο-ΤΙΜΕΣ'!AJ141/'ΒΗΜΑ 2ο-ΤΙΜΕΣ'!AJ140)</f>
        <v>-1.0980502483444208E-2</v>
      </c>
      <c r="AK141" s="29">
        <f>LN('ΒΗΜΑ 2ο-ΤΙΜΕΣ'!AK141/'ΒΗΜΑ 2ο-ΤΙΜΕΣ'!AK140)</f>
        <v>-1.2422519998557209E-2</v>
      </c>
      <c r="AL141" s="29">
        <f>LN('ΒΗΜΑ 2ο-ΤΙΜΕΣ'!AL141/'ΒΗΜΑ 2ο-ΤΙΜΕΣ'!AL140)</f>
        <v>5.6657375356772999E-3</v>
      </c>
      <c r="AM141" s="29">
        <f>LN('ΒΗΜΑ 2ο-ΤΙΜΕΣ'!AM141/'ΒΗΜΑ 2ο-ΤΙΜΕΣ'!AM140)</f>
        <v>-1.8809331957496116E-2</v>
      </c>
      <c r="AN141" s="29">
        <f>LN('ΒΗΜΑ 2ο-ΤΙΜΕΣ'!AN141/'ΒΗΜΑ 2ο-ΤΙΜΕΣ'!AN140)</f>
        <v>-3.5339366445308738E-2</v>
      </c>
      <c r="AO141" s="29">
        <f>LN('ΒΗΜΑ 2ο-ΤΙΜΕΣ'!AO141/'ΒΗΜΑ 2ο-ΤΙΜΕΣ'!AO140)</f>
        <v>-2.5409715525368214E-2</v>
      </c>
    </row>
    <row r="142" spans="1:41">
      <c r="A142" s="28">
        <v>43118</v>
      </c>
      <c r="B142" s="29">
        <f>LN('ΒΗΜΑ 2ο-ΤΙΜΕΣ'!B142/'ΒΗΜΑ 2ο-ΤΙΜΕΣ'!B141)</f>
        <v>1.805678374724266E-2</v>
      </c>
      <c r="C142" s="29">
        <f>LN('ΒΗΜΑ 2ο-ΤΙΜΕΣ'!C142/'ΒΗΜΑ 2ο-ΤΙΜΕΣ'!C141)</f>
        <v>-1.4514042884254071E-2</v>
      </c>
      <c r="D142" s="29">
        <f>LN('ΒΗΜΑ 2ο-ΤΙΜΕΣ'!D142/'ΒΗΜΑ 2ο-ΤΙΜΕΣ'!D141)</f>
        <v>2.2865824737003129E-2</v>
      </c>
      <c r="E142" s="29">
        <f>LN('ΒΗΜΑ 2ο-ΤΙΜΕΣ'!E142/'ΒΗΜΑ 2ο-ΤΙΜΕΣ'!E141)</f>
        <v>0</v>
      </c>
      <c r="F142" s="29">
        <f>LN('ΒΗΜΑ 2ο-ΤΙΜΕΣ'!F142/'ΒΗΜΑ 2ο-ΤΙΜΕΣ'!F141)</f>
        <v>-4.7789816163508036E-3</v>
      </c>
      <c r="G142" s="29">
        <f>LN('ΒΗΜΑ 2ο-ΤΙΜΕΣ'!G142/'ΒΗΜΑ 2ο-ΤΙΜΕΣ'!G141)</f>
        <v>-3.8387763071657129E-3</v>
      </c>
      <c r="H142" s="29">
        <f>LN('ΒΗΜΑ 2ο-ΤΙΜΕΣ'!H142/'ΒΗΜΑ 2ο-ΤΙΜΕΣ'!H141)</f>
        <v>0</v>
      </c>
      <c r="I142" s="29">
        <f>LN('ΒΗΜΑ 2ο-ΤΙΜΕΣ'!I142/'ΒΗΜΑ 2ο-ΤΙΜΕΣ'!I141)</f>
        <v>2.6702285558788921E-3</v>
      </c>
      <c r="J142" s="29">
        <f>LN('ΒΗΜΑ 2ο-ΤΙΜΕΣ'!J142/'ΒΗΜΑ 2ο-ΤΙΜΕΣ'!J141)</f>
        <v>-9.3995470115043507E-3</v>
      </c>
      <c r="K142" s="29">
        <f>LN('ΒΗΜΑ 2ο-ΤΙΜΕΣ'!K142/'ΒΗΜΑ 2ο-ΤΙΜΕΣ'!K141)</f>
        <v>2.1164029063774721E-3</v>
      </c>
      <c r="L142" s="29">
        <f>LN('ΒΗΜΑ 2ο-ΤΙΜΕΣ'!L142/'ΒΗΜΑ 2ο-ΤΙΜΕΣ'!L141)</f>
        <v>2.8641575963384153E-2</v>
      </c>
      <c r="M142" s="29">
        <f>LN('ΒΗΜΑ 2ο-ΤΙΜΕΣ'!M142/'ΒΗΜΑ 2ο-ΤΙΜΕΣ'!M141)</f>
        <v>-8.6300427742149275E-3</v>
      </c>
      <c r="N142" s="29">
        <f>LN('ΒΗΜΑ 2ο-ΤΙΜΕΣ'!N142/'ΒΗΜΑ 2ο-ΤΙΜΕΣ'!N141)</f>
        <v>0</v>
      </c>
      <c r="O142" s="29">
        <f>LN('ΒΗΜΑ 2ο-ΤΙΜΕΣ'!O142/'ΒΗΜΑ 2ο-ΤΙΜΕΣ'!O141)</f>
        <v>-1.883294833309224E-2</v>
      </c>
      <c r="P142" s="29">
        <f>LN('ΒΗΜΑ 2ο-ΤΙΜΕΣ'!P142/'ΒΗΜΑ 2ο-ΤΙΜΕΣ'!P141)</f>
        <v>0</v>
      </c>
      <c r="Q142" s="29">
        <f>LN('ΒΗΜΑ 2ο-ΤΙΜΕΣ'!Q142/'ΒΗΜΑ 2ο-ΤΙΜΕΣ'!Q141)</f>
        <v>1.1173300598125255E-2</v>
      </c>
      <c r="R142" s="29">
        <f>LN('ΒΗΜΑ 2ο-ΤΙΜΕΣ'!R142/'ΒΗΜΑ 2ο-ΤΙΜΕΣ'!R141)</f>
        <v>-1.0309369658861213E-2</v>
      </c>
      <c r="S142" s="29">
        <f>LN('ΒΗΜΑ 2ο-ΤΙΜΕΣ'!S142/'ΒΗΜΑ 2ο-ΤΙΜΕΣ'!S141)</f>
        <v>5.249355886143745E-3</v>
      </c>
      <c r="T142" s="29">
        <f>LN('ΒΗΜΑ 2ο-ΤΙΜΕΣ'!T142/'ΒΗΜΑ 2ο-ΤΙΜΕΣ'!T141)</f>
        <v>-2.1781770821098109E-2</v>
      </c>
      <c r="U142" s="29">
        <f>LN('ΒΗΜΑ 2ο-ΤΙΜΕΣ'!U142/'ΒΗΜΑ 2ο-ΤΙΜΕΣ'!U141)</f>
        <v>-1.7762456339840388E-2</v>
      </c>
      <c r="V142" s="29">
        <f>LN('ΒΗΜΑ 2ο-ΤΙΜΕΣ'!V142/'ΒΗΜΑ 2ο-ΤΙΜΕΣ'!V141)</f>
        <v>-1.6878037787351748E-2</v>
      </c>
      <c r="W142" s="29">
        <f>LN('ΒΗΜΑ 2ο-ΤΙΜΕΣ'!W142/'ΒΗΜΑ 2ο-ΤΙΜΕΣ'!W141)</f>
        <v>-8.0137807235536561E-3</v>
      </c>
      <c r="X142" s="29">
        <f>LN('ΒΗΜΑ 2ο-ΤΙΜΕΣ'!X142/'ΒΗΜΑ 2ο-ΤΙΜΕΣ'!X141)</f>
        <v>1.1834457647003017E-2</v>
      </c>
      <c r="Y142" s="29">
        <f>LN('ΒΗΜΑ 2ο-ΤΙΜΕΣ'!Y142/'ΒΗΜΑ 2ο-ΤΙΜΕΣ'!Y141)</f>
        <v>-1.5504186535965312E-2</v>
      </c>
      <c r="Z142" s="29">
        <f>LN('ΒΗΜΑ 2ο-ΤΙΜΕΣ'!Z142/'ΒΗΜΑ 2ο-ΤΙΜΕΣ'!Z141)</f>
        <v>2.1202207650602906E-2</v>
      </c>
      <c r="AA142" s="29">
        <f>LN('ΒΗΜΑ 2ο-ΤΙΜΕΣ'!AA142/'ΒΗΜΑ 2ο-ΤΙΜΕΣ'!AA141)</f>
        <v>-1.4831988955330652E-2</v>
      </c>
      <c r="AB142" s="29">
        <f>LN('ΒΗΜΑ 2ο-ΤΙΜΕΣ'!AB142/'ΒΗΜΑ 2ο-ΤΙΜΕΣ'!AB141)</f>
        <v>-2.2246950221110513E-3</v>
      </c>
      <c r="AC142" s="29">
        <f>LN('ΒΗΜΑ 2ο-ΤΙΜΕΣ'!AC142/'ΒΗΜΑ 2ο-ΤΙΜΕΣ'!AC141)</f>
        <v>7.6890596678216164E-3</v>
      </c>
      <c r="AD142" s="29">
        <f>LN('ΒΗΜΑ 2ο-ΤΙΜΕΣ'!AD142/'ΒΗΜΑ 2ο-ΤΙΜΕΣ'!AD141)</f>
        <v>1.4362242823883969E-2</v>
      </c>
      <c r="AE142" s="29">
        <f>LN('ΒΗΜΑ 2ο-ΤΙΜΕΣ'!AE142/'ΒΗΜΑ 2ο-ΤΙΜΕΣ'!AE141)</f>
        <v>0</v>
      </c>
      <c r="AF142" s="29">
        <f>LN('ΒΗΜΑ 2ο-ΤΙΜΕΣ'!AF142/'ΒΗΜΑ 2ο-ΤΙΜΕΣ'!AF141)</f>
        <v>3.6968618813262026E-3</v>
      </c>
      <c r="AG142" s="29">
        <f>LN('ΒΗΜΑ 2ο-ΤΙΜΕΣ'!AG142/'ΒΗΜΑ 2ο-ΤΙΜΕΣ'!AG141)</f>
        <v>7.5445602316079802E-2</v>
      </c>
      <c r="AH142" s="29">
        <f>LN('ΒΗΜΑ 2ο-ΤΙΜΕΣ'!AH142/'ΒΗΜΑ 2ο-ΤΙΜΕΣ'!AH141)</f>
        <v>-1.6607736399660636E-2</v>
      </c>
      <c r="AI142" s="29">
        <f>LN('ΒΗΜΑ 2ο-ΤΙΜΕΣ'!AI142/'ΒΗΜΑ 2ο-ΤΙΜΕΣ'!AI141)</f>
        <v>-7.8568714952200192E-3</v>
      </c>
      <c r="AJ142" s="29">
        <f>LN('ΒΗΜΑ 2ο-ΤΙΜΕΣ'!AJ142/'ΒΗΜΑ 2ο-ΤΙΜΕΣ'!AJ141)</f>
        <v>-7.9176977367853493E-3</v>
      </c>
      <c r="AK142" s="29">
        <f>LN('ΒΗΜΑ 2ο-ΤΙΜΕΣ'!AK142/'ΒΗΜΑ 2ο-ΤΙΜΕΣ'!AK141)</f>
        <v>-3.7139546949456655E-2</v>
      </c>
      <c r="AL142" s="29">
        <f>LN('ΒΗΜΑ 2ο-ΤΙΜΕΣ'!AL142/'ΒΗΜΑ 2ο-ΤΙΜΕΣ'!AL141)</f>
        <v>-2.8288562004777137E-3</v>
      </c>
      <c r="AM142" s="29">
        <f>LN('ΒΗΜΑ 2ο-ΤΙΜΕΣ'!AM142/'ΒΗΜΑ 2ο-ΤΙΜΕΣ'!AM141)</f>
        <v>1.2578782206859965E-2</v>
      </c>
      <c r="AN142" s="29">
        <f>LN('ΒΗΜΑ 2ο-ΤΙΜΕΣ'!AN142/'ΒΗΜΑ 2ο-ΤΙΜΕΣ'!AN141)</f>
        <v>5.5958653648044414E-2</v>
      </c>
      <c r="AO142" s="29">
        <f>LN('ΒΗΜΑ 2ο-ΤΙΜΕΣ'!AO142/'ΒΗΜΑ 2ο-ΤΙΜΕΣ'!AO141)</f>
        <v>-1.1090686694158284E-2</v>
      </c>
    </row>
    <row r="143" spans="1:41">
      <c r="A143" s="28">
        <v>43119</v>
      </c>
      <c r="B143" s="29">
        <f>LN('ΒΗΜΑ 2ο-ΤΙΜΕΣ'!B143/'ΒΗΜΑ 2ο-ΤΙΜΕΣ'!B142)</f>
        <v>-1.9129169908995304E-2</v>
      </c>
      <c r="C143" s="29">
        <f>LN('ΒΗΜΑ 2ο-ΤΙΜΕΣ'!C143/'ΒΗΜΑ 2ο-ΤΙΜΕΣ'!C142)</f>
        <v>2.3122417420854212E-2</v>
      </c>
      <c r="D143" s="29">
        <f>LN('ΒΗΜΑ 2ο-ΤΙΜΕΣ'!D143/'ΒΗΜΑ 2ο-ΤΙΜΕΣ'!D142)</f>
        <v>1.0582109330537008E-2</v>
      </c>
      <c r="E143" s="29">
        <f>LN('ΒΗΜΑ 2ο-ΤΙΜΕΣ'!E143/'ΒΗΜΑ 2ο-ΤΙΜΕΣ'!E142)</f>
        <v>5.1573090071447567E-3</v>
      </c>
      <c r="F143" s="29">
        <f>LN('ΒΗΜΑ 2ο-ΤΙΜΕΣ'!F143/'ΒΗΜΑ 2ο-ΤΙΜΕΣ'!F142)</f>
        <v>-2.056938824810841E-2</v>
      </c>
      <c r="G143" s="29">
        <f>LN('ΒΗΜΑ 2ο-ΤΙΜΕΣ'!G143/'ΒΗΜΑ 2ο-ΤΙΜΕΣ'!G142)</f>
        <v>6.693948267510931E-2</v>
      </c>
      <c r="H143" s="29">
        <f>LN('ΒΗΜΑ 2ο-ΤΙΜΕΣ'!H143/'ΒΗΜΑ 2ο-ΤΙΜΕΣ'!H142)</f>
        <v>1.4184634991956381E-2</v>
      </c>
      <c r="I143" s="29">
        <f>LN('ΒΗΜΑ 2ο-ΤΙΜΕΣ'!I143/'ΒΗΜΑ 2ο-ΤΙΜΕΣ'!I142)</f>
        <v>1.3245226750020723E-2</v>
      </c>
      <c r="J143" s="29">
        <f>LN('ΒΗΜΑ 2ο-ΤΙΜΕΣ'!J143/'ΒΗΜΑ 2ο-ΤΙΜΕΣ'!J142)</f>
        <v>2.5894766380615181E-2</v>
      </c>
      <c r="K143" s="29">
        <f>LN('ΒΗΜΑ 2ο-ΤΙΜΕΣ'!K143/'ΒΗΜΑ 2ο-ΤΙΜΕΣ'!K142)</f>
        <v>4.2194155427082896E-3</v>
      </c>
      <c r="L143" s="29">
        <f>LN('ΒΗΜΑ 2ο-ΤΙΜΕΣ'!L143/'ΒΗΜΑ 2ο-ΤΙΜΕΣ'!L142)</f>
        <v>2.3256862164267183E-2</v>
      </c>
      <c r="M143" s="29">
        <f>LN('ΒΗΜΑ 2ο-ΤΙΜΕΣ'!M143/'ΒΗΜΑ 2ο-ΤΙΜΕΣ'!M142)</f>
        <v>-8.7051692273308993E-3</v>
      </c>
      <c r="N143" s="29">
        <f>LN('ΒΗΜΑ 2ο-ΤΙΜΕΣ'!N143/'ΒΗΜΑ 2ο-ΤΙΜΕΣ'!N142)</f>
        <v>2.3716526617316065E-2</v>
      </c>
      <c r="O143" s="29">
        <f>LN('ΒΗΜΑ 2ο-ΤΙΜΕΣ'!O143/'ΒΗΜΑ 2ο-ΤΙΜΕΣ'!O142)</f>
        <v>3.7950709685517555E-3</v>
      </c>
      <c r="P143" s="29">
        <f>LN('ΒΗΜΑ 2ο-ΤΙΜΕΣ'!P143/'ΒΗΜΑ 2ο-ΤΙΜΕΣ'!P142)</f>
        <v>1.2903404835908001E-2</v>
      </c>
      <c r="Q143" s="29">
        <f>LN('ΒΗΜΑ 2ο-ΤΙΜΕΣ'!Q143/'ΒΗΜΑ 2ο-ΤΙΜΕΣ'!Q142)</f>
        <v>-6.1919702479209951E-3</v>
      </c>
      <c r="R143" s="29">
        <f>LN('ΒΗΜΑ 2ο-ΤΙΜΕΣ'!R143/'ΒΗΜΑ 2ο-ΤΙΜΕΣ'!R142)</f>
        <v>3.1039859375910123E-3</v>
      </c>
      <c r="S143" s="29">
        <f>LN('ΒΗΜΑ 2ο-ΤΙΜΕΣ'!S143/'ΒΗΜΑ 2ο-ΤΙΜΕΣ'!S142)</f>
        <v>-5.2493558861437901E-3</v>
      </c>
      <c r="T143" s="29">
        <f>LN('ΒΗΜΑ 2ο-ΤΙΜΕΣ'!T143/'ΒΗΜΑ 2ο-ΤΙΜΕΣ'!T142)</f>
        <v>-2.7578898260641412E-2</v>
      </c>
      <c r="U143" s="29">
        <f>LN('ΒΗΜΑ 2ο-ΤΙΜΕΣ'!U143/'ΒΗΜΑ 2ο-ΤΙΜΕΣ'!U142)</f>
        <v>2.4780028998487084E-2</v>
      </c>
      <c r="V143" s="29">
        <f>LN('ΒΗΜΑ 2ο-ΤΙΜΕΣ'!V143/'ΒΗΜΑ 2ο-ΤΙΜΕΣ'!V142)</f>
        <v>-8.5470605784584083E-3</v>
      </c>
      <c r="W143" s="29">
        <f>LN('ΒΗΜΑ 2ο-ΤΙΜΕΣ'!W143/'ΒΗΜΑ 2ο-ΤΙΜΕΣ'!W142)</f>
        <v>2.2962122603503781E-3</v>
      </c>
      <c r="X143" s="29">
        <f>LN('ΒΗΜΑ 2ο-ΤΙΜΕΣ'!X143/'ΒΗΜΑ 2ο-ΤΙΜΕΣ'!X142)</f>
        <v>-4.5351551653913741E-3</v>
      </c>
      <c r="Y143" s="29">
        <f>LN('ΒΗΜΑ 2ο-ΤΙΜΕΣ'!Y143/'ΒΗΜΑ 2ο-ΤΙΜΕΣ'!Y142)</f>
        <v>3.8318864302136602E-2</v>
      </c>
      <c r="Z143" s="29">
        <f>LN('ΒΗΜΑ 2ο-ΤΙΜΕΣ'!Z143/'ΒΗΜΑ 2ο-ΤΙΜΕΣ'!Z142)</f>
        <v>2.5317807984290001E-2</v>
      </c>
      <c r="AA143" s="29">
        <f>LN('ΒΗΜΑ 2ο-ΤΙΜΕΣ'!AA143/'ΒΗΜΑ 2ο-ΤΙΜΕΣ'!AA142)</f>
        <v>1.9351770660950163E-2</v>
      </c>
      <c r="AB143" s="29">
        <f>LN('ΒΗΜΑ 2ο-ΤΙΜΕΣ'!AB143/'ΒΗΜΑ 2ο-ΤΙΜΕΣ'!AB142)</f>
        <v>1.5469921772131733E-2</v>
      </c>
      <c r="AC143" s="29">
        <f>LN('ΒΗΜΑ 2ο-ΤΙΜΕΣ'!AC143/'ΒΗΜΑ 2ο-ΤΙΜΕΣ'!AC142)</f>
        <v>4.6558699606194284E-2</v>
      </c>
      <c r="AD143" s="29">
        <f>LN('ΒΗΜΑ 2ο-ΤΙΜΕΣ'!AD143/'ΒΗΜΑ 2ο-ΤΙΜΕΣ'!AD142)</f>
        <v>4.0138714718348069E-3</v>
      </c>
      <c r="AE143" s="29">
        <f>LN('ΒΗΜΑ 2ο-ΤΙΜΕΣ'!AE143/'ΒΗΜΑ 2ο-ΤΙΜΕΣ'!AE142)</f>
        <v>4.5670036833188266E-2</v>
      </c>
      <c r="AF143" s="29">
        <f>LN('ΒΗΜΑ 2ο-ΤΙΜΕΣ'!AF143/'ΒΗΜΑ 2ο-ΤΙΜΕΣ'!AF142)</f>
        <v>1.1009285508369396E-2</v>
      </c>
      <c r="AG143" s="29">
        <f>LN('ΒΗΜΑ 2ο-ΤΙΜΕΣ'!AG143/'ΒΗΜΑ 2ο-ΤΙΜΕΣ'!AG142)</f>
        <v>-1.7530329404996776E-2</v>
      </c>
      <c r="AH143" s="29">
        <f>LN('ΒΗΜΑ 2ο-ΤΙΜΕΣ'!AH143/'ΒΗΜΑ 2ο-ΤΙΜΕΣ'!AH142)</f>
        <v>1.6607736399660546E-2</v>
      </c>
      <c r="AI143" s="29">
        <f>LN('ΒΗΜΑ 2ο-ΤΙΜΕΣ'!AI143/'ΒΗΜΑ 2ο-ΤΙΜΕΣ'!AI142)</f>
        <v>7.8568714952199394E-3</v>
      </c>
      <c r="AJ143" s="29">
        <f>LN('ΒΗΜΑ 2ο-ΤΙΜΕΣ'!AJ143/'ΒΗΜΑ 2ο-ΤΙΜΕΣ'!AJ142)</f>
        <v>1.4207026644349276E-2</v>
      </c>
      <c r="AK143" s="29">
        <f>LN('ΒΗΜΑ 2ο-ΤΙΜΕΣ'!AK143/'ΒΗΜΑ 2ο-ΤΙΜΕΣ'!AK142)</f>
        <v>1.82115370639379E-2</v>
      </c>
      <c r="AL143" s="29">
        <f>LN('ΒΗΜΑ 2ο-ΤΙΜΕΣ'!AL143/'ΒΗΜΑ 2ο-ΤΙΜΕΣ'!AL142)</f>
        <v>4.7034948704973434E-2</v>
      </c>
      <c r="AM143" s="29">
        <f>LN('ΒΗΜΑ 2ο-ΤΙΜΕΣ'!AM143/'ΒΗΜΑ 2ο-ΤΙΜΕΣ'!AM142)</f>
        <v>4.1580101486638982E-3</v>
      </c>
      <c r="AN143" s="29">
        <f>LN('ΒΗΜΑ 2ο-ΤΙΜΕΣ'!AN143/'ΒΗΜΑ 2ο-ΤΙΜΕΣ'!AN142)</f>
        <v>0</v>
      </c>
      <c r="AO143" s="29">
        <f>LN('ΒΗΜΑ 2ο-ΤΙΜΕΣ'!AO143/'ΒΗΜΑ 2ο-ΤΙΜΕΣ'!AO142)</f>
        <v>3.1109553584650139E-2</v>
      </c>
    </row>
    <row r="144" spans="1:41">
      <c r="A144" s="28">
        <v>43122</v>
      </c>
      <c r="B144" s="29">
        <f>LN('ΒΗΜΑ 2ο-ΤΙΜΕΣ'!B144/'ΒΗΜΑ 2ο-ΤΙΜΕΣ'!B143)</f>
        <v>1.0723861617527185E-3</v>
      </c>
      <c r="C144" s="29">
        <f>LN('ΒΗΜΑ 2ο-ΤΙΜΕΣ'!C144/'ΒΗΜΑ 2ο-ΤΙΜΕΣ'!C143)</f>
        <v>8.5349024498372859E-3</v>
      </c>
      <c r="D144" s="29">
        <f>LN('ΒΗΜΑ 2ο-ΤΙΜΕΣ'!D144/'ΒΗΜΑ 2ο-ΤΙΜΕΣ'!D143)</f>
        <v>2.0834086902842053E-2</v>
      </c>
      <c r="E144" s="29">
        <f>LN('ΒΗΜΑ 2ο-ΤΙΜΕΣ'!E144/'ΒΗΜΑ 2ο-ΤΙΜΕΣ'!E143)</f>
        <v>8.1967672041784907E-3</v>
      </c>
      <c r="F144" s="29">
        <f>LN('ΒΗΜΑ 2ο-ΤΙΜΕΣ'!F144/'ΒΗΜΑ 2ο-ΤΙΜΕΣ'!F143)</f>
        <v>4.4239132334013179E-2</v>
      </c>
      <c r="G144" s="29">
        <f>LN('ΒΗΜΑ 2ο-ΤΙΜΕΣ'!G144/'ΒΗΜΑ 2ο-ΤΙΜΕΣ'!G143)</f>
        <v>4.2259809289882599E-2</v>
      </c>
      <c r="H144" s="29">
        <f>LN('ΒΗΜΑ 2ο-ΤΙΜΕΣ'!H144/'ΒΗΜΑ 2ο-ΤΙΜΕΣ'!H143)</f>
        <v>1.0507977598415165E-2</v>
      </c>
      <c r="I144" s="29">
        <f>LN('ΒΗΜΑ 2ο-ΤΙΜΕΣ'!I144/'ΒΗΜΑ 2ο-ΤΙΜΕΣ'!I143)</f>
        <v>3.2365284502031716E-2</v>
      </c>
      <c r="J144" s="29">
        <f>LN('ΒΗΜΑ 2ο-ΤΙΜΕΣ'!J144/'ΒΗΜΑ 2ο-ΤΙΜΕΣ'!J143)</f>
        <v>6.1162270174360536E-3</v>
      </c>
      <c r="K144" s="29">
        <f>LN('ΒΗΜΑ 2ο-ΤΙΜΕΣ'!K144/'ΒΗΜΑ 2ο-ΤΙΜΕΣ'!K143)</f>
        <v>6.2959284568146106E-3</v>
      </c>
      <c r="L144" s="29">
        <f>LN('ΒΗΜΑ 2ο-ΤΙΜΕΣ'!L144/'ΒΗΜΑ 2ο-ΤΙΜΕΣ'!L143)</f>
        <v>5.5880458394456628E-2</v>
      </c>
      <c r="M144" s="29">
        <f>LN('ΒΗΜΑ 2ο-ΤΙΜΕΣ'!M144/'ΒΗΜΑ 2ο-ΤΙΜΕΣ'!M143)</f>
        <v>5.6308022001055717E-2</v>
      </c>
      <c r="N144" s="29">
        <f>LN('ΒΗΜΑ 2ο-ΤΙΜΕΣ'!N144/'ΒΗΜΑ 2ο-ΤΙΜΕΣ'!N143)</f>
        <v>-1.1787955752042353E-2</v>
      </c>
      <c r="O144" s="29">
        <f>LN('ΒΗΜΑ 2ο-ΤΙΜΕΣ'!O144/'ΒΗΜΑ 2ο-ΤΙΜΕΣ'!O143)</f>
        <v>-3.8614836127779661E-2</v>
      </c>
      <c r="P144" s="29">
        <f>LN('ΒΗΜΑ 2ο-ΤΙΜΕΣ'!P144/'ΒΗΜΑ 2ο-ΤΙΜΕΣ'!P143)</f>
        <v>2.7814688182877193E-2</v>
      </c>
      <c r="Q144" s="29">
        <f>LN('ΒΗΜΑ 2ο-ΤΙΜΕΣ'!Q144/'ΒΗΜΑ 2ο-ΤΙΜΕΣ'!Q143)</f>
        <v>0</v>
      </c>
      <c r="R144" s="29">
        <f>LN('ΒΗΜΑ 2ο-ΤΙΜΕΣ'!R144/'ΒΗΜΑ 2ο-ΤΙΜΕΣ'!R143)</f>
        <v>6.1792163659581184E-3</v>
      </c>
      <c r="S144" s="29">
        <f>LN('ΒΗΜΑ 2ο-ΤΙΜΕΣ'!S144/'ΒΗΜΑ 2ο-ΤΙΜΕΣ'!S143)</f>
        <v>3.1090587070030967E-2</v>
      </c>
      <c r="T144" s="29">
        <f>LN('ΒΗΜΑ 2ο-ΤΙΜΕΣ'!T144/'ΒΗΜΑ 2ο-ΤΙΜΕΣ'!T143)</f>
        <v>2.8873396823287246E-2</v>
      </c>
      <c r="U144" s="29">
        <f>LN('ΒΗΜΑ 2ο-ΤΙΜΕΣ'!U144/'ΒΗΜΑ 2ο-ΤΙΜΕΣ'!U143)</f>
        <v>0</v>
      </c>
      <c r="V144" s="29">
        <f>LN('ΒΗΜΑ 2ο-ΤΙΜΕΣ'!V144/'ΒΗΜΑ 2ο-ΤΙΜΕΣ'!V143)</f>
        <v>-4.3010818993906973E-3</v>
      </c>
      <c r="W144" s="29">
        <f>LN('ΒΗΜΑ 2ο-ΤΙΜΕΣ'!W144/'ΒΗΜΑ 2ο-ΤΙΜΕΣ'!W143)</f>
        <v>9.1324835632724723E-3</v>
      </c>
      <c r="X144" s="29">
        <f>LN('ΒΗΜΑ 2ο-ΤΙΜΕΣ'!X144/'ΒΗΜΑ 2ο-ΤΙΜΕΣ'!X143)</f>
        <v>1.8165309263977853E-3</v>
      </c>
      <c r="Y144" s="29">
        <f>LN('ΒΗΜΑ 2ο-ΤΙΜΕΣ'!Y144/'ΒΗΜΑ 2ο-ΤΙΜΕΣ'!Y143)</f>
        <v>2.2305757514298186E-2</v>
      </c>
      <c r="Z144" s="29">
        <f>LN('ΒΗΜΑ 2ο-ΤΙΜΕΣ'!Z144/'ΒΗΜΑ 2ο-ΤΙΜΕΣ'!Z143)</f>
        <v>1.3544225107757034E-2</v>
      </c>
      <c r="AA144" s="29">
        <f>LN('ΒΗΜΑ 2ο-ΤΙΜΕΣ'!AA144/'ΒΗΜΑ 2ο-ΤΙΜΕΣ'!AA143)</f>
        <v>-1.3621095951965074E-2</v>
      </c>
      <c r="AB144" s="29">
        <f>LN('ΒΗΜΑ 2ο-ΤΙΜΕΣ'!AB144/'ΒΗΜΑ 2ο-ΤΙΜΕΣ'!AB143)</f>
        <v>1.5234244571847987E-2</v>
      </c>
      <c r="AC144" s="29">
        <f>LN('ΒΗΜΑ 2ο-ΤΙΜΕΣ'!AC144/'ΒΗΜΑ 2ο-ΤΙΜΕΣ'!AC143)</f>
        <v>-4.8860032056262086E-3</v>
      </c>
      <c r="AD144" s="29">
        <f>LN('ΒΗΜΑ 2ο-ΤΙΜΕΣ'!AD144/'ΒΗΜΑ 2ο-ΤΙΜΕΣ'!AD143)</f>
        <v>3.2721352590985389E-3</v>
      </c>
      <c r="AE144" s="29">
        <f>LN('ΒΗΜΑ 2ο-ΤΙΜΕΣ'!AE144/'ΒΗΜΑ 2ο-ΤΙΜΕΣ'!AE143)</f>
        <v>2.9327615094520136E-2</v>
      </c>
      <c r="AF144" s="29">
        <f>LN('ΒΗΜΑ 2ο-ΤΙΜΕΣ'!AF144/'ΒΗΜΑ 2ο-ΤΙΜΕΣ'!AF143)</f>
        <v>4.6354109371550774E-2</v>
      </c>
      <c r="AG144" s="29">
        <f>LN('ΒΗΜΑ 2ο-ΤΙΜΕΣ'!AG144/'ΒΗΜΑ 2ο-ΤΙΜΕΣ'!AG143)</f>
        <v>-3.2206147000421719E-3</v>
      </c>
      <c r="AH144" s="29">
        <f>LN('ΒΗΜΑ 2ο-ΤΙΜΕΣ'!AH144/'ΒΗΜΑ 2ο-ΤΙΜΕΣ'!AH143)</f>
        <v>2.3501773449534514E-3</v>
      </c>
      <c r="AI144" s="29">
        <f>LN('ΒΗΜΑ 2ο-ΤΙΜΕΣ'!AI144/'ΒΗΜΑ 2ο-ΤΙΜΕΣ'!AI143)</f>
        <v>4.2559614418795903E-2</v>
      </c>
      <c r="AJ144" s="29">
        <f>LN('ΒΗΜΑ 2ο-ΤΙΜΕΣ'!AJ144/'ΒΗΜΑ 2ο-ΤΙΜΕΣ'!AJ143)</f>
        <v>3.1298930089277868E-3</v>
      </c>
      <c r="AK144" s="29">
        <f>LN('ΒΗΜΑ 2ο-ΤΙΜΕΣ'!AK144/'ΒΗΜΑ 2ο-ΤΙΜΕΣ'!AK143)</f>
        <v>3.0321193714961954E-2</v>
      </c>
      <c r="AL144" s="29">
        <f>LN('ΒΗΜΑ 2ο-ΤΙΜΕΣ'!AL144/'ΒΗΜΑ 2ο-ΤΙΜΕΣ'!AL143)</f>
        <v>1.6086137751624225E-2</v>
      </c>
      <c r="AM144" s="29">
        <f>LN('ΒΗΜΑ 2ο-ΤΙΜΕΣ'!AM144/'ΒΗΜΑ 2ο-ΤΙΜΕΣ'!AM143)</f>
        <v>-4.1580101486637881E-3</v>
      </c>
      <c r="AN144" s="29">
        <f>LN('ΒΗΜΑ 2ο-ΤΙΜΕΣ'!AN144/'ΒΗΜΑ 2ο-ΤΙΜΕΣ'!AN143)</f>
        <v>6.7796869853787691E-3</v>
      </c>
      <c r="AO144" s="29">
        <f>LN('ΒΗΜΑ 2ο-ΤΙΜΕΣ'!AO144/'ΒΗΜΑ 2ο-ΤΙΜΕΣ'!AO143)</f>
        <v>0</v>
      </c>
    </row>
    <row r="145" spans="1:41">
      <c r="A145" s="28">
        <v>43123</v>
      </c>
      <c r="B145" s="29">
        <f>LN('ΒΗΜΑ 2ο-ΤΙΜΕΣ'!B145/'ΒΗΜΑ 2ο-ΤΙΜΕΣ'!B144)</f>
        <v>4.278081391078172E-3</v>
      </c>
      <c r="C145" s="29">
        <f>LN('ΒΗΜΑ 2ο-ΤΙΜΕΣ'!C145/'ΒΗΜΑ 2ο-ΤΙΜΕΣ'!C144)</f>
        <v>-1.4174346809733935E-3</v>
      </c>
      <c r="D145" s="29">
        <f>LN('ΒΗΜΑ 2ο-ΤΙΜΕΣ'!D145/'ΒΗΜΑ 2ο-ΤΙΜΕΣ'!D144)</f>
        <v>1.0256500167189061E-2</v>
      </c>
      <c r="E145" s="29">
        <f>LN('ΒΗΜΑ 2ο-ΤΙΜΕΣ'!E145/'ΒΗΜΑ 2ο-ΤΙΜΕΣ'!E144)</f>
        <v>2.0202707317519469E-2</v>
      </c>
      <c r="F145" s="29">
        <f>LN('ΒΗΜΑ 2ο-ΤΙΜΕΣ'!F145/'ΒΗΜΑ 2ο-ΤΙΜΕΣ'!F144)</f>
        <v>1.5090245723589853E-2</v>
      </c>
      <c r="G145" s="29">
        <f>LN('ΒΗΜΑ 2ο-ΤΙΜΕΣ'!G145/'ΒΗΜΑ 2ο-ΤΙΜΕΣ'!G144)</f>
        <v>3.3901551675681416E-2</v>
      </c>
      <c r="H145" s="29">
        <f>LN('ΒΗΜΑ 2ο-ΤΙΜΕΣ'!H145/'ΒΗΜΑ 2ο-ΤΙΜΕΣ'!H144)</f>
        <v>3.4782643763247925E-3</v>
      </c>
      <c r="I145" s="29">
        <f>LN('ΒΗΜΑ 2ο-ΤΙΜΕΣ'!I145/'ΒΗΜΑ 2ο-ΤΙΜΕΣ'!I144)</f>
        <v>-1.1531197599189679E-2</v>
      </c>
      <c r="J145" s="29">
        <f>LN('ΒΗΜΑ 2ο-ΤΙΜΕΣ'!J145/'ΒΗΜΑ 2ο-ΤΙΜΕΣ'!J144)</f>
        <v>1.6129381929883717E-2</v>
      </c>
      <c r="K145" s="29">
        <f>LN('ΒΗΜΑ 2ο-ΤΙΜΕΣ'!K145/'ΒΗΜΑ 2ο-ΤΙΜΕΣ'!K144)</f>
        <v>1.4538158446027285E-2</v>
      </c>
      <c r="L145" s="29">
        <f>LN('ΒΗΜΑ 2ο-ΤΙΜΕΣ'!L145/'ΒΗΜΑ 2ο-ΤΙΜΕΣ'!L144)</f>
        <v>5.292240145434253E-2</v>
      </c>
      <c r="M145" s="29">
        <f>LN('ΒΗΜΑ 2ο-ΤΙΜΕΣ'!M145/'ΒΗΜΑ 2ο-ΤΙΜΕΣ'!M144)</f>
        <v>1.1299555253933466E-2</v>
      </c>
      <c r="N145" s="29">
        <f>LN('ΒΗΜΑ 2ο-ΤΙΜΕΣ'!N145/'ΒΗΜΑ 2ο-ΤΙΜΕΣ'!N144)</f>
        <v>0</v>
      </c>
      <c r="O145" s="29">
        <f>LN('ΒΗΜΑ 2ο-ΤΙΜΕΣ'!O145/'ΒΗΜΑ 2ο-ΤΙΜΕΣ'!O144)</f>
        <v>-4.4272823677988044E-2</v>
      </c>
      <c r="P145" s="29">
        <f>LN('ΒΗΜΑ 2ο-ΤΙΜΕΣ'!P145/'ΒΗΜΑ 2ο-ΤΙΜΕΣ'!P144)</f>
        <v>-2.4968801985871545E-3</v>
      </c>
      <c r="Q145" s="29">
        <f>LN('ΒΗΜΑ 2ο-ΤΙΜΕΣ'!Q145/'ΒΗΜΑ 2ο-ΤΙΜΕΣ'!Q144)</f>
        <v>1.602005918418356E-2</v>
      </c>
      <c r="R145" s="29">
        <f>LN('ΒΗΜΑ 2ο-ΤΙΜΕΣ'!R145/'ΒΗΜΑ 2ο-ΤΙΜΕΣ'!R144)</f>
        <v>6.1412680220826492E-3</v>
      </c>
      <c r="S145" s="29">
        <f>LN('ΒΗΜΑ 2ο-ΤΙΜΕΣ'!S145/'ΒΗΜΑ 2ο-ΤΙΜΕΣ'!S144)</f>
        <v>1.5190165493975238E-2</v>
      </c>
      <c r="T145" s="29">
        <f>LN('ΒΗΜΑ 2ο-ΤΙΜΕΣ'!T145/'ΒΗΜΑ 2ο-ΤΙΜΕΣ'!T144)</f>
        <v>1.2928250023051713E-3</v>
      </c>
      <c r="U145" s="29">
        <f>LN('ΒΗΜΑ 2ο-ΤΙΜΕΣ'!U145/'ΒΗΜΑ 2ο-ΤΙΜΕΣ'!U144)</f>
        <v>6.1035890586369088E-2</v>
      </c>
      <c r="V145" s="29">
        <f>LN('ΒΗΜΑ 2ο-ΤΙΜΕΣ'!V145/'ΒΗΜΑ 2ο-ΤΙΜΕΣ'!V144)</f>
        <v>5.4520838878417112E-2</v>
      </c>
      <c r="W145" s="29">
        <f>LN('ΒΗΜΑ 2ο-ΤΙΜΕΣ'!W145/'ΒΗΜΑ 2ο-ΤΙΜΕΣ'!W144)</f>
        <v>1.3544225107757034E-2</v>
      </c>
      <c r="X145" s="29">
        <f>LN('ΒΗΜΑ 2ο-ΤΙΜΕΣ'!X145/'ΒΗΜΑ 2ο-ΤΙΜΕΣ'!X144)</f>
        <v>6.3319976375073262E-3</v>
      </c>
      <c r="Y145" s="29">
        <f>LN('ΒΗΜΑ 2ο-ΤΙΜΕΣ'!Y145/'ΒΗΜΑ 2ο-ΤΙΜΕΣ'!Y144)</f>
        <v>-1.6308738041923988E-2</v>
      </c>
      <c r="Z145" s="29">
        <f>LN('ΒΗΜΑ 2ο-ΤΙΜΕΣ'!Z145/'ΒΗΜΑ 2ο-ΤΙΜΕΣ'!Z144)</f>
        <v>-1.3544225107757149E-2</v>
      </c>
      <c r="AA145" s="29">
        <f>LN('ΒΗΜΑ 2ο-ΤΙΜΕΣ'!AA145/'ΒΗΜΑ 2ο-ΤΙΜΕΣ'!AA144)</f>
        <v>-8.0321716972642666E-3</v>
      </c>
      <c r="AB145" s="29">
        <f>LN('ΒΗΜΑ 2ο-ΤΙΜΕΣ'!AB145/'ΒΗΜΑ 2ο-ΤΙΜΕΣ'!AB144)</f>
        <v>-8.6768440256889713E-3</v>
      </c>
      <c r="AC145" s="29">
        <f>LN('ΒΗΜΑ 2ο-ΤΙΜΕΣ'!AC145/'ΒΗΜΑ 2ο-ΤΙΜΕΣ'!AC144)</f>
        <v>3.5288344735560286E-2</v>
      </c>
      <c r="AD145" s="29">
        <f>LN('ΒΗΜΑ 2ο-ΤΙΜΕΣ'!AD145/'ΒΗΜΑ 2ο-ΤΙΜΕΣ'!AD144)</f>
        <v>1.154830589493345E-2</v>
      </c>
      <c r="AE145" s="29">
        <f>LN('ΒΗΜΑ 2ο-ΤΙΜΕΣ'!AE145/'ΒΗΜΑ 2ο-ΤΙΜΕΣ'!AE144)</f>
        <v>3.129700672191478E-2</v>
      </c>
      <c r="AF145" s="29">
        <f>LN('ΒΗΜΑ 2ο-ΤΙΜΕΣ'!AF145/'ΒΗΜΑ 2ο-ΤΙΜΕΣ'!AF144)</f>
        <v>1.7271586508660716E-2</v>
      </c>
      <c r="AG145" s="29">
        <f>LN('ΒΗΜΑ 2ο-ΤΙΜΕΣ'!AG145/'ΒΗΜΑ 2ο-ΤΙΜΕΣ'!AG144)</f>
        <v>9.6308930609613659E-3</v>
      </c>
      <c r="AH145" s="29">
        <f>LN('ΒΗΜΑ 2ο-ΤΙΜΕΣ'!AH145/'ΒΗΜΑ 2ο-ΤΙΜΕΣ'!AH144)</f>
        <v>1.3986241974740091E-2</v>
      </c>
      <c r="AI145" s="29">
        <f>LN('ΒΗΜΑ 2ο-ΤΙΜΕΣ'!AI145/'ΒΗΜΑ 2ο-ΤΙΜΕΣ'!AI144)</f>
        <v>4.0021674349486155E-2</v>
      </c>
      <c r="AJ145" s="29">
        <f>LN('ΒΗΜΑ 2ο-ΤΙΜΕΣ'!AJ145/'ΒΗΜΑ 2ο-ΤΙΜΕΣ'!AJ144)</f>
        <v>1.5504186535965254E-2</v>
      </c>
      <c r="AK145" s="29">
        <f>LN('ΒΗΜΑ 2ο-ΤΙΜΕΣ'!AK145/'ΒΗΜΑ 2ο-ΤΙΜΕΣ'!AK144)</f>
        <v>-1.1393183829443163E-2</v>
      </c>
      <c r="AL145" s="29">
        <f>LN('ΒΗΜΑ 2ο-ΤΙΜΕΣ'!AL145/'ΒΗΜΑ 2ο-ΤΙΜΕΣ'!AL144)</f>
        <v>-5.3333459753625049E-3</v>
      </c>
      <c r="AM145" s="29">
        <f>LN('ΒΗΜΑ 2ο-ΤΙΜΕΣ'!AM145/'ΒΗΜΑ 2ο-ΤΙΜΕΣ'!AM144)</f>
        <v>1.0362787035546658E-2</v>
      </c>
      <c r="AN145" s="29">
        <f>LN('ΒΗΜΑ 2ο-ΤΙΜΕΣ'!AN145/'ΒΗΜΑ 2ο-ΤΙΜΕΣ'!AN144)</f>
        <v>1.3423020332140771E-2</v>
      </c>
      <c r="AO145" s="29">
        <f>LN('ΒΗΜΑ 2ο-ΤΙΜΕΣ'!AO145/'ΒΗΜΑ 2ο-ΤΙΜΕΣ'!AO144)</f>
        <v>2.6668247082161489E-2</v>
      </c>
    </row>
    <row r="146" spans="1:41">
      <c r="A146" s="28">
        <v>43124</v>
      </c>
      <c r="B146" s="29">
        <f>LN('ΒΗΜΑ 2ο-ΤΙΜΕΣ'!B146/'ΒΗΜΑ 2ο-ΤΙΜΕΣ'!B145)</f>
        <v>5.3219923379408925E-3</v>
      </c>
      <c r="C146" s="29">
        <f>LN('ΒΗΜΑ 2ο-ΤΙΜΕΣ'!C146/'ΒΗΜΑ 2ο-ΤΙΜΕΣ'!C145)</f>
        <v>7.0671672230923528E-3</v>
      </c>
      <c r="D146" s="29">
        <f>LN('ΒΗΜΑ 2ο-ΤΙΜΕΣ'!D146/'ΒΗΜΑ 2ο-ΤΙΜΕΣ'!D145)</f>
        <v>1.8951925415866908E-2</v>
      </c>
      <c r="E146" s="29">
        <f>LN('ΒΗΜΑ 2ο-ΤΙΜΕΣ'!E146/'ΒΗΜΑ 2ο-ΤΙΜΕΣ'!E145)</f>
        <v>-5.0125418235443982E-3</v>
      </c>
      <c r="F146" s="29">
        <f>LN('ΒΗΜΑ 2ο-ΤΙΜΕΣ'!F146/'ΒΗΜΑ 2ο-ΤΙΜΕΣ'!F145)</f>
        <v>1.2593183024826692E-2</v>
      </c>
      <c r="G146" s="29">
        <f>LN('ΒΗΜΑ 2ο-ΤΙΜΕΣ'!G146/'ΒΗΜΑ 2ο-ΤΙΜΕΣ'!G145)</f>
        <v>-1.6807118316381289E-2</v>
      </c>
      <c r="H146" s="29">
        <f>LN('ΒΗΜΑ 2ο-ΤΙΜΕΣ'!H146/'ΒΗΜΑ 2ο-ΤΙΜΕΣ'!H145)</f>
        <v>6.920442844573757E-3</v>
      </c>
      <c r="I146" s="29">
        <f>LN('ΒΗΜΑ 2ο-ΤΙΜΕΣ'!I146/'ΒΗΜΑ 2ο-ΤΙΜΕΣ'!I145)</f>
        <v>1.7880425277848364E-2</v>
      </c>
      <c r="J146" s="29">
        <f>LN('ΒΗΜΑ 2ο-ΤΙΜΕΣ'!J146/'ΒΗΜΑ 2ο-ΤΙΜΕΣ'!J145)</f>
        <v>5.4488185284069776E-2</v>
      </c>
      <c r="K146" s="29">
        <f>LN('ΒΗΜΑ 2ο-ΤΙΜΕΣ'!K146/'ΒΗΜΑ 2ο-ΤΙΜΕΣ'!K145)</f>
        <v>8.2135985373887992E-3</v>
      </c>
      <c r="L146" s="29">
        <f>LN('ΒΗΜΑ 2ο-ΤΙΜΕΣ'!L146/'ΒΗΜΑ 2ο-ΤΙΜΕΣ'!L145)</f>
        <v>3.0459207484708654E-2</v>
      </c>
      <c r="M146" s="29">
        <f>LN('ΒΗΜΑ 2ο-ΤΙΜΕΣ'!M146/'ΒΗΜΑ 2ο-ΤΙΜΕΣ'!M145)</f>
        <v>1.9221633780953658E-2</v>
      </c>
      <c r="N146" s="29">
        <f>LN('ΒΗΜΑ 2ο-ΤΙΜΕΣ'!N146/'ΒΗΜΑ 2ο-ΤΙΜΕΣ'!N145)</f>
        <v>3.9447782910165463E-3</v>
      </c>
      <c r="O146" s="29">
        <f>LN('ΒΗΜΑ 2ο-ΤΙΜΕΣ'!O146/'ΒΗΜΑ 2ο-ΤΙΜΕΣ'!O145)</f>
        <v>5.6014641554671306E-2</v>
      </c>
      <c r="P146" s="29">
        <f>LN('ΒΗΜΑ 2ο-ΤΙΜΕΣ'!P146/'ΒΗΜΑ 2ο-ΤΙΜΕΣ'!P145)</f>
        <v>4.1621674690819448E-2</v>
      </c>
      <c r="Q146" s="29">
        <f>LN('ΒΗΜΑ 2ο-ΤΙΜΕΣ'!Q146/'ΒΗΜΑ 2ο-ΤΙΜΕΣ'!Q145)</f>
        <v>5.9329378057603015E-2</v>
      </c>
      <c r="R146" s="29">
        <f>LN('ΒΗΜΑ 2ο-ΤΙΜΕΣ'!R146/'ΒΗΜΑ 2ο-ΤΙΜΕΣ'!R145)</f>
        <v>1.0198879007453808E-3</v>
      </c>
      <c r="S146" s="29">
        <f>LN('ΒΗΜΑ 2ο-ΤΙΜΕΣ'!S146/'ΒΗΜΑ 2ο-ΤΙΜΕΣ'!S145)</f>
        <v>1.1657084542212948E-2</v>
      </c>
      <c r="T146" s="29">
        <f>LN('ΒΗΜΑ 2ο-ΤΙΜΕΣ'!T146/'ΒΗΜΑ 2ο-ΤΙΜΕΣ'!T145)</f>
        <v>1.4111844192681196E-2</v>
      </c>
      <c r="U146" s="29">
        <f>LN('ΒΗΜΑ 2ο-ΤΙΜΕΣ'!U146/'ΒΗΜΑ 2ο-ΤΙΜΕΣ'!U145)</f>
        <v>4.5023681373955113E-2</v>
      </c>
      <c r="V146" s="29">
        <f>LN('ΒΗΜΑ 2ο-ΤΙΜΕΣ'!V146/'ΒΗΜΑ 2ο-ΤΙΜΕΣ'!V145)</f>
        <v>8.1301260832503091E-3</v>
      </c>
      <c r="W146" s="29">
        <f>LN('ΒΗΜΑ 2ο-ΤΙΜΕΣ'!W146/'ΒΗΜΑ 2ο-ΤΙΜΕΣ'!W145)</f>
        <v>2.9819989775677704E-2</v>
      </c>
      <c r="X146" s="29">
        <f>LN('ΒΗΜΑ 2ο-ΤΙΜΕΣ'!X146/'ΒΗΜΑ 2ο-ΤΙΜΕΣ'!X145)</f>
        <v>-1.8050546417301423E-3</v>
      </c>
      <c r="Y146" s="29">
        <f>LN('ΒΗΜΑ 2ο-ΤΙΜΕΣ'!Y146/'ΒΗΜΑ 2ο-ΤΙΜΕΣ'!Y145)</f>
        <v>1.924559771523356E-2</v>
      </c>
      <c r="Z146" s="29">
        <f>LN('ΒΗΜΑ 2ο-ΤΙΜΕΣ'!Z146/'ΒΗΜΑ 2ο-ΤΙΜΕΣ'!Z145)</f>
        <v>1.8018505502678431E-2</v>
      </c>
      <c r="AA146" s="29">
        <f>LN('ΒΗΜΑ 2ο-ΤΙΜΕΣ'!AA146/'ΒΗΜΑ 2ο-ΤΙΜΕΣ'!AA145)</f>
        <v>7.435481462833686E-2</v>
      </c>
      <c r="AB146" s="29">
        <f>LN('ΒΗΜΑ 2ο-ΤΙΜΕΣ'!AB146/'ΒΗΜΑ 2ο-ΤΙΜΕΣ'!AB145)</f>
        <v>-8.7527911095947441E-3</v>
      </c>
      <c r="AC146" s="29">
        <f>LN('ΒΗΜΑ 2ο-ΤΙΜΕΣ'!AC146/'ΒΗΜΑ 2ο-ΤΙΜΕΣ'!AC145)</f>
        <v>7.8771173824918625E-4</v>
      </c>
      <c r="AD146" s="29">
        <f>LN('ΒΗΜΑ 2ο-ΤΙΜΕΣ'!AD146/'ΒΗΜΑ 2ο-ΤΙΜΕΣ'!AD145)</f>
        <v>1.1061664976677306E-2</v>
      </c>
      <c r="AE146" s="29">
        <f>LN('ΒΗΜΑ 2ο-ΤΙΜΕΣ'!AE146/'ΒΗΜΑ 2ο-ΤΙΜΕΣ'!AE145)</f>
        <v>2.2161571802852349E-2</v>
      </c>
      <c r="AF146" s="29">
        <f>LN('ΒΗΜΑ 2ο-ΤΙΜΕΣ'!AF146/'ΒΗΜΑ 2ο-ΤΙΜΕΣ'!AF145)</f>
        <v>6.8259650703998906E-3</v>
      </c>
      <c r="AG146" s="29">
        <f>LN('ΒΗΜΑ 2ο-ΤΙΜΕΣ'!AG146/'ΒΗΜΑ 2ο-ΤΙΜΕΣ'!AG145)</f>
        <v>2.0554083277436269E-2</v>
      </c>
      <c r="AH146" s="29">
        <f>LN('ΒΗΜΑ 2ο-ΤΙΜΕΣ'!AH146/'ΒΗΜΑ 2ο-ΤΙΜΕΣ'!AH145)</f>
        <v>4.9671609797237573E-2</v>
      </c>
      <c r="AI146" s="29">
        <f>LN('ΒΗΜΑ 2ο-ΤΙΜΕΣ'!AI146/'ΒΗΜΑ 2ο-ΤΙΜΕΣ'!AI145)</f>
        <v>0.14576609042095476</v>
      </c>
      <c r="AJ146" s="29">
        <f>LN('ΒΗΜΑ 2ο-ΤΙΜΕΣ'!AJ146/'ΒΗΜΑ 2ο-ΤΙΜΕΣ'!AJ145)</f>
        <v>3.179677408199906E-2</v>
      </c>
      <c r="AK146" s="29">
        <f>LN('ΒΗΜΑ 2ο-ΤΙΜΕΣ'!AK146/'ΒΗΜΑ 2ο-ΤΙΜΕΣ'!AK145)</f>
        <v>-4.1753714104805105E-3</v>
      </c>
      <c r="AL146" s="29">
        <f>LN('ΒΗΜΑ 2ο-ΤΙΜΕΣ'!AL146/'ΒΗΜΑ 2ο-ΤΙΜΕΣ'!AL145)</f>
        <v>5.3333459753623818E-3</v>
      </c>
      <c r="AM146" s="29">
        <f>LN('ΒΗΜΑ 2ο-ΤΙΜΕΣ'!AM146/'ΒΗΜΑ 2ο-ΤΙΜΕΣ'!AM145)</f>
        <v>-1.0362787035546547E-2</v>
      </c>
      <c r="AN146" s="29">
        <f>LN('ΒΗΜΑ 2ο-ΤΙΜΕΣ'!AN146/'ΒΗΜΑ 2ο-ΤΙΜΕΣ'!AN145)</f>
        <v>5.8268908123975824E-2</v>
      </c>
      <c r="AO146" s="29">
        <f>LN('ΒΗΜΑ 2ο-ΤΙΜΕΣ'!AO146/'ΒΗΜΑ 2ο-ΤΙΜΕΣ'!AO145)</f>
        <v>3.5026305512020745E-3</v>
      </c>
    </row>
    <row r="147" spans="1:41">
      <c r="A147" s="28">
        <v>43125</v>
      </c>
      <c r="B147" s="29">
        <f>LN('ΒΗΜΑ 2ο-ΤΙΜΕΣ'!B147/'ΒΗΜΑ 2ο-ΤΙΜΕΣ'!B146)</f>
        <v>-1.0621349909834231E-3</v>
      </c>
      <c r="C147" s="29">
        <f>LN('ΒΗΜΑ 2ο-ΤΙΜΕΣ'!C147/'ΒΗΜΑ 2ο-ΤΙΜΕΣ'!C146)</f>
        <v>2.9148489714417362E-2</v>
      </c>
      <c r="D147" s="29">
        <f>LN('ΒΗΜΑ 2ο-ΤΙΜΕΣ'!D147/'ΒΗΜΑ 2ο-ΤΙΜΕΣ'!D146)</f>
        <v>-2.5349899895526468E-2</v>
      </c>
      <c r="E147" s="29">
        <f>LN('ΒΗΜΑ 2ο-ΤΙΜΕΣ'!E147/'ΒΗΜΑ 2ο-ΤΙΜΕΣ'!E146)</f>
        <v>3.0105391528712842E-3</v>
      </c>
      <c r="F147" s="29">
        <f>LN('ΒΗΜΑ 2ο-ΤΙΜΕΣ'!F147/'ΒΗΜΑ 2ο-ΤΙΜΕΣ'!F146)</f>
        <v>-1.0291686036547525E-2</v>
      </c>
      <c r="G147" s="29">
        <f>LN('ΒΗΜΑ 2ο-ΤΙΜΕΣ'!G147/'ΒΗΜΑ 2ο-ΤΙΜΕΣ'!G146)</f>
        <v>1.6807118316381191E-2</v>
      </c>
      <c r="H147" s="29">
        <f>LN('ΒΗΜΑ 2ο-ΤΙΜΕΣ'!H147/'ΒΗΜΑ 2ο-ΤΙΜΕΣ'!H146)</f>
        <v>2.0478531343540701E-2</v>
      </c>
      <c r="I147" s="29">
        <f>LN('ΒΗΜΑ 2ο-ΤΙΜΕΣ'!I147/'ΒΗΜΑ 2ο-ΤΙΜΕΣ'!I146)</f>
        <v>-3.0850775720475933E-2</v>
      </c>
      <c r="J147" s="29">
        <f>LN('ΒΗΜΑ 2ο-ΤΙΜΕΣ'!J147/'ΒΗΜΑ 2ο-ΤΙΜΕΣ'!J146)</f>
        <v>2.9852963149681128E-2</v>
      </c>
      <c r="K147" s="29">
        <f>LN('ΒΗΜΑ 2ο-ΤΙΜΕΣ'!K147/'ΒΗΜΑ 2ο-ΤΙΜΕΣ'!K146)</f>
        <v>1.2195273093818206E-2</v>
      </c>
      <c r="L147" s="29">
        <f>LN('ΒΗΜΑ 2ο-ΤΙΜΕΣ'!L147/'ΒΗΜΑ 2ο-ΤΙΜΕΣ'!L146)</f>
        <v>-3.0459207484708574E-2</v>
      </c>
      <c r="M147" s="29">
        <f>LN('ΒΗΜΑ 2ο-ΤΙΜΕΣ'!M147/'ΒΗΜΑ 2ο-ΤΙΜΕΣ'!M146)</f>
        <v>-2.8457204814035499E-2</v>
      </c>
      <c r="N147" s="29">
        <f>LN('ΒΗΜΑ 2ο-ΤΙΜΕΣ'!N147/'ΒΗΜΑ 2ο-ΤΙΜΕΣ'!N146)</f>
        <v>7.8431774610258787E-3</v>
      </c>
      <c r="O147" s="29">
        <f>LN('ΒΗΜΑ 2ο-ΤΙΜΕΣ'!O147/'ΒΗΜΑ 2ο-ΤΙΜΕΣ'!O146)</f>
        <v>6.4052021492850622E-2</v>
      </c>
      <c r="P147" s="29">
        <f>LN('ΒΗΜΑ 2ο-ΤΙΜΕΣ'!P147/'ΒΗΜΑ 2ο-ΤΙΜΕΣ'!P146)</f>
        <v>-1.4493007302566864E-2</v>
      </c>
      <c r="Q147" s="29">
        <f>LN('ΒΗΜΑ 2ο-ΤΙΜΕΣ'!Q147/'ΒΗΜΑ 2ο-ΤΙΜΕΣ'!Q146)</f>
        <v>-2.3068060979149481E-3</v>
      </c>
      <c r="R147" s="29">
        <f>LN('ΒΗΜΑ 2ο-ΤΙΜΕΣ'!R147/'ΒΗΜΑ 2ο-ΤΙΜΕΣ'!R146)</f>
        <v>-7.1611559228280646E-3</v>
      </c>
      <c r="S147" s="29">
        <f>LN('ΒΗΜΑ 2ο-ΤΙΜΕΣ'!S147/'ΒΗΜΑ 2ο-ΤΙΜΕΣ'!S146)</f>
        <v>2.9365894804364537E-2</v>
      </c>
      <c r="T147" s="29">
        <f>LN('ΒΗΜΑ 2ο-ΤΙΜΕΣ'!T147/'ΒΗΜΑ 2ο-ΤΙΜΕΣ'!T146)</f>
        <v>-8.9571936040167156E-3</v>
      </c>
      <c r="U147" s="29">
        <f>LN('ΒΗΜΑ 2ο-ΤΙΜΕΣ'!U147/'ΒΗΜΑ 2ο-ΤΙΜΕΣ'!U146)</f>
        <v>-2.2258470600942697E-2</v>
      </c>
      <c r="V147" s="29">
        <f>LN('ΒΗΜΑ 2ο-ΤΙΜΕΣ'!V147/'ΒΗΜΑ 2ο-ΤΙΜΕΣ'!V146)</f>
        <v>2.0040750883445972E-2</v>
      </c>
      <c r="W147" s="29">
        <f>LN('ΒΗΜΑ 2ο-ΤΙΜΕΣ'!W147/'ΒΗΜΑ 2ο-ΤΙΜΕΣ'!W146)</f>
        <v>-9.8415228447913203E-3</v>
      </c>
      <c r="X147" s="29">
        <f>LN('ΒΗΜΑ 2ο-ΤΙΜΕΣ'!X147/'ΒΗΜΑ 2ο-ΤΙΜΕΣ'!X146)</f>
        <v>-6.3434739221750382E-3</v>
      </c>
      <c r="Y147" s="29">
        <f>LN('ΒΗΜΑ 2ο-ΤΙΜΕΣ'!Y147/'ΒΗΜΑ 2ο-ΤΙΜΕΣ'!Y146)</f>
        <v>-1.3284328198734282E-2</v>
      </c>
      <c r="Z147" s="29">
        <f>LN('ΒΗΜΑ 2ο-ΤΙΜΕΣ'!Z147/'ΒΗΜΑ 2ο-ΤΙΜΕΣ'!Z146)</f>
        <v>2.2296553272690683E-3</v>
      </c>
      <c r="AA147" s="29">
        <f>LN('ΒΗΜΑ 2ο-ΤΙΜΕΣ'!AA147/'ΒΗΜΑ 2ο-ΤΙΜΕΣ'!AA146)</f>
        <v>1.0689471889049637E-3</v>
      </c>
      <c r="AB147" s="29">
        <f>LN('ΒΗΜΑ 2ο-ΤΙΜΕΣ'!AB147/'ΒΗΜΑ 2ο-ΤΙΜΕΣ'!AB146)</f>
        <v>-1.1049836186584935E-2</v>
      </c>
      <c r="AC147" s="29">
        <f>LN('ΒΗΜΑ 2ο-ΤΙΜΕΣ'!AC147/'ΒΗΜΑ 2ο-ΤΙΜΕΣ'!AC146)</f>
        <v>-7.9051795071132611E-3</v>
      </c>
      <c r="AD147" s="29">
        <f>LN('ΒΗΜΑ 2ο-ΤΙΜΕΣ'!AD147/'ΒΗΜΑ 2ο-ΤΙΜΕΣ'!AD146)</f>
        <v>-2.9164983417946388E-2</v>
      </c>
      <c r="AE147" s="29">
        <f>LN('ΒΗΜΑ 2ο-ΤΙΜΕΣ'!AE147/'ΒΗΜΑ 2ο-ΤΙΜΕΣ'!AE146)</f>
        <v>2.1681066061323948E-2</v>
      </c>
      <c r="AF147" s="29">
        <f>LN('ΒΗΜΑ 2ο-ΤΙΜΕΣ'!AF147/'ΒΗΜΑ 2ο-ΤΙΜΕΣ'!AF146)</f>
        <v>4.6520015634892907E-2</v>
      </c>
      <c r="AG147" s="29">
        <f>LN('ΒΗΜΑ 2ο-ΤΙΜΕΣ'!AG147/'ΒΗΜΑ 2ο-ΤΙΜΕΣ'!AG146)</f>
        <v>1.7067908512148018E-2</v>
      </c>
      <c r="AH147" s="29">
        <f>LN('ΒΗΜΑ 2ο-ΤΙΜΕΣ'!AH147/'ΒΗΜΑ 2ο-ΤΙΜΕΣ'!AH146)</f>
        <v>-2.6787315963649843E-2</v>
      </c>
      <c r="AI147" s="29">
        <f>LN('ΒΗΜΑ 2ο-ΤΙΜΕΣ'!AI147/'ΒΗΜΑ 2ο-ΤΙΜΕΣ'!AI146)</f>
        <v>-2.8072018778686376E-2</v>
      </c>
      <c r="AJ147" s="29">
        <f>LN('ΒΗΜΑ 2ο-ΤΙΜΕΣ'!AJ147/'ΒΗΜΑ 2ο-ΤΙΜΕΣ'!AJ146)</f>
        <v>1.0378150968713909E-2</v>
      </c>
      <c r="AK147" s="29">
        <f>LN('ΒΗΜΑ 2ο-ΤΙΜΕΣ'!AK147/'ΒΗΜΑ 2ο-ΤΙΜΕΣ'!AK146)</f>
        <v>2.2751756983416027E-2</v>
      </c>
      <c r="AL147" s="29">
        <f>LN('ΒΗΜΑ 2ο-ΤΙΜΕΣ'!AL147/'ΒΗΜΑ 2ο-ΤΙΜΕΣ'!AL146)</f>
        <v>-2.1506205220963505E-2</v>
      </c>
      <c r="AM147" s="29">
        <f>LN('ΒΗΜΑ 2ο-ΤΙΜΕΣ'!AM147/'ΒΗΜΑ 2ο-ΤΙΜΕΣ'!AM146)</f>
        <v>1.0362787035546658E-2</v>
      </c>
      <c r="AN147" s="29">
        <f>LN('ΒΗΜΑ 2ο-ΤΙΜΕΣ'!AN147/'ΒΗΜΑ 2ο-ΤΙΜΕΣ'!AN146)</f>
        <v>5.5059777183027389E-2</v>
      </c>
      <c r="AO147" s="29">
        <f>LN('ΒΗΜΑ 2ο-ΤΙΜΕΣ'!AO147/'ΒΗΜΑ 2ο-ΤΙΜΕΣ'!AO146)</f>
        <v>6.9686693160934355E-3</v>
      </c>
    </row>
    <row r="148" spans="1:41">
      <c r="A148" s="28">
        <v>43126</v>
      </c>
      <c r="B148" s="29">
        <f>LN('ΒΗΜΑ 2ο-ΤΙΜΕΣ'!B148/'ΒΗΜΑ 2ο-ΤΙΜΕΣ'!B147)</f>
        <v>-1.0632643213300003E-3</v>
      </c>
      <c r="C148" s="29">
        <f>LN('ΒΗΜΑ 2ο-ΤΙΜΕΣ'!C148/'ΒΗΜΑ 2ο-ΤΙΜΕΣ'!C147)</f>
        <v>9.5303648506940616E-3</v>
      </c>
      <c r="D148" s="29">
        <f>LN('ΒΗΜΑ 2ο-ΤΙΜΕΣ'!D148/'ΒΗΜΑ 2ο-ΤΙΜΕΣ'!D147)</f>
        <v>-1.0322672307418837E-2</v>
      </c>
      <c r="E148" s="29">
        <f>LN('ΒΗΜΑ 2ο-ΤΙΜΕΣ'!E148/'ΒΗΜΑ 2ο-ΤΙΜΕΣ'!E147)</f>
        <v>-8.0483331828283718E-3</v>
      </c>
      <c r="F148" s="29">
        <f>LN('ΒΗΜΑ 2ο-ΤΙΜΕΣ'!F148/'ΒΗΜΑ 2ο-ΤΙΜΕΣ'!F147)</f>
        <v>0</v>
      </c>
      <c r="G148" s="29">
        <f>LN('ΒΗΜΑ 2ο-ΤΙΜΕΣ'!G148/'ΒΗΜΑ 2ο-ΤΙΜΕΣ'!G147)</f>
        <v>3.3277900926747457E-3</v>
      </c>
      <c r="H148" s="29">
        <f>LN('ΒΗΜΑ 2ο-ΤΙΜΕΣ'!H148/'ΒΗΜΑ 2ο-ΤΙΜΕΣ'!H147)</f>
        <v>1.3423020332140771E-2</v>
      </c>
      <c r="I148" s="29">
        <f>LN('ΒΗΜΑ 2ο-ΤΙΜΕΣ'!I148/'ΒΗΜΑ 2ο-ΤΙΜΕΣ'!I147)</f>
        <v>-3.18329265732109E-2</v>
      </c>
      <c r="J148" s="29">
        <f>LN('ΒΗΜΑ 2ο-ΤΙΜΕΣ'!J148/'ΒΗΜΑ 2ο-ΤΙΜΕΣ'!J147)</f>
        <v>-2.2305757514298277E-2</v>
      </c>
      <c r="K148" s="29">
        <f>LN('ΒΗΜΑ 2ο-ΤΙΜΕΣ'!K148/'ΒΗΜΑ 2ο-ΤΙΜΕΣ'!K147)</f>
        <v>1.0050335853501506E-2</v>
      </c>
      <c r="L148" s="29">
        <f>LN('ΒΗΜΑ 2ο-ΤΙΜΕΣ'!L148/'ΒΗΜΑ 2ο-ΤΙΜΕΣ'!L147)</f>
        <v>-1.0362787035546547E-2</v>
      </c>
      <c r="M148" s="29">
        <f>LN('ΒΗΜΑ 2ο-ΤΙΜΕΣ'!M148/'ΒΗΜΑ 2ο-ΤΙΜΕΣ'!M147)</f>
        <v>2.0408871631207033E-2</v>
      </c>
      <c r="N148" s="29">
        <f>LN('ΒΗΜΑ 2ο-ΤΙΜΕΣ'!N148/'ΒΗΜΑ 2ο-ΤΙΜΕΣ'!N147)</f>
        <v>-7.8431774610258926E-3</v>
      </c>
      <c r="O148" s="29">
        <f>LN('ΒΗΜΑ 2ο-ΤΙΜΕΣ'!O148/'ΒΗΜΑ 2ο-ΤΙΜΕΣ'!O147)</f>
        <v>2.8778964550043327E-2</v>
      </c>
      <c r="P148" s="29">
        <f>LN('ΒΗΜΑ 2ο-ΤΙΜΕΣ'!P148/'ΒΗΜΑ 2ο-ΤΙΜΕΣ'!P147)</f>
        <v>-2.9631797606371E-2</v>
      </c>
      <c r="Q148" s="29">
        <f>LN('ΒΗΜΑ 2ο-ΤΙΜΕΣ'!Q148/'ΒΗΜΑ 2ο-ΤΙΜΕΣ'!Q147)</f>
        <v>-2.1004272770532011E-2</v>
      </c>
      <c r="R148" s="29">
        <f>LN('ΒΗΜΑ 2ο-ΤΙΜΕΣ'!R148/'ΒΗΜΑ 2ο-ΤΙΜΕΣ'!R147)</f>
        <v>1.0261673553119532E-3</v>
      </c>
      <c r="S148" s="29">
        <f>LN('ΒΗΜΑ 2ο-ΤΙΜΕΣ'!S148/'ΒΗΜΑ 2ο-ΤΙΜΕΣ'!S147)</f>
        <v>-3.2206147000421719E-3</v>
      </c>
      <c r="T148" s="29">
        <f>LN('ΒΗΜΑ 2ο-ΤΙΜΕΣ'!T148/'ΒΗΜΑ 2ο-ΤΙΜΕΣ'!T147)</f>
        <v>1.9096697456456407E-2</v>
      </c>
      <c r="U148" s="29">
        <f>LN('ΒΗΜΑ 2ο-ΤΙΜΕΣ'!U148/'ΒΗΜΑ 2ο-ΤΙΜΕΣ'!U147)</f>
        <v>-9.6931292056596802E-3</v>
      </c>
      <c r="V148" s="29">
        <f>LN('ΒΗΜΑ 2ο-ΤΙΜΕΣ'!V148/'ΒΗΜΑ 2ο-ΤΙΜΕΣ'!V147)</f>
        <v>-2.8170876966696221E-2</v>
      </c>
      <c r="W148" s="29">
        <f>LN('ΒΗΜΑ 2ο-ΤΙΜΕΣ'!W148/'ΒΗΜΑ 2ο-ΤΙΜΕΣ'!W147)</f>
        <v>-1.9978466930886275E-2</v>
      </c>
      <c r="X148" s="29">
        <f>LN('ΒΗΜΑ 2ο-ΤΙΜΕΣ'!X148/'ΒΗΜΑ 2ο-ΤΙΜΕΣ'!X147)</f>
        <v>2.7235604670405207E-3</v>
      </c>
      <c r="Y148" s="29">
        <f>LN('ΒΗΜΑ 2ο-ΤΙΜΕΣ'!Y148/'ΒΗΜΑ 2ο-ΤΙΜΕΣ'!Y147)</f>
        <v>-1.1958288988873623E-2</v>
      </c>
      <c r="Z148" s="29">
        <f>LN('ΒΗΜΑ 2ο-ΤΙΜΕΣ'!Z148/'ΒΗΜΑ 2ο-ΤΙΜΕΣ'!Z147)</f>
        <v>2.2246950221111086E-3</v>
      </c>
      <c r="AA148" s="29">
        <f>LN('ΒΗΜΑ 2ο-ΤΙΜΕΣ'!AA148/'ΒΗΜΑ 2ο-ΤΙΜΕΣ'!AA147)</f>
        <v>-1.0689471889050444E-3</v>
      </c>
      <c r="AB148" s="29">
        <f>LN('ΒΗΜΑ 2ο-ΤΙΜΕΣ'!AB148/'ΒΗΜΑ 2ο-ΤΙΜΕΣ'!AB147)</f>
        <v>1.980262729617973E-2</v>
      </c>
      <c r="AC148" s="29">
        <f>LN('ΒΗΜΑ 2ο-ΤΙΜΕΣ'!AC148/'ΒΗΜΑ 2ο-ΤΙΜΕΣ'!AC147)</f>
        <v>9.478743954543959E-3</v>
      </c>
      <c r="AD148" s="29">
        <f>LN('ΒΗΜΑ 2ο-ΤΙΜΕΣ'!AD148/'ΒΗΜΑ 2ο-ΤΙΜΕΣ'!AD147)</f>
        <v>1.4868814273609955E-2</v>
      </c>
      <c r="AE148" s="29">
        <f>LN('ΒΗΜΑ 2ο-ΤΙΜΕΣ'!AE148/'ΒΗΜΑ 2ο-ΤΙΜΕΣ'!AE147)</f>
        <v>-8.0754140055453068E-3</v>
      </c>
      <c r="AF148" s="29">
        <f>LN('ΒΗΜΑ 2ο-ΤΙΜΕΣ'!AF148/'ΒΗΜΑ 2ο-ΤΙΜΕΣ'!AF147)</f>
        <v>-4.6520015634892928E-2</v>
      </c>
      <c r="AG148" s="29">
        <f>LN('ΒΗΜΑ 2ο-ΤΙΜΕΣ'!AG148/'ΒΗΜΑ 2ο-ΤΙΜΕΣ'!AG147)</f>
        <v>2.2814677766171264E-2</v>
      </c>
      <c r="AH148" s="29">
        <f>LN('ΒΗΜΑ 2ο-ΤΙΜΕΣ'!AH148/'ΒΗΜΑ 2ο-ΤΙΜΕΣ'!AH147)</f>
        <v>-9.0909717012519625E-3</v>
      </c>
      <c r="AI148" s="29">
        <f>LN('ΒΗΜΑ 2ο-ΤΙΜΕΣ'!AI148/'ΒΗΜΑ 2ο-ΤΙΜΕΣ'!AI147)</f>
        <v>4.181793968332162E-2</v>
      </c>
      <c r="AJ148" s="29">
        <f>LN('ΒΗΜΑ 2ο-ΤΙΜΕΣ'!AJ148/'ΒΗΜΑ 2ο-ΤΙΜΕΣ'!AJ147)</f>
        <v>-1.6357242024771915E-2</v>
      </c>
      <c r="AK148" s="29">
        <f>LN('ΒΗΜΑ 2ο-ΤΙΜΕΣ'!AK148/'ΒΗΜΑ 2ο-ΤΙΜΕΣ'!AK147)</f>
        <v>-1.2345835822299266E-2</v>
      </c>
      <c r="AL148" s="29">
        <f>LN('ΒΗΜΑ 2ο-ΤΙΜΕΣ'!AL148/'ΒΗΜΑ 2ο-ΤΙΜΕΣ'!AL147)</f>
        <v>0</v>
      </c>
      <c r="AM148" s="29">
        <f>LN('ΒΗΜΑ 2ο-ΤΙΜΕΣ'!AM148/'ΒΗΜΑ 2ο-ΤΙΜΕΣ'!AM147)</f>
        <v>3.0459207484708654E-2</v>
      </c>
      <c r="AN148" s="29">
        <f>LN('ΒΗΜΑ 2ο-ΤΙΜΕΣ'!AN148/'ΒΗΜΑ 2ο-ΤΙΜΕΣ'!AN147)</f>
        <v>2.3530497410194036E-2</v>
      </c>
      <c r="AO148" s="29">
        <f>LN('ΒΗΜΑ 2ο-ΤΙΜΕΣ'!AO148/'ΒΗΜΑ 2ο-ΤΙΜΕΣ'!AO147)</f>
        <v>-6.9686693160933158E-3</v>
      </c>
    </row>
    <row r="149" spans="1:41">
      <c r="A149" s="28">
        <v>43129</v>
      </c>
      <c r="B149" s="29">
        <f>LN('ΒΗΜΑ 2ο-ΤΙΜΕΣ'!B149/'ΒΗΜΑ 2ο-ΤΙΜΕΣ'!B148)</f>
        <v>0</v>
      </c>
      <c r="C149" s="29">
        <f>LN('ΒΗΜΑ 2ο-ΤΙΜΕΣ'!C149/'ΒΗΜΑ 2ο-ΤΙΜΕΣ'!C148)</f>
        <v>-2.7137058715961618E-3</v>
      </c>
      <c r="D149" s="29">
        <f>LN('ΒΗΜΑ 2ο-ΤΙΜΕΣ'!D149/'ΒΗΜΑ 2ο-ΤΙΜΕΣ'!D148)</f>
        <v>2.3077947282544673E-2</v>
      </c>
      <c r="E149" s="29">
        <f>LN('ΒΗΜΑ 2ο-ΤΙΜΕΣ'!E149/'ΒΗΜΑ 2ο-ΤΙΜΕΣ'!E148)</f>
        <v>2.1978906718775167E-2</v>
      </c>
      <c r="F149" s="29">
        <f>LN('ΒΗΜΑ 2ο-ΤΙΜΕΣ'!F149/'ΒΗΜΑ 2ο-ΤΙΜΕΣ'!F148)</f>
        <v>1.142869582362285E-2</v>
      </c>
      <c r="G149" s="29">
        <f>LN('ΒΗΜΑ 2ο-ΤΙΜΕΣ'!G149/'ΒΗΜΑ 2ο-ΤΙΜΕΣ'!G148)</f>
        <v>2.2989518224698781E-2</v>
      </c>
      <c r="H149" s="29">
        <f>LN('ΒΗΜΑ 2ο-ΤΙΜΕΣ'!H149/'ΒΗΜΑ 2ο-ΤΙΜΕΣ'!H148)</f>
        <v>0</v>
      </c>
      <c r="I149" s="29">
        <f>LN('ΒΗΜΑ 2ο-ΤΙΜΕΣ'!I149/'ΒΗΜΑ 2ο-ΤΙΜΕΣ'!I148)</f>
        <v>1.0723963362975642E-2</v>
      </c>
      <c r="J149" s="29">
        <f>LN('ΒΗΜΑ 2ο-ΤΙΜΕΣ'!J149/'ΒΗΜΑ 2ο-ΤΙΜΕΣ'!J148)</f>
        <v>2.9631797606371149E-2</v>
      </c>
      <c r="K149" s="29">
        <f>LN('ΒΗΜΑ 2ο-ΤΙΜΕΣ'!K149/'ΒΗΜΑ 2ο-ΤΙΜΕΣ'!K148)</f>
        <v>3.9920212695374567E-3</v>
      </c>
      <c r="L149" s="29">
        <f>LN('ΒΗΜΑ 2ο-ΤΙΜΕΣ'!L149/'ΒΗΜΑ 2ο-ΤΙΜΕΣ'!L148)</f>
        <v>9.3313274288842219E-3</v>
      </c>
      <c r="M149" s="29">
        <f>LN('ΒΗΜΑ 2ο-ΤΙΜΕΣ'!M149/'ΒΗΜΑ 2ο-ΤΙΜΕΣ'!M148)</f>
        <v>1.0095912013522745E-3</v>
      </c>
      <c r="N149" s="29">
        <f>LN('ΒΗΜΑ 2ο-ΤΙΜΕΣ'!N149/'ΒΗΜΑ 2ο-ΤΙΜΕΣ'!N148)</f>
        <v>-1.5873349156290122E-2</v>
      </c>
      <c r="O149" s="29">
        <f>LN('ΒΗΜΑ 2ο-ΤΙΜΕΣ'!O149/'ΒΗΜΑ 2ο-ΤΙΜΕΣ'!O148)</f>
        <v>7.0671672230923528E-3</v>
      </c>
      <c r="P149" s="29">
        <f>LN('ΒΗΜΑ 2ο-ΤΙΜΕΣ'!P149/'ΒΗΜΑ 2ο-ΤΙΜΕΣ'!P148)</f>
        <v>-1.0075651988741587E-2</v>
      </c>
      <c r="Q149" s="29">
        <f>LN('ΒΗΜΑ 2ο-ΤΙΜΕΣ'!Q149/'ΒΗΜΑ 2ο-ΤΙΜΕΣ'!Q148)</f>
        <v>4.7058910374124926E-3</v>
      </c>
      <c r="R149" s="29">
        <f>LN('ΒΗΜΑ 2ο-ΤΙΜΕΣ'!R149/'ΒΗΜΑ 2ο-ΤΙΜΕΣ'!R148)</f>
        <v>8.1716491493194782E-3</v>
      </c>
      <c r="S149" s="29">
        <f>LN('ΒΗΜΑ 2ο-ΤΙΜΕΣ'!S149/'ΒΗΜΑ 2ο-ΤΙΜΕΣ'!S148)</f>
        <v>0</v>
      </c>
      <c r="T149" s="29">
        <f>LN('ΒΗΜΑ 2ο-ΤΙΜΕΣ'!T149/'ΒΗΜΑ 2ο-ΤΙΜΕΣ'!T148)</f>
        <v>2.7364891606014838E-2</v>
      </c>
      <c r="U149" s="29">
        <f>LN('ΒΗΜΑ 2ο-ΤΙΜΕΣ'!U149/'ΒΗΜΑ 2ο-ΤΙΜΕΣ'!U148)</f>
        <v>-1.3072081567352888E-2</v>
      </c>
      <c r="V149" s="29">
        <f>LN('ΒΗΜΑ 2ο-ΤΙΜΕΣ'!V149/'ΒΗΜΑ 2ο-ΤΙΜΕΣ'!V148)</f>
        <v>1.6194685919980606E-2</v>
      </c>
      <c r="W149" s="29">
        <f>LN('ΒΗΜΑ 2ο-ΤΙΜΕΣ'!W149/'ΒΗΜΑ 2ο-ΤΙΜΕΣ'!W148)</f>
        <v>8.9286307443013982E-3</v>
      </c>
      <c r="X149" s="29">
        <f>LN('ΒΗΜΑ 2ο-ΤΙΜΕΣ'!X149/'ΒΗΜΑ 2ο-ΤΙΜΕΣ'!X148)</f>
        <v>-2.7235604670404925E-3</v>
      </c>
      <c r="Y149" s="29">
        <f>LN('ΒΗΜΑ 2ο-ΤΙΜΕΣ'!Y149/'ΒΗΜΑ 2ο-ΤΙΜΕΣ'!Y148)</f>
        <v>2.0834086902842053E-2</v>
      </c>
      <c r="Z149" s="29">
        <f>LN('ΒΗΜΑ 2ο-ΤΙΜΕΣ'!Z149/'ΒΗΜΑ 2ο-ΤΙΜΕΣ'!Z148)</f>
        <v>-3.1605339415331099E-2</v>
      </c>
      <c r="AA149" s="29">
        <f>LN('ΒΗΜΑ 2ο-ΤΙΜΕΣ'!AA149/'ΒΗΜΑ 2ο-ΤΙΜΕΣ'!AA148)</f>
        <v>2.846792137701943E-2</v>
      </c>
      <c r="AB149" s="29">
        <f>LN('ΒΗΜΑ 2ο-ΤΙΜΕΣ'!AB149/'ΒΗΜΑ 2ο-ΤΙΜΕΣ'!AB148)</f>
        <v>2.1762794225954484E-3</v>
      </c>
      <c r="AC149" s="29">
        <f>LN('ΒΗΜΑ 2ο-ΤΙΜΕΣ'!AC149/'ΒΗΜΑ 2ο-ΤΙΜΕΣ'!AC148)</f>
        <v>-6.309169193264721E-3</v>
      </c>
      <c r="AD149" s="29">
        <f>LN('ΒΗΜΑ 2ο-ΤΙΜΕΣ'!AD149/'ΒΗΜΑ 2ο-ΤΙΜΕΣ'!AD148)</f>
        <v>-1.3773323932173211E-2</v>
      </c>
      <c r="AE149" s="29">
        <f>LN('ΒΗΜΑ 2ο-ΤΙΜΕΣ'!AE149/'ΒΗΜΑ 2ο-ΤΙΜΕΣ'!AE148)</f>
        <v>8.0754140055453311E-3</v>
      </c>
      <c r="AF149" s="29">
        <f>LN('ΒΗΜΑ 2ο-ΤΙΜΕΣ'!AF149/'ΒΗΜΑ 2ο-ΤΙΜΕΣ'!AF148)</f>
        <v>1.0152371464017908E-2</v>
      </c>
      <c r="AG149" s="29">
        <f>LN('ΒΗΜΑ 2ο-ΤΙΜΕΣ'!AG149/'ΒΗΜΑ 2ο-ΤΙΜΕΣ'!AG148)</f>
        <v>8.6384614198820639E-2</v>
      </c>
      <c r="AH149" s="29">
        <f>LN('ΒΗΜΑ 2ο-ΤΙΜΕΣ'!AH149/'ΒΗΜΑ 2ο-ΤΙΜΕΣ'!AH148)</f>
        <v>4.5558165358608824E-3</v>
      </c>
      <c r="AI149" s="29">
        <f>LN('ΒΗΜΑ 2ο-ΤΙΜΕΣ'!AI149/'ΒΗΜΑ 2ο-ΤΙΜΕΣ'!AI148)</f>
        <v>0.11892004544345851</v>
      </c>
      <c r="AJ149" s="29">
        <f>LN('ΒΗΜΑ 2ο-ΤΙΜΕΣ'!AJ149/'ΒΗΜΑ 2ο-ΤΙΜΕΣ'!AJ148)</f>
        <v>3.0998792017720041E-2</v>
      </c>
      <c r="AK149" s="29">
        <f>LN('ΒΗΜΑ 2ο-ΤΙΜΕΣ'!AK149/'ΒΗΜΑ 2ο-ΤΙΜΕΣ'!AK148)</f>
        <v>1.2345835822299362E-2</v>
      </c>
      <c r="AL149" s="29">
        <f>LN('ΒΗΜΑ 2ο-ΤΙΜΕΣ'!AL149/'ΒΗΜΑ 2ο-ΤΙΜΕΣ'!AL148)</f>
        <v>-5.449604767564703E-3</v>
      </c>
      <c r="AM149" s="29">
        <f>LN('ΒΗΜΑ 2ο-ΤΙΜΕΣ'!AM149/'ΒΗΜΑ 2ο-ΤΙΜΕΣ'!AM148)</f>
        <v>1.980262729617973E-2</v>
      </c>
      <c r="AN149" s="29">
        <f>LN('ΒΗΜΑ 2ο-ΤΙΜΕΣ'!AN149/'ΒΗΜΑ 2ο-ΤΙΜΕΣ'!AN148)</f>
        <v>2.8655255760376148E-2</v>
      </c>
      <c r="AO149" s="29">
        <f>LN('ΒΗΜΑ 2ο-ΤΙΜΕΣ'!AO149/'ΒΗΜΑ 2ο-ΤΙΜΕΣ'!AO148)</f>
        <v>5.2310494175525028E-3</v>
      </c>
    </row>
    <row r="150" spans="1:41">
      <c r="A150" s="28">
        <v>43130</v>
      </c>
      <c r="B150" s="29">
        <f>LN('ΒΗΜΑ 2ο-ΤΙΜΕΣ'!B150/'ΒΗΜΑ 2ο-ΤΙΜΕΣ'!B149)</f>
        <v>-5.3333459753626168E-3</v>
      </c>
      <c r="C150" s="29">
        <f>LN('ΒΗΜΑ 2ο-ΤΙΜΕΣ'!C150/'ΒΗΜΑ 2ο-ΤΙΜΕΣ'!C149)</f>
        <v>-2.3368761007829569E-2</v>
      </c>
      <c r="D150" s="29">
        <f>LN('ΒΗΜΑ 2ο-ΤΙΜΕΣ'!D150/'ΒΗΜΑ 2ο-ΤΙΜΕΣ'!D149)</f>
        <v>-3.4819765159227925E-2</v>
      </c>
      <c r="E150" s="29">
        <f>LN('ΒΗΜΑ 2ο-ΤΙΜΕΣ'!E150/'ΒΗΜΑ 2ο-ΤΙΜΕΣ'!E149)</f>
        <v>-1.8953185802238263E-2</v>
      </c>
      <c r="F150" s="29">
        <f>LN('ΒΗΜΑ 2ο-ΤΙΜΕΣ'!F150/'ΒΗΜΑ 2ο-ΤΙΜΕΣ'!F149)</f>
        <v>-2.2989518224698833E-2</v>
      </c>
      <c r="G150" s="29">
        <f>LN('ΒΗΜΑ 2ο-ΤΙΜΕΣ'!G150/'ΒΗΜΑ 2ο-ΤΙΜΕΣ'!G149)</f>
        <v>-9.7880063661628207E-3</v>
      </c>
      <c r="H150" s="29">
        <f>LN('ΒΗΜΑ 2ο-ΤΙΜΕΣ'!H150/'ΒΗΜΑ 2ο-ΤΙΜΕΣ'!H149)</f>
        <v>6.6445427186685108E-3</v>
      </c>
      <c r="I150" s="29">
        <f>LN('ΒΗΜΑ 2ο-ΤΙΜΕΣ'!I150/'ΒΗΜΑ 2ο-ΤΙΜΕΣ'!I149)</f>
        <v>-4.9190244190771781E-2</v>
      </c>
      <c r="J150" s="29">
        <f>LN('ΒΗΜΑ 2ο-ΤΙΜΕΣ'!J150/'ΒΗΜΑ 2ο-ΤΙΜΕΣ'!J149)</f>
        <v>-2.4008540052009156E-2</v>
      </c>
      <c r="K150" s="29">
        <f>LN('ΒΗΜΑ 2ο-ΤΙΜΕΣ'!K150/'ΒΗΜΑ 2ο-ΤΙΜΕΣ'!K149)</f>
        <v>-8.0000426670763757E-3</v>
      </c>
      <c r="L150" s="29">
        <f>LN('ΒΗΜΑ 2ο-ΤΙΜΕΣ'!L150/'ΒΗΜΑ 2ο-ΤΙΜΕΣ'!L149)</f>
        <v>-7.1650091828142512E-2</v>
      </c>
      <c r="M150" s="29">
        <f>LN('ΒΗΜΑ 2ο-ΤΙΜΕΣ'!M150/'ΒΗΜΑ 2ο-ΤΙΜΕΣ'!M149)</f>
        <v>-6.3529948182686313E-2</v>
      </c>
      <c r="N150" s="29">
        <f>LN('ΒΗΜΑ 2ο-ΤΙΜΕΣ'!N150/'ΒΗΜΑ 2ο-ΤΙΜΕΣ'!N149)</f>
        <v>0</v>
      </c>
      <c r="O150" s="29">
        <f>LN('ΒΗΜΑ 2ο-ΤΙΜΕΣ'!O150/'ΒΗΜΑ 2ο-ΤΙΜΕΣ'!O149)</f>
        <v>-6.5477929379506875E-2</v>
      </c>
      <c r="P150" s="29">
        <f>LN('ΒΗΜΑ 2ο-ΤΙΜΕΣ'!P150/'ΒΗΜΑ 2ο-ΤΙΜΕΣ'!P149)</f>
        <v>-3.8714512180690393E-2</v>
      </c>
      <c r="Q150" s="29">
        <f>LN('ΒΗΜΑ 2ο-ΤΙΜΕΣ'!Q150/'ΒΗΜΑ 2ο-ΤΙΜΕΣ'!Q149)</f>
        <v>1.1668743834377424E-2</v>
      </c>
      <c r="R150" s="29">
        <f>LN('ΒΗΜΑ 2ο-ΤΙΜΕΣ'!R150/'ΒΗΜΑ 2ο-ΤΙΜΕΣ'!R149)</f>
        <v>-3.0565484825488781E-3</v>
      </c>
      <c r="S150" s="29">
        <f>LN('ΒΗΜΑ 2ο-ΤΙΜΕΣ'!S150/'ΒΗΜΑ 2ο-ΤΙΜΕΣ'!S149)</f>
        <v>-3.112454350392977E-2</v>
      </c>
      <c r="T150" s="29">
        <f>LN('ΒΗΜΑ 2ο-ΤΙΜΕΣ'!T150/'ΒΗΜΑ 2ο-ΤΙΜΕΣ'!T149)</f>
        <v>-2.4845998586530776E-2</v>
      </c>
      <c r="U150" s="29">
        <f>LN('ΒΗΜΑ 2ο-ΤΙΜΕΣ'!U150/'ΒΗΜΑ 2ο-ΤΙΜΕΣ'!U149)</f>
        <v>-1.6584128015535295E-2</v>
      </c>
      <c r="V150" s="29">
        <f>LN('ΒΗΜΑ 2ο-ΤΙΜΕΣ'!V150/'ΒΗΜΑ 2ο-ΤΙΜΕΣ'!V149)</f>
        <v>-9.6917897192421901E-2</v>
      </c>
      <c r="W150" s="29">
        <f>LN('ΒΗΜΑ 2ο-ΤΙΜΕΣ'!W150/'ΒΗΜΑ 2ο-ΤΙΜΕΣ'!W149)</f>
        <v>-1.3423020332140548E-2</v>
      </c>
      <c r="X150" s="29">
        <f>LN('ΒΗΜΑ 2ο-ΤΙΜΕΣ'!X150/'ΒΗΜΑ 2ο-ΤΙΜΕΣ'!X149)</f>
        <v>4.5351551653913628E-3</v>
      </c>
      <c r="Y150" s="29">
        <f>LN('ΒΗΜΑ 2ο-ΤΙΜΕΣ'!Y150/'ΒΗΜΑ 2ο-ΤΙΜΕΣ'!Y149)</f>
        <v>7.3367900638543083E-3</v>
      </c>
      <c r="Z150" s="29">
        <f>LN('ΒΗΜΑ 2ο-ΤΙΜΕΣ'!Z150/'ΒΗΜΑ 2ο-ΤΙΜΕΣ'!Z149)</f>
        <v>4.5766670274116732E-3</v>
      </c>
      <c r="AA150" s="29">
        <f>LN('ΒΗΜΑ 2ο-ΤΙΜΕΣ'!AA150/'ΒΗΜΑ 2ο-ΤΙΜΕΣ'!AA149)</f>
        <v>-5.5569851154810654E-2</v>
      </c>
      <c r="AB150" s="29">
        <f>LN('ΒΗΜΑ 2ο-ΤΙΜΕΣ'!AB150/'ΒΗΜΑ 2ο-ΤΙΜΕΣ'!AB149)</f>
        <v>-2.6433257068155368E-2</v>
      </c>
      <c r="AC150" s="29">
        <f>LN('ΒΗΜΑ 2ο-ΤΙΜΕΣ'!AC150/'ΒΗΜΑ 2ο-ΤΙΜΕΣ'!AC149)</f>
        <v>0</v>
      </c>
      <c r="AD150" s="29">
        <f>LN('ΒΗΜΑ 2ο-ΤΙΜΕΣ'!AD150/'ΒΗΜΑ 2ο-ΤΙΜΕΣ'!AD149)</f>
        <v>1.7725188245373041E-2</v>
      </c>
      <c r="AE150" s="29">
        <f>LN('ΒΗΜΑ 2ο-ΤΙΜΕΣ'!AE150/'ΒΗΜΑ 2ο-ΤΙΜΕΣ'!AE149)</f>
        <v>-1.0781775603288362E-2</v>
      </c>
      <c r="AF150" s="29">
        <f>LN('ΒΗΜΑ 2ο-ΤΙΜΕΣ'!AF150/'ΒΗΜΑ 2ο-ΤΙΜΕΣ'!AF149)</f>
        <v>1.6694878572170054E-2</v>
      </c>
      <c r="AG150" s="29">
        <f>LN('ΒΗΜΑ 2ο-ΤΙΜΕΣ'!AG150/'ΒΗΜΑ 2ο-ΤΙΜΕΣ'!AG149)</f>
        <v>-2.3727561160955042E-2</v>
      </c>
      <c r="AH150" s="29">
        <f>LN('ΒΗΜΑ 2ο-ΤΙΜΕΣ'!AH150/'ΒΗΜΑ 2ο-ΤΙΜΕΣ'!AH149)</f>
        <v>-4.1769412876295139E-2</v>
      </c>
      <c r="AI150" s="29">
        <f>LN('ΒΗΜΑ 2ο-ΤΙΜΕΣ'!AI150/'ΒΗΜΑ 2ο-ΤΙΜΕΣ'!AI149)</f>
        <v>-7.5507552508145059E-2</v>
      </c>
      <c r="AJ150" s="29">
        <f>LN('ΒΗΜΑ 2ο-ΤΙΜΕΣ'!AJ150/'ΒΗΜΑ 2ο-ΤΙΜΕΣ'!AJ149)</f>
        <v>-1.1696039763191298E-2</v>
      </c>
      <c r="AK150" s="29">
        <f>LN('ΒΗΜΑ 2ο-ΤΙΜΕΣ'!AK150/'ΒΗΜΑ 2ο-ΤΙΜΕΣ'!AK149)</f>
        <v>-8.2135985373888564E-3</v>
      </c>
      <c r="AL150" s="29">
        <f>LN('ΒΗΜΑ 2ο-ΤΙΜΕΣ'!AL150/'ΒΗΜΑ 2ο-ΤΙΜΕΣ'!AL149)</f>
        <v>-6.1991676027967971E-2</v>
      </c>
      <c r="AM150" s="29">
        <f>LN('ΒΗΜΑ 2ο-ΤΙΜΕΣ'!AM150/'ΒΗΜΑ 2ο-ΤΙΜΕΣ'!AM149)</f>
        <v>-2.582069962174275E-2</v>
      </c>
      <c r="AN150" s="29">
        <f>LN('ΒΗΜΑ 2ο-ΤΙΜΕΣ'!AN150/'ΒΗΜΑ 2ο-ΤΙΜΕΣ'!AN149)</f>
        <v>-8.2399531767066742E-2</v>
      </c>
      <c r="AO150" s="29">
        <f>LN('ΒΗΜΑ 2ο-ΤΙΜΕΣ'!AO150/'ΒΗΜΑ 2ο-ΤΙΜΕΣ'!AO149)</f>
        <v>-2.4649135274654118E-2</v>
      </c>
    </row>
    <row r="151" spans="1:41">
      <c r="A151" s="28">
        <v>43131</v>
      </c>
      <c r="B151" s="29">
        <f>LN('ΒΗΜΑ 2ο-ΤΙΜΕΣ'!B151/'ΒΗΜΑ 2ο-ΤΙΜΕΣ'!B150)</f>
        <v>-5.3619431413852872E-3</v>
      </c>
      <c r="C151" s="29">
        <f>LN('ΒΗΜΑ 2ο-ΤΙΜΕΣ'!C151/'ΒΗΜΑ 2ο-ΤΙΜΕΣ'!C150)</f>
        <v>1.3898542890542977E-3</v>
      </c>
      <c r="D151" s="29">
        <f>LN('ΒΗΜΑ 2ο-ΤΙΜΕΣ'!D151/'ΒΗΜΑ 2ο-ΤΙΜΕΣ'!D150)</f>
        <v>-2.6281224062695806E-3</v>
      </c>
      <c r="E151" s="29">
        <f>LN('ΒΗΜΑ 2ο-ΤΙΜΕΣ'!E151/'ΒΗΜΑ 2ο-ΤΙΜΕΣ'!E150)</f>
        <v>1.6974945790132586E-2</v>
      </c>
      <c r="F151" s="29">
        <f>LN('ΒΗΜΑ 2ο-ΤΙΜΕΣ'!F151/'ΒΗΜΑ 2ο-ΤΙΜΕΣ'!F150)</f>
        <v>-1.0520260674179278E-2</v>
      </c>
      <c r="G151" s="29">
        <f>LN('ΒΗΜΑ 2ο-ΤΙΜΕΣ'!G151/'ΒΗΜΑ 2ο-ΤΙΜΕΣ'!G150)</f>
        <v>-1.3201511858535842E-2</v>
      </c>
      <c r="H151" s="29">
        <f>LN('ΒΗΜΑ 2ο-ΤΙΜΕΣ'!H151/'ΒΗΜΑ 2ο-ΤΙΜΕΣ'!H150)</f>
        <v>6.6006840313520927E-3</v>
      </c>
      <c r="I151" s="29">
        <f>LN('ΒΗΜΑ 2ο-ΤΙΜΕΣ'!I151/'ΒΗΜΑ 2ο-ΤΙΜΕΣ'!I150)</f>
        <v>1.5288692515090336E-2</v>
      </c>
      <c r="J151" s="29">
        <f>LN('ΒΗΜΑ 2ο-ΤΙΜΕΣ'!J151/'ΒΗΜΑ 2ο-ΤΙΜΕΣ'!J150)</f>
        <v>1.1152531950475107E-2</v>
      </c>
      <c r="K151" s="29">
        <f>LN('ΒΗΜΑ 2ο-ΤΙΜΕΣ'!K151/'ΒΗΜΑ 2ο-ΤΙΜΕΣ'!K150)</f>
        <v>-8.0645598367304078E-3</v>
      </c>
      <c r="L151" s="29">
        <f>LN('ΒΗΜΑ 2ο-ΤΙΜΕΣ'!L151/'ΒΗΜΑ 2ο-ΤΙΜΕΣ'!L150)</f>
        <v>1.9759149980462392E-2</v>
      </c>
      <c r="M151" s="29">
        <f>LN('ΒΗΜΑ 2ο-ΤΙΜΕΣ'!M151/'ΒΗΜΑ 2ο-ΤΙΜΕΣ'!M150)</f>
        <v>7.4986960911206041E-3</v>
      </c>
      <c r="N151" s="29">
        <f>LN('ΒΗΜΑ 2ο-ΤΙΜΕΣ'!N151/'ΒΗΜΑ 2ο-ΤΙΜΕΣ'!N150)</f>
        <v>7.9681696491768813E-3</v>
      </c>
      <c r="O151" s="29">
        <f>LN('ΒΗΜΑ 2ο-ΤΙΜΕΣ'!O151/'ΒΗΜΑ 2ο-ΤΙΜΕΣ'!O150)</f>
        <v>1.1215070820140003E-2</v>
      </c>
      <c r="P151" s="29">
        <f>LN('ΒΗΜΑ 2ο-ΤΙΜΕΣ'!P151/'ΒΗΜΑ 2ο-ΤΙΜΕΣ'!P150)</f>
        <v>4.6280752564006392E-2</v>
      </c>
      <c r="Q151" s="29">
        <f>LN('ΒΗΜΑ 2ο-ΤΙΜΕΣ'!Q151/'ΒΗΜΑ 2ο-ΤΙΜΕΣ'!Q150)</f>
        <v>1.9529627021483878E-2</v>
      </c>
      <c r="R151" s="29">
        <f>LN('ΒΗΜΑ 2ο-ΤΙΜΕΣ'!R151/'ΒΗΜΑ 2ο-ΤΙΜΕΣ'!R150)</f>
        <v>2.7674722156220286E-2</v>
      </c>
      <c r="S151" s="29">
        <f>LN('ΒΗΜΑ 2ο-ΤΙΜΕΣ'!S151/'ΒΗΜΑ 2ο-ΤΙΜΕΣ'!S150)</f>
        <v>-2.1867986636580638E-2</v>
      </c>
      <c r="T151" s="29">
        <f>LN('ΒΗΜΑ 2ο-ΤΙΜΕΣ'!T151/'ΒΗΜΑ 2ο-ΤΙΜΕΣ'!T150)</f>
        <v>1.2570711900511137E-3</v>
      </c>
      <c r="U151" s="29">
        <f>LN('ΒΗΜΑ 2ο-ΤΙΜΕΣ'!U151/'ΒΗΜΑ 2ο-ΤΙΜΕΣ'!U150)</f>
        <v>6.6666913581892974E-3</v>
      </c>
      <c r="V151" s="29">
        <f>LN('ΒΗΜΑ 2ο-ΤΙΜΕΣ'!V151/'ΒΗΜΑ 2ο-ΤΙΜΕΣ'!V150)</f>
        <v>-4.4345970678656412E-3</v>
      </c>
      <c r="W151" s="29">
        <f>LN('ΒΗΜΑ 2ο-ΤΙΜΕΣ'!W151/'ΒΗΜΑ 2ο-ΤΙΜΕΣ'!W150)</f>
        <v>3.2135729264294734E-2</v>
      </c>
      <c r="X151" s="29">
        <f>LN('ΒΗΜΑ 2ο-ΤΙΜΕΣ'!X151/'ΒΗΜΑ 2ο-ΤΙΜΕΣ'!X150)</f>
        <v>-2.2884293833587845E-2</v>
      </c>
      <c r="Y151" s="29">
        <f>LN('ΒΗΜΑ 2ο-ΤΙΜΕΣ'!Y151/'ΒΗΜΑ 2ο-ΤΙΜΕΣ'!Y150)</f>
        <v>5.545130453621408E-2</v>
      </c>
      <c r="Z151" s="29">
        <f>LN('ΒΗΜΑ 2ο-ΤΙΜΕΣ'!Z151/'ΒΗΜΑ 2ο-ΤΙΜΕΣ'!Z150)</f>
        <v>4.5558165358608824E-3</v>
      </c>
      <c r="AA151" s="29">
        <f>LN('ΒΗΜΑ 2ο-ΤΙΜΕΣ'!AA151/'ΒΗΜΑ 2ο-ΤΙΜΕΣ'!AA150)</f>
        <v>2.3888215174695374E-2</v>
      </c>
      <c r="AB151" s="29">
        <f>LN('ΒΗΜΑ 2ο-ΤΙΜΕΣ'!AB151/'ΒΗΜΑ 2ο-ΤΙΜΕΣ'!AB150)</f>
        <v>8.8889474172457739E-3</v>
      </c>
      <c r="AC151" s="29">
        <f>LN('ΒΗΜΑ 2ο-ΤΙΜΕΣ'!AC151/'ΒΗΜΑ 2ο-ΤΙΜΕΣ'!AC150)</f>
        <v>7.9082645481777091E-4</v>
      </c>
      <c r="AD151" s="29">
        <f>LN('ΒΗΜΑ 2ο-ΤΙΜΕΣ'!AD151/'ΒΗΜΑ 2ο-ΤΙΜΕΣ'!AD150)</f>
        <v>-1.1539976603692222E-2</v>
      </c>
      <c r="AE151" s="29">
        <f>LN('ΒΗΜΑ 2ο-ΤΙΜΕΣ'!AE151/'ΒΗΜΑ 2ο-ΤΙΜΕΣ'!AE150)</f>
        <v>1.0781775603288413E-2</v>
      </c>
      <c r="AF151" s="29">
        <f>LN('ΒΗΜΑ 2ο-ΤΙΜΕΣ'!AF151/'ΒΗΜΑ 2ο-ΤΙΜΕΣ'!AF150)</f>
        <v>1.3158084577511201E-2</v>
      </c>
      <c r="AG151" s="29">
        <f>LN('ΒΗΜΑ 2ο-ΤΙΜΕΣ'!AG151/'ΒΗΜΑ 2ο-ΤΙΜΕΣ'!AG150)</f>
        <v>5.6338177182560642E-3</v>
      </c>
      <c r="AH151" s="29">
        <f>LN('ΒΗΜΑ 2ο-ΤΙΜΕΣ'!AH151/'ΒΗΜΑ 2ο-ΤΙΜΕΣ'!AH150)</f>
        <v>-2.3724803536303565E-3</v>
      </c>
      <c r="AI151" s="29">
        <f>LN('ΒΗΜΑ 2ο-ΤΙΜΕΣ'!AI151/'ΒΗΜΑ 2ο-ΤΙΜΕΣ'!AI150)</f>
        <v>4.035129552356724E-2</v>
      </c>
      <c r="AJ151" s="29">
        <f>LN('ΒΗΜΑ 2ο-ΤΙΜΕΣ'!AJ151/'ΒΗΜΑ 2ο-ΤΙΜΕΣ'!AJ150)</f>
        <v>5.8651194523980576E-3</v>
      </c>
      <c r="AK151" s="29">
        <f>LN('ΒΗΜΑ 2ο-ΤΙΜΕΣ'!AK151/'ΒΗΜΑ 2ο-ΤΙΜΕΣ'!AK150)</f>
        <v>1.3313048649738217E-2</v>
      </c>
      <c r="AL151" s="29">
        <f>LN('ΒΗΜΑ 2ο-ΤΙΜΕΣ'!AL151/'ΒΗΜΑ 2ο-ΤΙΜΕΣ'!AL150)</f>
        <v>2.8655255760376148E-2</v>
      </c>
      <c r="AM151" s="29">
        <f>LN('ΒΗΜΑ 2ο-ΤΙΜΕΣ'!AM151/'ΒΗΜΑ 2ο-ΤΙΜΕΣ'!AM150)</f>
        <v>2.1891421481853197E-2</v>
      </c>
      <c r="AN151" s="29">
        <f>LN('ΒΗΜΑ 2ο-ΤΙΜΕΣ'!AN151/'ΒΗΜΑ 2ο-ΤΙΜΕΣ'!AN150)</f>
        <v>1.8237587549781012E-2</v>
      </c>
      <c r="AO151" s="29">
        <f>LN('ΒΗΜΑ 2ο-ΤΙΜΕΣ'!AO151/'ΒΗΜΑ 2ο-ΤΙΜΕΣ'!AO150)</f>
        <v>2.4649135274654076E-2</v>
      </c>
    </row>
    <row r="152" spans="1:41">
      <c r="A152" s="28">
        <v>43132</v>
      </c>
      <c r="B152" s="29">
        <f>LN('ΒΗΜΑ 2ο-ΤΙΜΕΣ'!B152/'ΒΗΜΑ 2ο-ΤΙΜΕΣ'!B151)</f>
        <v>-1.2987195526811303E-2</v>
      </c>
      <c r="C152" s="29">
        <f>LN('ΒΗΜΑ 2ο-ΤΙΜΕΣ'!C152/'ΒΗΜΑ 2ο-ΤΙΜΕΣ'!C151)</f>
        <v>-1.3986241974739952E-2</v>
      </c>
      <c r="D152" s="29">
        <f>LN('ΒΗΜΑ 2ο-ΤΙΜΕΣ'!D152/'ΒΗΜΑ 2ο-ΤΙΜΕΣ'!D151)</f>
        <v>-5.2770571008437812E-3</v>
      </c>
      <c r="E152" s="29">
        <f>LN('ΒΗΜΑ 2ο-ΤΙΜΕΣ'!E152/'ΒΗΜΑ 2ο-ΤΙΜΕΣ'!E151)</f>
        <v>1.1811160928344619E-2</v>
      </c>
      <c r="F152" s="29">
        <f>LN('ΒΗΜΑ 2ο-ΤΙΜΕΣ'!F152/'ΒΗΜΑ 2ο-ΤΙΜΕΣ'!F151)</f>
        <v>4.6893403633861208E-3</v>
      </c>
      <c r="G152" s="29">
        <f>LN('ΒΗΜΑ 2ο-ΤΙΜΕΣ'!G152/'ΒΗΜΑ 2ο-ΤΙΜΕΣ'!G151)</f>
        <v>0</v>
      </c>
      <c r="H152" s="29">
        <f>LN('ΒΗΜΑ 2ο-ΤΙΜΕΣ'!H152/'ΒΗΜΑ 2ο-ΤΙΜΕΣ'!H151)</f>
        <v>6.5574005461590396E-3</v>
      </c>
      <c r="I152" s="29">
        <f>LN('ΒΗΜΑ 2ο-ΤΙΜΕΣ'!I152/'ΒΗΜΑ 2ο-ΤΙΜΕΣ'!I151)</f>
        <v>6.8728792877620504E-3</v>
      </c>
      <c r="J152" s="29">
        <f>LN('ΒΗΜΑ 2ο-ΤΙΜΕΣ'!J152/'ΒΗΜΑ 2ο-ΤΙΜΕΣ'!J151)</f>
        <v>3.0939683534829371E-2</v>
      </c>
      <c r="K152" s="29">
        <f>LN('ΒΗΜΑ 2ο-ΤΙΜΕΣ'!K152/'ΒΗΜΑ 2ο-ΤΙΜΕΣ'!K151)</f>
        <v>-1.0173027713050521E-2</v>
      </c>
      <c r="L152" s="29">
        <f>LN('ΒΗΜΑ 2ο-ΤΙΜΕΣ'!L152/'ΒΗΜΑ 2ο-ΤΙΜΕΣ'!L151)</f>
        <v>-1.2028575865607146E-2</v>
      </c>
      <c r="M152" s="29">
        <f>LN('ΒΗΜΑ 2ο-ΤΙΜΕΣ'!M152/'ΒΗΜΑ 2ο-ΤΙΜΕΣ'!M151)</f>
        <v>2.9444819100563728E-2</v>
      </c>
      <c r="N152" s="29">
        <f>LN('ΒΗΜΑ 2ο-ΤΙΜΕΣ'!N152/'ΒΗΜΑ 2ο-ΤΙΜΕΣ'!N151)</f>
        <v>0</v>
      </c>
      <c r="O152" s="29">
        <f>LN('ΒΗΜΑ 2ο-ΤΙΜΕΣ'!O152/'ΒΗΜΑ 2ο-ΤΙΜΕΣ'!O151)</f>
        <v>3.2909734088797958E-2</v>
      </c>
      <c r="P152" s="29">
        <f>LN('ΒΗΜΑ 2ο-ΤΙΜΕΣ'!P152/'ΒΗΜΑ 2ο-ΤΙΜΕΣ'!P151)</f>
        <v>0</v>
      </c>
      <c r="Q152" s="29">
        <f>LN('ΒΗΜΑ 2ο-ΤΙΜΕΣ'!Q152/'ΒΗΜΑ 2ο-ΤΙΜΕΣ'!Q151)</f>
        <v>-1.3745920904635014E-2</v>
      </c>
      <c r="R152" s="29">
        <f>LN('ΒΗΜΑ 2ο-ΤΙΜΕΣ'!R152/'ΒΗΜΑ 2ο-ΤΙΜΕΣ'!R151)</f>
        <v>1.4778594096118902E-2</v>
      </c>
      <c r="S152" s="29">
        <f>LN('ΒΗΜΑ 2ο-ΤΙΜΕΣ'!S152/'ΒΗΜΑ 2ο-ΤΙΜΕΣ'!S151)</f>
        <v>2.0202707317519469E-2</v>
      </c>
      <c r="T152" s="29">
        <f>LN('ΒΗΜΑ 2ο-ΤΙΜΕΣ'!T152/'ΒΗΜΑ 2ο-ΤΙΜΕΣ'!T151)</f>
        <v>2.4815169119723993E-2</v>
      </c>
      <c r="U152" s="29">
        <f>LN('ΒΗΜΑ 2ο-ΤΙΜΕΣ'!U152/'ΒΗΜΑ 2ο-ΤΙΜΕΣ'!U151)</f>
        <v>-1.0016778243471344E-2</v>
      </c>
      <c r="V152" s="29">
        <f>LN('ΒΗΜΑ 2ο-ΤΙΜΕΣ'!V152/'ΒΗΜΑ 2ο-ΤΙΜΕΣ'!V151)</f>
        <v>4.4345970678655536E-3</v>
      </c>
      <c r="W152" s="29">
        <f>LN('ΒΗΜΑ 2ο-ΤΙΜΕΣ'!W152/'ΒΗΜΑ 2ο-ΤΙΜΕΣ'!W151)</f>
        <v>7.6045993852194328E-3</v>
      </c>
      <c r="X152" s="29">
        <f>LN('ΒΗΜΑ 2ο-ΤΙΜΕΣ'!X152/'ΒΗΜΑ 2ο-ΤΙΜΕΣ'!X151)</f>
        <v>-5.571045049455472E-3</v>
      </c>
      <c r="Y152" s="29">
        <f>LN('ΒΗΜΑ 2ο-ΤΙΜΕΣ'!Y152/'ΒΗΜΑ 2ο-ΤΙΜΕΣ'!Y151)</f>
        <v>2.188869878943701E-2</v>
      </c>
      <c r="Z152" s="29">
        <f>LN('ΒΗΜΑ 2ο-ΤΙΜΕΣ'!Z152/'ΒΗΜΑ 2ο-ΤΙΜΕΣ'!Z151)</f>
        <v>1.1299555253933247E-2</v>
      </c>
      <c r="AA152" s="29">
        <f>LN('ΒΗΜΑ 2ο-ΤΙΜΕΣ'!AA152/'ΒΗΜΑ 2ο-ΤΙΜΕΣ'!AA151)</f>
        <v>-1.6225342429126384E-2</v>
      </c>
      <c r="AB152" s="29">
        <f>LN('ΒΗΜΑ 2ο-ΤΙΜΕΣ'!AB152/'ΒΗΜΑ 2ο-ΤΙΜΕΣ'!AB151)</f>
        <v>-1.5607897665990829E-2</v>
      </c>
      <c r="AC152" s="29">
        <f>LN('ΒΗΜΑ 2ο-ΤΙΜΕΣ'!AC152/'ΒΗΜΑ 2ο-ΤΙΜΕΣ'!AC151)</f>
        <v>-1.1928570865273845E-2</v>
      </c>
      <c r="AD152" s="29">
        <f>LN('ΒΗΜΑ 2ο-ΤΙΜΕΣ'!AD152/'ΒΗΜΑ 2ο-ΤΙΜΕΣ'!AD151)</f>
        <v>-5.8203147210110009E-3</v>
      </c>
      <c r="AE152" s="29">
        <f>LN('ΒΗΜΑ 2ο-ΤΙΜΕΣ'!AE152/'ΒΗΜΑ 2ο-ΤΙΜΕΣ'!AE151)</f>
        <v>-8.0754140055453068E-3</v>
      </c>
      <c r="AF152" s="29">
        <f>LN('ΒΗΜΑ 2ο-ΤΙΜΕΣ'!AF152/'ΒΗΜΑ 2ο-ΤΙΜΕΣ'!AF151)</f>
        <v>6.3312279414326864E-2</v>
      </c>
      <c r="AG152" s="29">
        <f>LN('ΒΗΜΑ 2ο-ΤΙΜΕΣ'!AG152/'ΒΗΜΑ 2ο-ΤΙΜΕΣ'!AG151)</f>
        <v>8.3916576362483807E-3</v>
      </c>
      <c r="AH152" s="29">
        <f>LN('ΒΗΜΑ 2ο-ΤΙΜΕΣ'!AH152/'ΒΗΜΑ 2ο-ΤΙΜΕΣ'!AH151)</f>
        <v>9.4563352420354435E-3</v>
      </c>
      <c r="AI152" s="29">
        <f>LN('ΒΗΜΑ 2ο-ΤΙΜΕΣ'!AI152/'ΒΗΜΑ 2ο-ΤΙΜΕΣ'!AI151)</f>
        <v>3.5156256984577701E-2</v>
      </c>
      <c r="AJ152" s="29">
        <f>LN('ΒΗΜΑ 2ο-ΤΙΜΕΣ'!AJ152/'ΒΗΜΑ 2ο-ΤΙΜΕΣ'!AJ151)</f>
        <v>-5.8651194523981339E-3</v>
      </c>
      <c r="AK152" s="29">
        <f>LN('ΒΗΜΑ 2ο-ΤΙΜΕΣ'!AK152/'ΒΗΜΑ 2ο-ΤΙΜΕΣ'!AK151)</f>
        <v>1.0167769050868111E-3</v>
      </c>
      <c r="AL152" s="29">
        <f>LN('ΒΗΜΑ 2ο-ΤΙΜΕΣ'!AL152/'ΒΗΜΑ 2ο-ΤΙΜΕΣ'!AL151)</f>
        <v>1.6807118316381191E-2</v>
      </c>
      <c r="AM152" s="29">
        <f>LN('ΒΗΜΑ 2ο-ΤΙΜΕΣ'!AM152/'ΒΗΜΑ 2ο-ΤΙΜΕΣ'!AM151)</f>
        <v>1.9493794681001132E-2</v>
      </c>
      <c r="AN152" s="29">
        <f>LN('ΒΗΜΑ 2ο-ΤΙΜΕΣ'!AN152/'ΒΗΜΑ 2ο-ΤΙΜΕΣ'!AN151)</f>
        <v>1.197619104671562E-2</v>
      </c>
      <c r="AO152" s="29">
        <f>LN('ΒΗΜΑ 2ο-ΤΙΜΕΣ'!AO152/'ΒΗΜΑ 2ο-ΤΙΜΕΣ'!AO151)</f>
        <v>-1.0489606671019436E-2</v>
      </c>
    </row>
    <row r="153" spans="1:41">
      <c r="A153" s="28">
        <v>43133</v>
      </c>
      <c r="B153" s="29">
        <f>LN('ΒΗΜΑ 2ο-ΤΙΜΕΣ'!B153/'ΒΗΜΑ 2ο-ΤΙΜΕΣ'!B152)</f>
        <v>-2.6491615446976341E-2</v>
      </c>
      <c r="C153" s="29">
        <f>LN('ΒΗΜΑ 2ο-ΤΙΜΕΣ'!C153/'ΒΗΜΑ 2ο-ΤΙΜΕΣ'!C152)</f>
        <v>-2.7125146267691171E-2</v>
      </c>
      <c r="D153" s="29">
        <f>LN('ΒΗΜΑ 2ο-ΤΙΜΕΣ'!D153/'ΒΗΜΑ 2ο-ΤΙΜΕΣ'!D152)</f>
        <v>-2.6490081715768417E-3</v>
      </c>
      <c r="E153" s="29">
        <f>LN('ΒΗΜΑ 2ο-ΤΙΜΕΣ'!E153/'ΒΗΜΑ 2ο-ΤΙΜΕΣ'!E152)</f>
        <v>-1.181116092834472E-2</v>
      </c>
      <c r="F153" s="29">
        <f>LN('ΒΗΜΑ 2ο-ΤΙΜΕΣ'!F153/'ΒΗΜΑ 2ο-ΤΙΜΕΣ'!F152)</f>
        <v>-1.1764841579586483E-2</v>
      </c>
      <c r="G153" s="29">
        <f>LN('ΒΗΜΑ 2ο-ΤΙΜΕΣ'!G153/'ΒΗΜΑ 2ο-ΤΙΜΕΣ'!G152)</f>
        <v>-3.7229341768356038E-2</v>
      </c>
      <c r="H153" s="29">
        <f>LN('ΒΗΜΑ 2ο-ΤΙΜΕΣ'!H153/'ΒΗΜΑ 2ο-ΤΙΜΕΣ'!H152)</f>
        <v>-1.3158084577511199E-2</v>
      </c>
      <c r="I153" s="29">
        <f>LN('ΒΗΜΑ 2ο-ΤΙΜΕΣ'!I153/'ΒΗΜΑ 2ο-ΤΙΜΕΣ'!I152)</f>
        <v>-2.7434859457508326E-3</v>
      </c>
      <c r="J153" s="29">
        <f>LN('ΒΗΜΑ 2ο-ΤΙΜΕΣ'!J153/'ΒΗΜΑ 2ο-ΤΙΜΕΣ'!J152)</f>
        <v>-1.2624153228396514E-2</v>
      </c>
      <c r="K153" s="29">
        <f>LN('ΒΗΜΑ 2ο-ΤΙΜΕΣ'!K153/'ΒΗΜΑ 2ο-ΤΙΜΕΣ'!K152)</f>
        <v>-3.3267100982939057E-2</v>
      </c>
      <c r="L153" s="29">
        <f>LN('ΒΗΜΑ 2ο-ΤΙΜΕΣ'!L153/'ΒΗΜΑ 2ο-ΤΙΜΕΣ'!L152)</f>
        <v>-9.950330853168092E-3</v>
      </c>
      <c r="M153" s="29">
        <f>LN('ΒΗΜΑ 2ο-ΤΙΜΕΣ'!M153/'ΒΗΜΑ 2ο-ΤΙΜΕΣ'!M152)</f>
        <v>-3.6943515191684206E-2</v>
      </c>
      <c r="N153" s="29">
        <f>LN('ΒΗΜΑ 2ο-ΤΙΜΕΣ'!N153/'ΒΗΜΑ 2ο-ΤΙΜΕΣ'!N152)</f>
        <v>0</v>
      </c>
      <c r="O153" s="29">
        <f>LN('ΒΗΜΑ 2ο-ΤΙΜΕΣ'!O153/'ΒΗΜΑ 2ο-ΤΙΜΕΣ'!O152)</f>
        <v>3.5339366445308863E-2</v>
      </c>
      <c r="P153" s="29">
        <f>LN('ΒΗΜΑ 2ο-ΤΙΜΕΣ'!P153/'ΒΗΜΑ 2ο-ΤΙΜΕΣ'!P152)</f>
        <v>-2.5157245972472469E-3</v>
      </c>
      <c r="Q153" s="29">
        <f>LN('ΒΗΜΑ 2ο-ΤΙΜΕΣ'!Q153/'ΒΗΜΑ 2ο-ΤΙΜΕΣ'!Q152)</f>
        <v>-1.9802627296179754E-2</v>
      </c>
      <c r="R153" s="29">
        <f>LN('ΒΗΜΑ 2ο-ΤΙΜΕΣ'!R153/'ΒΗΜΑ 2ο-ΤΙΜΕΣ'!R152)</f>
        <v>-3.3311556294244614E-2</v>
      </c>
      <c r="S153" s="29">
        <f>LN('ΒΗΜΑ 2ο-ΤΙΜΕΣ'!S153/'ΒΗΜΑ 2ο-ΤΙΜΕΣ'!S152)</f>
        <v>0</v>
      </c>
      <c r="T153" s="29">
        <f>LN('ΒΗΜΑ 2ο-ΤΙΜΕΣ'!T153/'ΒΗΜΑ 2ο-ΤΙΜΕΣ'!T152)</f>
        <v>-1.6059641017345392E-2</v>
      </c>
      <c r="U153" s="29">
        <f>LN('ΒΗΜΑ 2ο-ΤΙΜΕΣ'!U153/'ΒΗΜΑ 2ο-ΤΙΜΕΣ'!U152)</f>
        <v>0</v>
      </c>
      <c r="V153" s="29">
        <f>LN('ΒΗΜΑ 2ο-ΤΙΜΕΣ'!V153/'ΒΗΜΑ 2ο-ΤΙΜΕΣ'!V152)</f>
        <v>-1.7857617400006236E-2</v>
      </c>
      <c r="W153" s="29">
        <f>LN('ΒΗΜΑ 2ο-ΤΙΜΕΣ'!W153/'ΒΗΜΑ 2ο-ΤΙΜΕΣ'!W152)</f>
        <v>-5.4259492859972322E-3</v>
      </c>
      <c r="X153" s="29">
        <f>LN('ΒΗΜΑ 2ο-ΤΙΜΕΣ'!X153/'ΒΗΜΑ 2ο-ΤΙΜΕΣ'!X152)</f>
        <v>-9.3153243811149662E-4</v>
      </c>
      <c r="Y153" s="29">
        <f>LN('ΒΗΜΑ 2ο-ΤΙΜΕΣ'!Y153/'ΒΗΜΑ 2ο-ΤΙΜΕΣ'!Y152)</f>
        <v>1.3522652500137541E-3</v>
      </c>
      <c r="Z153" s="29">
        <f>LN('ΒΗΜΑ 2ο-ΤΙΜΕΣ'!Z153/'ΒΗΜΑ 2ο-ΤΙΜΕΣ'!Z152)</f>
        <v>-4.5045121211046528E-3</v>
      </c>
      <c r="AA153" s="29">
        <f>LN('ΒΗΜΑ 2ο-ΤΙΜΕΣ'!AA153/'ΒΗΜΑ 2ο-ΤΙΜΕΣ'!AA152)</f>
        <v>-3.5519827248535328E-2</v>
      </c>
      <c r="AB153" s="29">
        <f>LN('ΒΗΜΑ 2ο-ΤΙΜΕΣ'!AB153/'ΒΗΜΑ 2ο-ΤΙΜΕΣ'!AB152)</f>
        <v>-6.7644000885421487E-3</v>
      </c>
      <c r="AC153" s="29">
        <f>LN('ΒΗΜΑ 2ο-ΤΙΜΕΣ'!AC153/'ΒΗΜΑ 2ο-ΤΙΜΕΣ'!AC152)</f>
        <v>-1.8571385585435456E-2</v>
      </c>
      <c r="AD153" s="29">
        <f>LN('ΒΗΜΑ 2ο-ΤΙΜΕΣ'!AD153/'ΒΗΜΑ 2ο-ΤΙΜΕΣ'!AD152)</f>
        <v>-2.0269719219602893E-2</v>
      </c>
      <c r="AE153" s="29">
        <f>LN('ΒΗΜΑ 2ο-ΤΙΜΕΣ'!AE153/'ΒΗΜΑ 2ο-ΤΙΜΕΣ'!AE152)</f>
        <v>-3.0180617149991401E-2</v>
      </c>
      <c r="AF153" s="29">
        <f>LN('ΒΗΜΑ 2ο-ΤΙΜΕΣ'!AF153/'ΒΗΜΑ 2ο-ΤΙΜΕΣ'!AF152)</f>
        <v>-3.0721990369701403E-3</v>
      </c>
      <c r="AG153" s="29">
        <f>LN('ΒΗΜΑ 2ο-ΤΙΜΕΣ'!AG153/'ΒΗΜΑ 2ο-ΤΙΜΕΣ'!AG152)</f>
        <v>-2.6818826814413971E-2</v>
      </c>
      <c r="AH153" s="29">
        <f>LN('ΒΗΜΑ 2ο-ΤΙΜΕΣ'!AH153/'ΒΗΜΑ 2ο-ΤΙΜΕΣ'!AH152)</f>
        <v>-7.0838548884050436E-3</v>
      </c>
      <c r="AI153" s="29">
        <f>LN('ΒΗΜΑ 2ο-ΤΙΜΕΣ'!AI153/'ΒΗΜΑ 2ο-ΤΙΜΕΣ'!AI152)</f>
        <v>-3.7041271680348979E-2</v>
      </c>
      <c r="AJ153" s="29">
        <f>LN('ΒΗΜΑ 2ο-ΤΙΜΕΣ'!AJ153/'ΒΗΜΑ 2ο-ΤΙΜΕΣ'!AJ152)</f>
        <v>-1.6308738041923874E-2</v>
      </c>
      <c r="AK153" s="29">
        <f>LN('ΒΗΜΑ 2ο-ΤΙΜΕΣ'!AK153/'ΒΗΜΑ 2ο-ΤΙΜΕΣ'!AK152)</f>
        <v>-1.2270092591814247E-2</v>
      </c>
      <c r="AL153" s="29">
        <f>LN('ΒΗΜΑ 2ο-ΤΙΜΕΣ'!AL153/'ΒΗΜΑ 2ο-ΤΙΜΕΣ'!AL152)</f>
        <v>-1.1173300598125189E-2</v>
      </c>
      <c r="AM153" s="29">
        <f>LN('ΒΗΜΑ 2ο-ΤΙΜΕΣ'!AM153/'ΒΗΜΑ 2ο-ΤΙΜΕΣ'!AM152)</f>
        <v>-1.5564516541111573E-2</v>
      </c>
      <c r="AN153" s="29">
        <f>LN('ΒΗΜΑ 2ο-ΤΙΜΕΣ'!AN153/'ΒΗΜΑ 2ο-ΤΙΜΕΣ'!AN152)</f>
        <v>-2.409755157906053E-2</v>
      </c>
      <c r="AO153" s="29">
        <f>LN('ΒΗΜΑ 2ο-ΤΙΜΕΣ'!AO153/'ΒΗΜΑ 2ο-ΤΙΜΕΣ'!AO152)</f>
        <v>3.5087755296792705E-3</v>
      </c>
    </row>
    <row r="154" spans="1:41">
      <c r="A154" s="28">
        <v>43136</v>
      </c>
      <c r="B154" s="29">
        <f>LN('ΒΗΜΑ 2ο-ΤΙΜΕΣ'!B154/'ΒΗΜΑ 2ο-ΤΙΜΕΣ'!B153)</f>
        <v>6.6889881507967101E-3</v>
      </c>
      <c r="C154" s="29">
        <f>LN('ΒΗΜΑ 2ο-ΤΙΜΕΣ'!C154/'ΒΗΜΑ 2ο-ΤΙΜΕΣ'!C153)</f>
        <v>-1.6047025597517559E-2</v>
      </c>
      <c r="D154" s="29">
        <f>LN('ΒΗΜΑ 2ο-ΤΙΜΕΣ'!D154/'ΒΗΜΑ 2ο-ΤΙΜΕΣ'!D153)</f>
        <v>-4.7531010286909391E-2</v>
      </c>
      <c r="E154" s="29">
        <f>LN('ΒΗΜΑ 2ο-ΤΙΜΕΣ'!E154/'ΒΗΜΑ 2ο-ΤΙΜΕΣ'!E153)</f>
        <v>-3.0153038170687443E-2</v>
      </c>
      <c r="F154" s="29">
        <f>LN('ΒΗΜΑ 2ο-ΤΙΜΕΣ'!F154/'ΒΗΜΑ 2ο-ΤΙΜΕΣ'!F153)</f>
        <v>-1.5504186535965086E-2</v>
      </c>
      <c r="G154" s="29">
        <f>LN('ΒΗΜΑ 2ο-ΤΙΜΕΣ'!G154/'ΒΗΜΑ 2ο-ΤΙΜΕΣ'!G153)</f>
        <v>6.8728792877620504E-3</v>
      </c>
      <c r="H154" s="29">
        <f>LN('ΒΗΜΑ 2ο-ΤΙΜΕΣ'!H154/'ΒΗΜΑ 2ο-ΤΙΜΕΣ'!H153)</f>
        <v>-1.6694878572169992E-2</v>
      </c>
      <c r="I154" s="29">
        <f>LN('ΒΗΜΑ 2ο-ΤΙΜΕΣ'!I154/'ΒΗΜΑ 2ο-ΤΙΜΕΣ'!I153)</f>
        <v>4.1124115530925195E-3</v>
      </c>
      <c r="J154" s="29">
        <f>LN('ΒΗΜΑ 2ο-ΤΙΜΕΣ'!J154/'ΒΗΜΑ 2ο-ΤΙΜΕΣ'!J153)</f>
        <v>-3.8857802606746948E-2</v>
      </c>
      <c r="K154" s="29">
        <f>LN('ΒΗΜΑ 2ο-ΤΙΜΕΣ'!K154/'ΒΗΜΑ 2ο-ΤΙΜΕΣ'!K153)</f>
        <v>-2.1368334405698911E-2</v>
      </c>
      <c r="L154" s="29">
        <f>LN('ΒΗΜΑ 2ο-ΤΙΜΕΣ'!L154/'ΒΗΜΑ 2ο-ΤΙΜΕΣ'!L153)</f>
        <v>-4.5462374076757399E-2</v>
      </c>
      <c r="M154" s="29">
        <f>LN('ΒΗΜΑ 2ο-ΤΙΜΕΣ'!M154/'ΒΗΜΑ 2ο-ΤΙΜΕΣ'!M153)</f>
        <v>-3.2789822822990956E-2</v>
      </c>
      <c r="N154" s="29">
        <f>LN('ΒΗΜΑ 2ο-ΤΙΜΕΣ'!N154/'ΒΗΜΑ 2ο-ΤΙΜΕΣ'!N153)</f>
        <v>-1.6000341346441189E-2</v>
      </c>
      <c r="O154" s="29">
        <f>LN('ΒΗΜΑ 2ο-ΤΙΜΕΣ'!O154/'ΒΗΜΑ 2ο-ΤΙΜΕΣ'!O153)</f>
        <v>-2.1053409197832381E-2</v>
      </c>
      <c r="P154" s="29">
        <f>LN('ΒΗΜΑ 2ο-ΤΙΜΕΣ'!P154/'ΒΗΜΑ 2ο-ΤΙΜΕΣ'!P153)</f>
        <v>-4.6400075604764154E-2</v>
      </c>
      <c r="Q154" s="29">
        <f>LN('ΒΗΜΑ 2ο-ΤΙΜΕΣ'!Q154/'ΒΗΜΑ 2ο-ΤΙΜΕΣ'!Q153)</f>
        <v>-3.1065819574890373E-2</v>
      </c>
      <c r="R154" s="29">
        <f>LN('ΒΗΜΑ 2ο-ΤΙΜΕΣ'!R154/'ΒΗΜΑ 2ο-ΤΙΜΕΣ'!R153)</f>
        <v>-6.0852114755455631E-3</v>
      </c>
      <c r="S154" s="29">
        <f>LN('ΒΗΜΑ 2ο-ΤΙΜΕΣ'!S154/'ΒΗΜΑ 2ο-ΤΙΜΕΣ'!S153)</f>
        <v>-6.688988150796652E-3</v>
      </c>
      <c r="T154" s="29">
        <f>LN('ΒΗΜΑ 2ο-ΤΙΜΕΣ'!T154/'ΒΗΜΑ 2ο-ΤΙΜΕΣ'!T153)</f>
        <v>-1.3793322132335761E-2</v>
      </c>
      <c r="U154" s="29">
        <f>LN('ΒΗΜΑ 2ο-ΤΙΜΕΣ'!U154/'ΒΗΜΑ 2ο-ΤΙΜΕΣ'!U153)</f>
        <v>-3.4133006369458471E-2</v>
      </c>
      <c r="V154" s="29">
        <f>LN('ΒΗΜΑ 2ο-ΤΙΜΕΣ'!V154/'ΒΗΜΑ 2ο-ΤΙΜΕΣ'!V153)</f>
        <v>-4.1385216162854482E-2</v>
      </c>
      <c r="W154" s="29">
        <f>LN('ΒΗΜΑ 2ο-ΤΙΜΕΣ'!W154/'ΒΗΜΑ 2ο-ΤΙΜΕΣ'!W153)</f>
        <v>-4.1094066348895703E-2</v>
      </c>
      <c r="X154" s="29">
        <f>LN('ΒΗΜΑ 2ο-ΤΙΜΕΣ'!X154/'ΒΗΜΑ 2ο-ΤΙΜΕΣ'!X153)</f>
        <v>-1.2189555524585678E-2</v>
      </c>
      <c r="Y154" s="29">
        <f>LN('ΒΗΜΑ 2ο-ΤΙΜΕΣ'!Y154/'ΒΗΜΑ 2ο-ΤΙΜΕΣ'!Y153)</f>
        <v>-3.2970019237569828E-2</v>
      </c>
      <c r="Z154" s="29">
        <f>LN('ΒΗΜΑ 2ο-ΤΙΜΕΣ'!Z154/'ΒΗΜΑ 2ο-ΤΙΜΕΣ'!Z153)</f>
        <v>-6.7950431328286896E-3</v>
      </c>
      <c r="AA154" s="29">
        <f>LN('ΒΗΜΑ 2ο-ΤΙΜΕΣ'!AA154/'ΒΗΜΑ 2ο-ΤΙΜΕΣ'!AA153)</f>
        <v>-1.7094433359300183E-2</v>
      </c>
      <c r="AB154" s="29">
        <f>LN('ΒΗΜΑ 2ο-ΤΙΜΕΣ'!AB154/'ΒΗΜΑ 2ο-ΤΙΜΕΣ'!AB153)</f>
        <v>-9.0909717012519625E-3</v>
      </c>
      <c r="AC154" s="29">
        <f>LN('ΒΗΜΑ 2ο-ΤΙΜΕΣ'!AC154/'ΒΗΜΑ 2ο-ΤΙΜΕΣ'!AC153)</f>
        <v>-2.2250608934819692E-2</v>
      </c>
      <c r="AD154" s="29">
        <f>LN('ΒΗΜΑ 2ο-ΤΙΜΕΣ'!AD154/'ΒΗΜΑ 2ο-ΤΙΜΕΣ'!AD153)</f>
        <v>-2.4115712759537722E-2</v>
      </c>
      <c r="AE154" s="29">
        <f>LN('ΒΗΜΑ 2ο-ΤΙΜΕΣ'!AE154/'ΒΗΜΑ 2ο-ΤΙΜΕΣ'!AE153)</f>
        <v>-1.9691212890181709E-2</v>
      </c>
      <c r="AF154" s="29">
        <f>LN('ΒΗΜΑ 2ο-ΤΙΜΕΣ'!AF154/'ΒΗΜΑ 2ο-ΤΙΜΕΣ'!AF153)</f>
        <v>-1.8634079544892983E-2</v>
      </c>
      <c r="AG154" s="29">
        <f>LN('ΒΗΜΑ 2ο-ΤΙΜΕΣ'!AG154/'ΒΗΜΑ 2ο-ΤΙΜΕΣ'!AG153)</f>
        <v>-2.0231903971584777E-2</v>
      </c>
      <c r="AH154" s="29">
        <f>LN('ΒΗΜΑ 2ο-ΤΙΜΕΣ'!AH154/'ΒΗΜΑ 2ο-ΤΙΜΕΣ'!AH153)</f>
        <v>-3.8652154434279225E-2</v>
      </c>
      <c r="AI154" s="29">
        <f>LN('ΒΗΜΑ 2ο-ΤΙΜΕΣ'!AI154/'ΒΗΜΑ 2ο-ΤΙΜΕΣ'!AI153)</f>
        <v>-2.8710105882431482E-2</v>
      </c>
      <c r="AJ154" s="29">
        <f>LN('ΒΗΜΑ 2ο-ΤΙΜΕΣ'!AJ154/'ΒΗΜΑ 2ο-ΤΙΜΕΣ'!AJ153)</f>
        <v>-4.4943895878393264E-3</v>
      </c>
      <c r="AK154" s="29">
        <f>LN('ΒΗΜΑ 2ο-ΤΙΜΕΣ'!AK154/'ΒΗΜΑ 2ο-ΤΙΜΕΣ'!AK153)</f>
        <v>-2.500130220541727E-2</v>
      </c>
      <c r="AL154" s="29">
        <f>LN('ΒΗΜΑ 2ο-ΤΙΜΕΣ'!AL154/'ΒΗΜΑ 2ο-ΤΙΜΕΣ'!AL153)</f>
        <v>-1.6997576368571136E-2</v>
      </c>
      <c r="AM154" s="29">
        <f>LN('ΒΗΜΑ 2ο-ΤΙΜΕΣ'!AM154/'ΒΗΜΑ 2ο-ΤΙΜΕΣ'!AM153)</f>
        <v>-1.9802627296179643E-2</v>
      </c>
      <c r="AN154" s="29">
        <f>LN('ΒΗΜΑ 2ο-ΤΙΜΕΣ'!AN154/'ΒΗΜΑ 2ο-ΤΙΜΕΣ'!AN153)</f>
        <v>-1.2270092591814359E-2</v>
      </c>
      <c r="AO154" s="29">
        <f>LN('ΒΗΜΑ 2ο-ΤΙΜΕΣ'!AO154/'ΒΗΜΑ 2ο-ΤΙΜΕΣ'!AO153)</f>
        <v>-3.2031208133675375E-2</v>
      </c>
    </row>
    <row r="155" spans="1:41">
      <c r="A155" s="28">
        <v>43137</v>
      </c>
      <c r="B155" s="29">
        <f>LN('ΒΗΜΑ 2ο-ΤΙΜΕΣ'!B155/'ΒΗΜΑ 2ο-ΤΙΜΕΣ'!B154)</f>
        <v>-8.9286307443014312E-3</v>
      </c>
      <c r="C155" s="29">
        <f>LN('ΒΗΜΑ 2ο-ΤΙΜΕΣ'!C155/'ΒΗΜΑ 2ο-ΤΙΜΕΣ'!C154)</f>
        <v>0</v>
      </c>
      <c r="D155" s="29">
        <f>LN('ΒΗΜΑ 2ο-ΤΙΜΕΣ'!D155/'ΒΗΜΑ 2ο-ΤΙΜΕΣ'!D154)</f>
        <v>-1.4005831188919212E-2</v>
      </c>
      <c r="E155" s="29">
        <f>LN('ΒΗΜΑ 2ο-ΤΙΜΕΣ'!E155/'ΒΗΜΑ 2ο-ΤΙΜΕΣ'!E154)</f>
        <v>-1.2320484388040736E-2</v>
      </c>
      <c r="F155" s="29">
        <f>LN('ΒΗΜΑ 2ο-ΤΙΜΕΣ'!F155/'ΒΗΜΑ 2ο-ΤΙΜΕΣ'!F154)</f>
        <v>-3.1748698314580298E-2</v>
      </c>
      <c r="G155" s="29">
        <f>LN('ΒΗΜΑ 2ο-ΤΙΜΕΣ'!G155/'ΒΗΜΑ 2ο-ΤΙΜΕΣ'!G154)</f>
        <v>-2.7779564107075706E-2</v>
      </c>
      <c r="H155" s="29">
        <f>LN('ΒΗΜΑ 2ο-ΤΙΜΕΣ'!H155/'ΒΗΜΑ 2ο-ΤΙΜΕΣ'!H154)</f>
        <v>3.3613477027047063E-3</v>
      </c>
      <c r="I155" s="29">
        <f>LN('ΒΗΜΑ 2ο-ΤΙΜΕΣ'!I155/'ΒΗΜΑ 2ο-ΤΙΜΕΣ'!I154)</f>
        <v>5.4570394630581174E-3</v>
      </c>
      <c r="J155" s="29">
        <f>LN('ΒΗΜΑ 2ο-ΤΙΜΕΣ'!J155/'ΒΗΜΑ 2ο-ΤΙΜΕΣ'!J154)</f>
        <v>0</v>
      </c>
      <c r="K155" s="29">
        <f>LN('ΒΗΜΑ 2ο-ΤΙΜΕΣ'!K155/'ΒΗΜΑ 2ο-ΤΙΜΕΣ'!K154)</f>
        <v>-2.4044874254002802E-2</v>
      </c>
      <c r="L155" s="29">
        <f>LN('ΒΗΜΑ 2ο-ΤΙΜΕΣ'!L155/'ΒΗΜΑ 2ο-ΤΙΜΕΣ'!L154)</f>
        <v>-1.1696039763191298E-2</v>
      </c>
      <c r="M155" s="29">
        <f>LN('ΒΗΜΑ 2ο-ΤΙΜΕΣ'!M155/'ΒΗΜΑ 2ο-ΤΙΜΕΣ'!M154)</f>
        <v>-3.3901551675681339E-2</v>
      </c>
      <c r="N155" s="29">
        <f>LN('ΒΗΜΑ 2ο-ΤΙΜΕΣ'!N155/'ΒΗΜΑ 2ο-ΤΙΜΕΣ'!N154)</f>
        <v>-3.2789822822990956E-2</v>
      </c>
      <c r="O155" s="29">
        <f>LN('ΒΗΜΑ 2ο-ΤΙΜΕΣ'!O155/'ΒΗΜΑ 2ο-ΤΙΜΕΣ'!O154)</f>
        <v>1.4084739881739023E-2</v>
      </c>
      <c r="P155" s="29">
        <f>LN('ΒΗΜΑ 2ο-ΤΙΜΕΣ'!P155/'ΒΗΜΑ 2ο-ΤΙΜΕΣ'!P154)</f>
        <v>2.3469134540847095E-2</v>
      </c>
      <c r="Q155" s="29">
        <f>LN('ΒΗΜΑ 2ο-ΤΙΜΕΣ'!Q155/'ΒΗΜΑ 2ο-ΤΙΜΕΣ'!Q154)</f>
        <v>-2.9558802241544391E-2</v>
      </c>
      <c r="R155" s="29">
        <f>LN('ΒΗΜΑ 2ο-ΤΙΜΕΣ'!R155/'ΒΗΜΑ 2ο-ΤΙΜΕΣ'!R154)</f>
        <v>-2.4718045263728328E-2</v>
      </c>
      <c r="S155" s="29">
        <f>LN('ΒΗΜΑ 2ο-ΤΙΜΕΣ'!S155/'ΒΗΜΑ 2ο-ΤΙΜΕΣ'!S154)</f>
        <v>-4.4604306236753918E-2</v>
      </c>
      <c r="T155" s="29">
        <f>LN('ΒΗΜΑ 2ο-ΤΙΜΕΣ'!T155/'ΒΗΜΑ 2ο-ΤΙΜΕΣ'!T154)</f>
        <v>-3.7303360529968896E-2</v>
      </c>
      <c r="U155" s="29">
        <f>LN('ΒΗΜΑ 2ο-ΤΙΜΕΣ'!U155/'ΒΗΜΑ 2ο-ΤΙΜΕΣ'!U154)</f>
        <v>1.0362787035546658E-2</v>
      </c>
      <c r="V155" s="29">
        <f>LN('ΒΗΜΑ 2ο-ΤΙΜΕΣ'!V155/'ΒΗΜΑ 2ο-ΤΙΜΕΣ'!V154)</f>
        <v>9.345862418237599E-3</v>
      </c>
      <c r="W155" s="29">
        <f>LN('ΒΗΜΑ 2ο-ΤΙΜΕΣ'!W155/'ΒΗΜΑ 2ο-ΤΙΜΕΣ'!W154)</f>
        <v>9.0294067193941573E-3</v>
      </c>
      <c r="X155" s="29">
        <f>LN('ΒΗΜΑ 2ο-ΤΙΜΕΣ'!X155/'ΒΗΜΑ 2ο-ΤΙΜΕΣ'!X154)</f>
        <v>-2.8710105882431253E-2</v>
      </c>
      <c r="Y155" s="29">
        <f>LN('ΒΗΜΑ 2ο-ΤΙΜΕΣ'!Y155/'ΒΗΜΑ 2ο-ΤΙΜΕΣ'!Y154)</f>
        <v>-5.6022555486698981E-3</v>
      </c>
      <c r="Z155" s="29">
        <f>LN('ΒΗΜΑ 2ο-ΤΙΜΕΣ'!Z155/'ΒΗΜΑ 2ο-ΤΙΜΕΣ'!Z154)</f>
        <v>0</v>
      </c>
      <c r="AA155" s="29">
        <f>LN('ΒΗΜΑ 2ο-ΤΙΜΕΣ'!AA155/'ΒΗΜΑ 2ο-ΤΙΜΕΣ'!AA154)</f>
        <v>2.9447201326301055E-2</v>
      </c>
      <c r="AB155" s="29">
        <f>LN('ΒΗΜΑ 2ο-ΤΙΜΕΣ'!AB155/'ΒΗΜΑ 2ο-ΤΙΜΕΣ'!AB154)</f>
        <v>-2.5434897147821604E-2</v>
      </c>
      <c r="AC155" s="29">
        <f>LN('ΒΗΜΑ 2ο-ΤΙΜΕΣ'!AC155/'ΒΗΜΑ 2ο-ΤΙΜΕΣ'!AC154)</f>
        <v>-1.8503471564559754E-2</v>
      </c>
      <c r="AD155" s="29">
        <f>LN('ΒΗΜΑ 2ο-ΤΙΜΕΣ'!AD155/'ΒΗΜΑ 2ο-ΤΙΜΕΣ'!AD154)</f>
        <v>-2.7844026171173229E-2</v>
      </c>
      <c r="AE155" s="29">
        <f>LN('ΒΗΜΑ 2ο-ΤΙΜΕΣ'!AE155/'ΒΗΜΑ 2ο-ΤΙΜΕΣ'!AE154)</f>
        <v>8.4866138773187251E-3</v>
      </c>
      <c r="AF155" s="29">
        <f>LN('ΒΗΜΑ 2ο-ΤΙΜΕΣ'!AF155/'ΒΗΜΑ 2ο-ΤΙΜΕΣ'!AF154)</f>
        <v>-5.8080838035968918E-2</v>
      </c>
      <c r="AG155" s="29">
        <f>LN('ΒΗΜΑ 2ο-ΤΙΜΕΣ'!AG155/'ΒΗΜΑ 2ο-ΤΙΜΕΣ'!AG154)</f>
        <v>1.0167117355444021E-2</v>
      </c>
      <c r="AH155" s="29">
        <f>LN('ΒΗΜΑ 2ο-ΤΙΜΕΣ'!AH155/'ΒΗΜΑ 2ο-ΤΙΜΕΣ'!AH154)</f>
        <v>-1.5889112827334125E-2</v>
      </c>
      <c r="AI155" s="29">
        <f>LN('ΒΗΜΑ 2ο-ΤΙΜΕΣ'!AI155/'ΒΗΜΑ 2ο-ΤΙΜΕΣ'!AI154)</f>
        <v>-2.3576730563996996E-2</v>
      </c>
      <c r="AJ155" s="29">
        <f>LN('ΒΗΜΑ 2ο-ΤΙΜΕΣ'!AJ155/'ΒΗΜΑ 2ο-ΤΙΜΕΣ'!AJ154)</f>
        <v>-3.203935374461666E-2</v>
      </c>
      <c r="AK155" s="29">
        <f>LN('ΒΗΜΑ 2ο-ΤΙΜΕΣ'!AK155/'ΒΗΜΑ 2ο-ΤΙΜΕΣ'!AK154)</f>
        <v>2.1074823395645778E-3</v>
      </c>
      <c r="AL155" s="29">
        <f>LN('ΒΗΜΑ 2ο-ΤΙΜΕΣ'!AL155/'ΒΗΜΑ 2ο-ΤΙΜΕΣ'!AL154)</f>
        <v>-5.7306747089849834E-3</v>
      </c>
      <c r="AM155" s="29">
        <f>LN('ΒΗΜΑ 2ο-ΤΙΜΕΣ'!AM155/'ΒΗΜΑ 2ο-ΤΙΜΕΣ'!AM154)</f>
        <v>-1.0050335853501451E-2</v>
      </c>
      <c r="AN155" s="29">
        <f>LN('ΒΗΜΑ 2ο-ΤΙΜΕΣ'!AN155/'ΒΗΜΑ 2ο-ΤΙΜΕΣ'!AN154)</f>
        <v>-1.2422519998557209E-2</v>
      </c>
      <c r="AO155" s="29">
        <f>LN('ΒΗΜΑ 2ο-ΤΙΜΕΣ'!AO155/'ΒΗΜΑ 2ο-ΤΙΜΕΣ'!AO154)</f>
        <v>-7.2595600128042229E-3</v>
      </c>
    </row>
    <row r="156" spans="1:41">
      <c r="A156" s="28">
        <v>43138</v>
      </c>
      <c r="B156" s="29">
        <f>LN('ΒΗΜΑ 2ο-ΤΙΜΕΣ'!B156/'ΒΗΜΑ 2ο-ΤΙΜΕΣ'!B155)</f>
        <v>1.9978466930886295E-2</v>
      </c>
      <c r="C156" s="29">
        <f>LN('ΒΗΜΑ 2ο-ΤΙΜΕΣ'!C156/'ΒΗΜΑ 2ο-ΤΙΜΕΣ'!C155)</f>
        <v>-5.8997221271882708E-3</v>
      </c>
      <c r="D156" s="29">
        <f>LN('ΒΗΜΑ 2ο-ΤΙΜΕΣ'!D156/'ΒΗΜΑ 2ο-ΤΙΜΕΣ'!D155)</f>
        <v>1.4005831188919168E-2</v>
      </c>
      <c r="E156" s="29">
        <f>LN('ΒΗΜΑ 2ο-ΤΙΜΕΣ'!E156/'ΒΗΜΑ 2ο-ΤΙΜΕΣ'!E155)</f>
        <v>1.1299555253933247E-2</v>
      </c>
      <c r="F156" s="29">
        <f>LN('ΒΗΜΑ 2ο-ΤΙΜΕΣ'!F156/'ΒΗΜΑ 2ο-ΤΙΜΕΣ'!F155)</f>
        <v>2.6929411878631328E-2</v>
      </c>
      <c r="G156" s="29">
        <f>LN('ΒΗΜΑ 2ο-ΤΙΜΕΣ'!G156/'ΒΗΜΑ 2ο-ΤΙΜΕΣ'!G155)</f>
        <v>1.398624197473987E-2</v>
      </c>
      <c r="H156" s="29">
        <f>LN('ΒΗΜΑ 2ο-ΤΙΜΕΣ'!H156/'ΒΗΜΑ 2ο-ΤΙΜΕΣ'!H155)</f>
        <v>1.0016778243471209E-2</v>
      </c>
      <c r="I156" s="29">
        <f>LN('ΒΗΜΑ 2ο-ΤΙΜΕΣ'!I156/'ΒΗΜΑ 2ο-ΤΙΜΕΣ'!I155)</f>
        <v>6.7796869853787691E-3</v>
      </c>
      <c r="J156" s="29">
        <f>LN('ΒΗΜΑ 2ο-ΤΙΜΕΣ'!J156/'ΒΗΜΑ 2ο-ΤΙΜΕΣ'!J155)</f>
        <v>-9.47874395454377E-3</v>
      </c>
      <c r="K156" s="29">
        <f>LN('ΒΗΜΑ 2ο-ΤΙΜΕΣ'!K156/'ΒΗΜΑ 2ο-ΤΙΜΕΣ'!K155)</f>
        <v>3.6920588614048074E-2</v>
      </c>
      <c r="L156" s="29">
        <f>LN('ΒΗΜΑ 2ο-ΤΙΜΕΣ'!L156/'ΒΗΜΑ 2ο-ΤΙΜΕΣ'!L155)</f>
        <v>2.2106775781029996E-2</v>
      </c>
      <c r="M156" s="29">
        <f>LN('ΒΗΜΑ 2ο-ΤΙΜΕΣ'!M156/'ΒΗΜΑ 2ο-ΤΙΜΕΣ'!M155)</f>
        <v>0</v>
      </c>
      <c r="N156" s="29">
        <f>LN('ΒΗΜΑ 2ο-ΤΙΜΕΣ'!N156/'ΒΗΜΑ 2ο-ΤΙΜΕΣ'!N155)</f>
        <v>4.1580101486638982E-3</v>
      </c>
      <c r="O156" s="29">
        <f>LN('ΒΗΜΑ 2ο-ΤΙΜΕΣ'!O156/'ΒΗΜΑ 2ο-ΤΙΜΕΣ'!O155)</f>
        <v>-1.4084739881738972E-2</v>
      </c>
      <c r="P156" s="29">
        <f>LN('ΒΗΜΑ 2ο-ΤΙΜΕΣ'!P156/'ΒΗΜΑ 2ο-ΤΙΜΕΣ'!P155)</f>
        <v>-5.1679701584425612E-3</v>
      </c>
      <c r="Q156" s="29">
        <f>LN('ΒΗΜΑ 2ο-ΤΙΜΕΣ'!Q156/'ΒΗΜΑ 2ο-ΤΙΜΕΣ'!Q155)</f>
        <v>1.980262729617973E-2</v>
      </c>
      <c r="R156" s="29">
        <f>LN('ΒΗΜΑ 2ο-ΤΙΜΕΣ'!R156/'ΒΗΜΑ 2ο-ΤΙΜΕΣ'!R155)</f>
        <v>3.1233757822681551E-3</v>
      </c>
      <c r="S156" s="29">
        <f>LN('ΒΗΜΑ 2ο-ΤΙΜΕΣ'!S156/'ΒΗΜΑ 2ο-ΤΙΜΕΣ'!S155)</f>
        <v>0</v>
      </c>
      <c r="T156" s="29">
        <f>LN('ΒΗΜΑ 2ο-ΤΙΜΕΣ'!T156/'ΒΗΜΑ 2ο-ΤΙΜΕΣ'!T155)</f>
        <v>-2.6246734227711056E-3</v>
      </c>
      <c r="U156" s="29">
        <f>LN('ΒΗΜΑ 2ο-ΤΙΜΕΣ'!U156/'ΒΗΜΑ 2ο-ΤΙΜΕΣ'!U155)</f>
        <v>-6.8965790590604405E-3</v>
      </c>
      <c r="V156" s="29">
        <f>LN('ΒΗΜΑ 2ο-ΤΙΜΕΣ'!V156/'ΒΗΜΑ 2ο-ΤΙΜΕΣ'!V155)</f>
        <v>1.3857034661426281E-2</v>
      </c>
      <c r="W156" s="29">
        <f>LN('ΒΗΜΑ 2ο-ΤΙΜΕΣ'!W156/'ΒΗΜΑ 2ο-ΤΙΜΕΣ'!W155)</f>
        <v>1.2283794882152355E-2</v>
      </c>
      <c r="X156" s="29">
        <f>LN('ΒΗΜΑ 2ο-ΤΙΜΕΣ'!X156/'ΒΗΜΑ 2ο-ΤΙΜΕΣ'!X155)</f>
        <v>2.0183289653269487E-2</v>
      </c>
      <c r="Y156" s="29">
        <f>LN('ΒΗΜΑ 2ο-ΤΙΜΕΣ'!Y156/'ΒΗΜΑ 2ο-ΤΙΜΕΣ'!Y155)</f>
        <v>4.2046312820318704E-3</v>
      </c>
      <c r="Z156" s="29">
        <f>LN('ΒΗΜΑ 2ο-ΤΙΜΕΣ'!Z156/'ΒΗΜΑ 2ο-ΤΙΜΕΣ'!Z155)</f>
        <v>0</v>
      </c>
      <c r="AA156" s="29">
        <f>LN('ΒΗΜΑ 2ο-ΤΙΜΕΣ'!AA156/'ΒΗΜΑ 2ο-ΤΙΜΕΣ'!AA155)</f>
        <v>2.9688821527921717E-2</v>
      </c>
      <c r="AB156" s="29">
        <f>LN('ΒΗΜΑ 2ο-ΤΙΜΕΣ'!AB156/'ΒΗΜΑ 2ο-ΤΙΜΕΣ'!AB155)</f>
        <v>2.5434897147821604E-2</v>
      </c>
      <c r="AC156" s="29">
        <f>LN('ΒΗΜΑ 2ο-ΤΙΜΕΣ'!AC156/'ΒΗΜΑ 2ο-ΤΙΜΕΣ'!AC155)</f>
        <v>1.8503471564559726E-2</v>
      </c>
      <c r="AD156" s="29">
        <f>LN('ΒΗΜΑ 2ο-ΤΙΜΕΣ'!AD156/'ΒΗΜΑ 2ο-ΤΙΜΕΣ'!AD155)</f>
        <v>7.4233589574118526E-3</v>
      </c>
      <c r="AE156" s="29">
        <f>LN('ΒΗΜΑ 2ο-ΤΙΜΕΣ'!AE156/'ΒΗΜΑ 2ο-ΤΙΜΕΣ'!AE155)</f>
        <v>-1.4184634991956413E-2</v>
      </c>
      <c r="AF156" s="29">
        <f>LN('ΒΗΜΑ 2ο-ΤΙΜΕΣ'!AF156/'ΒΗΜΑ 2ο-ΤΙΜΕΣ'!AF155)</f>
        <v>-2.6937655731808487E-2</v>
      </c>
      <c r="AG156" s="29">
        <f>LN('ΒΗΜΑ 2ο-ΤΙΜΕΣ'!AG156/'ΒΗΜΑ 2ο-ΤΙΜΕΣ'!AG155)</f>
        <v>1.0064786616140617E-2</v>
      </c>
      <c r="AH156" s="29">
        <f>LN('ΒΗΜΑ 2ο-ΤΙΜΕΣ'!AH156/'ΒΗΜΑ 2ο-ΤΙΜΕΣ'!AH155)</f>
        <v>8.4725151722846136E-3</v>
      </c>
      <c r="AI156" s="29">
        <f>LN('ΒΗΜΑ 2ο-ΤΙΜΕΣ'!AI156/'ΒΗΜΑ 2ο-ΤΙΜΕΣ'!AI155)</f>
        <v>-2.2789189993928538E-2</v>
      </c>
      <c r="AJ156" s="29">
        <f>LN('ΒΗΜΑ 2ο-ΤΙΜΕΣ'!AJ156/'ΒΗΜΑ 2ο-ΤΙΜΕΣ'!AJ155)</f>
        <v>6.1823999083175599E-3</v>
      </c>
      <c r="AK156" s="29">
        <f>LN('ΒΗΜΑ 2ο-ΤΙΜΕΣ'!AK156/'ΒΗΜΑ 2ο-ΤΙΜΕΣ'!AK155)</f>
        <v>0</v>
      </c>
      <c r="AL156" s="29">
        <f>LN('ΒΗΜΑ 2ο-ΤΙΜΕΣ'!AL156/'ΒΗΜΑ 2ο-ΤΙΜΕΣ'!AL155)</f>
        <v>-5.7637047167501294E-3</v>
      </c>
      <c r="AM156" s="29">
        <f>LN('ΒΗΜΑ 2ο-ΤΙΜΕΣ'!AM156/'ΒΗΜΑ 2ο-ΤΙΜΕΣ'!AM155)</f>
        <v>8.0483331828284151E-3</v>
      </c>
      <c r="AN156" s="29">
        <f>LN('ΒΗΜΑ 2ο-ΤΙΜΕΣ'!AN156/'ΒΗΜΑ 2ο-ΤΙΜΕΣ'!AN155)</f>
        <v>3.6813973122716399E-2</v>
      </c>
      <c r="AO156" s="29">
        <f>LN('ΒΗΜΑ 2ο-ΤΙΜΕΣ'!AO156/'ΒΗΜΑ 2ο-ΤΙΜΕΣ'!AO155)</f>
        <v>1.8198367169858993E-3</v>
      </c>
    </row>
    <row r="157" spans="1:41">
      <c r="A157" s="28">
        <v>43139</v>
      </c>
      <c r="B157" s="29">
        <f>LN('ΒΗΜΑ 2ο-ΤΙΜΕΣ'!B157/'ΒΗΜΑ 2ο-ΤΙΜΕΣ'!B156)</f>
        <v>-1.1049836186584935E-2</v>
      </c>
      <c r="C157" s="29">
        <f>LN('ΒΗΜΑ 2ο-ΤΙΜΕΣ'!C157/'ΒΗΜΑ 2ο-ΤΙΜΕΣ'!C156)</f>
        <v>1.4781968693109652E-3</v>
      </c>
      <c r="D157" s="29">
        <f>LN('ΒΗΜΑ 2ο-ΤΙΜΕΣ'!D157/'ΒΗΜΑ 2ο-ΤΙΜΕΣ'!D156)</f>
        <v>2.7777795639023694E-3</v>
      </c>
      <c r="E157" s="29">
        <f>LN('ΒΗΜΑ 2ο-ΤΙΜΕΣ'!E157/'ΒΗΜΑ 2ο-ΤΙΜΕΣ'!E156)</f>
        <v>-4.0941715326631148E-3</v>
      </c>
      <c r="F157" s="29">
        <f>LN('ΒΗΜΑ 2ο-ΤΙΜΕΣ'!F157/'ΒΗΜΑ 2ο-ΤΙΜΕΣ'!F156)</f>
        <v>-1.2150817782512579E-2</v>
      </c>
      <c r="G157" s="29">
        <f>LN('ΒΗΜΑ 2ο-ΤΙΜΕΣ'!G157/'ΒΗΜΑ 2ο-ΤΙΜΕΣ'!G156)</f>
        <v>-6.9686693160933158E-3</v>
      </c>
      <c r="H157" s="29">
        <f>LN('ΒΗΜΑ 2ο-ΤΙΜΕΣ'!H157/'ΒΗΜΑ 2ο-ΤΙΜΕΣ'!H156)</f>
        <v>3.3167526259940418E-3</v>
      </c>
      <c r="I157" s="29">
        <f>LN('ΒΗΜΑ 2ο-ΤΙΜΕΣ'!I157/'ΒΗΜΑ 2ο-ΤΙΜΕΣ'!I156)</f>
        <v>-1.3605652055778598E-2</v>
      </c>
      <c r="J157" s="29">
        <f>LN('ΒΗΜΑ 2ο-ΤΙΜΕΣ'!J157/'ΒΗΜΑ 2ο-ΤΙΜΕΣ'!J156)</f>
        <v>1.9029501460860636E-3</v>
      </c>
      <c r="K157" s="29">
        <f>LN('ΒΗΜΑ 2ο-ΤΙΜΕΣ'!K157/'ΒΗΜΑ 2ο-ΤΙΜΕΣ'!K156)</f>
        <v>-1.9376278963138607E-2</v>
      </c>
      <c r="L157" s="29">
        <f>LN('ΒΗΜΑ 2ο-ΤΙΜΕΣ'!L157/'ΒΗΜΑ 2ο-ΤΙΜΕΣ'!L156)</f>
        <v>-8.0878546016988923E-3</v>
      </c>
      <c r="M157" s="29">
        <f>LN('ΒΗΜΑ 2ο-ΤΙΜΕΣ'!M157/'ΒΗΜΑ 2ο-ΤΙΜΕΣ'!M156)</f>
        <v>2.2728251077556091E-2</v>
      </c>
      <c r="N157" s="29">
        <f>LN('ΒΗΜΑ 2ο-ΤΙΜΕΣ'!N157/'ΒΗΜΑ 2ο-ΤΙΜΕΣ'!N156)</f>
        <v>4.1407926660313871E-3</v>
      </c>
      <c r="O157" s="29">
        <f>LN('ΒΗΜΑ 2ο-ΤΙΜΕΣ'!O157/'ΒΗΜΑ 2ο-ΤΙΜΕΣ'!O156)</f>
        <v>-1.0695289116747919E-2</v>
      </c>
      <c r="P157" s="29">
        <f>LN('ΒΗΜΑ 2ο-ΤΙΜΕΣ'!P157/'ΒΗΜΑ 2ο-ΤΙΜΕΣ'!P156)</f>
        <v>2.5576841789649776E-2</v>
      </c>
      <c r="Q157" s="29">
        <f>LN('ΒΗΜΑ 2ο-ΤΙΜΕΣ'!Q157/'ΒΗΜΑ 2ο-ΤΙΜΕΣ'!Q156)</f>
        <v>-9.8522964430115944E-3</v>
      </c>
      <c r="R157" s="29">
        <f>LN('ΒΗΜΑ 2ο-ΤΙΜΕΣ'!R157/'ΒΗΜΑ 2ο-ΤΙΜΕΣ'!R156)</f>
        <v>-7.3031101849760473E-3</v>
      </c>
      <c r="S157" s="29">
        <f>LN('ΒΗΜΑ 2ο-ΤΙΜΕΣ'!S157/'ΒΗΜΑ 2ο-ΤΙΜΕΣ'!S156)</f>
        <v>-1.0582109330536972E-2</v>
      </c>
      <c r="T157" s="29">
        <f>LN('ΒΗΜΑ 2ο-ΤΙΜΕΣ'!T157/'ΒΗΜΑ 2ο-ΤΙΜΕΣ'!T156)</f>
        <v>-6.5919816821529489E-3</v>
      </c>
      <c r="U157" s="29">
        <f>LN('ΒΗΜΑ 2ο-ΤΙΜΕΣ'!U157/'ΒΗΜΑ 2ο-ΤΙΜΕΣ'!U156)</f>
        <v>-1.7452449951226166E-2</v>
      </c>
      <c r="V157" s="29">
        <f>LN('ΒΗΜΑ 2ο-ΤΙΜΕΣ'!V157/'ΒΗΜΑ 2ο-ΤΙΜΕΣ'!V156)</f>
        <v>-1.8519047767237527E-2</v>
      </c>
      <c r="W157" s="29">
        <f>LN('ΒΗΜΑ 2ο-ΤΙΜΕΣ'!W157/'ΒΗΜΑ 2ο-ΤΙΜΕΣ'!W156)</f>
        <v>-2.9281371250723484E-2</v>
      </c>
      <c r="X157" s="29">
        <f>LN('ΒΗΜΑ 2ο-ΤΙΜΕΣ'!X157/'ΒΗΜΑ 2ο-ΤΙΜΕΣ'!X156)</f>
        <v>-2.2126924861840785E-2</v>
      </c>
      <c r="Y157" s="29">
        <f>LN('ΒΗΜΑ 2ο-ΤΙΜΕΣ'!Y157/'ΒΗΜΑ 2ο-ΤΙΜΕΣ'!Y156)</f>
        <v>0</v>
      </c>
      <c r="Z157" s="29">
        <f>LN('ΒΗΜΑ 2ο-ΤΙΜΕΣ'!Z157/'ΒΗΜΑ 2ο-ΤΙΜΕΣ'!Z156)</f>
        <v>0</v>
      </c>
      <c r="AA157" s="29">
        <f>LN('ΒΗΜΑ 2ο-ΤΙΜΕΣ'!AA157/'ΒΗΜΑ 2ο-ΤΙΜΕΣ'!AA156)</f>
        <v>1.8250640761197215E-2</v>
      </c>
      <c r="AB157" s="29">
        <f>LN('ΒΗΜΑ 2ο-ΤΙΜΕΣ'!AB157/'ΒΗΜΑ 2ο-ΤΙΜΕΣ'!AB156)</f>
        <v>-1.1481182373956254E-2</v>
      </c>
      <c r="AC157" s="29">
        <f>LN('ΒΗΜΑ 2ο-ΤΙΜΕΣ'!AC157/'ΒΗΜΑ 2ο-ΤΙΜΕΣ'!AC156)</f>
        <v>-1.1735256218420965E-2</v>
      </c>
      <c r="AD157" s="29">
        <f>LN('ΒΗΜΑ 2ο-ΤΙΜΕΣ'!AD157/'ΒΗΜΑ 2ο-ΤΙΜΕΣ'!AD156)</f>
        <v>1.9443910461882819E-3</v>
      </c>
      <c r="AE157" s="29">
        <f>LN('ΒΗΜΑ 2ο-ΤΙΜΕΣ'!AE157/'ΒΗΜΑ 2ο-ΤΙΜΕΣ'!AE156)</f>
        <v>-2.605067719994255E-2</v>
      </c>
      <c r="AF157" s="29">
        <f>LN('ΒΗΜΑ 2ο-ΤΙΜΕΣ'!AF157/'ΒΗΜΑ 2ο-ΤΙΜΕΣ'!AF156)</f>
        <v>4.0139167590344263E-2</v>
      </c>
      <c r="AG157" s="29">
        <f>LN('ΒΗΜΑ 2ο-ΤΙΜΕΣ'!AG157/'ΒΗΜΑ 2ο-ΤΙΜΕΣ'!AG156)</f>
        <v>8.5470605784583476E-3</v>
      </c>
      <c r="AH157" s="29">
        <f>LN('ΒΗΜΑ 2ο-ΤΙΜΕΣ'!AH157/'ΒΗΜΑ 2ο-ΤΙΜΕΣ'!AH156)</f>
        <v>-1.2484556662245396E-2</v>
      </c>
      <c r="AI157" s="29">
        <f>LN('ΒΗΜΑ 2ο-ΤΙΜΕΣ'!AI157/'ΒΗΜΑ 2ο-ΤΙΜΕΣ'!AI156)</f>
        <v>-3.1683090844052859E-2</v>
      </c>
      <c r="AJ157" s="29">
        <f>LN('ΒΗΜΑ 2ο-ΤΙΜΕΣ'!AJ157/'ΒΗΜΑ 2ο-ΤΙΜΕΣ'!AJ156)</f>
        <v>0</v>
      </c>
      <c r="AK157" s="29">
        <f>LN('ΒΗΜΑ 2ο-ΤΙΜΕΣ'!AK157/'ΒΗΜΑ 2ο-ΤΙΜΕΣ'!AK156)</f>
        <v>-1.05318598465859E-3</v>
      </c>
      <c r="AL157" s="29">
        <f>LN('ΒΗΜΑ 2ο-ΤΙΜΕΣ'!AL157/'ΒΗΜΑ 2ο-ΤΙΜΕΣ'!AL156)</f>
        <v>5.7637047167501338E-3</v>
      </c>
      <c r="AM157" s="29">
        <f>LN('ΒΗΜΑ 2ο-ΤΙΜΕΣ'!AM157/'ΒΗΜΑ 2ο-ΤΙΜΕΣ'!AM156)</f>
        <v>9.9701723198498508E-3</v>
      </c>
      <c r="AN157" s="29">
        <f>LN('ΒΗΜΑ 2ο-ΤΙΜΕΣ'!AN157/'ΒΗΜΑ 2ο-ΤΙΜΕΣ'!AN156)</f>
        <v>1.7910926566530243E-2</v>
      </c>
      <c r="AO157" s="29">
        <f>LN('ΒΗΜΑ 2ο-ΤΙΜΕΣ'!AO157/'ΒΗΜΑ 2ο-ΤΙΜΕΣ'!AO156)</f>
        <v>-3.6429912785009805E-3</v>
      </c>
    </row>
    <row r="158" spans="1:41">
      <c r="A158" s="28">
        <v>43140</v>
      </c>
      <c r="B158" s="29">
        <f>LN('ΒΗΜΑ 2ο-ΤΙΜΕΣ'!B158/'ΒΗΜΑ 2ο-ΤΙΜΕΣ'!B157)</f>
        <v>0</v>
      </c>
      <c r="C158" s="29">
        <f>LN('ΒΗΜΑ 2ο-ΤΙΜΕΣ'!C158/'ΒΗΜΑ 2ο-ΤΙΜΕΣ'!C157)</f>
        <v>-1.788423225642076E-2</v>
      </c>
      <c r="D158" s="29">
        <f>LN('ΒΗΜΑ 2ο-ΤΙΜΕΣ'!D158/'ΒΗΜΑ 2ο-ΤΙΜΕΣ'!D157)</f>
        <v>-2.6705733259138057E-2</v>
      </c>
      <c r="E158" s="29">
        <f>LN('ΒΗΜΑ 2ο-ΤΙΜΕΣ'!E158/'ΒΗΜΑ 2ο-ΤΙΜΕΣ'!E157)</f>
        <v>-3.0816665374080007E-3</v>
      </c>
      <c r="F158" s="29">
        <f>LN('ΒΗΜΑ 2ο-ΤΙΜΕΣ'!F158/'ΒΗΜΑ 2ο-ΤΙΜΕΣ'!F157)</f>
        <v>2.0569388248108438E-2</v>
      </c>
      <c r="G158" s="29">
        <f>LN('ΒΗΜΑ 2ο-ΤΙΜΕΣ'!G158/'ΒΗΜΑ 2ο-ΤΙΜΕΣ'!G157)</f>
        <v>1.3889112160667093E-2</v>
      </c>
      <c r="H158" s="29">
        <f>LN('ΒΗΜΑ 2ο-ΤΙΜΕΣ'!H158/'ΒΗΜΑ 2ο-ΤΙΜΕΣ'!H157)</f>
        <v>-6.6445427186686131E-3</v>
      </c>
      <c r="I158" s="29">
        <f>LN('ΒΗΜΑ 2ο-ΤΙΜΕΣ'!I158/'ΒΗΜΑ 2ο-ΤΙΜΕΣ'!I157)</f>
        <v>-2.0761991448429128E-2</v>
      </c>
      <c r="J158" s="29">
        <f>LN('ΒΗΜΑ 2ο-ΤΙΜΕΣ'!J158/'ΒΗΜΑ 2ο-ΤΙΜΕΣ'!J157)</f>
        <v>-1.1472401162236696E-2</v>
      </c>
      <c r="K158" s="29">
        <f>LN('ΒΗΜΑ 2ο-ΤΙΜΕΣ'!K158/'ΒΗΜΑ 2ο-ΤΙΜΕΣ'!K157)</f>
        <v>-1.0929070532190317E-2</v>
      </c>
      <c r="L158" s="29">
        <f>LN('ΒΗΜΑ 2ο-ΤΙΜΕΣ'!L158/'ΒΗΜΑ 2ο-ΤΙΜΕΣ'!L157)</f>
        <v>-1.8735911057469818E-2</v>
      </c>
      <c r="M158" s="29">
        <f>LN('ΒΗΜΑ 2ο-ΤΙΜΕΣ'!M158/'ΒΗΜΑ 2ο-ΤΙΜΕΣ'!M157)</f>
        <v>-2.7336554163750387E-2</v>
      </c>
      <c r="N158" s="29">
        <f>LN('ΒΗΜΑ 2ο-ΤΙΜΕΣ'!N158/'ΒΗΜΑ 2ο-ΤΙΜΕΣ'!N157)</f>
        <v>-4.1407926660312769E-3</v>
      </c>
      <c r="O158" s="29">
        <f>LN('ΒΗΜΑ 2ο-ΤΙΜΕΣ'!O158/'ΒΗΜΑ 2ο-ΤΙΜΕΣ'!O157)</f>
        <v>3.5778213478839024E-3</v>
      </c>
      <c r="P158" s="29">
        <f>LN('ΒΗΜΑ 2ο-ΤΙΜΕΣ'!P158/'ΒΗΜΑ 2ο-ΤΙΜΕΣ'!P157)</f>
        <v>1.2547216052088556E-2</v>
      </c>
      <c r="Q158" s="29">
        <f>LN('ΒΗΜΑ 2ο-ΤΙΜΕΣ'!Q158/'ΒΗΜΑ 2ο-ΤΙΜΕΣ'!Q157)</f>
        <v>-2.0000666706669543E-2</v>
      </c>
      <c r="R158" s="29">
        <f>LN('ΒΗΜΑ 2ο-ΤΙΜΕΣ'!R158/'ΒΗΜΑ 2ο-ΤΙΜΕΣ'!R157)</f>
        <v>3.1364374901303115E-3</v>
      </c>
      <c r="S158" s="29">
        <f>LN('ΒΗΜΑ 2ο-ΤΙΜΕΣ'!S158/'ΒΗΜΑ 2ο-ΤΙΜΕΣ'!S157)</f>
        <v>-2.5135973271542274E-2</v>
      </c>
      <c r="T158" s="29">
        <f>LN('ΒΗΜΑ 2ο-ΤΙΜΕΣ'!T158/'ΒΗΜΑ 2ο-ΤΙΜΕΣ'!T157)</f>
        <v>5.2770571008438193E-3</v>
      </c>
      <c r="U158" s="29">
        <f>LN('ΒΗΜΑ 2ο-ΤΙΜΕΣ'!U158/'ΒΗΜΑ 2ο-ΤΙΜΕΣ'!U157)</f>
        <v>2.0906684819313643E-2</v>
      </c>
      <c r="V158" s="29">
        <f>LN('ΒΗΜΑ 2ο-ΤΙΜΕΣ'!V158/'ΒΗΜΑ 2ο-ΤΙΜΕΣ'!V157)</f>
        <v>0</v>
      </c>
      <c r="W158" s="29">
        <f>LN('ΒΗΜΑ 2ο-ΤΙΜΕΣ'!W158/'ΒΗΜΑ 2ο-ΤΙΜΕΣ'!W157)</f>
        <v>0</v>
      </c>
      <c r="X158" s="29">
        <f>LN('ΒΗΜΑ 2ο-ΤΙΜΕΣ'!X158/'ΒΗΜΑ 2ο-ΤΙΜΕΣ'!X157)</f>
        <v>-1.7664836179805219E-2</v>
      </c>
      <c r="Y158" s="29">
        <f>LN('ΒΗΜΑ 2ο-ΤΙΜΕΣ'!Y158/'ΒΗΜΑ 2ο-ΤΙΜΕΣ'!Y157)</f>
        <v>-2.8370697129215576E-2</v>
      </c>
      <c r="Z158" s="29">
        <f>LN('ΒΗΜΑ 2ο-ΤΙΜΕΣ'!Z158/'ΒΗΜΑ 2ο-ΤΙΜΕΣ'!Z157)</f>
        <v>-2.2753138371356509E-3</v>
      </c>
      <c r="AA158" s="29">
        <f>LN('ΒΗΜΑ 2ο-ΤΙΜΕΣ'!AA158/'ΒΗΜΑ 2ο-ΤΙΜΕΣ'!AA157)</f>
        <v>-4.2643987864574278E-3</v>
      </c>
      <c r="AB158" s="29">
        <f>LN('ΒΗΜΑ 2ο-ΤΙΜΕΣ'!AB158/'ΒΗΜΑ 2ο-ΤΙΜΕΣ'!AB157)</f>
        <v>-1.1614532420693002E-2</v>
      </c>
      <c r="AC158" s="29">
        <f>LN('ΒΗΜΑ 2ο-ΤΙΜΕΣ'!AC158/'ΒΗΜΑ 2ο-ΤΙΜΕΣ'!AC157)</f>
        <v>-1.7865213557869731E-2</v>
      </c>
      <c r="AD158" s="29">
        <f>LN('ΒΗΜΑ 2ο-ΤΙΜΕΣ'!AD158/'ΒΗΜΑ 2ο-ΤΙΜΕΣ'!AD157)</f>
        <v>-7.4088855182671172E-3</v>
      </c>
      <c r="AE158" s="29">
        <f>LN('ΒΗΜΑ 2ο-ΤΙΜΕΣ'!AE158/'ΒΗΜΑ 2ο-ΤΙΜΕΣ'!AE157)</f>
        <v>2.0320002490957528E-2</v>
      </c>
      <c r="AF158" s="29">
        <f>LN('ΒΗΜΑ 2ο-ΤΙΜΕΣ'!AF158/'ΒΗΜΑ 2ο-ΤΙΜΕΣ'!AF157)</f>
        <v>3.2733253449691085E-3</v>
      </c>
      <c r="AG158" s="29">
        <f>LN('ΒΗΜΑ 2ο-ΤΙΜΕΣ'!AG158/'ΒΗΜΑ 2ο-ΤΙΜΕΣ'!AG157)</f>
        <v>-5.0920090427256752E-2</v>
      </c>
      <c r="AH158" s="29">
        <f>LN('ΒΗΜΑ 2ο-ΤΙΜΕΣ'!AH158/'ΒΗΜΑ 2ο-ΤΙΜΕΣ'!AH157)</f>
        <v>-1.0101095986503933E-2</v>
      </c>
      <c r="AI158" s="29">
        <f>LN('ΒΗΜΑ 2ο-ΤΙΜΕΣ'!AI158/'ΒΗΜΑ 2ο-ΤΙΜΕΣ'!AI157)</f>
        <v>-2.9831757615035839E-2</v>
      </c>
      <c r="AJ158" s="29">
        <f>LN('ΒΗΜΑ 2ο-ΤΙΜΕΣ'!AJ158/'ΒΗΜΑ 2ο-ΤΙΜΕΣ'!AJ157)</f>
        <v>-1.7094433359300183E-2</v>
      </c>
      <c r="AK158" s="29">
        <f>LN('ΒΗΜΑ 2ο-ΤΙΜΕΣ'!AK158/'ΒΗΜΑ 2ο-ΤΙΜΕΣ'!AK157)</f>
        <v>-6.3425159764704045E-3</v>
      </c>
      <c r="AL158" s="29">
        <f>LN('ΒΗΜΑ 2ο-ΤΙΜΕΣ'!AL158/'ΒΗΜΑ 2ο-ΤΙΜΕΣ'!AL157)</f>
        <v>-2.0320002490957494E-2</v>
      </c>
      <c r="AM158" s="29">
        <f>LN('ΒΗΜΑ 2ο-ΤΙΜΕΣ'!AM158/'ΒΗΜΑ 2ο-ΤΙΜΕΣ'!AM157)</f>
        <v>-3.021377859649671E-2</v>
      </c>
      <c r="AN158" s="29">
        <f>LN('ΒΗΜΑ 2ο-ΤΙΜΕΣ'!AN158/'ΒΗΜΑ 2ο-ΤΙΜΕΣ'!AN157)</f>
        <v>-2.3953241022492872E-2</v>
      </c>
      <c r="AO158" s="29">
        <f>LN('ΒΗΜΑ 2ο-ΤΙΜΕΣ'!AO158/'ΒΗΜΑ 2ο-ΤΙΜΕΣ'!AO157)</f>
        <v>-2.5879447987820835E-2</v>
      </c>
    </row>
    <row r="159" spans="1:41">
      <c r="A159" s="28">
        <v>43143</v>
      </c>
      <c r="B159" s="29">
        <f>LN('ΒΗΜΑ 2ο-ΤΙΜΕΣ'!B159/'ΒΗΜΑ 2ο-ΤΙΜΕΣ'!B158)</f>
        <v>-7.8081824478116986E-3</v>
      </c>
      <c r="C159" s="29">
        <f>LN('ΒΗΜΑ 2ο-ΤΙΜΕΣ'!C159/'ΒΗΜΑ 2ο-ΤΙΜΕΣ'!C158)</f>
        <v>1.4925650216675574E-2</v>
      </c>
      <c r="D159" s="29">
        <f>LN('ΒΗΜΑ 2ο-ΤΙΜΕΣ'!D159/'ΒΗΜΑ 2ο-ΤΙΜΕΣ'!D158)</f>
        <v>-2.3055776299925737E-2</v>
      </c>
      <c r="E159" s="29">
        <f>LN('ΒΗΜΑ 2ο-ΤΙΜΕΣ'!E159/'ΒΗΜΑ 2ο-ΤΙΜΕΣ'!E158)</f>
        <v>-5.1573090071448105E-3</v>
      </c>
      <c r="F159" s="29">
        <f>LN('ΒΗΜΑ 2ο-ΤΙΜΕΣ'!F159/'ΒΗΜΑ 2ο-ΤΙΜΕΣ'!F158)</f>
        <v>-2.4243611609992739E-2</v>
      </c>
      <c r="G159" s="29">
        <f>LN('ΒΗΜΑ 2ο-ΤΙΜΕΣ'!G159/'ΒΗΜΑ 2ο-ΤΙΜΕΣ'!G158)</f>
        <v>1.709443335930004E-2</v>
      </c>
      <c r="H159" s="29">
        <f>LN('ΒΗΜΑ 2ο-ΤΙΜΕΣ'!H159/'ΒΗΜΑ 2ο-ΤΙΜΕΣ'!H158)</f>
        <v>0</v>
      </c>
      <c r="I159" s="29">
        <f>LN('ΒΗΜΑ 2ο-ΤΙΜΕΣ'!I159/'ΒΗΜΑ 2ο-ΤΙΜΕΣ'!I158)</f>
        <v>-2.8370697129215576E-2</v>
      </c>
      <c r="J159" s="29">
        <f>LN('ΒΗΜΑ 2ο-ΤΙΜΕΣ'!J159/'ΒΗΜΑ 2ο-ΤΙΜΕΣ'!J158)</f>
        <v>-1.7459221371768543E-2</v>
      </c>
      <c r="K159" s="29">
        <f>LN('ΒΗΜΑ 2ο-ΤΙΜΕΣ'!K159/'ΒΗΜΑ 2ο-ΤΙΜΕΣ'!K158)</f>
        <v>1.092907053219023E-2</v>
      </c>
      <c r="L159" s="29">
        <f>LN('ΒΗΜΑ 2ο-ΤΙΜΕΣ'!L159/'ΒΗΜΑ 2ο-ΤΙΜΕΣ'!L158)</f>
        <v>-1.6686918785014711E-2</v>
      </c>
      <c r="M159" s="29">
        <f>LN('ΒΗΜΑ 2ο-ΤΙΜΕΣ'!M159/'ΒΗΜΑ 2ο-ΤΙΜΕΣ'!M158)</f>
        <v>-1.1554016305558739E-3</v>
      </c>
      <c r="N159" s="29">
        <f>LN('ΒΗΜΑ 2ο-ΤΙΜΕΣ'!N159/'ΒΗΜΑ 2ο-ΤΙΜΕΣ'!N158)</f>
        <v>3.666398437159131E-2</v>
      </c>
      <c r="O159" s="29">
        <f>LN('ΒΗΜΑ 2ο-ΤΙΜΕΣ'!O159/'ΒΗΜΑ 2ο-ΤΙΜΕΣ'!O158)</f>
        <v>-1.4388737452099669E-2</v>
      </c>
      <c r="P159" s="29">
        <f>LN('ΒΗΜΑ 2ο-ΤΙΜΕΣ'!P159/'ΒΗΜΑ 2ο-ΤΙΜΕΣ'!P158)</f>
        <v>2.4906613124518304E-3</v>
      </c>
      <c r="Q159" s="29">
        <f>LN('ΒΗΜΑ 2ο-ΤΙΜΕΣ'!Q159/'ΒΗΜΑ 2ο-ΤΙΜΕΣ'!Q158)</f>
        <v>-1.5267472130788421E-2</v>
      </c>
      <c r="R159" s="29">
        <f>LN('ΒΗΜΑ 2ο-ΤΙΜΕΣ'!R159/'ΒΗΜΑ 2ο-ΤΙΜΕΣ'!R158)</f>
        <v>-1.1548684784782208E-2</v>
      </c>
      <c r="S159" s="29">
        <f>LN('ΒΗΜΑ 2ο-ΤΙΜΕΣ'!S159/'ΒΗΜΑ 2ο-ΤΙΜΕΣ'!S158)</f>
        <v>-1.0969031370573933E-2</v>
      </c>
      <c r="T159" s="29">
        <f>LN('ΒΗΜΑ 2ο-ΤΙΜΕΣ'!T159/'ΒΗΜΑ 2ο-ΤΙΜΕΣ'!T158)</f>
        <v>-6.6006840313520242E-3</v>
      </c>
      <c r="U159" s="29">
        <f>LN('ΒΗΜΑ 2ο-ΤΙΜΕΣ'!U159/'ΒΗΜΑ 2ο-ΤΙΜΕΣ'!U158)</f>
        <v>2.0478531343540701E-2</v>
      </c>
      <c r="V159" s="29">
        <f>LN('ΒΗΜΑ 2ο-ΤΙΜΕΣ'!V159/'ΒΗΜΑ 2ο-ΤΙΜΕΣ'!V158)</f>
        <v>-2.3641763057040653E-2</v>
      </c>
      <c r="W159" s="29">
        <f>LN('ΒΗΜΑ 2ο-ΤΙΜΕΣ'!W159/'ΒΗΜΑ 2ο-ΤΙΜΕΣ'!W158)</f>
        <v>-3.13432505657113E-2</v>
      </c>
      <c r="X159" s="29">
        <f>LN('ΒΗΜΑ 2ο-ΤΙΜΕΣ'!X159/'ΒΗΜΑ 2ο-ΤΙΜΕΣ'!X158)</f>
        <v>9.8522964430116395E-3</v>
      </c>
      <c r="Y159" s="29">
        <f>LN('ΒΗΜΑ 2ο-ΤΙΜΕΣ'!Y159/'ΒΗΜΑ 2ο-ΤΙΜΕΣ'!Y158)</f>
        <v>0</v>
      </c>
      <c r="Z159" s="29">
        <f>LN('ΒΗΜΑ 2ο-ΤΙΜΕΣ'!Z159/'ΒΗΜΑ 2ο-ΤΙΜΕΣ'!Z158)</f>
        <v>-9.1533819864872482E-3</v>
      </c>
      <c r="AA159" s="29">
        <f>LN('ΒΗΜΑ 2ο-ΤΙΜΕΣ'!AA159/'ΒΗΜΑ 2ο-ΤΙΜΕΣ'!AA158)</f>
        <v>2.5317807984289786E-2</v>
      </c>
      <c r="AB159" s="29">
        <f>LN('ΒΗΜΑ 2ο-ΤΙΜΕΣ'!AB159/'ΒΗΜΑ 2ο-ΤΙΜΕΣ'!AB158)</f>
        <v>4.6620131058111502E-3</v>
      </c>
      <c r="AC159" s="29">
        <f>LN('ΒΗΜΑ 2ο-ΤΙΜΕΣ'!AC159/'ΒΗΜΑ 2ο-ΤΙΜΕΣ'!AC158)</f>
        <v>4.2826617920007281E-3</v>
      </c>
      <c r="AD159" s="29">
        <f>LN('ΒΗΜΑ 2ο-ΤΙΜΕΣ'!AD159/'ΒΗΜΑ 2ο-ΤΙΜΕΣ'!AD158)</f>
        <v>-2.216157180285256E-2</v>
      </c>
      <c r="AE159" s="29">
        <f>LN('ΒΗΜΑ 2ο-ΤΙΜΕΣ'!AE159/'ΒΗΜΑ 2ο-ΤΙΜΕΣ'!AE158)</f>
        <v>0</v>
      </c>
      <c r="AF159" s="29">
        <f>LN('ΒΗΜΑ 2ο-ΤΙΜΕΣ'!AF159/'ΒΗΜΑ 2ο-ΤΙΜΕΣ'!AF158)</f>
        <v>-4.3412492935313539E-2</v>
      </c>
      <c r="AG159" s="29">
        <f>LN('ΒΗΜΑ 2ο-ΤΙΜΕΣ'!AG159/'ΒΗΜΑ 2ο-ΤΙΜΕΣ'!AG158)</f>
        <v>2.9413885206293192E-2</v>
      </c>
      <c r="AH159" s="29">
        <f>LN('ΒΗΜΑ 2ο-ΤΙΜΕΣ'!AH159/'ΒΗΜΑ 2ο-ΤΙΜΕΣ'!AH158)</f>
        <v>-6.1099986415784728E-3</v>
      </c>
      <c r="AI159" s="29">
        <f>LN('ΒΗΜΑ 2ο-ΤΙΜΕΣ'!AI159/'ΒΗΜΑ 2ο-ΤΙΜΕΣ'!AI158)</f>
        <v>1.289416145301466E-2</v>
      </c>
      <c r="AJ159" s="29">
        <f>LN('ΒΗΜΑ 2ο-ΤΙΜΕΣ'!AJ159/'ΒΗΜΑ 2ο-ΤΙΜΕΣ'!AJ158)</f>
        <v>-4.7132844520983135E-3</v>
      </c>
      <c r="AK159" s="29">
        <f>LN('ΒΗΜΑ 2ο-ΤΙΜΕΣ'!AK159/'ΒΗΜΑ 2ο-ΤΙΜΕΣ'!AK158)</f>
        <v>-1.066108178611359E-2</v>
      </c>
      <c r="AL159" s="29">
        <f>LN('ΒΗΜΑ 2ο-ΤΙΜΕΣ'!AL159/'ΒΗΜΑ 2ο-ΤΙΜΕΣ'!AL158)</f>
        <v>2.9282597790883597E-3</v>
      </c>
      <c r="AM159" s="29">
        <f>LN('ΒΗΜΑ 2ο-ΤΙΜΕΣ'!AM159/'ΒΗΜΑ 2ο-ΤΙΜΕΣ'!AM158)</f>
        <v>2.042901629800331E-3</v>
      </c>
      <c r="AN159" s="29">
        <f>LN('ΒΗΜΑ 2ο-ΤΙΜΕΣ'!AN159/'ΒΗΜΑ 2ο-ΤΙΜΕΣ'!AN158)</f>
        <v>-1.8349138668196541E-2</v>
      </c>
      <c r="AO159" s="29">
        <f>LN('ΒΗΜΑ 2ο-ΤΙΜΕΣ'!AO159/'ΒΗΜΑ 2ο-ΤΙΜΕΣ'!AO158)</f>
        <v>-1.8744147943503039E-3</v>
      </c>
    </row>
    <row r="160" spans="1:41">
      <c r="A160" s="28">
        <v>43144</v>
      </c>
      <c r="B160" s="29">
        <f>LN('ΒΗΜΑ 2ο-ΤΙΜΕΣ'!B160/'ΒΗΜΑ 2ο-ΤΙΜΕΣ'!B159)</f>
        <v>2.7610809743991407E-2</v>
      </c>
      <c r="C160" s="29">
        <f>LN('ΒΗΜΑ 2ο-ΤΙΜΕΣ'!C160/'ΒΗΜΑ 2ο-ΤΙΜΕΣ'!C159)</f>
        <v>0</v>
      </c>
      <c r="D160" s="29">
        <f>LN('ΒΗΜΑ 2ο-ΤΙΜΕΣ'!D160/'ΒΗΜΑ 2ο-ΤΙΜΕΣ'!D159)</f>
        <v>-2.3599915340873492E-2</v>
      </c>
      <c r="E160" s="29">
        <f>LN('ΒΗΜΑ 2ο-ΤΙΜΕΣ'!E160/'ΒΗΜΑ 2ο-ΤΙΜΕΣ'!E159)</f>
        <v>-2.8318620189244671E-2</v>
      </c>
      <c r="F160" s="29">
        <f>LN('ΒΗΜΑ 2ο-ΤΙΜΕΣ'!F160/'ΒΗΜΑ 2ο-ΤΙΜΕΣ'!F159)</f>
        <v>-1.8576385572935419E-2</v>
      </c>
      <c r="G160" s="29">
        <f>LN('ΒΗΜΑ 2ο-ΤΙΜΕΣ'!G160/'ΒΗΜΑ 2ο-ΤΙΜΕΣ'!G159)</f>
        <v>-1.3652089168327207E-2</v>
      </c>
      <c r="H160" s="29">
        <f>LN('ΒΗΜΑ 2ο-ΤΙΜΕΣ'!H160/'ΒΗΜΑ 2ο-ΤΙΜΕΣ'!H159)</f>
        <v>6.6445427186685108E-3</v>
      </c>
      <c r="I160" s="29">
        <f>LN('ΒΗΜΑ 2ο-ΤΙΜΕΣ'!I160/'ΒΗΜΑ 2ο-ΤΙΜΕΣ'!I159)</f>
        <v>-4.4124804908937824E-2</v>
      </c>
      <c r="J160" s="29">
        <f>LN('ΒΗΜΑ 2ο-ΤΙΜΕΣ'!J160/'ΒΗΜΑ 2ο-ΤΙΜΕΣ'!J159)</f>
        <v>7.7973104600317106E-3</v>
      </c>
      <c r="K160" s="29">
        <f>LN('ΒΗΜΑ 2ο-ΤΙΜΕΣ'!K160/'ΒΗΜΑ 2ο-ΤΙΜΕΣ'!K159)</f>
        <v>-4.3573053689558126E-3</v>
      </c>
      <c r="L160" s="29">
        <f>LN('ΒΗΜΑ 2ο-ΤΙΜΕΣ'!L160/'ΒΗΜΑ 2ο-ΤΙΜΕΣ'!L159)</f>
        <v>-2.4067400305649764E-3</v>
      </c>
      <c r="M160" s="29">
        <f>LN('ΒΗΜΑ 2ο-ΤΙΜΕΣ'!M160/'ΒΗΜΑ 2ο-ΤΙΜΕΣ'!M159)</f>
        <v>-9.2915883340995275E-3</v>
      </c>
      <c r="N160" s="29">
        <f>LN('ΒΗΜΑ 2ο-ΤΙΜΕΣ'!N160/'ΒΗΜΑ 2ο-ΤΙΜΕΣ'!N159)</f>
        <v>-1.6129381929883644E-2</v>
      </c>
      <c r="O160" s="29">
        <f>LN('ΒΗΜΑ 2ο-ΤΙΜΕΣ'!O160/'ΒΗΜΑ 2ο-ΤΙΜΕΣ'!O159)</f>
        <v>-3.690455693545075E-2</v>
      </c>
      <c r="P160" s="29">
        <f>LN('ΒΗΜΑ 2ο-ΤΙΜΕΣ'!P160/'ΒΗΜΑ 2ο-ΤΙΜΕΣ'!P159)</f>
        <v>-1.2515807931830646E-2</v>
      </c>
      <c r="Q160" s="29">
        <f>LN('ΒΗΜΑ 2ο-ΤΙΜΕΣ'!Q160/'ΒΗΜΑ 2ο-ΤΙΜΕΣ'!Q159)</f>
        <v>5.1151006667704089E-3</v>
      </c>
      <c r="R160" s="29">
        <f>LN('ΒΗΜΑ 2ο-ΤΙΜΕΣ'!R160/'ΒΗΜΑ 2ο-ΤΙΜΕΣ'!R159)</f>
        <v>-3.1729270405777203E-3</v>
      </c>
      <c r="S160" s="29">
        <f>LN('ΒΗΜΑ 2ο-ΤΙΜΕΣ'!S160/'ΒΗΜΑ 2ο-ΤΙΜΕΣ'!S159)</f>
        <v>5.4995555660384485E-3</v>
      </c>
      <c r="T160" s="29">
        <f>LN('ΒΗΜΑ 2ο-ΤΙΜΕΣ'!T160/'ΒΗΜΑ 2ο-ΤΙΜΕΣ'!T159)</f>
        <v>-3.9814252991849219E-3</v>
      </c>
      <c r="U160" s="29">
        <f>LN('ΒΗΜΑ 2ο-ΤΙΜΕΣ'!U160/'ΒΗΜΑ 2ο-ΤΙΜΕΣ'!U159)</f>
        <v>-1.3605652055778709E-2</v>
      </c>
      <c r="V160" s="29">
        <f>LN('ΒΗΜΑ 2ο-ΤΙΜΕΣ'!V160/'ΒΗΜΑ 2ο-ΤΙΜΕΣ'!V159)</f>
        <v>0</v>
      </c>
      <c r="W160" s="29">
        <f>LN('ΒΗΜΑ 2ο-ΤΙΜΕΣ'!W160/'ΒΗΜΑ 2ο-ΤΙΜΕΣ'!W159)</f>
        <v>2.56125758567263E-2</v>
      </c>
      <c r="X160" s="29">
        <f>LN('ΒΗΜΑ 2ο-ΤΙΜΕΣ'!X160/'ΒΗΜΑ 2ο-ΤΙΜΕΣ'!X159)</f>
        <v>-9.8087305559194809E-4</v>
      </c>
      <c r="Y160" s="29">
        <f>LN('ΒΗΜΑ 2ο-ΤΙΜΕΣ'!Y160/'ΒΗΜΑ 2ο-ΤΙΜΕΣ'!Y159)</f>
        <v>-1.4493007302566639E-2</v>
      </c>
      <c r="Z160" s="29">
        <f>LN('ΒΗΜΑ 2ο-ΤΙΜΕΣ'!Z160/'ΒΗΜΑ 2ο-ΤΙΜΕΣ'!Z159)</f>
        <v>4.5871640069061401E-3</v>
      </c>
      <c r="AA160" s="29">
        <f>LN('ΒΗΜΑ 2ο-ΤΙΜΕΣ'!AA160/'ΒΗΜΑ 2ο-ΤΙΜΕΣ'!AA159)</f>
        <v>-3.1748698314580187E-2</v>
      </c>
      <c r="AB160" s="29">
        <f>LN('ΒΗΜΑ 2ο-ΤΙΜΕΣ'!AB160/'ΒΗΜΑ 2ο-ΤΙΜΕΣ'!AB159)</f>
        <v>6.9525193148818835E-3</v>
      </c>
      <c r="AC160" s="29">
        <f>LN('ΒΗΜΑ 2ο-ΤΙΜΕΣ'!AC160/'ΒΗΜΑ 2ο-ΤΙΜΕΣ'!AC159)</f>
        <v>0</v>
      </c>
      <c r="AD160" s="29">
        <f>LN('ΒΗΜΑ 2ο-ΤΙΜΕΣ'!AD160/'ΒΗΜΑ 2ο-ΤΙΜΕΣ'!AD159)</f>
        <v>1.9418085857101731E-2</v>
      </c>
      <c r="AE160" s="29">
        <f>LN('ΒΗΜΑ 2ο-ΤΙΜΕΣ'!AE160/'ΒΗΜΑ 2ο-ΤΙΜΕΣ'!AE159)</f>
        <v>1.142869582362285E-2</v>
      </c>
      <c r="AF160" s="29">
        <f>LN('ΒΗΜΑ 2ο-ΤΙΜΕΣ'!AF160/'ΒΗΜΑ 2ο-ΤΙΜΕΣ'!AF159)</f>
        <v>-1.0291686036547636E-2</v>
      </c>
      <c r="AG160" s="29">
        <f>LN('ΒΗΜΑ 2ο-ΤΙΜΕΣ'!AG160/'ΒΗΜΑ 2ο-ΤΙΜΕΣ'!AG159)</f>
        <v>-1.4503265776465246E-3</v>
      </c>
      <c r="AH160" s="29">
        <f>LN('ΒΗΜΑ 2ο-ΤΙΜΕΣ'!AH160/'ΒΗΜΑ 2ο-ΤΙΜΕΣ'!AH159)</f>
        <v>0</v>
      </c>
      <c r="AI160" s="29">
        <f>LN('ΒΗΜΑ 2ο-ΤΙΜΕΣ'!AI160/'ΒΗΜΑ 2ο-ΤΙΜΕΣ'!AI159)</f>
        <v>-2.8882874148786052E-2</v>
      </c>
      <c r="AJ160" s="29">
        <f>LN('ΒΗΜΑ 2ο-ΤΙΜΕΣ'!AJ160/'ΒΗΜΑ 2ο-ΤΙΜΕΣ'!AJ159)</f>
        <v>1.0963304797269594E-2</v>
      </c>
      <c r="AK160" s="29">
        <f>LN('ΒΗΜΑ 2ο-ΤΙΜΕΣ'!AK160/'ΒΗΜΑ 2ο-ΤΙΜΕΣ'!AK159)</f>
        <v>5.344748158880943E-3</v>
      </c>
      <c r="AL160" s="29">
        <f>LN('ΒΗΜΑ 2ο-ΤΙΜΕΣ'!AL160/'ΒΗΜΑ 2ο-ΤΙΜΕΣ'!AL159)</f>
        <v>0</v>
      </c>
      <c r="AM160" s="29">
        <f>LN('ΒΗΜΑ 2ο-ΤΙΜΕΣ'!AM160/'ΒΗΜΑ 2ο-ΤΙΜΕΣ'!AM159)</f>
        <v>-1.2320484388040736E-2</v>
      </c>
      <c r="AN160" s="29">
        <f>LN('ΒΗΜΑ 2ο-ΤΙΜΕΣ'!AN160/'ΒΗΜΑ 2ο-ΤΙΜΕΣ'!AN159)</f>
        <v>-1.2422519998557209E-2</v>
      </c>
      <c r="AO160" s="29">
        <f>LN('ΒΗΜΑ 2ο-ΤΙΜΕΣ'!AO160/'ΒΗΜΑ 2ο-ΤΙΜΕΣ'!AO159)</f>
        <v>1.874414794350352E-3</v>
      </c>
    </row>
    <row r="161" spans="1:41">
      <c r="A161" s="28">
        <v>43145</v>
      </c>
      <c r="B161" s="29">
        <f>LN('ΒΗΜΑ 2ο-ΤΙΜΕΣ'!B161/'ΒΗΜΑ 2ο-ΤΙΜΕΣ'!B160)</f>
        <v>-8.7527911095947441E-3</v>
      </c>
      <c r="C161" s="29">
        <f>LN('ΒΗΜΑ 2ο-ΤΙΜΕΣ'!C161/'ΒΗΜΑ 2ο-ΤΙΜΕΣ'!C160)</f>
        <v>-1.1922644956906146E-2</v>
      </c>
      <c r="D161" s="29">
        <f>LN('ΒΗΜΑ 2ο-ΤΙΜΕΣ'!D161/'ΒΗΜΑ 2ο-ΤΙΜΕΣ'!D160)</f>
        <v>-2.9895388483660483E-3</v>
      </c>
      <c r="E161" s="29">
        <f>LN('ΒΗΜΑ 2ο-ΤΙΜΕΣ'!E161/'ΒΗΜΑ 2ο-ΤΙΜΕΣ'!E160)</f>
        <v>4.246290881451004E-3</v>
      </c>
      <c r="F161" s="29">
        <f>LN('ΒΗΜΑ 2ο-ΤΙΜΕΣ'!F161/'ΒΗΜΑ 2ο-ΤΙΜΕΣ'!F160)</f>
        <v>2.4692612590371414E-2</v>
      </c>
      <c r="G161" s="29">
        <f>LN('ΒΗΜΑ 2ο-ΤΙΜΕΣ'!G161/'ΒΗΜΑ 2ο-ΤΙΜΕΣ'!G160)</f>
        <v>-3.4423441909729015E-3</v>
      </c>
      <c r="H161" s="29">
        <f>LN('ΒΗΜΑ 2ο-ΤΙΜΕΣ'!H161/'ΒΗΜΑ 2ο-ΤΙΜΕΣ'!H160)</f>
        <v>3.3057881344994103E-3</v>
      </c>
      <c r="I161" s="29">
        <f>LN('ΒΗΜΑ 2ο-ΤΙΜΕΣ'!I161/'ΒΗΜΑ 2ο-ΤΙΜΕΣ'!I160)</f>
        <v>-1.515180502060222E-2</v>
      </c>
      <c r="J161" s="29">
        <f>LN('ΒΗΜΑ 2ο-ΤΙΜΕΣ'!J161/'ΒΗΜΑ 2ο-ΤΙΜΕΣ'!J160)</f>
        <v>1.7324783657305921E-2</v>
      </c>
      <c r="K161" s="29">
        <f>LN('ΒΗΜΑ 2ο-ΤΙΜΕΣ'!K161/'ΒΗΜΑ 2ο-ΤΙΜΕΣ'!K160)</f>
        <v>1.5168221473171444E-2</v>
      </c>
      <c r="L161" s="29">
        <f>LN('ΒΗΜΑ 2ο-ΤΙΜΕΣ'!L161/'ΒΗΜΑ 2ο-ΤΙΜΕΣ'!L160)</f>
        <v>-3.6813973122716198E-2</v>
      </c>
      <c r="M161" s="29">
        <f>LN('ΒΗΜΑ 2ο-ΤΙΜΕΣ'!M161/'ΒΗΜΑ 2ο-ΤΙΜΕΣ'!M160)</f>
        <v>-4.4133578339481047E-2</v>
      </c>
      <c r="N161" s="29">
        <f>LN('ΒΗΜΑ 2ο-ΤΙΜΕΣ'!N161/'ΒΗΜΑ 2ο-ΤΙΜΕΣ'!N160)</f>
        <v>0</v>
      </c>
      <c r="O161" s="29">
        <f>LN('ΒΗΜΑ 2ο-ΤΙΜΕΣ'!O161/'ΒΗΜΑ 2ο-ΤΙΜΕΣ'!O160)</f>
        <v>0</v>
      </c>
      <c r="P161" s="29">
        <f>LN('ΒΗΜΑ 2ο-ΤΙΜΕΣ'!P161/'ΒΗΜΑ 2ο-ΤΙΜΕΣ'!P160)</f>
        <v>-5.0505157860685915E-3</v>
      </c>
      <c r="Q161" s="29">
        <f>LN('ΒΗΜΑ 2ο-ΤΙΜΕΣ'!Q161/'ΒΗΜΑ 2ο-ΤΙΜΕΣ'!Q160)</f>
        <v>-3.8338705107219006E-3</v>
      </c>
      <c r="R161" s="29">
        <f>LN('ΒΗΜΑ 2ο-ΤΙΜΕΣ'!R161/'ΒΗΜΑ 2ο-ΤΙΜΕΣ'!R160)</f>
        <v>-1.0649727916658039E-2</v>
      </c>
      <c r="S161" s="29">
        <f>LN('ΒΗΜΑ 2ο-ΤΙΜΕΣ'!S161/'ΒΗΜΑ 2ο-ΤΙΜΕΣ'!S160)</f>
        <v>1.9910159959329873E-2</v>
      </c>
      <c r="T161" s="29">
        <f>LN('ΒΗΜΑ 2ο-ΤΙΜΕΣ'!T161/'ΒΗΜΑ 2ο-ΤΙΜΕΣ'!T160)</f>
        <v>2.365419089788981E-2</v>
      </c>
      <c r="U161" s="29">
        <f>LN('ΒΗΜΑ 2ο-ΤΙΜΕΣ'!U161/'ΒΗΜΑ 2ο-ΤΙΜΕΣ'!U160)</f>
        <v>-1.3793322132335761E-2</v>
      </c>
      <c r="V161" s="29">
        <f>LN('ΒΗΜΑ 2ο-ΤΙΜΕΣ'!V161/'ΒΗΜΑ 2ο-ΤΙΜΕΣ'!V160)</f>
        <v>9.523881511255541E-3</v>
      </c>
      <c r="W161" s="29">
        <f>LN('ΒΗΜΑ 2ο-ΤΙΜΕΣ'!W161/'ΒΗΜΑ 2ο-ΤΙΜΕΣ'!W160)</f>
        <v>1.7094433359300255E-2</v>
      </c>
      <c r="X161" s="29">
        <f>LN('ΒΗΜΑ 2ο-ΤΙΜΕΣ'!X161/'ΒΗΜΑ 2ο-ΤΙΜΕΣ'!X160)</f>
        <v>-3.9331417468369797E-3</v>
      </c>
      <c r="Y161" s="29">
        <f>LN('ΒΗΜΑ 2ο-ΤΙΜΕΣ'!Y161/'ΒΗΜΑ 2ο-ΤΙΜΕΣ'!Y160)</f>
        <v>-2.9631797606371229E-2</v>
      </c>
      <c r="Z161" s="29">
        <f>LN('ΒΗΜΑ 2ο-ΤΙΜΕΣ'!Z161/'ΒΗΜΑ 2ο-ΤΙΜΕΣ'!Z160)</f>
        <v>0</v>
      </c>
      <c r="AA161" s="29">
        <f>LN('ΒΗΜΑ 2ο-ΤΙΜΕΣ'!AA161/'ΒΗΜΑ 2ο-ΤΙΜΕΣ'!AA160)</f>
        <v>-5.9818495210910219E-2</v>
      </c>
      <c r="AB161" s="29">
        <f>LN('ΒΗΜΑ 2ο-ΤΙΜΕΣ'!AB161/'ΒΗΜΑ 2ο-ΤΙΜΕΣ'!AB160)</f>
        <v>-2.3121397583795024E-3</v>
      </c>
      <c r="AC161" s="29">
        <f>LN('ΒΗΜΑ 2ο-ΤΙΜΕΣ'!AC161/'ΒΗΜΑ 2ο-ΤΙΜΕΣ'!AC160)</f>
        <v>-2.5673955052458097E-3</v>
      </c>
      <c r="AD161" s="29">
        <f>LN('ΒΗΜΑ 2ο-ΤΙΜΕΣ'!AD161/'ΒΗΜΑ 2ο-ΤΙΜΕΣ'!AD160)</f>
        <v>5.794303530036643E-2</v>
      </c>
      <c r="AE161" s="29">
        <f>LN('ΒΗΜΑ 2ο-ΤΙΜΕΣ'!AE161/'ΒΗΜΑ 2ο-ΤΙΜΕΣ'!AE160)</f>
        <v>2.5246782734783889E-2</v>
      </c>
      <c r="AF161" s="29">
        <f>LN('ΒΗΜΑ 2ο-ΤΙΜΕΣ'!AF161/'ΒΗΜΑ 2ο-ΤΙΜΕΣ'!AF160)</f>
        <v>-1.388911216066715E-2</v>
      </c>
      <c r="AG161" s="29">
        <f>LN('ΒΗΜΑ 2ο-ΤΙΜΕΣ'!AG161/'ΒΗΜΑ 2ο-ΤΙΜΕΣ'!AG160)</f>
        <v>1.4503265776464615E-3</v>
      </c>
      <c r="AH161" s="29">
        <f>LN('ΒΗΜΑ 2ο-ΤΙΜΕΣ'!AH161/'ΒΗΜΑ 2ο-ΤΙΜΕΣ'!AH160)</f>
        <v>-9.2355710330818373E-3</v>
      </c>
      <c r="AI161" s="29">
        <f>LN('ΒΗΜΑ 2ο-ΤΙΜΕΣ'!AI161/'ΒΗΜΑ 2ο-ΤΙΜΕΣ'!AI160)</f>
        <v>-2.1474353522468993E-2</v>
      </c>
      <c r="AJ161" s="29">
        <f>LN('ΒΗΜΑ 2ο-ΤΙΜΕΣ'!AJ161/'ΒΗΜΑ 2ο-ΤΙΜΕΣ'!AJ160)</f>
        <v>-1.8868484304382805E-2</v>
      </c>
      <c r="AK161" s="29">
        <f>LN('ΒΗΜΑ 2ο-ΤΙΜΕΣ'!AK161/'ΒΗΜΑ 2ο-ΤΙΜΕΣ'!AK160)</f>
        <v>-1.0666667678026799E-3</v>
      </c>
      <c r="AL161" s="29">
        <f>LN('ΒΗΜΑ 2ο-ΤΙΜΕΣ'!AL161/'ΒΗΜΑ 2ο-ΤΙΜΕΣ'!AL160)</f>
        <v>-1.176484157958637E-2</v>
      </c>
      <c r="AM161" s="29">
        <f>LN('ΒΗΜΑ 2ο-ΤΙΜΕΣ'!AM161/'ΒΗΜΑ 2ο-ΤΙΜΕΣ'!AM160)</f>
        <v>2.0639842208514275E-3</v>
      </c>
      <c r="AN161" s="29">
        <f>LN('ΒΗΜΑ 2ο-ΤΙΜΕΣ'!AN161/'ΒΗΜΑ 2ο-ΤΙΜΕΣ'!AN160)</f>
        <v>-7.122750928836788E-2</v>
      </c>
      <c r="AO161" s="29">
        <f>LN('ΒΗΜΑ 2ο-ΤΙΜΕΣ'!AO161/'ΒΗΜΑ 2ο-ΤΙΜΕΣ'!AO160)</f>
        <v>-7.5188324140273398E-3</v>
      </c>
    </row>
    <row r="162" spans="1:41">
      <c r="A162" s="28">
        <v>43146</v>
      </c>
      <c r="B162" s="29">
        <f>LN('ΒΗΜΑ 2ο-ΤΙΜΕΣ'!B162/'ΒΗΜΑ 2ο-ΤΙΜΕΣ'!B161)</f>
        <v>2.2814677766171482E-2</v>
      </c>
      <c r="C162" s="29">
        <f>LN('ΒΗΜΑ 2ο-ΤΙΜΕΣ'!C162/'ΒΗΜΑ 2ο-ΤΙΜΕΣ'!C161)</f>
        <v>1.9302752254528675E-2</v>
      </c>
      <c r="D162" s="29">
        <f>LN('ΒΗΜΑ 2ο-ΤΙΜΕΣ'!D162/'ΒΗΜΑ 2ο-ΤΙΜΕΣ'!D161)</f>
        <v>4.1061486797773918E-2</v>
      </c>
      <c r="E162" s="29">
        <f>LN('ΒΗΜΑ 2ο-ΤΙΜΕΣ'!E162/'ΒΗΜΑ 2ο-ΤΙΜΕΣ'!E161)</f>
        <v>2.4072329307793738E-2</v>
      </c>
      <c r="F162" s="29">
        <f>LN('ΒΗΜΑ 2ο-ΤΙΜΕΣ'!F162/'ΒΗΜΑ 2ο-ΤΙΜΕΣ'!F161)</f>
        <v>1.2121360532345041E-2</v>
      </c>
      <c r="G162" s="29">
        <f>LN('ΒΗΜΑ 2ο-ΤΙΜΕΣ'!G162/'ΒΗΜΑ 2ο-ΤΙΜΕΣ'!G161)</f>
        <v>1.0291686036547724E-2</v>
      </c>
      <c r="H162" s="29">
        <f>LN('ΒΗΜΑ 2ο-ΤΙΜΕΣ'!H162/'ΒΗΜΑ 2ο-ΤΙΜΕΣ'!H161)</f>
        <v>1.311494207782795E-2</v>
      </c>
      <c r="I162" s="29">
        <f>LN('ΒΗΜΑ 2ο-ΤΙΜΕΣ'!I162/'ΒΗΜΑ 2ο-ΤΙΜΕΣ'!I161)</f>
        <v>4.332268198729855E-2</v>
      </c>
      <c r="J162" s="29">
        <f>LN('ΒΗΜΑ 2ο-ΤΙΜΕΣ'!J162/'ΒΗΜΑ 2ο-ΤΙΜΕΣ'!J161)</f>
        <v>4.295711810093903E-2</v>
      </c>
      <c r="K162" s="29">
        <f>LN('ΒΗΜΑ 2ο-ΤΙΜΕΣ'!K162/'ΒΗΜΑ 2ο-ΤΙΜΕΣ'!K161)</f>
        <v>-4.3103515011223229E-3</v>
      </c>
      <c r="L162" s="29">
        <f>LN('ΒΗΜΑ 2ο-ΤΙΜΕΣ'!L162/'ΒΗΜΑ 2ο-ΤΙΜΕΣ'!L161)</f>
        <v>6.8826190929852316E-2</v>
      </c>
      <c r="M162" s="29">
        <f>LN('ΒΗΜΑ 2ο-ΤΙΜΕΣ'!M162/'ΒΗΜΑ 2ο-ΤΙΜΕΣ'!M161)</f>
        <v>4.7628048989254664E-2</v>
      </c>
      <c r="N162" s="29">
        <f>LN('ΒΗΜΑ 2ο-ΤΙΜΕΣ'!N162/'ΒΗΜΑ 2ο-ΤΙΜΕΣ'!N161)</f>
        <v>2.4097551579060524E-2</v>
      </c>
      <c r="O162" s="29">
        <f>LN('ΒΗΜΑ 2ο-ΤΙΜΕΣ'!O162/'ΒΗΜΑ 2ο-ΤΙΜΕΣ'!O161)</f>
        <v>1.4925650216675792E-2</v>
      </c>
      <c r="P162" s="29">
        <f>LN('ΒΗΜΑ 2ο-ΤΙΜΕΣ'!P162/'ΒΗΜΑ 2ο-ΤΙΜΕΣ'!P161)</f>
        <v>1.007565198874164E-2</v>
      </c>
      <c r="Q162" s="29">
        <f>LN('ΒΗΜΑ 2ο-ΤΙΜΕΣ'!Q162/'ΒΗΜΑ 2ο-ΤΙΜΕΣ'!Q161)</f>
        <v>2.6533458026828573E-2</v>
      </c>
      <c r="R162" s="29">
        <f>LN('ΒΗΜΑ 2ο-ΤΙΜΕΣ'!R162/'ΒΗΜΑ 2ο-ΤΙΜΕΣ'!R161)</f>
        <v>2.1390382487494423E-3</v>
      </c>
      <c r="S162" s="29">
        <f>LN('ΒΗΜΑ 2ο-ΤΙΜΕΣ'!S162/'ΒΗΜΑ 2ο-ΤΙΜΕΣ'!S161)</f>
        <v>1.952147174502011E-2</v>
      </c>
      <c r="T162" s="29">
        <f>LN('ΒΗΜΑ 2ο-ΤΙΜΕΣ'!T162/'ΒΗΜΑ 2ο-ΤΙΜΕΣ'!T161)</f>
        <v>2.5940351770465278E-3</v>
      </c>
      <c r="U162" s="29">
        <f>LN('ΒΗΜΑ 2ο-ΤΙΜΕΣ'!U162/'ΒΗΜΑ 2ο-ΤΙΜΕΣ'!U161)</f>
        <v>3.7483093254740474E-2</v>
      </c>
      <c r="V162" s="29">
        <f>LN('ΒΗΜΑ 2ο-ΤΙΜΕΣ'!V162/'ΒΗΜΑ 2ο-ΤΙΜΕΣ'!V161)</f>
        <v>4.728141195946116E-3</v>
      </c>
      <c r="W162" s="29">
        <f>LN('ΒΗΜΑ 2ο-ΤΙΜΕΣ'!W162/'ΒΗΜΑ 2ο-ΤΙΜΕΣ'!W161)</f>
        <v>3.1148235587038969E-2</v>
      </c>
      <c r="X162" s="29">
        <f>LN('ΒΗΜΑ 2ο-ΤΙΜΕΣ'!X162/'ΒΗΜΑ 2ο-ΤΙΜΕΣ'!X161)</f>
        <v>1.5640592541072154E-2</v>
      </c>
      <c r="Y162" s="29">
        <f>LN('ΒΗΜΑ 2ο-ΤΙΜΕΣ'!Y162/'ΒΗΜΑ 2ο-ΤΙΜΕΣ'!Y161)</f>
        <v>1.9360247284541394E-2</v>
      </c>
      <c r="Z162" s="29">
        <f>LN('ΒΗΜΑ 2ο-ΤΙΜΕΣ'!Z162/'ΒΗΜΑ 2ο-ΤΙΜΕΣ'!Z161)</f>
        <v>0</v>
      </c>
      <c r="AA162" s="29">
        <f>LN('ΒΗΜΑ 2ο-ΤΙΜΕΣ'!AA162/'ΒΗΜΑ 2ο-ΤΙΜΕΣ'!AA161)</f>
        <v>1.9220489940107648E-2</v>
      </c>
      <c r="AB162" s="29">
        <f>LN('ΒΗΜΑ 2ο-ΤΙΜΕΣ'!AB162/'ΒΗΜΑ 2ο-ΤΙΜΕΣ'!AB161)</f>
        <v>2.2884293833587806E-2</v>
      </c>
      <c r="AC162" s="29">
        <f>LN('ΒΗΜΑ 2ο-ΤΙΜΕΣ'!AC162/'ΒΗΜΑ 2ο-ΤΙΜΕΣ'!AC161)</f>
        <v>4.4414505440746224E-2</v>
      </c>
      <c r="AD162" s="29">
        <f>LN('ΒΗΜΑ 2ο-ΤΙΜΕΣ'!AD162/'ΒΗΜΑ 2ο-ΤΙΜΕΣ'!AD161)</f>
        <v>-2.5959591808215319E-3</v>
      </c>
      <c r="AE162" s="29">
        <f>LN('ΒΗΜΑ 2ο-ΤΙΜΕΣ'!AE162/'ΒΗΜΑ 2ο-ΤΙΜΕΣ'!AE161)</f>
        <v>3.2700461310934743E-2</v>
      </c>
      <c r="AF162" s="29">
        <f>LN('ΒΗΜΑ 2ο-ΤΙΜΕΣ'!AF162/'ΒΗΜΑ 2ο-ΤΙΜΕΣ'!AF161)</f>
        <v>2.4180798197214828E-2</v>
      </c>
      <c r="AG162" s="29">
        <f>LN('ΒΗΜΑ 2ο-ΤΙΜΕΣ'!AG162/'ΒΗΜΑ 2ο-ΤΙΜΕΣ'!AG161)</f>
        <v>-1.4503265776465246E-3</v>
      </c>
      <c r="AH162" s="29">
        <f>LN('ΒΗΜΑ 2ο-ΤΙΜΕΣ'!AH162/'ΒΗΜΑ 2ο-ΤΙΜΕΣ'!AH161)</f>
        <v>2.141846283255941E-2</v>
      </c>
      <c r="AI162" s="29">
        <f>LN('ΒΗΜΑ 2ο-ΤΙΜΕΣ'!AI162/'ΒΗΜΑ 2ο-ΤΙΜΕΣ'!AI161)</f>
        <v>5.7449455980747001E-2</v>
      </c>
      <c r="AJ162" s="29">
        <f>LN('ΒΗΜΑ 2ο-ΤΙΜΕΣ'!AJ162/'ΒΗΜΑ 2ο-ΤΙΜΕΣ'!AJ161)</f>
        <v>2.5079684397023606E-2</v>
      </c>
      <c r="AK162" s="29">
        <f>LN('ΒΗΜΑ 2ο-ΤΙΜΕΣ'!AK162/'ΒΗΜΑ 2ο-ΤΙΜΕΣ'!AK161)</f>
        <v>2.6331168427284408E-2</v>
      </c>
      <c r="AL162" s="29">
        <f>LN('ΒΗΜΑ 2ο-ΤΙΜΕΣ'!AL162/'ΒΗΜΑ 2ο-ΤΙΜΕΣ'!AL161)</f>
        <v>2.3392879574705594E-2</v>
      </c>
      <c r="AM162" s="29">
        <f>LN('ΒΗΜΑ 2ο-ΤΙΜΕΣ'!AM162/'ΒΗΜΑ 2ο-ΤΙΜΕΣ'!AM161)</f>
        <v>2.8457204814035585E-2</v>
      </c>
      <c r="AN162" s="29">
        <f>LN('ΒΗΜΑ 2ο-ΤΙΜΕΣ'!AN162/'ΒΗΜΑ 2ο-ΤΙΜΕΣ'!AN161)</f>
        <v>3.3006296468170077E-2</v>
      </c>
      <c r="AO162" s="29">
        <f>LN('ΒΗΜΑ 2ο-ΤΙΜΕΣ'!AO162/'ΒΗΜΑ 2ο-ΤΙΜΕΣ'!AO161)</f>
        <v>7.518832414027319E-3</v>
      </c>
    </row>
    <row r="163" spans="1:41">
      <c r="A163" s="28">
        <v>43147</v>
      </c>
      <c r="B163" s="29">
        <f>LN('ΒΗΜΑ 2ο-ΤΙΜΕΣ'!B163/'ΒΗΜΑ 2ο-ΤΙΜΕΣ'!B162)</f>
        <v>1.8095224977954835E-2</v>
      </c>
      <c r="C163" s="29">
        <f>LN('ΒΗΜΑ 2ο-ΤΙΜΕΣ'!C163/'ΒΗΜΑ 2ο-ΤΙΜΕΣ'!C162)</f>
        <v>-1.6308738041923874E-2</v>
      </c>
      <c r="D163" s="29">
        <f>LN('ΒΗΜΑ 2ο-ΤΙΜΕΣ'!D163/'ΒΗΜΑ 2ο-ΤΙΜΕΣ'!D162)</f>
        <v>-2.1787354184907296E-2</v>
      </c>
      <c r="E163" s="29">
        <f>LN('ΒΗΜΑ 2ο-ΤΙΜΕΣ'!E163/'ΒΗΜΑ 2ο-ΤΙΜΕΣ'!E162)</f>
        <v>-7.2652109914124133E-3</v>
      </c>
      <c r="F163" s="29">
        <f>LN('ΒΗΜΑ 2ο-ΤΙΜΕΣ'!F163/'ΒΗΜΑ 2ο-ΤΙΜΕΣ'!F162)</f>
        <v>6.0060240602117284E-3</v>
      </c>
      <c r="G163" s="29">
        <f>LN('ΒΗΜΑ 2ο-ΤΙΜΕΣ'!G163/'ΒΗΜΑ 2ο-ΤΙΜΕΣ'!G162)</f>
        <v>0</v>
      </c>
      <c r="H163" s="29">
        <f>LN('ΒΗΜΑ 2ο-ΤΙΜΕΣ'!H163/'ΒΗΜΑ 2ο-ΤΙΜΕΣ'!H162)</f>
        <v>3.2520353863773159E-3</v>
      </c>
      <c r="I163" s="29">
        <f>LN('ΒΗΜΑ 2ο-ΤΙΜΕΣ'!I163/'ΒΗΜΑ 2ο-ΤΙΜΕΣ'!I162)</f>
        <v>-8.8106296821549197E-3</v>
      </c>
      <c r="J163" s="29">
        <f>LN('ΒΗΜΑ 2ο-ΤΙΜΕΣ'!J163/'ΒΗΜΑ 2ο-ΤΙΜΕΣ'!J162)</f>
        <v>-1.4733231512984116E-2</v>
      </c>
      <c r="K163" s="29">
        <f>LN('ΒΗΜΑ 2ο-ΤΙΜΕΣ'!K163/'ΒΗΜΑ 2ο-ΤΙΜΕΣ'!K162)</f>
        <v>2.7690800145185983E-2</v>
      </c>
      <c r="L163" s="29">
        <f>LN('ΒΗΜΑ 2ο-ΤΙΜΕΣ'!L163/'ΒΗΜΑ 2ο-ΤΙΜΕΣ'!L162)</f>
        <v>2.7619707338399815E-2</v>
      </c>
      <c r="M163" s="29">
        <f>LN('ΒΗΜΑ 2ο-ΤΙΜΕΣ'!M163/'ΒΗΜΑ 2ο-ΤΙΜΕΣ'!M162)</f>
        <v>3.4823018358744904E-3</v>
      </c>
      <c r="N163" s="29">
        <f>LN('ΒΗΜΑ 2ο-ΤΙΜΕΣ'!N163/'ΒΗΜΑ 2ο-ΤΙΜΕΣ'!N162)</f>
        <v>-2.409755157906053E-2</v>
      </c>
      <c r="O163" s="29">
        <f>LN('ΒΗΜΑ 2ο-ΤΙΜΕΣ'!O163/'ΒΗΜΑ 2ο-ΤΙΜΕΣ'!O162)</f>
        <v>-1.4925650216675706E-2</v>
      </c>
      <c r="P163" s="29">
        <f>LN('ΒΗΜΑ 2ο-ΤΙΜΕΣ'!P163/'ΒΗΜΑ 2ο-ΤΙΜΕΣ'!P162)</f>
        <v>2.5031302181184748E-3</v>
      </c>
      <c r="Q163" s="29">
        <f>LN('ΒΗΜΑ 2ο-ΤΙΜΕΣ'!Q163/'ΒΗΜΑ 2ο-ΤΙΜΕΣ'!Q162)</f>
        <v>6.2150604034344132E-3</v>
      </c>
      <c r="R163" s="29">
        <f>LN('ΒΗΜΑ 2ο-ΤΙΜΕΣ'!R163/'ΒΗΜΑ 2ο-ΤΙΜΕΣ'!R162)</f>
        <v>1.0627092574286411E-2</v>
      </c>
      <c r="S163" s="29">
        <f>LN('ΒΗΜΑ 2ο-ΤΙΜΕΣ'!S163/'ΒΗΜΑ 2ο-ΤΙΜΕΣ'!S162)</f>
        <v>2.0870322725580159E-2</v>
      </c>
      <c r="T163" s="29">
        <f>LN('ΒΗΜΑ 2ο-ΤΙΜΕΣ'!T163/'ΒΗΜΑ 2ο-ΤΙΜΕΣ'!T162)</f>
        <v>2.8098911222359649E-2</v>
      </c>
      <c r="U163" s="29">
        <f>LN('ΒΗΜΑ 2ο-ΤΙΜΕΣ'!U163/'ΒΗΜΑ 2ο-ΤΙΜΕΣ'!U162)</f>
        <v>-2.3689771122404665E-2</v>
      </c>
      <c r="V163" s="29">
        <f>LN('ΒΗΜΑ 2ο-ΤΙΜΕΣ'!V163/'ΒΗΜΑ 2ο-ΤΙΜΕΣ'!V162)</f>
        <v>-9.47874395454377E-3</v>
      </c>
      <c r="W163" s="29">
        <f>LN('ΒΗΜΑ 2ο-ΤΙΜΕΣ'!W163/'ΒΗΜΑ 2ο-ΤΙΜΕΣ'!W162)</f>
        <v>3.2804840791616796E-3</v>
      </c>
      <c r="X163" s="29">
        <f>LN('ΒΗΜΑ 2ο-ΤΙΜΕΣ'!X163/'ΒΗΜΑ 2ο-ΤΙΜΕΣ'!X162)</f>
        <v>4.8379388024684502E-3</v>
      </c>
      <c r="Y163" s="29">
        <f>LN('ΒΗΜΑ 2ο-ΤΙΜΕΣ'!Y163/'ΒΗΜΑ 2ο-ΤΙΜΕΣ'!Y162)</f>
        <v>-2.9542118974315201E-3</v>
      </c>
      <c r="Z163" s="29">
        <f>LN('ΒΗΜΑ 2ο-ΤΙΜΕΣ'!Z163/'ΒΗΜΑ 2ο-ΤΙΜΕΣ'!Z162)</f>
        <v>-1.6147986407982103E-2</v>
      </c>
      <c r="AA163" s="29">
        <f>LN('ΒΗΜΑ 2ο-ΤΙΜΕΣ'!AA163/'ΒΗΜΑ 2ο-ΤΙΜΕΣ'!AA162)</f>
        <v>-1.9220489940107652E-2</v>
      </c>
      <c r="AB163" s="29">
        <f>LN('ΒΗΜΑ 2ο-ΤΙΜΕΣ'!AB163/'ΒΗΜΑ 2ο-ΤΙΜΕΣ'!AB162)</f>
        <v>1.7937700686667252E-2</v>
      </c>
      <c r="AC163" s="29">
        <f>LN('ΒΗΜΑ 2ο-ΤΙΜΕΣ'!AC163/'ΒΗΜΑ 2ο-ΤΙΜΕΣ'!AC162)</f>
        <v>-4.9301661078586089E-3</v>
      </c>
      <c r="AD163" s="29">
        <f>LN('ΒΗΜΑ 2ο-ΤΙΜΕΣ'!AD163/'ΒΗΜΑ 2ο-ΤΙΜΕΣ'!AD162)</f>
        <v>4.2172734292644752E-2</v>
      </c>
      <c r="AE163" s="29">
        <f>LN('ΒΗΜΑ 2ο-ΤΙΜΕΣ'!AE163/'ΒΗΜΑ 2ο-ΤΙΜΕΣ'!AE162)</f>
        <v>-1.3495481474884509E-2</v>
      </c>
      <c r="AF163" s="29">
        <f>LN('ΒΗΜΑ 2ο-ΤΙΜΕΣ'!AF163/'ΒΗΜΑ 2ο-ΤΙΜΕΣ'!AF162)</f>
        <v>-1.0291686036547636E-2</v>
      </c>
      <c r="AG163" s="29">
        <f>LN('ΒΗΜΑ 2ο-ΤΙΜΕΣ'!AG163/'ΒΗΜΑ 2ο-ΤΙΜΕΣ'!AG162)</f>
        <v>1.5839064029746167E-2</v>
      </c>
      <c r="AH163" s="29">
        <f>LN('ΒΗΜΑ 2ο-ΤΙΜΕΣ'!AH163/'ΒΗΜΑ 2ο-ΤΙΜΕΣ'!AH162)</f>
        <v>2.0161297151844956E-3</v>
      </c>
      <c r="AI163" s="29">
        <f>LN('ΒΗΜΑ 2ο-ΤΙΜΕΣ'!AI163/'ΒΗΜΑ 2ο-ΤΙΜΕΣ'!AI162)</f>
        <v>7.042282625412951E-3</v>
      </c>
      <c r="AJ163" s="29">
        <f>LN('ΒΗΜΑ 2ο-ΤΙΜΕΣ'!AJ163/'ΒΗΜΑ 2ο-ΤΙΜΕΣ'!AJ162)</f>
        <v>-1.5491869868293781E-3</v>
      </c>
      <c r="AK163" s="29">
        <f>LN('ΒΗΜΑ 2ο-ΤΙΜΕΣ'!AK163/'ΒΗΜΑ 2ο-ΤΙΜΕΣ'!AK162)</f>
        <v>8.2816208317220176E-3</v>
      </c>
      <c r="AL163" s="29">
        <f>LN('ΒΗΜΑ 2ο-ΤΙΜΕΣ'!AL163/'ΒΗΜΑ 2ο-ΤΙΜΕΣ'!AL162)</f>
        <v>0</v>
      </c>
      <c r="AM163" s="29">
        <f>LN('ΒΗΜΑ 2ο-ΤΙΜΕΣ'!AM163/'ΒΗΜΑ 2ο-ΤΙΜΕΣ'!AM162)</f>
        <v>-1.8200704646846391E-2</v>
      </c>
      <c r="AN163" s="29">
        <f>LN('ΒΗΜΑ 2ο-ΤΙΜΕΣ'!AN163/'ΒΗΜΑ 2ο-ΤΙΜΕΣ'!AN162)</f>
        <v>-1.9672765598704893E-2</v>
      </c>
      <c r="AO163" s="29">
        <f>LN('ΒΗΜΑ 2ο-ΤΙΜΕΣ'!AO163/'ΒΗΜΑ 2ο-ΤΙΜΕΣ'!AO162)</f>
        <v>-1.8744147943503039E-3</v>
      </c>
    </row>
    <row r="164" spans="1:41">
      <c r="A164" s="28">
        <v>43151</v>
      </c>
      <c r="B164" s="29">
        <f>LN('ΒΗΜΑ 2ο-ΤΙΜΕΣ'!B164/'ΒΗΜΑ 2ο-ΤΙΜΕΣ'!B163)</f>
        <v>-9.5390230467588353E-3</v>
      </c>
      <c r="C164" s="29">
        <f>LN('ΒΗΜΑ 2ο-ΤΙΜΕΣ'!C164/'ΒΗΜΑ 2ο-ΤΙΜΕΣ'!C163)</f>
        <v>5.2413742684040136E-2</v>
      </c>
      <c r="D164" s="29">
        <f>LN('ΒΗΜΑ 2ο-ΤΙΜΕΣ'!D164/'ΒΗΜΑ 2ο-ΤΙΜΕΣ'!D163)</f>
        <v>1.6023649468157323E-2</v>
      </c>
      <c r="E164" s="29">
        <f>LN('ΒΗΜΑ 2ο-ΤΙΜΕΣ'!E164/'ΒΗΜΑ 2ο-ΤΙΜΕΣ'!E163)</f>
        <v>-1.5748356968139168E-2</v>
      </c>
      <c r="F164" s="29">
        <f>LN('ΒΗΜΑ 2ο-ΤΙΜΕΣ'!F164/'ΒΗΜΑ 2ο-ΤΙΜΕΣ'!F163)</f>
        <v>-8.4185704655957896E-3</v>
      </c>
      <c r="G164" s="29">
        <f>LN('ΒΗΜΑ 2ο-ΤΙΜΕΣ'!G164/'ΒΗΜΑ 2ο-ΤΙΜΕΣ'!G163)</f>
        <v>3.4071583216141346E-3</v>
      </c>
      <c r="H164" s="29">
        <f>LN('ΒΗΜΑ 2ο-ΤΙΜΕΣ'!H164/'ΒΗΜΑ 2ο-ΤΙΜΕΣ'!H163)</f>
        <v>-9.7880063661629317E-3</v>
      </c>
      <c r="I164" s="29">
        <f>LN('ΒΗΜΑ 2ο-ΤΙΜΕΣ'!I164/'ΒΗΜΑ 2ο-ΤΙΜΕΣ'!I163)</f>
        <v>-7.4019582956678133E-3</v>
      </c>
      <c r="J164" s="29">
        <f>LN('ΒΗΜΑ 2ο-ΤΙΜΕΣ'!J164/'ΒΗΜΑ 2ο-ΤΙΜΕΣ'!J163)</f>
        <v>-2.0619287202735592E-2</v>
      </c>
      <c r="K164" s="29">
        <f>LN('ΒΗΜΑ 2ο-ΤΙΜΕΣ'!K164/'ΒΗΜΑ 2ο-ΤΙΜΕΣ'!K163)</f>
        <v>-2.1030501967787877E-3</v>
      </c>
      <c r="L164" s="29">
        <f>LN('ΒΗΜΑ 2ο-ΤΙΜΕΣ'!L164/'ΒΗΜΑ 2ο-ΤΙΜΕΣ'!L163)</f>
        <v>4.5487597620414343E-2</v>
      </c>
      <c r="M164" s="29">
        <f>LN('ΒΗΜΑ 2ο-ΤΙΜΕΣ'!M164/'ΒΗΜΑ 2ο-ΤΙΜΕΣ'!M163)</f>
        <v>-2.5823031110479917E-2</v>
      </c>
      <c r="N164" s="29">
        <f>LN('ΒΗΜΑ 2ο-ΤΙΜΕΣ'!N164/'ΒΗΜΑ 2ο-ΤΙΜΕΣ'!N163)</f>
        <v>8.0972102326193028E-3</v>
      </c>
      <c r="O164" s="29">
        <f>LN('ΒΗΜΑ 2ο-ΤΙΜΕΣ'!O164/'ΒΗΜΑ 2ο-ΤΙΜΕΣ'!O163)</f>
        <v>-1.8975901459005805E-2</v>
      </c>
      <c r="P164" s="29">
        <f>LN('ΒΗΜΑ 2ο-ΤΙΜΕΣ'!P164/'ΒΗΜΑ 2ο-ΤΙΜΕΣ'!P163)</f>
        <v>-2.503130218118477E-3</v>
      </c>
      <c r="Q164" s="29">
        <f>LN('ΒΗΜΑ 2ο-ΤΙΜΕΣ'!Q164/'ΒΗΜΑ 2ο-ΤΙΜΕΣ'!Q163)</f>
        <v>3.7105793965355534E-3</v>
      </c>
      <c r="R164" s="29">
        <f>LN('ΒΗΜΑ 2ο-ΤΙΜΕΣ'!R164/'ΒΗΜΑ 2ο-ΤΙΜΕΣ'!R163)</f>
        <v>3.1662295580495133E-3</v>
      </c>
      <c r="S164" s="29">
        <f>LN('ΒΗΜΑ 2ο-ΤΙΜΕΣ'!S164/'ΒΗΜΑ 2ο-ΤΙΜΕΣ'!S163)</f>
        <v>8.5690327251015871E-3</v>
      </c>
      <c r="T164" s="29">
        <f>LN('ΒΗΜΑ 2ο-ΤΙΜΕΣ'!T164/'ΒΗΜΑ 2ο-ΤΙΜΕΣ'!T163)</f>
        <v>-2.0356937068744085E-2</v>
      </c>
      <c r="U164" s="29">
        <f>LN('ΒΗΜΑ 2ο-ΤΙΜΕΣ'!U164/'ΒΗΜΑ 2ο-ΤΙΜΕΣ'!U163)</f>
        <v>-6.8728792877620643E-3</v>
      </c>
      <c r="V164" s="29">
        <f>LN('ΒΗΜΑ 2ο-ΤΙΜΕΣ'!V164/'ΒΗΜΑ 2ο-ΤΙΜΕΣ'!V163)</f>
        <v>-2.8987536873252298E-2</v>
      </c>
      <c r="W164" s="29">
        <f>LN('ΒΗΜΑ 2ο-ΤΙΜΕΣ'!W164/'ΒΗΜΑ 2ο-ΤΙΜΕΣ'!W163)</f>
        <v>0</v>
      </c>
      <c r="X164" s="29">
        <f>LN('ΒΗΜΑ 2ο-ΤΙΜΕΣ'!X164/'ΒΗΜΑ 2ο-ΤΙΜΕΣ'!X163)</f>
        <v>-2.3438572972017582E-2</v>
      </c>
      <c r="Y164" s="29">
        <f>LN('ΒΗΜΑ 2ο-ΤΙΜΕΣ'!Y164/'ΒΗΜΑ 2ο-ΤΙΜΕΣ'!Y163)</f>
        <v>-7.4239390712822805E-3</v>
      </c>
      <c r="Z164" s="29">
        <f>LN('ΒΗΜΑ 2ο-ΤΙΜΕΣ'!Z164/'ΒΗΜΑ 2ο-ΤΙΜΕΣ'!Z163)</f>
        <v>-1.1696039763191187E-2</v>
      </c>
      <c r="AA164" s="29">
        <f>LN('ΒΗΜΑ 2ο-ΤΙΜΕΣ'!AA164/'ΒΗΜΑ 2ο-ΤΙΜΕΣ'!AA163)</f>
        <v>-6.8728792877620643E-3</v>
      </c>
      <c r="AB164" s="29">
        <f>LN('ΒΗΜΑ 2ο-ΤΙΜΕΣ'!AB164/'ΒΗΜΑ 2ο-ΤΙΜΕΣ'!AB163)</f>
        <v>6.644542718668732E-3</v>
      </c>
      <c r="AC164" s="29">
        <f>LN('ΒΗΜΑ 2ο-ΤΙΜΕΣ'!AC164/'ΒΗΜΑ 2ο-ΤΙΜΕΣ'!AC163)</f>
        <v>5.7495024912611204E-3</v>
      </c>
      <c r="AD164" s="29">
        <f>LN('ΒΗΜΑ 2ο-ΤΙΜΕΣ'!AD164/'ΒΗΜΑ 2ο-ΤΙΜΕΣ'!AD163)</f>
        <v>-2.4951002072914098E-3</v>
      </c>
      <c r="AE164" s="29">
        <f>LN('ΒΗΜΑ 2ο-ΤΙΜΕΣ'!AE164/'ΒΗΜΑ 2ο-ΤΙΜΕΣ'!AE163)</f>
        <v>-8.1855845864395177E-3</v>
      </c>
      <c r="AF164" s="29">
        <f>LN('ΒΗΜΑ 2ο-ΤΙΜΕΣ'!AF164/'ΒΗΜΑ 2ο-ΤΙΜΕΣ'!AF163)</f>
        <v>3.3901551675681416E-2</v>
      </c>
      <c r="AG164" s="29">
        <f>LN('ΒΗΜΑ 2ο-ΤΙΜΕΣ'!AG164/'ΒΗΜΑ 2ο-ΤΙΜΕΣ'!AG163)</f>
        <v>1.1363758650315003E-2</v>
      </c>
      <c r="AH164" s="29">
        <f>LN('ΒΗΜΑ 2ο-ΤΙΜΕΣ'!AH164/'ΒΗΜΑ 2ο-ΤΙΜΕΣ'!AH163)</f>
        <v>-2.2404195753847757E-2</v>
      </c>
      <c r="AI164" s="29">
        <f>LN('ΒΗΜΑ 2ο-ΤΙΜΕΣ'!AI164/'ΒΗΜΑ 2ο-ΤΙΜΕΣ'!AI163)</f>
        <v>-3.0640088375135769E-2</v>
      </c>
      <c r="AJ164" s="29">
        <f>LN('ΒΗΜΑ 2ο-ΤΙΜΕΣ'!AJ164/'ΒΗΜΑ 2ο-ΤΙΜΕΣ'!AJ163)</f>
        <v>0</v>
      </c>
      <c r="AK164" s="29">
        <f>LN('ΒΗΜΑ 2ο-ΤΙΜΕΣ'!AK164/'ΒΗΜΑ 2ο-ΤΙΜΕΣ'!AK163)</f>
        <v>4.1152321451065794E-3</v>
      </c>
      <c r="AL164" s="29">
        <f>LN('ΒΗΜΑ 2ο-ΤΙΜΕΣ'!AL164/'ΒΗΜΑ 2ο-ΤΙΜΕΣ'!AL163)</f>
        <v>-1.749315744751723E-2</v>
      </c>
      <c r="AM164" s="29">
        <f>LN('ΒΗΜΑ 2ο-ΤΙΜΕΣ'!AM164/'ΒΗΜΑ 2ο-ΤΙΜΕΣ'!AM163)</f>
        <v>6.1037829380176656E-3</v>
      </c>
      <c r="AN164" s="29">
        <f>LN('ΒΗΜΑ 2ο-ΤΙΜΕΣ'!AN164/'ΒΗΜΑ 2ο-ΤΙΜΕΣ'!AN163)</f>
        <v>-3.3673215106587953E-2</v>
      </c>
      <c r="AO164" s="29">
        <f>LN('ΒΗΜΑ 2ο-ΤΙΜΕΣ'!AO164/'ΒΗΜΑ 2ο-ΤΙΜΕΣ'!AO163)</f>
        <v>-2.0853836283205848E-2</v>
      </c>
    </row>
    <row r="165" spans="1:41">
      <c r="A165" s="28">
        <v>43152</v>
      </c>
      <c r="B165" s="29">
        <f>LN('ΒΗΜΑ 2ο-ΤΙΜΕΣ'!B165/'ΒΗΜΑ 2ο-ΤΙΜΕΣ'!B164)</f>
        <v>-9.6308930609613E-3</v>
      </c>
      <c r="C165" s="29">
        <f>LN('ΒΗΜΑ 2ο-ΤΙΜΕΣ'!C165/'ΒΗΜΑ 2ο-ΤΙΜΕΣ'!C164)</f>
        <v>8.4746269909722356E-3</v>
      </c>
      <c r="D165" s="29">
        <f>LN('ΒΗΜΑ 2ο-ΤΙΜΕΣ'!D165/'ΒΗΜΑ 2ο-ΤΙΜΕΣ'!D164)</f>
        <v>2.5679014417691447E-2</v>
      </c>
      <c r="E165" s="29">
        <f>LN('ΒΗΜΑ 2ο-ΤΙΜΕΣ'!E165/'ΒΗΜΑ 2ο-ΤΙΜΕΣ'!E164)</f>
        <v>1.1572985557658564E-2</v>
      </c>
      <c r="F165" s="29">
        <f>LN('ΒΗΜΑ 2ο-ΤΙΜΕΣ'!F165/'ΒΗΜΑ 2ο-ΤΙΜΕΣ'!F164)</f>
        <v>-8.4900449328312848E-3</v>
      </c>
      <c r="G165" s="29">
        <f>LN('ΒΗΜΑ 2ο-ΤΙΜΕΣ'!G165/'ΒΗΜΑ 2ο-ΤΙΜΕΣ'!G164)</f>
        <v>2.0202707317519469E-2</v>
      </c>
      <c r="H165" s="29">
        <f>LN('ΒΗΜΑ 2ο-ΤΙΜΕΣ'!H165/'ΒΗΜΑ 2ο-ΤΙΜΕΣ'!H164)</f>
        <v>3.2733253449693297E-3</v>
      </c>
      <c r="I165" s="29">
        <f>LN('ΒΗΜΑ 2ο-ΤΙΜΕΣ'!I165/'ΒΗΜΑ 2ο-ΤΙΜΕΣ'!I164)</f>
        <v>2.9673612278020081E-3</v>
      </c>
      <c r="J165" s="29">
        <f>LN('ΒΗΜΑ 2ο-ΤΙΜΕΣ'!J165/'ΒΗΜΑ 2ο-ΤΙΜΕΣ'!J164)</f>
        <v>-7.6045993852193036E-3</v>
      </c>
      <c r="K165" s="29">
        <f>LN('ΒΗΜΑ 2ο-ΤΙΜΕΣ'!K165/'ΒΗΜΑ 2ο-ΤΙΜΕΣ'!K164)</f>
        <v>-2.3430251808385996E-2</v>
      </c>
      <c r="L165" s="29">
        <f>LN('ΒΗΜΑ 2ο-ΤΙΜΕΣ'!L165/'ΒΗΜΑ 2ο-ΤΙΜΕΣ'!L164)</f>
        <v>-3.4200796085784586E-2</v>
      </c>
      <c r="M165" s="29">
        <f>LN('ΒΗΜΑ 2ο-ΤΙΜΕΣ'!M165/'ΒΗΜΑ 2ο-ΤΙΜΕΣ'!M164)</f>
        <v>3.8488715682587417E-2</v>
      </c>
      <c r="N165" s="29">
        <f>LN('ΒΗΜΑ 2ο-ΤΙΜΕΣ'!N165/'ΒΗΜΑ 2ο-ΤΙΜΕΣ'!N164)</f>
        <v>-1.6260520871780291E-2</v>
      </c>
      <c r="O165" s="29">
        <f>LN('ΒΗΜΑ 2ο-ΤΙΜΕΣ'!O165/'ΒΗΜΑ 2ο-ΤΙΜΕΣ'!O164)</f>
        <v>1.5209418663528708E-2</v>
      </c>
      <c r="P165" s="29">
        <f>LN('ΒΗΜΑ 2ο-ΤΙΜΕΣ'!P165/'ΒΗΜΑ 2ο-ΤΙΜΕΣ'!P164)</f>
        <v>0</v>
      </c>
      <c r="Q165" s="29">
        <f>LN('ΒΗΜΑ 2ο-ΤΙΜΕΣ'!Q165/'ΒΗΜΑ 2ο-ΤΙΜΕΣ'!Q164)</f>
        <v>3.0397477184370948E-2</v>
      </c>
      <c r="R165" s="29">
        <f>LN('ΒΗΜΑ 2ο-ΤΙΜΕΣ'!R165/'ΒΗΜΑ 2ο-ΤΙΜΕΣ'!R164)</f>
        <v>-1.9149521332860787E-2</v>
      </c>
      <c r="S165" s="29">
        <f>LN('ΒΗΜΑ 2ο-ΤΙΜΕΣ'!S165/'ΒΗΜΑ 2ο-ΤΙΜΕΣ'!S164)</f>
        <v>3.4071583216141346E-3</v>
      </c>
      <c r="T165" s="29">
        <f>LN('ΒΗΜΑ 2ο-ΤΙΜΕΣ'!T165/'ΒΗΜΑ 2ο-ΤΙΜΕΣ'!T164)</f>
        <v>-2.5740039951728773E-3</v>
      </c>
      <c r="U165" s="29">
        <f>LN('ΒΗΜΑ 2ο-ΤΙΜΕΣ'!U165/'ΒΗΜΑ 2ο-ΤΙΜΕΣ'!U164)</f>
        <v>-1.0398707220898622E-2</v>
      </c>
      <c r="V165" s="29">
        <f>LN('ΒΗΜΑ 2ο-ΤΙΜΕΣ'!V165/'ΒΗΜΑ 2ο-ΤΙΜΕΣ'!V164)</f>
        <v>1.9418085857101516E-2</v>
      </c>
      <c r="W165" s="29">
        <f>LN('ΒΗΜΑ 2ο-ΤΙΜΕΣ'!W165/'ΒΗΜΑ 2ο-ΤΙΜΕΣ'!W164)</f>
        <v>-6.5717651632346136E-3</v>
      </c>
      <c r="X165" s="29">
        <f>LN('ΒΗΜΑ 2ο-ΤΙΜΕΣ'!X165/'ΒΗΜΑ 2ο-ΤΙΜΕΣ'!X164)</f>
        <v>-9.9305682026006887E-3</v>
      </c>
      <c r="Y165" s="29">
        <f>LN('ΒΗΜΑ 2ο-ΤΙΜΕΣ'!Y165/'ΒΗΜΑ 2ο-ΤΙΜΕΣ'!Y164)</f>
        <v>4.231119807172283E-2</v>
      </c>
      <c r="Z165" s="29">
        <f>LN('ΒΗΜΑ 2ο-ΤΙΜΕΣ'!Z165/'ΒΗΜΑ 2ο-ΤΙΜΕΣ'!Z164)</f>
        <v>2.3501773449534514E-3</v>
      </c>
      <c r="AA165" s="29">
        <f>LN('ΒΗΜΑ 2ο-ΤΙΜΕΣ'!AA165/'ΒΗΜΑ 2ο-ΤΙΜΕΣ'!AA164)</f>
        <v>4.4951387862266268E-2</v>
      </c>
      <c r="AB165" s="29">
        <f>LN('ΒΗΜΑ 2ο-ΤΙΜΕΣ'!AB165/'ΒΗΜΑ 2ο-ΤΙΜΕΣ'!AB164)</f>
        <v>1.5334364000106524E-2</v>
      </c>
      <c r="AC165" s="29">
        <f>LN('ΒΗΜΑ 2ο-ΤΙΜΕΣ'!AC165/'ΒΗΜΑ 2ο-ΤΙΜΕΣ'!AC164)</f>
        <v>-9.0498355199180383E-3</v>
      </c>
      <c r="AD165" s="29">
        <f>LN('ΒΗΜΑ 2ο-ΤΙΜΕΣ'!AD165/'ΒΗΜΑ 2ο-ΤΙΜΕΣ'!AD164)</f>
        <v>7.1352125752832836E-4</v>
      </c>
      <c r="AE165" s="29">
        <f>LN('ΒΗΜΑ 2ο-ΤΙΜΕΣ'!AE165/'ΒΗΜΑ 2ο-ΤΙΜΕΣ'!AE164)</f>
        <v>-8.2531417567204141E-3</v>
      </c>
      <c r="AF165" s="29">
        <f>LN('ΒΗΜΑ 2ο-ΤΙΜΕΣ'!AF165/'ΒΗΜΑ 2ο-ΤΙΜΕΣ'!AF164)</f>
        <v>6.7658648473814864E-2</v>
      </c>
      <c r="AG165" s="29">
        <f>LN('ΒΗΜΑ 2ο-ΤΙΜΕΣ'!AG165/'ΒΗΜΑ 2ο-ΤΙΜΕΣ'!AG164)</f>
        <v>-1.7094433359300183E-2</v>
      </c>
      <c r="AH165" s="29">
        <f>LN('ΒΗΜΑ 2ο-ΤΙΜΕΣ'!AH165/'ΒΗΜΑ 2ο-ΤΙΜΕΣ'!AH164)</f>
        <v>-7.2351736807793367E-3</v>
      </c>
      <c r="AI165" s="29">
        <f>LN('ΒΗΜΑ 2ο-ΤΙΜΕΣ'!AI165/'ΒΗΜΑ 2ο-ΤΙΜΕΣ'!AI164)</f>
        <v>-3.6245055989602487E-3</v>
      </c>
      <c r="AJ165" s="29">
        <f>LN('ΒΗΜΑ 2ο-ΤΙΜΕΣ'!AJ165/'ΒΗΜΑ 2ο-ΤΙΜΕΣ'!AJ164)</f>
        <v>-3.10559255815313E-3</v>
      </c>
      <c r="AK165" s="29">
        <f>LN('ΒΗΜΑ 2ο-ΤΙΜΕΣ'!AK165/'ΒΗΜΑ 2ο-ΤΙΜΕΣ'!AK164)</f>
        <v>8.1800047119306891E-3</v>
      </c>
      <c r="AL165" s="29">
        <f>LN('ΒΗΜΑ 2ο-ΤΙΜΕΣ'!AL165/'ΒΗΜΑ 2ο-ΤΙΜΕΣ'!AL164)</f>
        <v>1.7493157447517119E-2</v>
      </c>
      <c r="AM165" s="29">
        <f>LN('ΒΗΜΑ 2ο-ΤΙΜΕΣ'!AM165/'ΒΗΜΑ 2ο-ΤΙΜΕΣ'!AM164)</f>
        <v>2.0263431452324674E-3</v>
      </c>
      <c r="AN165" s="29">
        <f>LN('ΒΗΜΑ 2ο-ΤΙΜΕΣ'!AN165/'ΒΗΜΑ 2ο-ΤΙΜΕΣ'!AN164)</f>
        <v>-6.8728792877620643E-3</v>
      </c>
      <c r="AO165" s="29">
        <f>LN('ΒΗΜΑ 2ο-ΤΙΜΕΣ'!AO165/'ΒΗΜΑ 2ο-ΤΙΜΕΣ'!AO164)</f>
        <v>-1.5444322427473631E-2</v>
      </c>
    </row>
    <row r="166" spans="1:41">
      <c r="A166" s="28">
        <v>43153</v>
      </c>
      <c r="B166" s="29">
        <f>LN('ΒΗΜΑ 2ο-ΤΙΜΕΣ'!B166/'ΒΗΜΑ 2ο-ΤΙΜΕΣ'!B165)</f>
        <v>1.4941579998198923E-2</v>
      </c>
      <c r="C166" s="29">
        <f>LN('ΒΗΜΑ 2ο-ΤΙΜΕΣ'!C166/'ΒΗΜΑ 2ο-ΤΙΜΕΣ'!C165)</f>
        <v>8.4034107963793792E-3</v>
      </c>
      <c r="D166" s="29">
        <f>LN('ΒΗΜΑ 2ο-ΤΙΜΕΣ'!D166/'ΒΗΜΑ 2ο-ΤΙΜΕΣ'!D165)</f>
        <v>9.8108705642592393E-3</v>
      </c>
      <c r="E166" s="29">
        <f>LN('ΒΗΜΑ 2ο-ΤΙΜΕΣ'!E166/'ΒΗΜΑ 2ο-ΤΙΜΕΣ'!E165)</f>
        <v>4.175371410480592E-3</v>
      </c>
      <c r="F166" s="29">
        <f>LN('ΒΗΜΑ 2ο-ΤΙΜΕΣ'!F166/'ΒΗΜΑ 2ο-ΤΙΜΕΣ'!F165)</f>
        <v>9.6970456828665529E-3</v>
      </c>
      <c r="G166" s="29">
        <f>LN('ΒΗΜΑ 2ο-ΤΙΜΕΣ'!G166/'ΒΗΜΑ 2ο-ΤΙΜΕΣ'!G165)</f>
        <v>1.6529301951210506E-2</v>
      </c>
      <c r="H166" s="29">
        <f>LN('ΒΗΜΑ 2ο-ΤΙΜΕΣ'!H166/'ΒΗΜΑ 2ο-ΤΙΜΕΣ'!H165)</f>
        <v>6.5146810211936723E-3</v>
      </c>
      <c r="I166" s="29">
        <f>LN('ΒΗΜΑ 2ο-ΤΙΜΕΣ'!I166/'ΒΗΜΑ 2ο-ΤΙΜΕΣ'!I165)</f>
        <v>8.8496152769826E-3</v>
      </c>
      <c r="J166" s="29">
        <f>LN('ΒΗΜΑ 2ο-ΤΙΜΕΣ'!J166/'ΒΗΜΑ 2ο-ΤΙΜΕΣ'!J165)</f>
        <v>1.9065782705814474E-3</v>
      </c>
      <c r="K166" s="29">
        <f>LN('ΒΗΜΑ 2ο-ΤΙΜΕΣ'!K166/'ΒΗΜΑ 2ο-ΤΙΜΕΣ'!K165)</f>
        <v>4.3010818993907017E-3</v>
      </c>
      <c r="L166" s="29">
        <f>LN('ΒΗΜΑ 2ο-ΤΙΜΕΣ'!L166/'ΒΗΜΑ 2ο-ΤΙΜΕΣ'!L165)</f>
        <v>2.4391453124159263E-2</v>
      </c>
      <c r="M166" s="29">
        <f>LN('ΒΗΜΑ 2ο-ΤΙΜΕΣ'!M166/'ΒΗΜΑ 2ο-ΤΙΜΕΣ'!M165)</f>
        <v>2.3743342619319888E-2</v>
      </c>
      <c r="N166" s="29">
        <f>LN('ΒΗΜΑ 2ο-ΤΙΜΕΣ'!N166/'ΒΗΜΑ 2ο-ΤΙΜΕΣ'!N165)</f>
        <v>2.4292692569044483E-2</v>
      </c>
      <c r="O166" s="29">
        <f>LN('ΒΗΜΑ 2ο-ΤΙΜΕΣ'!O166/'ΒΗΜΑ 2ο-ΤΙΜΕΣ'!O165)</f>
        <v>2.607224030977532E-2</v>
      </c>
      <c r="P166" s="29">
        <f>LN('ΒΗΜΑ 2ο-ΤΙΜΕΣ'!P166/'ΒΗΜΑ 2ο-ΤΙΜΕΣ'!P165)</f>
        <v>-5.0251362026730428E-3</v>
      </c>
      <c r="Q166" s="29">
        <f>LN('ΒΗΜΑ 2ο-ΤΙΜΕΣ'!Q166/'ΒΗΜΑ 2ο-ΤΙΜΕΣ'!Q165)</f>
        <v>2.3923456386196799E-3</v>
      </c>
      <c r="R166" s="29">
        <f>LN('ΒΗΜΑ 2ο-ΤΙΜΕΣ'!R166/'ΒΗΜΑ 2ο-ΤΙΜΕΣ'!R165)</f>
        <v>-2.2814677766171399E-2</v>
      </c>
      <c r="S166" s="29">
        <f>LN('ΒΗΜΑ 2ο-ΤΙΜΕΣ'!S166/'ΒΗΜΑ 2ο-ΤΙΜΕΣ'!S165)</f>
        <v>-5.1151006667704887E-3</v>
      </c>
      <c r="T166" s="29">
        <f>LN('ΒΗΜΑ 2ο-ΤΙΜΕΣ'!T166/'ΒΗΜΑ 2ο-ΤΙΜΕΣ'!T165)</f>
        <v>2.5740039951728426E-3</v>
      </c>
      <c r="U166" s="29">
        <f>LN('ΒΗΜΑ 2ο-ΤΙΜΕΣ'!U166/'ΒΗΜΑ 2ο-ΤΙΜΕΣ'!U165)</f>
        <v>6.944472352810995E-3</v>
      </c>
      <c r="V166" s="29">
        <f>LN('ΒΗΜΑ 2ο-ΤΙΜΕΣ'!V166/'ΒΗΜΑ 2ο-ΤΙΜΕΣ'!V165)</f>
        <v>1.4320053774748471E-2</v>
      </c>
      <c r="W166" s="29">
        <f>LN('ΒΗΜΑ 2ο-ΤΙΜΕΣ'!W166/'ΒΗΜΑ 2ο-ΤΙΜΕΣ'!W165)</f>
        <v>1.092907053219023E-2</v>
      </c>
      <c r="X166" s="29">
        <f>LN('ΒΗΜΑ 2ο-ΤΙΜΕΣ'!X166/'ΒΗΜΑ 2ο-ΤΙΜΕΣ'!X165)</f>
        <v>1.3875346493617238E-2</v>
      </c>
      <c r="Y166" s="29">
        <f>LN('ΒΗΜΑ 2ο-ΤΙΜΕΣ'!Y166/'ΒΗΜΑ 2ο-ΤΙΜΕΣ'!Y165)</f>
        <v>0</v>
      </c>
      <c r="Z166" s="29">
        <f>LN('ΒΗΜΑ 2ο-ΤΙΜΕΣ'!Z166/'ΒΗΜΑ 2ο-ΤΙΜΕΣ'!Z165)</f>
        <v>7.0175726586465398E-3</v>
      </c>
      <c r="AA166" s="29">
        <f>LN('ΒΗΜΑ 2ο-ΤΙΜΕΣ'!AA166/'ΒΗΜΑ 2ο-ΤΙΜΕΣ'!AA165)</f>
        <v>8.7527911095947077E-3</v>
      </c>
      <c r="AB166" s="29">
        <f>LN('ΒΗΜΑ 2ο-ΤΙΜΕΣ'!AB166/'ΒΗΜΑ 2ο-ΤΙΜΕΣ'!AB165)</f>
        <v>0</v>
      </c>
      <c r="AC166" s="29">
        <f>LN('ΒΗΜΑ 2ο-ΤΙΜΕΣ'!AC166/'ΒΗΜΑ 2ο-ΤΙΜΕΣ'!AC165)</f>
        <v>-4.1407926660312769E-3</v>
      </c>
      <c r="AD166" s="29">
        <f>LN('ΒΗΜΑ 2ο-ΤΙΜΕΣ'!AD166/'ΒΗΜΑ 2ο-ΤΙΜΕΣ'!AD165)</f>
        <v>-1.2560724983518805E-2</v>
      </c>
      <c r="AE166" s="29">
        <f>LN('ΒΗΜΑ 2ο-ΤΙΜΕΣ'!AE166/'ΒΗΜΑ 2ο-ΤΙΜΕΣ'!AE165)</f>
        <v>1.9152432214756137E-2</v>
      </c>
      <c r="AF166" s="29">
        <f>LN('ΒΗΜΑ 2ο-ΤΙΜΕΣ'!AF166/'ΒΗΜΑ 2ο-ΤΙΜΕΣ'!AF165)</f>
        <v>3.1104224143925518E-3</v>
      </c>
      <c r="AG166" s="29">
        <f>LN('ΒΗΜΑ 2ο-ΤΙΜΕΣ'!AG166/'ΒΗΜΑ 2ο-ΤΙΜΕΣ'!AG165)</f>
        <v>1.709443335930004E-2</v>
      </c>
      <c r="AH166" s="29">
        <f>LN('ΒΗΜΑ 2ο-ΤΙΜΕΣ'!AH166/'ΒΗΜΑ 2ο-ΤΙΜΕΣ'!AH165)</f>
        <v>1.8500013743920209E-2</v>
      </c>
      <c r="AI166" s="29">
        <f>LN('ΒΗΜΑ 2ο-ΤΙΜΕΣ'!AI166/'ΒΗΜΑ 2ο-ΤΙΜΕΣ'!AI165)</f>
        <v>8.6768440256890355E-3</v>
      </c>
      <c r="AJ166" s="29">
        <f>LN('ΒΗΜΑ 2ο-ΤΙΜΕΣ'!AJ166/'ΒΗΜΑ 2ο-ΤΙΜΕΣ'!AJ165)</f>
        <v>-7.8064408928295286E-3</v>
      </c>
      <c r="AK166" s="29">
        <f>LN('ΒΗΜΑ 2ο-ΤΙΜΕΣ'!AK166/'ΒΗΜΑ 2ο-ΤΙΜΕΣ'!AK165)</f>
        <v>2.4146042305218572E-2</v>
      </c>
      <c r="AL166" s="29">
        <f>LN('ΒΗΜΑ 2ο-ΤΙΜΕΣ'!AL166/'ΒΗΜΑ 2ο-ΤΙΜΕΣ'!AL165)</f>
        <v>2.8491955794306242E-2</v>
      </c>
      <c r="AM166" s="29">
        <f>LN('ΒΗΜΑ 2ο-ΤΙΜΕΣ'!AM166/'ΒΗΜΑ 2ο-ΤΙΜΕΣ'!AM165)</f>
        <v>1.207258123426924E-2</v>
      </c>
      <c r="AN166" s="29">
        <f>LN('ΒΗΜΑ 2ο-ΤΙΜΕΣ'!AN166/'ΒΗΜΑ 2ο-ΤΙΜΕΣ'!AN165)</f>
        <v>4.0546094394350009E-2</v>
      </c>
      <c r="AO166" s="29">
        <f>LN('ΒΗΜΑ 2ο-ΤΙΜΕΣ'!AO166/'ΒΗΜΑ 2ο-ΤΙΜΕΣ'!AO165)</f>
        <v>1.5444322427473556E-2</v>
      </c>
    </row>
    <row r="167" spans="1:41">
      <c r="A167" s="28">
        <v>43154</v>
      </c>
      <c r="B167" s="29">
        <f>LN('ΒΗΜΑ 2ο-ΤΙΜΕΣ'!B167/'ΒΗΜΑ 2ο-ΤΙΜΕΣ'!B166)</f>
        <v>-1.4941579998198914E-2</v>
      </c>
      <c r="C167" s="29">
        <f>LN('ΒΗΜΑ 2ο-ΤΙΜΕΣ'!C167/'ΒΗΜΑ 2ο-ΤΙΜΕΣ'!C166)</f>
        <v>3.0222080348581384E-2</v>
      </c>
      <c r="D167" s="29">
        <f>LN('ΒΗΜΑ 2ο-ΤΙΜΕΣ'!D167/'ΒΗΜΑ 2ο-ΤΙΜΕΣ'!D166)</f>
        <v>9.7155517860959776E-3</v>
      </c>
      <c r="E167" s="29">
        <f>LN('ΒΗΜΑ 2ο-ΤΙΜΕΣ'!E167/'ΒΗΜΑ 2ο-ΤΙΜΕΣ'!E166)</f>
        <v>-1.0422095784436427E-3</v>
      </c>
      <c r="F167" s="29">
        <f>LN('ΒΗΜΑ 2ο-ΤΙΜΕΣ'!F167/'ΒΗΜΑ 2ο-ΤΙΜΕΣ'!F166)</f>
        <v>-1.2070007500352277E-3</v>
      </c>
      <c r="G167" s="29">
        <f>LN('ΒΗΜΑ 2ο-ΤΙΜΕΣ'!G167/'ΒΗΜΑ 2ο-ΤΙΜΕΣ'!G166)</f>
        <v>-1.6529301951210582E-2</v>
      </c>
      <c r="H167" s="29">
        <f>LN('ΒΗΜΑ 2ο-ΤΙΜΕΣ'!H167/'ΒΗΜΑ 2ο-ΤΙΜΕΣ'!H166)</f>
        <v>3.2414939241710229E-3</v>
      </c>
      <c r="I167" s="29">
        <f>LN('ΒΗΜΑ 2ο-ΤΙΜΕΣ'!I167/'ΒΗΜΑ 2ο-ΤΙΜΕΣ'!I166)</f>
        <v>0</v>
      </c>
      <c r="J167" s="29">
        <f>LN('ΒΗΜΑ 2ο-ΤΙΜΕΣ'!J167/'ΒΗΜΑ 2ο-ΤΙΜΕΣ'!J166)</f>
        <v>5.6980211146377959E-3</v>
      </c>
      <c r="K167" s="29">
        <f>LN('ΒΗΜΑ 2ο-ΤΙΜΕΣ'!K167/'ΒΗΜΑ 2ο-ΤΙΜΕΣ'!K166)</f>
        <v>-2.1482285382896063E-3</v>
      </c>
      <c r="L167" s="29">
        <f>LN('ΒΗΜΑ 2ο-ΤΙΜΕΣ'!L167/'ΒΗΜΑ 2ο-ΤΙΜΕΣ'!L166)</f>
        <v>-9.9065202027919415E-3</v>
      </c>
      <c r="M167" s="29">
        <f>LN('ΒΗΜΑ 2ο-ΤΙΜΕΣ'!M167/'ΒΗΜΑ 2ο-ΤΙΜΕΣ'!M166)</f>
        <v>4.4791758202736683E-2</v>
      </c>
      <c r="N167" s="29">
        <f>LN('ΒΗΜΑ 2ο-ΤΙΜΕΣ'!N167/'ΒΗΜΑ 2ο-ΤΙΜΕΣ'!N166)</f>
        <v>0</v>
      </c>
      <c r="O167" s="29">
        <f>LN('ΒΗΜΑ 2ο-ΤΙΜΕΣ'!O167/'ΒΗΜΑ 2ο-ΤΙΜΕΣ'!O166)</f>
        <v>-7.3801072976225337E-3</v>
      </c>
      <c r="P167" s="29">
        <f>LN('ΒΗΜΑ 2ο-ΤΙΜΕΣ'!P167/'ΒΗΜΑ 2ο-ΤΙΜΕΣ'!P166)</f>
        <v>-2.2930941063917017E-2</v>
      </c>
      <c r="Q167" s="29">
        <f>LN('ΒΗΜΑ 2ο-ΤΙΜΕΣ'!Q167/'ΒΗΜΑ 2ο-ΤΙΜΕΣ'!Q166)</f>
        <v>-8.3983696988314937E-3</v>
      </c>
      <c r="R167" s="29">
        <f>LN('ΒΗΜΑ 2ο-ΤΙΜΕΣ'!R167/'ΒΗΜΑ 2ο-ΤΙΜΕΣ'!R166)</f>
        <v>5.4794657646255705E-3</v>
      </c>
      <c r="S167" s="29">
        <f>LN('ΒΗΜΑ 2ο-ΤΙΜΕΣ'!S167/'ΒΗΜΑ 2ο-ΤΙΜΕΣ'!S166)</f>
        <v>-6.8610903799452404E-3</v>
      </c>
      <c r="T167" s="29">
        <f>LN('ΒΗΜΑ 2ο-ΤΙΜΕΣ'!T167/'ΒΗΜΑ 2ο-ΤΙΜΕΣ'!T166)</f>
        <v>2.5673955052457334E-3</v>
      </c>
      <c r="U167" s="29">
        <f>LN('ΒΗΜΑ 2ο-ΤΙΜΕΣ'!U167/'ΒΗΜΑ 2ο-ΤΙΜΕΣ'!U166)</f>
        <v>3.4542348680876036E-3</v>
      </c>
      <c r="V167" s="29">
        <f>LN('ΒΗΜΑ 2ο-ΤΙΜΕΣ'!V167/'ΒΗΜΑ 2ο-ΤΙΜΕΣ'!V166)</f>
        <v>9.4340322333587145E-3</v>
      </c>
      <c r="W167" s="29">
        <f>LN('ΒΗΜΑ 2ο-ΤΙΜΕΣ'!W167/'ΒΗΜΑ 2ο-ΤΙΜΕΣ'!W166)</f>
        <v>0</v>
      </c>
      <c r="X167" s="29">
        <f>LN('ΒΗΜΑ 2ο-ΤΙΜΕΣ'!X167/'ΒΗΜΑ 2ο-ΤΙΜΕΣ'!X166)</f>
        <v>1.9665689720408473E-3</v>
      </c>
      <c r="Y167" s="29">
        <f>LN('ΒΗΜΑ 2ο-ΤΙΜΕΣ'!Y167/'ΒΗΜΑ 2ο-ΤΙΜΕΣ'!Y166)</f>
        <v>8.5349024498375062E-3</v>
      </c>
      <c r="Z167" s="29">
        <f>LN('ΒΗΜΑ 2ο-ΤΙΜΕΣ'!Z167/'ΒΗΜΑ 2ο-ΤΙΜΕΣ'!Z166)</f>
        <v>-4.6729056993924821E-3</v>
      </c>
      <c r="AA167" s="29">
        <f>LN('ΒΗΜΑ 2ο-ΤΙΜΕΣ'!AA167/'ΒΗΜΑ 2ο-ΤΙΜΕΣ'!AA166)</f>
        <v>2.1762794225954484E-3</v>
      </c>
      <c r="AB167" s="29">
        <f>LN('ΒΗΜΑ 2ο-ΤΙΜΕΣ'!AB167/'ΒΗΜΑ 2ο-ΤΙΜΕΣ'!AB166)</f>
        <v>6.5005646030934627E-3</v>
      </c>
      <c r="AC167" s="29">
        <f>LN('ΒΗΜΑ 2ο-ΤΙΜΕΣ'!AC167/'ΒΗΜΑ 2ο-ΤΙΜΕΣ'!AC166)</f>
        <v>-1.0846998299460375E-2</v>
      </c>
      <c r="AD167" s="29">
        <f>LN('ΒΗΜΑ 2ο-ΤΙΜΕΣ'!AD167/'ΒΗΜΑ 2ο-ΤΙΜΕΣ'!AD166)</f>
        <v>1.398624197473987E-2</v>
      </c>
      <c r="AE167" s="29">
        <f>LN('ΒΗΜΑ 2ο-ΤΙΜΕΣ'!AE167/'ΒΗΜΑ 2ο-ΤΙΜΕΣ'!AE166)</f>
        <v>-2.7137058715961618E-3</v>
      </c>
      <c r="AF167" s="29">
        <f>LN('ΒΗΜΑ 2ο-ΤΙΜΕΣ'!AF167/'ΒΗΜΑ 2ο-ΤΙΜΕΣ'!AF166)</f>
        <v>-4.7703797957211184E-2</v>
      </c>
      <c r="AG167" s="29">
        <f>LN('ΒΗΜΑ 2ο-ΤΙΜΕΣ'!AG167/'ΒΗΜΑ 2ο-ΤΙΜΕΣ'!AG166)</f>
        <v>-1.9972133186915243E-2</v>
      </c>
      <c r="AH167" s="29">
        <f>LN('ΒΗΜΑ 2ο-ΤΙΜΕΣ'!AH167/'ΒΗΜΑ 2ο-ΤΙΜΕΣ'!AH166)</f>
        <v>-2.0387366898483171E-3</v>
      </c>
      <c r="AI167" s="29">
        <f>LN('ΒΗΜΑ 2ο-ΤΙΜΕΣ'!AI167/'ΒΗΜΑ 2ο-ΤΙΜΕΣ'!AI166)</f>
        <v>2.2776785342756931E-2</v>
      </c>
      <c r="AJ167" s="29">
        <f>LN('ΒΗΜΑ 2ο-ΤΙΜΕΣ'!AJ167/'ΒΗΜΑ 2ο-ΤΙΜΕΣ'!AJ166)</f>
        <v>-1.2618463959211575E-2</v>
      </c>
      <c r="AK167" s="29">
        <f>LN('ΒΗΜΑ 2ο-ΤΙΜΕΣ'!AK167/'ΒΗΜΑ 2ο-ΤΙΜΕΣ'!AK166)</f>
        <v>2.7452704408689837E-2</v>
      </c>
      <c r="AL167" s="29">
        <f>LN('ΒΗΜΑ 2ο-ΤΙΜΕΣ'!AL167/'ΒΗΜΑ 2ο-ΤΙΜΕΣ'!AL166)</f>
        <v>1.1173300598125255E-2</v>
      </c>
      <c r="AM167" s="29">
        <f>LN('ΒΗΜΑ 2ο-ΤΙΜΕΣ'!AM167/'ΒΗΜΑ 2ο-ΤΙΜΕΣ'!AM166)</f>
        <v>0</v>
      </c>
      <c r="AN167" s="29">
        <f>LN('ΒΗΜΑ 2ο-ΤΙΜΕΣ'!AN167/'ΒΗΜΑ 2ο-ΤΙΜΕΣ'!AN166)</f>
        <v>-2.6847250036188052E-2</v>
      </c>
      <c r="AO167" s="29">
        <f>LN('ΒΗΜΑ 2ο-ΤΙΜΕΣ'!AO167/'ΒΗΜΑ 2ο-ΤΙΜΕΣ'!AO166)</f>
        <v>0</v>
      </c>
    </row>
    <row r="168" spans="1:41">
      <c r="A168" s="28">
        <v>43157</v>
      </c>
      <c r="B168" s="29">
        <f>LN('ΒΗΜΑ 2ο-ΤΙΜΕΣ'!B168/'ΒΗΜΑ 2ο-ΤΙΜΕΣ'!B167)</f>
        <v>-8.6393625907078535E-3</v>
      </c>
      <c r="C168" s="29">
        <f>LN('ΒΗΜΑ 2ο-ΤΙΜΕΣ'!C168/'ΒΗΜΑ 2ο-ΤΙΜΕΣ'!C167)</f>
        <v>-3.1617753987556139E-2</v>
      </c>
      <c r="D168" s="29">
        <f>LN('ΒΗΜΑ 2ο-ΤΙΜΕΣ'!D168/'ΒΗΜΑ 2ο-ΤΙΜΕΣ'!D167)</f>
        <v>-1.8118962582475528E-2</v>
      </c>
      <c r="E168" s="29">
        <f>LN('ΒΗΜΑ 2ο-ΤΙΜΕΣ'!E168/'ΒΗΜΑ 2ο-ΤΙΜΕΣ'!E167)</f>
        <v>2.0833340868542691E-3</v>
      </c>
      <c r="F168" s="29">
        <f>LN('ΒΗΜΑ 2ο-ΤΙΜΕΣ'!F168/'ΒΗΜΑ 2ο-ΤΙΜΕΣ'!F167)</f>
        <v>-9.7088141269609379E-3</v>
      </c>
      <c r="G168" s="29">
        <f>LN('ΒΗΜΑ 2ο-ΤΙΜΕΣ'!G168/'ΒΗΜΑ 2ο-ΤΙΜΕΣ'!G167)</f>
        <v>-3.3901551675681339E-2</v>
      </c>
      <c r="H168" s="29">
        <f>LN('ΒΗΜΑ 2ο-ΤΙΜΕΣ'!H168/'ΒΗΜΑ 2ο-ΤΙΜΕΣ'!H167)</f>
        <v>-1.3029500290333796E-2</v>
      </c>
      <c r="I168" s="29">
        <f>LN('ΒΗΜΑ 2ο-ΤΙΜΕΣ'!I168/'ΒΗΜΑ 2ο-ΤΙΜΕΣ'!I167)</f>
        <v>-1.6284593764500636E-2</v>
      </c>
      <c r="J168" s="29">
        <f>LN('ΒΗΜΑ 2ο-ΤΙΜΕΣ'!J168/'ΒΗΜΑ 2ο-ΤΙΜΕΣ'!J167)</f>
        <v>1.3170463189745008E-2</v>
      </c>
      <c r="K168" s="29">
        <f>LN('ΒΗΜΑ 2ο-ΤΙΜΕΣ'!K168/'ΒΗΜΑ 2ο-ΤΙΜΕΣ'!K167)</f>
        <v>-1.7354014693151506E-2</v>
      </c>
      <c r="L168" s="29">
        <f>LN('ΒΗΜΑ 2ο-ΤΙΜΕΣ'!L168/'ΒΗΜΑ 2ο-ΤΙΜΕΣ'!L167)</f>
        <v>-8.8889474172460393E-3</v>
      </c>
      <c r="M168" s="29">
        <f>LN('ΒΗΜΑ 2ο-ΤΙΜΕΣ'!M168/'ΒΗΜΑ 2ο-ΤΙΜΕΣ'!M167)</f>
        <v>-1.0689471889050444E-3</v>
      </c>
      <c r="N168" s="29">
        <f>LN('ΒΗΜΑ 2ο-ΤΙΜΕΣ'!N168/'ΒΗΜΑ 2ο-ΤΙΜΕΣ'!N167)</f>
        <v>1.1928570865273812E-2</v>
      </c>
      <c r="O168" s="29">
        <f>LN('ΒΗΜΑ 2ο-ΤΙΜΕΣ'!O168/'ΒΗΜΑ 2ο-ΤΙΜΕΣ'!O167)</f>
        <v>-3.710579396535713E-3</v>
      </c>
      <c r="P168" s="29">
        <f>LN('ΒΗΜΑ 2ο-ΤΙΜΕΣ'!P168/'ΒΗΜΑ 2ο-ΤΙΜΕΣ'!P167)</f>
        <v>-2.5806465934916254E-3</v>
      </c>
      <c r="Q168" s="29">
        <f>LN('ΒΗΜΑ 2ο-ΤΙΜΕΣ'!Q168/'ΒΗΜΑ 2ο-ΤΙΜΕΣ'!Q167)</f>
        <v>-2.4391453124159239E-2</v>
      </c>
      <c r="R168" s="29">
        <f>LN('ΒΗΜΑ 2ο-ΤΙΜΕΣ'!R168/'ΒΗΜΑ 2ο-ΤΙΜΕΣ'!R167)</f>
        <v>1.9481135571822489E-2</v>
      </c>
      <c r="S168" s="29">
        <f>LN('ΒΗΜΑ 2ο-ΤΙΜΕΣ'!S168/'ΒΗΜΑ 2ο-ΤΙΜΕΣ'!S167)</f>
        <v>1.719690879526679E-3</v>
      </c>
      <c r="T168" s="29">
        <f>LN('ΒΗΜΑ 2ο-ΤΙΜΕΣ'!T168/'ΒΗΜΑ 2ο-ΤΙΜΕΣ'!T167)</f>
        <v>-2.072613051711697E-2</v>
      </c>
      <c r="U168" s="29">
        <f>LN('ΒΗΜΑ 2ο-ΤΙΜΕΣ'!U168/'ΒΗΜΑ 2ο-ΤΙΜΕΣ'!U167)</f>
        <v>-1.0398707220898622E-2</v>
      </c>
      <c r="V168" s="29">
        <f>LN('ΒΗΜΑ 2ο-ΤΙΜΕΣ'!V168/'ΒΗΜΑ 2ο-ΤΙΜΕΣ'!V167)</f>
        <v>-1.41846349919563E-2</v>
      </c>
      <c r="W168" s="29">
        <f>LN('ΒΗΜΑ 2ο-ΤΙΜΕΣ'!W168/'ΒΗΜΑ 2ο-ΤΙΜΕΣ'!W167)</f>
        <v>0</v>
      </c>
      <c r="X168" s="29">
        <f>LN('ΒΗΜΑ 2ο-ΤΙΜΕΣ'!X168/'ΒΗΜΑ 2ο-ΤΙΜΕΣ'!X167)</f>
        <v>1.9627091678486889E-3</v>
      </c>
      <c r="Y168" s="29">
        <f>LN('ΒΗΜΑ 2ο-ΤΙΜΕΣ'!Y168/'ΒΗΜΑ 2ο-ΤΙΜΕΣ'!Y167)</f>
        <v>-1.4265577158822458E-2</v>
      </c>
      <c r="Z168" s="29">
        <f>LN('ΒΗΜΑ 2ο-ΤΙΜΕΣ'!Z168/'ΒΗΜΑ 2ο-ΤΙΜΕΣ'!Z167)</f>
        <v>0</v>
      </c>
      <c r="AA168" s="29">
        <f>LN('ΒΗΜΑ 2ο-ΤΙΜΕΣ'!AA168/'ΒΗΜΑ 2ο-ΤΙΜΕΣ'!AA167)</f>
        <v>-1.6438726343159835E-2</v>
      </c>
      <c r="AB168" s="29">
        <f>LN('ΒΗΜΑ 2ο-ΤΙΜΕΣ'!AB168/'ΒΗΜΑ 2ο-ΤΙΜΕΣ'!AB167)</f>
        <v>1.5005640617870176E-2</v>
      </c>
      <c r="AC168" s="29">
        <f>LN('ΒΗΜΑ 2ο-ΤΙΜΕΣ'!AC168/'ΒΗΜΑ 2ο-ΤΙΜΕΣ'!AC167)</f>
        <v>-1.0118130165584554E-2</v>
      </c>
      <c r="AD168" s="29">
        <f>LN('ΒΗΜΑ 2ο-ΤΙΜΕΣ'!AD168/'ΒΗΜΑ 2ο-ΤΙΜΕΣ'!AD167)</f>
        <v>5.3276631077875686E-3</v>
      </c>
      <c r="AE168" s="29">
        <f>LN('ΒΗΜΑ 2ο-ΤΙΜΕΣ'!AE168/'ΒΗΜΑ 2ο-ΤΙΜΕΣ'!AE167)</f>
        <v>-1.9204979836050039E-2</v>
      </c>
      <c r="AF168" s="29">
        <f>LN('ΒΗΜΑ 2ο-ΤΙΜΕΣ'!AF168/'ΒΗΜΑ 2ο-ΤΙΜΕΣ'!AF167)</f>
        <v>-2.3065272930996104E-2</v>
      </c>
      <c r="AG168" s="29">
        <f>LN('ΒΗΜΑ 2ο-ΤΙΜΕΣ'!AG168/'ΒΗΜΑ 2ο-ΤΙΜΕΣ'!AG167)</f>
        <v>-2.0379162336652025E-2</v>
      </c>
      <c r="AH168" s="29">
        <f>LN('ΒΗΜΑ 2ο-ΤΙΜΕΣ'!AH168/'ΒΗΜΑ 2ο-ΤΙΜΕΣ'!AH167)</f>
        <v>-6.1412680220824653E-3</v>
      </c>
      <c r="AI168" s="29">
        <f>LN('ΒΗΜΑ 2ο-ΤΙΜΕΣ'!AI168/'ΒΗΜΑ 2ο-ΤΙΜΕΣ'!AI167)</f>
        <v>-1.1323546329254468E-2</v>
      </c>
      <c r="AJ168" s="29">
        <f>LN('ΒΗΜΑ 2ο-ΤΙΜΕΣ'!AJ168/'ΒΗΜΑ 2ο-ΤΙΜΕΣ'!AJ167)</f>
        <v>-4.8790164169431945E-2</v>
      </c>
      <c r="AK168" s="29">
        <f>LN('ΒΗΜΑ 2ο-ΤΙΜΕΣ'!AK168/'ΒΗΜΑ 2ο-ΤΙΜΕΣ'!AK167)</f>
        <v>-1.55948579579064E-2</v>
      </c>
      <c r="AL168" s="29">
        <f>LN('ΒΗΜΑ 2ο-ΤΙΜΕΣ'!AL168/'ΒΗΜΑ 2ο-ΤΙΜΕΣ'!AL167)</f>
        <v>-1.1173300598125189E-2</v>
      </c>
      <c r="AM168" s="29">
        <f>LN('ΒΗΜΑ 2ο-ΤΙΜΕΣ'!AM168/'ΒΗΜΑ 2ο-ΤΙΜΕΣ'!AM167)</f>
        <v>-3.459144476961909E-2</v>
      </c>
      <c r="AN168" s="29">
        <f>LN('ΒΗΜΑ 2ο-ΤΙΜΕΣ'!AN168/'ΒΗΜΑ 2ο-ΤΙΜΕΣ'!AN167)</f>
        <v>-4.1672696400568074E-2</v>
      </c>
      <c r="AO168" s="29">
        <f>LN('ΒΗΜΑ 2ο-ΤΙΜΕΣ'!AO168/'ΒΗΜΑ 2ο-ΤΙΜΕΣ'!AO167)</f>
        <v>-2.5219571332115963E-2</v>
      </c>
    </row>
    <row r="169" spans="1:41">
      <c r="A169" s="28">
        <v>43158</v>
      </c>
      <c r="B169" s="29">
        <f>LN('ΒΗΜΑ 2ο-ΤΙΜΕΣ'!B169/'ΒΗΜΑ 2ο-ΤΙΜΕΣ'!B168)</f>
        <v>1.4001305732093143E-2</v>
      </c>
      <c r="C169" s="29">
        <f>LN('ΒΗΜΑ 2ο-ΤΙΜΕΣ'!C169/'ΒΗΜΑ 2ο-ΤΙΜΕΣ'!C168)</f>
        <v>-1.4064929467403665E-2</v>
      </c>
      <c r="D169" s="29">
        <f>LN('ΒΗΜΑ 2ο-ΤΙΜΕΣ'!D169/'ΒΗΜΑ 2ο-ΤΙΜΕΣ'!D168)</f>
        <v>-1.5592094759836275E-2</v>
      </c>
      <c r="E169" s="29">
        <f>LN('ΒΗΜΑ 2ο-ΤΙΜΕΣ'!E169/'ΒΗΜΑ 2ο-ΤΙΜΕΣ'!E168)</f>
        <v>3.116885640253148E-3</v>
      </c>
      <c r="F169" s="29">
        <f>LN('ΒΗΜΑ 2ο-ΤΙΜΕΣ'!F169/'ΒΗΜΑ 2ο-ΤΙΜΕΣ'!F168)</f>
        <v>1.6929062100447975E-2</v>
      </c>
      <c r="G169" s="29">
        <f>LN('ΒΗΜΑ 2ο-ΤΙΜΕΣ'!G169/'ΒΗΜΑ 2ο-ΤΙΜΕΣ'!G168)</f>
        <v>2.3851215822179847E-2</v>
      </c>
      <c r="H169" s="29">
        <f>LN('ΒΗΜΑ 2ο-ΤΙΜΕΣ'!H169/'ΒΗΜΑ 2ο-ΤΙΜΕΣ'!H168)</f>
        <v>-3.2840752011898846E-3</v>
      </c>
      <c r="I169" s="29">
        <f>LN('ΒΗΜΑ 2ο-ΤΙΜΕΣ'!I169/'ΒΗΜΑ 2ο-ΤΙΜΕΣ'!I168)</f>
        <v>-1.5037877364540559E-2</v>
      </c>
      <c r="J169" s="29">
        <f>LN('ΒΗΜΑ 2ο-ΤΙΜΕΣ'!J169/'ΒΗΜΑ 2ο-ΤΙΜΕΣ'!J168)</f>
        <v>-1.87090793581162E-3</v>
      </c>
      <c r="K169" s="29">
        <f>LN('ΒΗΜΑ 2ο-ΤΙΜΕΣ'!K169/'ΒΗΜΑ 2ο-ΤΙΜΕΣ'!K168)</f>
        <v>1.5201161332050557E-2</v>
      </c>
      <c r="L169" s="29">
        <f>LN('ΒΗΜΑ 2ο-ΤΙΜΕΣ'!L169/'ΒΗΜΑ 2ο-ΤΙΜΕΣ'!L168)</f>
        <v>2.2296553272690683E-3</v>
      </c>
      <c r="M169" s="29">
        <f>LN('ΒΗΜΑ 2ο-ΤΙΜΕΣ'!M169/'ΒΗΜΑ 2ο-ΤΙΜΕΣ'!M168)</f>
        <v>-1.726040693299993E-2</v>
      </c>
      <c r="N169" s="29">
        <f>LN('ΒΗΜΑ 2ο-ΤΙΜΕΣ'!N169/'ΒΗΜΑ 2ο-ΤΙΜΕΣ'!N168)</f>
        <v>-1.1928570865273732E-2</v>
      </c>
      <c r="O169" s="29">
        <f>LN('ΒΗΜΑ 2ο-ΤΙΜΕΣ'!O169/'ΒΗΜΑ 2ο-ΤΙΜΕΣ'!O168)</f>
        <v>-1.1215070820139957E-2</v>
      </c>
      <c r="P169" s="29">
        <f>LN('ΒΗΜΑ 2ο-ΤΙΜΕΣ'!P169/'ΒΗΜΑ 2ο-ΤΙΜΕΣ'!P168)</f>
        <v>-1.3004084423206684E-2</v>
      </c>
      <c r="Q169" s="29">
        <f>LN('ΒΗΜΑ 2ο-ΤΙΜΕΣ'!Q169/'ΒΗΜΑ 2ο-ΤΙΜΕΣ'!Q168)</f>
        <v>-9.9256397999699306E-3</v>
      </c>
      <c r="R169" s="29">
        <f>LN('ΒΗΜΑ 2ο-ΤΙΜΕΣ'!R169/'ΒΗΜΑ 2ο-ΤΙΜΕΣ'!R168)</f>
        <v>7.4746744167057538E-3</v>
      </c>
      <c r="S169" s="29">
        <f>LN('ΒΗΜΑ 2ο-ΤΙΜΕΣ'!S169/'ΒΗΜΑ 2ο-ΤΙΜΕΣ'!S168)</f>
        <v>-1.2100406934087453E-2</v>
      </c>
      <c r="T169" s="29">
        <f>LN('ΒΗΜΑ 2ο-ΤΙΜΕΣ'!T169/'ΒΗΜΑ 2ο-ΤΙΜΕΣ'!T168)</f>
        <v>-9.204535729071683E-3</v>
      </c>
      <c r="U169" s="29">
        <f>LN('ΒΗΜΑ 2ο-ΤΙΜΕΣ'!U169/'ΒΗΜΑ 2ο-ΤΙΜΕΣ'!U168)</f>
        <v>1.3841051411871511E-2</v>
      </c>
      <c r="V169" s="29">
        <f>LN('ΒΗΜΑ 2ο-ΤΙΜΕΣ'!V169/'ΒΗΜΑ 2ο-ΤΙΜΕΣ'!V168)</f>
        <v>-2.8987536873252298E-2</v>
      </c>
      <c r="W169" s="29">
        <f>LN('ΒΗΜΑ 2ο-ΤΙΜΕΣ'!W169/'ΒΗΜΑ 2ο-ΤΙΜΕΣ'!W168)</f>
        <v>0</v>
      </c>
      <c r="X169" s="29">
        <f>LN('ΒΗΜΑ 2ο-ΤΙΜΕΣ'!X169/'ΒΗΜΑ 2ο-ΤΙΜΕΣ'!X168)</f>
        <v>1.4598799421152631E-2</v>
      </c>
      <c r="Y169" s="29">
        <f>LN('ΒΗΜΑ 2ο-ΤΙΜΕΣ'!Y169/'ΒΗΜΑ 2ο-ΤΙΜΕΣ'!Y168)</f>
        <v>-2.6202372394023961E-2</v>
      </c>
      <c r="Z169" s="29">
        <f>LN('ΒΗΜΑ 2ο-ΤΙΜΕΣ'!Z169/'ΒΗΜΑ 2ο-ΤΙΜΕΣ'!Z168)</f>
        <v>4.6729056993924231E-3</v>
      </c>
      <c r="AA169" s="29">
        <f>LN('ΒΗΜΑ 2ο-ΤΙΜΕΣ'!AA169/'ΒΗΜΑ 2ο-ΤΙΜΕΣ'!AA168)</f>
        <v>-2.8013036227674006E-2</v>
      </c>
      <c r="AB169" s="29">
        <f>LN('ΒΗΜΑ 2ο-ΤΙΜΕΣ'!AB169/'ΒΗΜΑ 2ο-ΤΙΜΕΣ'!AB168)</f>
        <v>-1.5005640617870275E-2</v>
      </c>
      <c r="AC169" s="29">
        <f>LN('ΒΗΜΑ 2ο-ΤΙΜΕΣ'!AC169/'ΒΗΜΑ 2ο-ΤΙΜΕΣ'!AC168)</f>
        <v>1.5139061215684087E-2</v>
      </c>
      <c r="AD169" s="29">
        <f>LN('ΒΗΜΑ 2ο-ΤΙΜΕΣ'!AD169/'ΒΗΜΑ 2ο-ΤΙΜΕΣ'!AD168)</f>
        <v>-8.1807320901940254E-3</v>
      </c>
      <c r="AE169" s="29">
        <f>LN('ΒΗΜΑ 2ο-ΤΙΜΕΣ'!AE169/'ΒΗΜΑ 2ο-ΤΙΜΕΣ'!AE168)</f>
        <v>8.2759093038598814E-3</v>
      </c>
      <c r="AF169" s="29">
        <f>LN('ΒΗΜΑ 2ο-ΤΙΜΕΣ'!AF169/'ΒΗΜΑ 2ο-ΤΙΜΕΣ'!AF168)</f>
        <v>-1.6807118316381289E-2</v>
      </c>
      <c r="AG169" s="29">
        <f>LN('ΒΗΜΑ 2ο-ΤΙΜΕΣ'!AG169/'ΒΗΜΑ 2ο-ΤΙΜΕΣ'!AG168)</f>
        <v>-1.3323661198470655E-2</v>
      </c>
      <c r="AH169" s="29">
        <f>LN('ΒΗΜΑ 2ο-ΤΙΜΕΣ'!AH169/'ΒΗΜΑ 2ο-ΤΙΜΕΣ'!AH168)</f>
        <v>-1.2396852976828571E-2</v>
      </c>
      <c r="AI169" s="29">
        <f>LN('ΒΗΜΑ 2ο-ΤΙΜΕΣ'!AI169/'ΒΗΜΑ 2ο-ΤΙΜΕΣ'!AI168)</f>
        <v>-1.5059445590231374E-2</v>
      </c>
      <c r="AJ169" s="29">
        <f>LN('ΒΗΜΑ 2ο-ΤΙΜΕΣ'!AJ169/'ΒΗΜΑ 2ο-ΤΙΜΕΣ'!AJ168)</f>
        <v>0</v>
      </c>
      <c r="AK169" s="29">
        <f>LN('ΒΗΜΑ 2ο-ΤΙΜΕΣ'!AK169/'ΒΗΜΑ 2ο-ΤΙΜΕΣ'!AK168)</f>
        <v>1.1718884113213479E-2</v>
      </c>
      <c r="AL169" s="29">
        <f>LN('ΒΗΜΑ 2ο-ΤΙΜΕΣ'!AL169/'ΒΗΜΑ 2ο-ΤΙΜΕΣ'!AL168)</f>
        <v>-1.4144507386164738E-2</v>
      </c>
      <c r="AM169" s="29">
        <f>LN('ΒΗΜΑ 2ο-ΤΙΜΕΣ'!AM169/'ΒΗΜΑ 2ο-ΤΙΜΕΣ'!AM168)</f>
        <v>-1.2500162764231607E-2</v>
      </c>
      <c r="AN169" s="29">
        <f>LN('ΒΗΜΑ 2ο-ΤΙΜΕΣ'!AN169/'ΒΗΜΑ 2ο-ΤΙΜΕΣ'!AN168)</f>
        <v>-1.4285957247476317E-2</v>
      </c>
      <c r="AO169" s="29">
        <f>LN('ΒΗΜΑ 2ο-ΤΙΜΕΣ'!AO169/'ΒΗΜΑ 2ο-ΤΙΜΕΣ'!AO168)</f>
        <v>1.3658748931040044E-2</v>
      </c>
    </row>
    <row r="170" spans="1:41">
      <c r="A170" s="28">
        <v>43159</v>
      </c>
      <c r="B170" s="29">
        <f>LN('ΒΗΜΑ 2ο-ΤΙΜΕΣ'!B170/'ΒΗΜΑ 2ο-ΤΙΜΕΣ'!B169)</f>
        <v>1.1696039763191456E-2</v>
      </c>
      <c r="C170" s="29">
        <f>LN('ΒΗΜΑ 2ο-ΤΙΜΕΣ'!C170/'ΒΗΜΑ 2ο-ΤΙΜΕΣ'!C169)</f>
        <v>5.6497325421191276E-3</v>
      </c>
      <c r="D170" s="29">
        <f>LN('ΒΗΜΑ 2ο-ΤΙΜΕΣ'!D170/'ΒΗΜΑ 2ο-ΤΙΜΕΣ'!D169)</f>
        <v>2.8530689824064807E-3</v>
      </c>
      <c r="E170" s="29">
        <f>LN('ΒΗΜΑ 2ο-ΤΙΜΕΣ'!E170/'ΒΗΜΑ 2ο-ΤΙΜΕΣ'!E169)</f>
        <v>1.0368067284403084E-3</v>
      </c>
      <c r="F170" s="29">
        <f>LN('ΒΗΜΑ 2ο-ΤΙΜΕΣ'!F170/'ΒΗΜΑ 2ο-ΤΙΜΕΣ'!F169)</f>
        <v>1.9002947125615482E-2</v>
      </c>
      <c r="G170" s="29">
        <f>LN('ΒΗΜΑ 2ο-ΤΙΜΕΣ'!G170/'ΒΗΜΑ 2ο-ΤΙΜΕΣ'!G169)</f>
        <v>-6.7567824628797625E-3</v>
      </c>
      <c r="H170" s="29">
        <f>LN('ΒΗΜΑ 2ο-ΤΙΜΕΣ'!H170/'ΒΗΜΑ 2ο-ΤΙΜΕΣ'!H169)</f>
        <v>3.2840752011897975E-3</v>
      </c>
      <c r="I170" s="29">
        <f>LN('ΒΗΜΑ 2ο-ΤΙΜΕΣ'!I170/'ΒΗΜΑ 2ο-ΤΙΜΕΣ'!I169)</f>
        <v>1.3544225107757253E-2</v>
      </c>
      <c r="J170" s="29">
        <f>LN('ΒΗΜΑ 2ο-ΤΙΜΕΣ'!J170/'ΒΗΜΑ 2ο-ΤΙΜΕΣ'!J169)</f>
        <v>-7.5188324140273398E-3</v>
      </c>
      <c r="K170" s="29">
        <f>LN('ΒΗΜΑ 2ο-ΤΙΜΕΣ'!K170/'ΒΗΜΑ 2ο-ΤΙΜΕΣ'!K169)</f>
        <v>-3.5091319811270172E-2</v>
      </c>
      <c r="L170" s="29">
        <f>LN('ΒΗΜΑ 2ο-ΤΙΜΕΣ'!L170/'ΒΗΜΑ 2ο-ΤΙΜΕΣ'!L169)</f>
        <v>2.2246950221111086E-3</v>
      </c>
      <c r="M170" s="29">
        <f>LN('ΒΗΜΑ 2ο-ΤΙΜΕΣ'!M170/'ΒΗΜΑ 2ο-ΤΙΜΕΣ'!M169)</f>
        <v>2.2593752908362449E-2</v>
      </c>
      <c r="N170" s="29">
        <f>LN('ΒΗΜΑ 2ο-ΤΙΜΕΣ'!N170/'ΒΗΜΑ 2ο-ΤΙΜΕΣ'!N169)</f>
        <v>1.1928570865273812E-2</v>
      </c>
      <c r="O170" s="29">
        <f>LN('ΒΗΜΑ 2ο-ΤΙΜΕΣ'!O170/'ΒΗΜΑ 2ο-ΤΙΜΕΣ'!O169)</f>
        <v>0</v>
      </c>
      <c r="P170" s="29">
        <f>LN('ΒΗΜΑ 2ο-ΤΙΜΕΣ'!P170/'ΒΗΜΑ 2ο-ΤΙΜΕΣ'!P169)</f>
        <v>2.8389003262686108E-2</v>
      </c>
      <c r="Q170" s="29">
        <f>LN('ΒΗΜΑ 2ο-ΤΙΜΕΣ'!Q170/'ΒΗΜΑ 2ο-ΤΙΜΕΣ'!Q169)</f>
        <v>2.8274778468166641E-2</v>
      </c>
      <c r="R170" s="29">
        <f>LN('ΒΗΜΑ 2ο-ΤΙΜΕΣ'!R170/'ΒΗΜΑ 2ο-ΤΙΜΕΣ'!R169)</f>
        <v>2.3134575401656889E-2</v>
      </c>
      <c r="S170" s="29">
        <f>LN('ΒΗΜΑ 2ο-ΤΙΜΕΣ'!S170/'ΒΗΜΑ 2ο-ΤΙΜΕΣ'!S169)</f>
        <v>-1.7406444777839894E-3</v>
      </c>
      <c r="T170" s="29">
        <f>LN('ΒΗΜΑ 2ο-ΤΙΜΕΣ'!T170/'ΒΗΜΑ 2ο-ΤΙΜΕΣ'!T169)</f>
        <v>-1.3298068304631488E-2</v>
      </c>
      <c r="U170" s="29">
        <f>LN('ΒΗΜΑ 2ο-ΤΙΜΕΣ'!U170/'ΒΗΜΑ 2ο-ΤΙΜΕΣ'!U169)</f>
        <v>3.0459207484708439E-2</v>
      </c>
      <c r="V170" s="29">
        <f>LN('ΒΗΜΑ 2ο-ΤΙΜΕΣ'!V170/'ΒΗΜΑ 2ο-ΤΙΜΕΣ'!V169)</f>
        <v>-4.9140148024291522E-3</v>
      </c>
      <c r="W170" s="29">
        <f>LN('ΒΗΜΑ 2ο-ΤΙΜΕΣ'!W170/'ΒΗΜΑ 2ο-ΤΙΜΕΣ'!W169)</f>
        <v>-3.2661977866210697E-3</v>
      </c>
      <c r="X170" s="29">
        <f>LN('ΒΗΜΑ 2ο-ΤΙΜΕΣ'!X170/'ΒΗΜΑ 2ο-ΤΙΜΕΣ'!X169)</f>
        <v>-3.3401926384248805E-2</v>
      </c>
      <c r="Y170" s="29">
        <f>LN('ΒΗΜΑ 2ο-ΤΙΜΕΣ'!Y170/'ΒΗΜΑ 2ο-ΤΙΜΕΣ'!Y169)</f>
        <v>-1.1869575555383882E-2</v>
      </c>
      <c r="Z170" s="29">
        <f>LN('ΒΗΜΑ 2ο-ΤΙΜΕΣ'!Z170/'ΒΗΜΑ 2ο-ΤΙΜΕΣ'!Z169)</f>
        <v>2.3282897595911681E-3</v>
      </c>
      <c r="AA170" s="29">
        <f>LN('ΒΗΜΑ 2ο-ΤΙΜΕΣ'!AA170/'ΒΗΜΑ 2ο-ΤΙΜΕΣ'!AA169)</f>
        <v>-1.1428695823622744E-2</v>
      </c>
      <c r="AB170" s="29">
        <f>LN('ΒΗΜΑ 2ο-ΤΙΜΕΣ'!AB170/'ΒΗΜΑ 2ο-ΤΙΜΕΣ'!AB169)</f>
        <v>4.3103515011222631E-3</v>
      </c>
      <c r="AC170" s="29">
        <f>LN('ΒΗΜΑ 2ο-ΤΙΜΕΣ'!AC170/'ΒΗΜΑ 2ο-ΤΙΜΕΣ'!AC169)</f>
        <v>-2.4504817203326375E-2</v>
      </c>
      <c r="AD170" s="29">
        <f>LN('ΒΗΜΑ 2ο-ΤΙΜΕΣ'!AD170/'ΒΗΜΑ 2ο-ΤΙΜΕΣ'!AD169)</f>
        <v>-2.715098906595086E-2</v>
      </c>
      <c r="AE170" s="29">
        <f>LN('ΒΗΜΑ 2ο-ΤΙΜΕΣ'!AE170/'ΒΗΜΑ 2ο-ΤΙΜΕΣ'!AE169)</f>
        <v>0</v>
      </c>
      <c r="AF170" s="29">
        <f>LN('ΒΗΜΑ 2ο-ΤΙΜΕΣ'!AF170/'ΒΗΜΑ 2ο-ΤΙΜΕΣ'!AF169)</f>
        <v>-1.0221554071538139E-2</v>
      </c>
      <c r="AG170" s="29">
        <f>LN('ΒΗΜΑ 2ο-ΤΙΜΕΣ'!AG170/'ΒΗΜΑ 2ο-ΤΙΜΕΣ'!AG169)</f>
        <v>1.3323661198470664E-2</v>
      </c>
      <c r="AH170" s="29">
        <f>LN('ΒΗΜΑ 2ο-ΤΙΜΕΣ'!AH170/'ΒΗΜΑ 2ο-ΤΙΜΕΣ'!AH169)</f>
        <v>3.1136506732793536E-3</v>
      </c>
      <c r="AI170" s="29">
        <f>LN('ΒΗΜΑ 2ο-ΤΙΜΕΣ'!AI170/'ΒΗΜΑ 2ο-ΤΙΜΕΣ'!AI169)</f>
        <v>1.7902375721065365E-2</v>
      </c>
      <c r="AJ170" s="29">
        <f>LN('ΒΗΜΑ 2ο-ΤΙΜΕΣ'!AJ170/'ΒΗΜΑ 2ο-ΤΙΜΕΣ'!AJ169)</f>
        <v>3.7616863571306773E-2</v>
      </c>
      <c r="AK170" s="29">
        <f>LN('ΒΗΜΑ 2ο-ΤΙΜΕΣ'!AK170/'ΒΗΜΑ 2ο-ΤΙΜΕΣ'!AK169)</f>
        <v>9.6619109117368901E-3</v>
      </c>
      <c r="AL170" s="29">
        <f>LN('ΒΗΜΑ 2ο-ΤΙΜΕΣ'!AL170/'ΒΗΜΑ 2ο-ΤΙΜΕΣ'!AL169)</f>
        <v>2.5317807984290001E-2</v>
      </c>
      <c r="AM170" s="29">
        <f>LN('ΒΗΜΑ 2ο-ΤΙΜΕΣ'!AM170/'ΒΗΜΑ 2ο-ΤΙΜΕΣ'!AM169)</f>
        <v>2.6888900216331217E-2</v>
      </c>
      <c r="AN170" s="29">
        <f>LN('ΒΗΜΑ 2ο-ΤΙΜΕΣ'!AN170/'ΒΗΜΑ 2ο-ΤΙΜΕΣ'!AN169)</f>
        <v>2.1353124470568842E-2</v>
      </c>
      <c r="AO170" s="29">
        <f>LN('ΒΗΜΑ 2ο-ΤΙΜΕΣ'!AO170/'ΒΗΜΑ 2ο-ΤΙΜΕΣ'!AO169)</f>
        <v>-7.7821404420549628E-3</v>
      </c>
    </row>
    <row r="171" spans="1:41">
      <c r="A171" s="28">
        <v>43160</v>
      </c>
      <c r="B171" s="29">
        <f>LN('ΒΗΜΑ 2ο-ΤΙΜΕΣ'!B171/'ΒΗΜΑ 2ο-ΤΙΜΕΣ'!B170)</f>
        <v>-2.786889900879249E-2</v>
      </c>
      <c r="C171" s="29">
        <f>LN('ΒΗΜΑ 2ο-ΤΙΜΕΣ'!C171/'ΒΗΜΑ 2ο-ΤΙΜΕΣ'!C170)</f>
        <v>-1.4184634991956413E-2</v>
      </c>
      <c r="D171" s="29">
        <f>LN('ΒΗΜΑ 2ο-ΤΙΜΕΣ'!D171/'ΒΗΜΑ 2ο-ΤΙΜΕΣ'!D170)</f>
        <v>4.7296714703065304E-2</v>
      </c>
      <c r="E171" s="29">
        <f>LN('ΒΗΜΑ 2ο-ΤΙΜΕΣ'!E171/'ΒΗΜΑ 2ο-ΤΙΜΕΣ'!E170)</f>
        <v>2.051353983310281E-2</v>
      </c>
      <c r="F171" s="29">
        <f>LN('ΒΗΜΑ 2ο-ΤΙΜΕΣ'!F171/'ΒΗΜΑ 2ο-ΤΙΜΕΣ'!F170)</f>
        <v>-1.3025643017155848E-2</v>
      </c>
      <c r="G171" s="29">
        <f>LN('ΒΗΜΑ 2ο-ΤΙΜΕΣ'!G171/'ΒΗΜΑ 2ο-ΤΙΜΕΣ'!G170)</f>
        <v>0</v>
      </c>
      <c r="H171" s="29">
        <f>LN('ΒΗΜΑ 2ο-ΤΙΜΕΣ'!H171/'ΒΗΜΑ 2ο-ΤΙΜΕΣ'!H170)</f>
        <v>0</v>
      </c>
      <c r="I171" s="29">
        <f>LN('ΒΗΜΑ 2ο-ΤΙΜΕΣ'!I171/'ΒΗΜΑ 2ο-ΤΙΜΕΣ'!I170)</f>
        <v>2.9850768434532774E-3</v>
      </c>
      <c r="J171" s="29">
        <f>LN('ΒΗΜΑ 2ο-ΤΙΜΕΣ'!J171/'ΒΗΜΑ 2ο-ΤΙΜΕΣ'!J170)</f>
        <v>7.518832414027319E-3</v>
      </c>
      <c r="K171" s="29">
        <f>LN('ΒΗΜΑ 2ο-ΤΙΜΕΣ'!K171/'ΒΗΜΑ 2ο-ΤΙΜΕΣ'!K170)</f>
        <v>-8.9686699827603751E-3</v>
      </c>
      <c r="L171" s="29">
        <f>LN('ΒΗΜΑ 2ο-ΤΙΜΕΣ'!L171/'ΒΗΜΑ 2ο-ΤΙΜΕΣ'!L170)</f>
        <v>-4.4543503493803087E-3</v>
      </c>
      <c r="M171" s="29">
        <f>LN('ΒΗΜΑ 2ο-ΤΙΜΕΣ'!M171/'ΒΗΜΑ 2ο-ΤΙΜΕΣ'!M170)</f>
        <v>-3.1965930256272579E-3</v>
      </c>
      <c r="N171" s="29">
        <f>LN('ΒΗΜΑ 2ο-ΤΙΜΕΣ'!N171/'ΒΗΜΑ 2ο-ΤΙΜΕΣ'!N170)</f>
        <v>0</v>
      </c>
      <c r="O171" s="29">
        <f>LN('ΒΗΜΑ 2ο-ΤΙΜΕΣ'!O171/'ΒΗΜΑ 2ο-ΤΙΜΕΣ'!O170)</f>
        <v>1.1215070820140003E-2</v>
      </c>
      <c r="P171" s="29">
        <f>LN('ΒΗΜΑ 2ο-ΤΙΜΕΣ'!P171/'ΒΗΜΑ 2ο-ΤΙΜΕΣ'!P170)</f>
        <v>0</v>
      </c>
      <c r="Q171" s="29">
        <f>LN('ΒΗΜΑ 2ο-ΤΙΜΕΣ'!Q171/'ΒΗΜΑ 2ο-ΤΙΜΕΣ'!Q170)</f>
        <v>-2.4271856576110772E-3</v>
      </c>
      <c r="R171" s="29">
        <f>LN('ΒΗΜΑ 2ο-ΤΙΜΕΣ'!R171/'ΒΗΜΑ 2ο-ΤΙΜΕΣ'!R170)</f>
        <v>-5.2110592127520882E-3</v>
      </c>
      <c r="S171" s="29">
        <f>LN('ΒΗΜΑ 2ο-ΤΙΜΕΣ'!S171/'ΒΗΜΑ 2ο-ΤΙΜΕΣ'!S170)</f>
        <v>1.7406444777838966E-3</v>
      </c>
      <c r="T171" s="29">
        <f>LN('ΒΗΜΑ 2ο-ΤΙΜΕΣ'!T171/'ΒΗΜΑ 2ο-ΤΙΜΕΣ'!T170)</f>
        <v>5.3404666313175038E-3</v>
      </c>
      <c r="U171" s="29">
        <f>LN('ΒΗΜΑ 2ο-ΤΙΜΕΣ'!U171/'ΒΗΜΑ 2ο-ΤΙΜΕΣ'!U170)</f>
        <v>0</v>
      </c>
      <c r="V171" s="29">
        <f>LN('ΒΗΜΑ 2ο-ΤΙΜΕΣ'!V171/'ΒΗΜΑ 2ο-ΤΙΜΕΣ'!V170)</f>
        <v>-1.4888612493750524E-2</v>
      </c>
      <c r="W171" s="29">
        <f>LN('ΒΗΜΑ 2ο-ΤΙΜΕΣ'!W171/'ΒΗΜΑ 2ο-ΤΙΜΕΣ'!W170)</f>
        <v>3.2661977866211022E-3</v>
      </c>
      <c r="X171" s="29">
        <f>LN('ΒΗΜΑ 2ο-ΤΙΜΕΣ'!X171/'ΒΗΜΑ 2ο-ΤΙΜΕΣ'!X170)</f>
        <v>8.9508305200845777E-3</v>
      </c>
      <c r="Y171" s="29">
        <f>LN('ΒΗΜΑ 2ο-ΤΙΜΕΣ'!Y171/'ΒΗΜΑ 2ο-ΤΙΜΕΣ'!Y170)</f>
        <v>1.6284593764500734E-2</v>
      </c>
      <c r="Z171" s="29">
        <f>LN('ΒΗΜΑ 2ο-ΤΙΜΕΣ'!Z171/'ΒΗΜΑ 2ο-ΤΙΜΕΣ'!Z170)</f>
        <v>1.3857034661426281E-2</v>
      </c>
      <c r="AA171" s="29">
        <f>LN('ΒΗΜΑ 2ο-ΤΙΜΕΣ'!AA171/'ΒΗΜΑ 2ο-ΤΙΜΕΣ'!AA170)</f>
        <v>1.142869582362285E-2</v>
      </c>
      <c r="AB171" s="29">
        <f>LN('ΒΗΜΑ 2ο-ΤΙΜΕΣ'!AB171/'ΒΗΜΑ 2ο-ΤΙΜΕΣ'!AB170)</f>
        <v>-1.516822147317143E-2</v>
      </c>
      <c r="AC171" s="29">
        <f>LN('ΒΗΜΑ 2ο-ΤΙΜΕΣ'!AC171/'ΒΗΜΑ 2ο-ΤΙΜΕΣ'!AC170)</f>
        <v>-1.1182912239745529E-2</v>
      </c>
      <c r="AD171" s="29">
        <f>LN('ΒΗΜΑ 2ο-ΤΙΜΕΣ'!AD171/'ΒΗΜΑ 2ο-ΤΙΜΕΣ'!AD170)</f>
        <v>-1.7398180846226623E-2</v>
      </c>
      <c r="AE171" s="29">
        <f>LN('ΒΗΜΑ 2ο-ΤΙΜΕΣ'!AE171/'ΒΗΜΑ 2ο-ΤΙΜΕΣ'!AE170)</f>
        <v>2.7434859457508339E-3</v>
      </c>
      <c r="AF171" s="29">
        <f>LN('ΒΗΜΑ 2ο-ΤΙΜΕΣ'!AF171/'ΒΗΜΑ 2ο-ΤΙΜΕΣ'!AF170)</f>
        <v>2.0339684237122783E-2</v>
      </c>
      <c r="AG171" s="29">
        <f>LN('ΒΗΜΑ 2ο-ΤΙΜΕΣ'!AG171/'ΒΗΜΑ 2ο-ΤΙΜΕΣ'!AG170)</f>
        <v>0</v>
      </c>
      <c r="AH171" s="29">
        <f>LN('ΒΗΜΑ 2ο-ΤΙΜΕΣ'!AH171/'ΒΗΜΑ 2ο-ΤΙΜΕΣ'!AH170)</f>
        <v>3.1039859375910123E-3</v>
      </c>
      <c r="AI171" s="29">
        <f>LN('ΒΗΜΑ 2ο-ΤΙΜΕΣ'!AI171/'ΒΗΜΑ 2ο-ΤΙΜΕΣ'!AI170)</f>
        <v>1.7587509260885349E-2</v>
      </c>
      <c r="AJ171" s="29">
        <f>LN('ΒΗΜΑ 2ο-ΤΙΜΕΣ'!AJ171/'ΒΗΜΑ 2ο-ΤΙΜΕΣ'!AJ170)</f>
        <v>-2.437163682128618E-2</v>
      </c>
      <c r="AK171" s="29">
        <f>LN('ΒΗΜΑ 2ο-ΤΙΜΕΣ'!AK171/'ΒΗΜΑ 2ο-ΤΙΜΕΣ'!AK170)</f>
        <v>-3.8535693159900777E-3</v>
      </c>
      <c r="AL171" s="29">
        <f>LN('ΒΗΜΑ 2ο-ΤΙΜΕΣ'!AL171/'ΒΗΜΑ 2ο-ΤΙΜΕΣ'!AL170)</f>
        <v>2.7739268827252244E-3</v>
      </c>
      <c r="AM171" s="29">
        <f>LN('ΒΗΜΑ 2ο-ΤΙΜΕΣ'!AM171/'ΒΗΜΑ 2ο-ΤΙΜΕΣ'!AM170)</f>
        <v>0</v>
      </c>
      <c r="AN171" s="29">
        <f>LN('ΒΗΜΑ 2ο-ΤΙΜΕΣ'!AN171/'ΒΗΜΑ 2ο-ΤΙΜΕΣ'!AN170)</f>
        <v>1.398624197473987E-2</v>
      </c>
      <c r="AO171" s="29">
        <f>LN('ΒΗΜΑ 2ο-ΤΙΜΕΣ'!AO171/'ΒΗΜΑ 2ο-ΤΙΜΕΣ'!AO170)</f>
        <v>-5.8766084889850419E-3</v>
      </c>
    </row>
    <row r="172" spans="1:41">
      <c r="A172" s="28">
        <v>43161</v>
      </c>
      <c r="B172" s="29">
        <f>LN('ΒΗΜΑ 2ο-ΤΙΜΕΣ'!B172/'ΒΗΜΑ 2ο-ΤΙΜΕΣ'!B171)</f>
        <v>4.3384015985983623E-3</v>
      </c>
      <c r="C172" s="29">
        <f>LN('ΒΗΜΑ 2ο-ΤΙΜΕΣ'!C172/'ΒΗΜΑ 2ο-ΤΙΜΕΣ'!C171)</f>
        <v>-3.7850224131097641E-2</v>
      </c>
      <c r="D172" s="29">
        <f>LN('ΒΗΜΑ 2ο-ΤΙΜΕΣ'!D172/'ΒΗΜΑ 2ο-ΤΙΜΕΣ'!D171)</f>
        <v>-4.1614881235634289E-2</v>
      </c>
      <c r="E172" s="29">
        <f>LN('ΒΗΜΑ 2ο-ΤΙΜΕΣ'!E172/'ΒΗΜΑ 2ο-ΤΙΜΕΣ'!E171)</f>
        <v>-1.8443145718794476E-2</v>
      </c>
      <c r="F172" s="29">
        <f>LN('ΒΗΜΑ 2ο-ΤΙΜΕΣ'!F172/'ΒΗΜΑ 2ο-ΤΙΜΕΣ'!F171)</f>
        <v>-1.0785005676562561E-2</v>
      </c>
      <c r="G172" s="29">
        <f>LN('ΒΗΜΑ 2ο-ΤΙΜΕΣ'!G172/'ΒΗΜΑ 2ο-ΤΙΜΕΣ'!G171)</f>
        <v>-2.4014876203873853E-2</v>
      </c>
      <c r="H172" s="29">
        <f>LN('ΒΗΜΑ 2ο-ΤΙΜΕΣ'!H172/'ΒΗΜΑ 2ο-ΤΙΜΕΣ'!H171)</f>
        <v>-6.578971098042511E-3</v>
      </c>
      <c r="I172" s="29">
        <f>LN('ΒΗΜΑ 2ο-ΤΙΜΕΣ'!I172/'ΒΗΜΑ 2ο-ΤΙΜΕΣ'!I171)</f>
        <v>-4.5739680051011783E-2</v>
      </c>
      <c r="J172" s="29">
        <f>LN('ΒΗΜΑ 2ο-ΤΙΜΕΣ'!J172/'ΒΗΜΑ 2ο-ΤΙΜΕΣ'!J171)</f>
        <v>-1.1299555253933282E-2</v>
      </c>
      <c r="K172" s="29">
        <f>LN('ΒΗΜΑ 2ο-ΤΙΜΕΣ'!K172/'ΒΗΜΑ 2ο-ΤΙΜΕΣ'!K171)</f>
        <v>-2.2780028331819885E-2</v>
      </c>
      <c r="L172" s="29">
        <f>LN('ΒΗΜΑ 2ο-ΤΙΜΕΣ'!L172/'ΒΗΜΑ 2ο-ΤΙΜΕΣ'!L171)</f>
        <v>-4.333631348696821E-2</v>
      </c>
      <c r="M172" s="29">
        <f>LN('ΒΗΜΑ 2ο-ΤΙΜΕΣ'!M172/'ΒΗΜΑ 2ο-ΤΙΜΕΣ'!M171)</f>
        <v>-4.5859563963566802E-2</v>
      </c>
      <c r="N172" s="29">
        <f>LN('ΒΗΜΑ 2ο-ΤΙΜΕΣ'!N172/'ΒΗΜΑ 2ο-ΤΙΜΕΣ'!N171)</f>
        <v>-2.8057952795157381E-2</v>
      </c>
      <c r="O172" s="29">
        <f>LN('ΒΗΜΑ 2ο-ΤΙΜΕΣ'!O172/'ΒΗΜΑ 2ο-ΤΙΜΕΣ'!O171)</f>
        <v>-1.8762276455522892E-2</v>
      </c>
      <c r="P172" s="29">
        <f>LN('ΒΗΜΑ 2ο-ΤΙΜΕΣ'!P172/'ΒΗΜΑ 2ο-ΤΙΜΕΣ'!P171)</f>
        <v>-2.0566277581477083E-2</v>
      </c>
      <c r="Q172" s="29">
        <f>LN('ΒΗΜΑ 2ο-ΤΙΜΕΣ'!Q172/'ΒΗΜΑ 2ο-ΤΙΜΕΣ'!Q171)</f>
        <v>-3.0847603227261048E-2</v>
      </c>
      <c r="R172" s="29">
        <f>LN('ΒΗΜΑ 2ο-ΤΙΜΕΣ'!R172/'ΒΗΜΑ 2ο-ΤΙΜΕΣ'!R171)</f>
        <v>-9.4488891979323964E-3</v>
      </c>
      <c r="S172" s="29">
        <f>LN('ΒΗΜΑ 2ο-ΤΙΜΕΣ'!S172/'ΒΗΜΑ 2ο-ΤΙΜΕΣ'!S171)</f>
        <v>0</v>
      </c>
      <c r="T172" s="29">
        <f>LN('ΒΗΜΑ 2ο-ΤΙΜΕΣ'!T172/'ΒΗΜΑ 2ο-ΤΙΜΕΣ'!T171)</f>
        <v>-1.475546556591921E-2</v>
      </c>
      <c r="U172" s="29">
        <f>LN('ΒΗΜΑ 2ο-ΤΙΜΕΣ'!U172/'ΒΗΜΑ 2ο-ΤΙΜΕΣ'!U171)</f>
        <v>-5.1293294387550578E-2</v>
      </c>
      <c r="V172" s="29">
        <f>LN('ΒΗΜΑ 2ο-ΤΙΜΕΣ'!V172/'ΒΗΜΑ 2ο-ΤΙΜΕΣ'!V171)</f>
        <v>-1.5113637810048184E-2</v>
      </c>
      <c r="W172" s="29">
        <f>LN('ΒΗΜΑ 2ο-ΤΙΜΕΣ'!W172/'ΒΗΜΑ 2ο-ΤΙΜΕΣ'!W171)</f>
        <v>-2.0868412434748015E-2</v>
      </c>
      <c r="X172" s="29">
        <f>LN('ΒΗΜΑ 2ο-ΤΙΜΕΣ'!X172/'ΒΗΜΑ 2ο-ΤΙΜΕΣ'!X171)</f>
        <v>-4.0409538337876666E-2</v>
      </c>
      <c r="Y172" s="29">
        <f>LN('ΒΗΜΑ 2ο-ΤΙΜΕΣ'!Y172/'ΒΗΜΑ 2ο-ΤΙΜΕΣ'!Y171)</f>
        <v>-2.5280156673078487E-2</v>
      </c>
      <c r="Z172" s="29">
        <f>LN('ΒΗΜΑ 2ο-ΤΙΜΕΣ'!Z172/'ΒΗΜΑ 2ο-ΤΙΜΕΣ'!Z171)</f>
        <v>-9.2166551049240632E-3</v>
      </c>
      <c r="AA172" s="29">
        <f>LN('ΒΗΜΑ 2ο-ΤΙΜΕΣ'!AA172/'ΒΗΜΑ 2ο-ΤΙΜΕΣ'!AA171)</f>
        <v>-3.8221212820197741E-2</v>
      </c>
      <c r="AB172" s="29">
        <f>LN('ΒΗΜΑ 2ο-ΤΙΜΕΣ'!AB172/'ΒΗΜΑ 2ο-ΤΙΜΕΣ'!AB171)</f>
        <v>-1.5401844611506703E-2</v>
      </c>
      <c r="AC172" s="29">
        <f>LN('ΒΗΜΑ 2ο-ΤΙΜΕΣ'!AC172/'ΒΗΜΑ 2ο-ΤΙΜΕΣ'!AC171)</f>
        <v>-2.2748137525936539E-2</v>
      </c>
      <c r="AD172" s="29">
        <f>LN('ΒΗΜΑ 2ο-ΤΙΜΕΣ'!AD172/'ΒΗΜΑ 2ο-ΤΙΜΕΣ'!AD171)</f>
        <v>-2.9917748568226697E-3</v>
      </c>
      <c r="AE172" s="29">
        <f>LN('ΒΗΜΑ 2ο-ΤΙΜΕΣ'!AE172/'ΒΗΜΑ 2ο-ΤΙΜΕΣ'!AE171)</f>
        <v>-2.4966622730461057E-2</v>
      </c>
      <c r="AF172" s="29">
        <f>LN('ΒΗΜΑ 2ο-ΤΙΜΕΣ'!AF172/'ΒΗΜΑ 2ο-ΤΙΜΕΣ'!AF171)</f>
        <v>-1.0118130165584667E-2</v>
      </c>
      <c r="AG172" s="29">
        <f>LN('ΒΗΜΑ 2ο-ΤΙΜΕΣ'!AG172/'ΒΗΜΑ 2ο-ΤΙΜΕΣ'!AG171)</f>
        <v>-1.4815085785140699E-2</v>
      </c>
      <c r="AH172" s="29">
        <f>LN('ΒΗΜΑ 2ο-ΤΙΜΕΣ'!AH172/'ΒΗΜΑ 2ο-ΤΙΜΕΣ'!AH171)</f>
        <v>-1.3520746795846809E-2</v>
      </c>
      <c r="AI172" s="29">
        <f>LN('ΒΗΜΑ 2ο-ΤΙΜΕΣ'!AI172/'ΒΗΜΑ 2ο-ΤΙΜΕΣ'!AI171)</f>
        <v>-4.9313313540505485E-2</v>
      </c>
      <c r="AJ172" s="29">
        <f>LN('ΒΗΜΑ 2ο-ΤΙΜΕΣ'!AJ172/'ΒΗΜΑ 2ο-ΤΙΜΕΣ'!AJ171)</f>
        <v>-1.324522675002068E-2</v>
      </c>
      <c r="AK172" s="29">
        <f>LN('ΒΗΜΑ 2ο-ΤΙΜΕΣ'!AK172/'ΒΗΜΑ 2ο-ΤΙΜΕΣ'!AK171)</f>
        <v>-1.5564516541111573E-2</v>
      </c>
      <c r="AL172" s="29">
        <f>LN('ΒΗΜΑ 2ο-ΤΙΜΕΣ'!AL172/'ΒΗΜΑ 2ο-ΤΙΜΕΣ'!AL171)</f>
        <v>-3.0944803849421484E-2</v>
      </c>
      <c r="AM172" s="29">
        <f>LN('ΒΗΜΑ 2ο-ΤΙΜΕΣ'!AM172/'ΒΗΜΑ 2ο-ΤΙΜΕΣ'!AM171)</f>
        <v>-1.8538120998911226E-2</v>
      </c>
      <c r="AN172" s="29">
        <f>LN('ΒΗΜΑ 2ο-ΤΙΜΕΣ'!AN172/'ΒΗΜΑ 2ο-ΤΙΜΕΣ'!AN171)</f>
        <v>-4.2559614418795771E-2</v>
      </c>
      <c r="AO172" s="29">
        <f>LN('ΒΗΜΑ 2ο-ΤΙΜΕΣ'!AO172/'ΒΗΜΑ 2ο-ΤΙΜΕΣ'!AO171)</f>
        <v>-2.5872089825595281E-2</v>
      </c>
    </row>
    <row r="173" spans="1:41">
      <c r="A173" s="28">
        <v>43164</v>
      </c>
      <c r="B173" s="29">
        <f>LN('ΒΗΜΑ 2ο-ΤΙΜΕΣ'!B173/'ΒΗΜΑ 2ο-ΤΙΜΕΣ'!B172)</f>
        <v>-7.6045993852193036E-3</v>
      </c>
      <c r="C173" s="29">
        <f>LN('ΒΗΜΑ 2ο-ΤΙΜΕΣ'!C173/'ΒΗΜΑ 2ο-ΤΙΜΕΣ'!C172)</f>
        <v>-5.4891827567517225E-2</v>
      </c>
      <c r="D173" s="29">
        <f>LN('ΒΗΜΑ 2ο-ΤΙΜΕΣ'!D173/'ΒΗΜΑ 2ο-ΤΙΜΕΣ'!D172)</f>
        <v>-3.7522439323089678E-2</v>
      </c>
      <c r="E173" s="29">
        <f>LN('ΒΗΜΑ 2ο-ΤΙΜΕΣ'!E173/'ΒΗΜΑ 2ο-ΤΙΜΕΣ'!E172)</f>
        <v>-3.0448546447069579E-2</v>
      </c>
      <c r="F173" s="29">
        <f>LN('ΒΗΜΑ 2ο-ΤΙΜΕΣ'!F173/'ΒΗΜΑ 2ο-ΤΙΜΕΣ'!F172)</f>
        <v>-1.4563364187896667E-2</v>
      </c>
      <c r="G173" s="29">
        <f>LN('ΒΗΜΑ 2ο-ΤΙΜΕΣ'!G173/'ΒΗΜΑ 2ο-ΤΙΜΕΣ'!G172)</f>
        <v>2.4014876203873919E-2</v>
      </c>
      <c r="H173" s="29">
        <f>LN('ΒΗΜΑ 2ο-ΤΙΜΕΣ'!H173/'ΒΗΜΑ 2ο-ΤΙΜΕΣ'!H172)</f>
        <v>-9.9503308531679793E-3</v>
      </c>
      <c r="I173" s="29">
        <f>LN('ΒΗΜΑ 2ο-ΤΙΜΕΣ'!I173/'ΒΗΜΑ 2ο-ΤΙΜΕΣ'!I172)</f>
        <v>-5.4500665861171825E-2</v>
      </c>
      <c r="J173" s="29">
        <f>LN('ΒΗΜΑ 2ο-ΤΙΜΕΣ'!J173/'ΒΗΜΑ 2ο-ΤΙΜΕΣ'!J172)</f>
        <v>-1.5267472130788421E-2</v>
      </c>
      <c r="K173" s="29">
        <f>LN('ΒΗΜΑ 2ο-ΤΙΜΕΣ'!K173/'ΒΗΜΑ 2ο-ΤΙΜΕΣ'!K172)</f>
        <v>-3.9958312301603294E-2</v>
      </c>
      <c r="L173" s="29">
        <f>LN('ΒΗΜΑ 2ο-ΤΙΜΕΣ'!L173/'ΒΗΜΑ 2ο-ΤΙΜΕΣ'!L172)</f>
        <v>-6.9992371820034913E-2</v>
      </c>
      <c r="M173" s="29">
        <f>LN('ΒΗΜΑ 2ο-ΤΙΜΕΣ'!M173/'ΒΗΜΑ 2ο-ΤΙΜΕΣ'!M172)</f>
        <v>-5.1587368790493235E-2</v>
      </c>
      <c r="N173" s="29">
        <f>LN('ΒΗΜΑ 2ο-ΤΙΜΕΣ'!N173/'ΒΗΜΑ 2ο-ΤΙΜΕΣ'!N172)</f>
        <v>-1.6393809775676383E-2</v>
      </c>
      <c r="O173" s="29">
        <f>LN('ΒΗΜΑ 2ο-ΤΙΜΕΣ'!O173/'ΒΗΜΑ 2ο-ΤΙΜΕΣ'!O172)</f>
        <v>-0.10367842947484161</v>
      </c>
      <c r="P173" s="29">
        <f>LN('ΒΗΜΑ 2ο-ΤΙΜΕΣ'!P173/'ΒΗΜΑ 2ο-ΤΙΜΕΣ'!P172)</f>
        <v>-2.6317308317373417E-2</v>
      </c>
      <c r="Q173" s="29">
        <f>LN('ΒΗΜΑ 2ο-ΤΙΜΕΣ'!Q173/'ΒΗΜΑ 2ο-ΤΙΜΕΣ'!Q172)</f>
        <v>-2.409755157906053E-2</v>
      </c>
      <c r="R173" s="29">
        <f>LN('ΒΗΜΑ 2ο-ΤΙΜΕΣ'!R173/'ΒΗΜΑ 2ο-ΤΙΜΕΣ'!R172)</f>
        <v>-3.5430436979500449E-2</v>
      </c>
      <c r="S173" s="29">
        <f>LN('ΒΗΜΑ 2ο-ΤΙΜΕΣ'!S173/'ΒΗΜΑ 2ο-ΤΙΜΕΣ'!S172)</f>
        <v>-1.7544309650909393E-2</v>
      </c>
      <c r="T173" s="29">
        <f>LN('ΒΗΜΑ 2ο-ΤΙΜΕΣ'!T173/'ΒΗΜΑ 2ο-ΤΙΜΕΣ'!T172)</f>
        <v>-3.4367643504207769E-2</v>
      </c>
      <c r="U173" s="29">
        <f>LN('ΒΗΜΑ 2ο-ΤΙΜΕΣ'!U173/'ΒΗΜΑ 2ο-ΤΙΜΕΣ'!U172)</f>
        <v>3.5026305512020745E-3</v>
      </c>
      <c r="V173" s="29">
        <f>LN('ΒΗΜΑ 2ο-ΤΙΜΕΣ'!V173/'ΒΗΜΑ 2ο-ΤΙΜΕΣ'!V172)</f>
        <v>-7.3717575896567564E-2</v>
      </c>
      <c r="W173" s="29">
        <f>LN('ΒΗΜΑ 2ο-ΤΙΜΕΣ'!W173/'ΒΗΜΑ 2ο-ΤΙΜΕΣ'!W172)</f>
        <v>-1.1104942840271764E-3</v>
      </c>
      <c r="X173" s="29">
        <f>LN('ΒΗΜΑ 2ο-ΤΙΜΕΣ'!X173/'ΒΗΜΑ 2ο-ΤΙΜΕΣ'!X172)</f>
        <v>-2.1887272887500562E-2</v>
      </c>
      <c r="Y173" s="29">
        <f>LN('ΒΗΜΑ 2ο-ΤΙΜΕΣ'!Y173/'ΒΗΜΑ 2ο-ΤΙΜΕΣ'!Y172)</f>
        <v>-3.2137425238814528E-2</v>
      </c>
      <c r="Z173" s="29">
        <f>LN('ΒΗΜΑ 2ο-ΤΙΜΕΣ'!Z173/'ΒΗΜΑ 2ο-ΤΙΜΕΣ'!Z172)</f>
        <v>-4.6403795565023364E-3</v>
      </c>
      <c r="AA173" s="29">
        <f>LN('ΒΗΜΑ 2ο-ΤΙΜΕΣ'!AA173/'ΒΗΜΑ 2ο-ΤΙΜΕΣ'!AA172)</f>
        <v>-6.9667749190987199E-2</v>
      </c>
      <c r="AB173" s="29">
        <f>LN('ΒΗΜΑ 2ο-ΤΙΜΕΣ'!AB173/'ΒΗΜΑ 2ο-ΤΙΜΕΣ'!AB172)</f>
        <v>-3.1534144407088162E-2</v>
      </c>
      <c r="AC173" s="29">
        <f>LN('ΒΗΜΑ 2ο-ΤΙΜΕΣ'!AC173/'ΒΗΜΑ 2ο-ΤΙΜΕΣ'!AC172)</f>
        <v>-3.6039936483196928E-2</v>
      </c>
      <c r="AD173" s="29">
        <f>LN('ΒΗΜΑ 2ο-ΤΙΜΕΣ'!AD173/'ΒΗΜΑ 2ο-ΤΙΜΕΣ'!AD172)</f>
        <v>1.1173300598125255E-2</v>
      </c>
      <c r="AE173" s="29">
        <f>LN('ΒΗΜΑ 2ο-ΤΙΜΕΣ'!AE173/'ΒΗΜΑ 2ο-ΤΙΜΕΣ'!AE172)</f>
        <v>1.1173300598125255E-2</v>
      </c>
      <c r="AF173" s="29">
        <f>LN('ΒΗΜΑ 2ο-ΤΙΜΕΣ'!AF173/'ΒΗΜΑ 2ο-ΤΙΜΕΣ'!AF172)</f>
        <v>-4.8620687006073859E-2</v>
      </c>
      <c r="AG173" s="29">
        <f>LN('ΒΗΜΑ 2ο-ΤΙΜΕΣ'!AG173/'ΒΗΜΑ 2ο-ΤΙΜΕΣ'!AG172)</f>
        <v>1.7751945458450321E-2</v>
      </c>
      <c r="AH173" s="29">
        <f>LN('ΒΗΜΑ 2ο-ΤΙΜΕΣ'!AH173/'ΒΗΜΑ 2ο-ΤΙΜΕΣ'!AH172)</f>
        <v>-9.4687714288520138E-3</v>
      </c>
      <c r="AI173" s="29">
        <f>LN('ΒΗΜΑ 2ο-ΤΙΜΕΣ'!AI173/'ΒΗΜΑ 2ο-ΤΙΜΕΣ'!AI172)</f>
        <v>-1.8484814674102987E-2</v>
      </c>
      <c r="AJ173" s="29">
        <f>LN('ΒΗΜΑ 2ο-ΤΙΜΕΣ'!AJ173/'ΒΗΜΑ 2ο-ΤΙΜΕΣ'!AJ172)</f>
        <v>-1.6807118316381174E-2</v>
      </c>
      <c r="AK173" s="29">
        <f>LN('ΒΗΜΑ 2ο-ΤΙΜΕΣ'!AK173/'ΒΗΜΑ 2ο-ΤΙΜΕΣ'!AK172)</f>
        <v>-1.5810606026642315E-2</v>
      </c>
      <c r="AL173" s="29">
        <f>LN('ΒΗΜΑ 2ο-ΤΙΜΕΣ'!AL173/'ΒΗΜΑ 2ο-ΤΙΜΕΣ'!AL172)</f>
        <v>-1.7291497110060994E-2</v>
      </c>
      <c r="AM173" s="29">
        <f>LN('ΒΗΜΑ 2ο-ΤΙΜΕΣ'!AM173/'ΒΗΜΑ 2ο-ΤΙΜΕΣ'!AM172)</f>
        <v>-1.4659948410684517E-2</v>
      </c>
      <c r="AN173" s="29">
        <f>LN('ΒΗΜΑ 2ο-ΤΙΜΕΣ'!AN173/'ΒΗΜΑ 2ο-ΤΙΜΕΣ'!AN172)</f>
        <v>-2.197890671877523E-2</v>
      </c>
      <c r="AO173" s="29">
        <f>LN('ΒΗΜΑ 2ο-ΤΙΜΕΣ'!AO173/'ΒΗΜΑ 2ο-ΤΙΜΕΣ'!AO172)</f>
        <v>-2.5524611831578416E-2</v>
      </c>
    </row>
    <row r="174" spans="1:41">
      <c r="A174" s="28">
        <v>43165</v>
      </c>
      <c r="B174" s="29">
        <f>LN('ΒΗΜΑ 2ο-ΤΙΜΕΣ'!B174/'ΒΗΜΑ 2ο-ΤΙΜΕΣ'!B173)</f>
        <v>3.2661977866211022E-3</v>
      </c>
      <c r="C174" s="29">
        <f>LN('ΒΗΜΑ 2ο-ΤΙΜΕΣ'!C174/'ΒΗΜΑ 2ο-ΤΙΜΕΣ'!C173)</f>
        <v>1.5661710327448761E-3</v>
      </c>
      <c r="D174" s="29">
        <f>LN('ΒΗΜΑ 2ο-ΤΙΜΕΣ'!D174/'ΒΗΜΑ 2ο-ΤΙΜΕΣ'!D173)</f>
        <v>1.4598799421152851E-2</v>
      </c>
      <c r="E174" s="29">
        <f>LN('ΒΗΜΑ 2ο-ΤΙΜΕΣ'!E174/'ΒΗΜΑ 2ο-ΤΙΜΕΣ'!E173)</f>
        <v>3.04485464470696E-2</v>
      </c>
      <c r="F174" s="29">
        <f>LN('ΒΗΜΑ 2ο-ΤΙΜΕΣ'!F174/'ΒΗΜΑ 2ο-ΤΙΜΕΣ'!F173)</f>
        <v>2.4155763879336205E-2</v>
      </c>
      <c r="G174" s="29">
        <f>LN('ΒΗΜΑ 2ο-ΤΙΜΕΣ'!G174/'ΒΗΜΑ 2ο-ΤΙΜΕΣ'!G173)</f>
        <v>-6.8027473227525231E-3</v>
      </c>
      <c r="H174" s="29">
        <f>LN('ΒΗΜΑ 2ο-ΤΙΜΕΣ'!H174/'ΒΗΜΑ 2ο-ΤΙΜΕΣ'!H173)</f>
        <v>6.6445427186685108E-3</v>
      </c>
      <c r="I174" s="29">
        <f>LN('ΒΗΜΑ 2ο-ΤΙΜΕΣ'!I174/'ΒΗΜΑ 2ο-ΤΙΜΕΣ'!I173)</f>
        <v>1.3093476747019604E-2</v>
      </c>
      <c r="J174" s="29">
        <f>LN('ΒΗΜΑ 2ο-ΤΙΜΕΣ'!J174/'ΒΗΜΑ 2ο-ΤΙΜΕΣ'!J173)</f>
        <v>3.8387763071656669E-3</v>
      </c>
      <c r="K174" s="29">
        <f>LN('ΒΗΜΑ 2ο-ΤΙΜΕΣ'!K174/'ΒΗΜΑ 2ο-ΤΙΜΕΣ'!K173)</f>
        <v>0</v>
      </c>
      <c r="L174" s="29">
        <f>LN('ΒΗΜΑ 2ο-ΤΙΜΕΣ'!L174/'ΒΗΜΑ 2ο-ΤΙΜΕΣ'!L173)</f>
        <v>-3.7570488777122881E-3</v>
      </c>
      <c r="M174" s="29">
        <f>LN('ΒΗΜΑ 2ο-ΤΙΜΕΣ'!M174/'ΒΗΜΑ 2ο-ΤΙΜΕΣ'!M173)</f>
        <v>2.0955365175988089E-2</v>
      </c>
      <c r="N174" s="29">
        <f>LN('ΒΗΜΑ 2ο-ΤΙΜΕΣ'!N174/'ΒΗΜΑ 2ο-ΤΙΜΕΣ'!N173)</f>
        <v>1.2320484388040657E-2</v>
      </c>
      <c r="O174" s="29">
        <f>LN('ΒΗΜΑ 2ο-ΤΙΜΕΣ'!O174/'ΒΗΜΑ 2ο-ΤΙΜΕΣ'!O173)</f>
        <v>0</v>
      </c>
      <c r="P174" s="29">
        <f>LN('ΒΗΜΑ 2ο-ΤΙΜΕΣ'!P174/'ΒΗΜΑ 2ο-ΤΙΜΕΣ'!P173)</f>
        <v>1.3245226750020723E-2</v>
      </c>
      <c r="Q174" s="29">
        <f>LN('ΒΗΜΑ 2ο-ΤΙΜΕΣ'!Q174/'ΒΗΜΑ 2ο-ΤΙΜΕΣ'!Q173)</f>
        <v>2.0331068783583758E-2</v>
      </c>
      <c r="R174" s="29">
        <f>LN('ΒΗΜΑ 2ο-ΤΙΜΕΣ'!R174/'ΒΗΜΑ 2ο-ΤΙΜΕΣ'!R173)</f>
        <v>-1.0934938213713295E-3</v>
      </c>
      <c r="S174" s="29">
        <f>LN('ΒΗΜΑ 2ο-ΤΙΜΕΣ'!S174/'ΒΗΜΑ 2ο-ΤΙΜΕΣ'!S173)</f>
        <v>-1.0676257991341868E-2</v>
      </c>
      <c r="T174" s="29">
        <f>LN('ΒΗΜΑ 2ο-ΤΙΜΕΣ'!T174/'ΒΗΜΑ 2ο-ΤΙΜΕΣ'!T173)</f>
        <v>1.3889112160667093E-2</v>
      </c>
      <c r="U174" s="29">
        <f>LN('ΒΗΜΑ 2ο-ΤΙΜΕΣ'!U174/'ΒΗΜΑ 2ο-ΤΙΜΕΣ'!U173)</f>
        <v>2.7587956518828963E-2</v>
      </c>
      <c r="V174" s="29">
        <f>LN('ΒΗΜΑ 2ο-ΤΙΜΕΣ'!V174/'ΒΗΜΑ 2ο-ΤΙΜΕΣ'!V173)</f>
        <v>0</v>
      </c>
      <c r="W174" s="29">
        <f>LN('ΒΗΜΑ 2ο-ΤΙΜΕΣ'!W174/'ΒΗΜΑ 2ο-ΤΙΜΕΣ'!W173)</f>
        <v>-1.1173300598125189E-2</v>
      </c>
      <c r="X174" s="29">
        <f>LN('ΒΗΜΑ 2ο-ΤΙΜΕΣ'!X174/'ΒΗΜΑ 2ο-ΤΙΜΕΣ'!X173)</f>
        <v>6.3025418708025265E-3</v>
      </c>
      <c r="Y174" s="29">
        <f>LN('ΒΗΜΑ 2ο-ΤΙΜΕΣ'!Y174/'ΒΗΜΑ 2ο-ΤΙΜΕΣ'!Y173)</f>
        <v>-1.4095769800393527E-2</v>
      </c>
      <c r="Z174" s="29">
        <f>LN('ΒΗΜΑ 2ο-ΤΙΜΕΣ'!Z174/'ΒΗΜΑ 2ο-ΤΙΜΕΣ'!Z173)</f>
        <v>4.6403795565023009E-3</v>
      </c>
      <c r="AA174" s="29">
        <f>LN('ΒΗΜΑ 2ο-ΤΙΜΕΣ'!AA174/'ΒΗΜΑ 2ο-ΤΙΜΕΣ'!AA173)</f>
        <v>0</v>
      </c>
      <c r="AB174" s="29">
        <f>LN('ΒΗΜΑ 2ο-ΤΙΜΕΣ'!AB174/'ΒΗΜΑ 2ο-ΤΙΜΕΣ'!AB173)</f>
        <v>-1.1507606851479802E-2</v>
      </c>
      <c r="AC174" s="29">
        <f>LN('ΒΗΜΑ 2ο-ΤΙΜΕΣ'!AC174/'ΒΗΜΑ 2ο-ΤΙΜΕΣ'!AC173)</f>
        <v>1.5475957485447467E-2</v>
      </c>
      <c r="AD174" s="29">
        <f>LN('ΒΗΜΑ 2ο-ΤΙΜΕΣ'!AD174/'ΒΗΜΑ 2ο-ΤΙΜΕΣ'!AD173)</f>
        <v>1.8501392881613734E-3</v>
      </c>
      <c r="AE174" s="29">
        <f>LN('ΒΗΜΑ 2ο-ΤΙΜΕΣ'!AE174/'ΒΗΜΑ 2ο-ΤΙΜΕΣ'!AE173)</f>
        <v>1.1049836186584935E-2</v>
      </c>
      <c r="AF174" s="29">
        <f>LN('ΒΗΜΑ 2ο-ΤΙΜΕΣ'!AF174/'ΒΗΜΑ 2ο-ΤΙΜΕΣ'!AF173)</f>
        <v>2.8072018778686307E-2</v>
      </c>
      <c r="AG174" s="29">
        <f>LN('ΒΗΜΑ 2ο-ΤΙΜΕΣ'!AG174/'ΒΗΜΑ 2ο-ΤΙΜΕΣ'!AG173)</f>
        <v>-1.7751945458450338E-2</v>
      </c>
      <c r="AH174" s="29">
        <f>LN('ΒΗΜΑ 2ο-ΤΙΜΕΣ'!AH174/'ΒΗΜΑ 2ο-ΤΙΜΕΣ'!AH173)</f>
        <v>-2.1164029063776126E-3</v>
      </c>
      <c r="AI174" s="29">
        <f>LN('ΒΗΜΑ 2ο-ΤΙΜΕΣ'!AI174/'ΒΗΜΑ 2ο-ΤΙΜΕΣ'!AI173)</f>
        <v>1.5550109706508986E-2</v>
      </c>
      <c r="AJ174" s="29">
        <f>LN('ΒΗΜΑ 2ο-ΤΙΜΕΣ'!AJ174/'ΒΗΜΑ 2ο-ΤΙΜΕΣ'!AJ173)</f>
        <v>8.4388686458646035E-3</v>
      </c>
      <c r="AK174" s="29">
        <f>LN('ΒΗΜΑ 2ο-ΤΙΜΕΣ'!AK174/'ΒΗΜΑ 2ο-ΤΙΜΕΣ'!AK173)</f>
        <v>-1.9940186068643953E-3</v>
      </c>
      <c r="AL174" s="29">
        <f>LN('ΒΗΜΑ 2ο-ΤΙΜΕΣ'!AL174/'ΒΗΜΑ 2ο-ΤΙΜΕΣ'!AL173)</f>
        <v>0</v>
      </c>
      <c r="AM174" s="29">
        <f>LN('ΒΗΜΑ 2ο-ΤΙΜΕΣ'!AM174/'ΒΗΜΑ 2ο-ΤΙΜΕΣ'!AM173)</f>
        <v>-1.2739025777429826E-2</v>
      </c>
      <c r="AN174" s="29">
        <f>LN('ΒΗΜΑ 2ο-ΤΙΜΕΣ'!AN174/'ΒΗΜΑ 2ο-ΤΙΜΕΣ'!AN173)</f>
        <v>-7.4349784875180902E-3</v>
      </c>
      <c r="AO174" s="29">
        <f>LN('ΒΗΜΑ 2ο-ΤΙΜΕΣ'!AO174/'ΒΗΜΑ 2ο-ΤΙΜΕΣ'!AO173)</f>
        <v>2.4516038876693697E-2</v>
      </c>
    </row>
    <row r="175" spans="1:41">
      <c r="A175" s="28">
        <v>43166</v>
      </c>
      <c r="B175" s="29">
        <f>LN('ΒΗΜΑ 2ο-ΤΙΜΕΣ'!B175/'ΒΗΜΑ 2ο-ΤΙΜΕΣ'!B174)</f>
        <v>-1.5334364000106574E-2</v>
      </c>
      <c r="C175" s="29">
        <f>LN('ΒΗΜΑ 2ο-ΤΙΜΕΣ'!C175/'ΒΗΜΑ 2ο-ΤΙΜΕΣ'!C174)</f>
        <v>-2.5357935590081575E-2</v>
      </c>
      <c r="D175" s="29">
        <f>LN('ΒΗΜΑ 2ο-ΤΙΜΕΣ'!D175/'ΒΗΜΑ 2ο-ΤΙΜΕΣ'!D174)</f>
        <v>-4.9007579106694614E-2</v>
      </c>
      <c r="E175" s="29">
        <f>LN('ΒΗΜΑ 2ο-ΤΙΜΕΣ'!E175/'ΒΗΜΑ 2ο-ΤΙΜΕΣ'!E174)</f>
        <v>-1.0395104000340077E-2</v>
      </c>
      <c r="F175" s="29">
        <f>LN('ΒΗΜΑ 2ο-ΤΙΜΕΣ'!F175/'ΒΗΜΑ 2ο-ΤΙΜΕΣ'!F174)</f>
        <v>-1.3213405458391834E-2</v>
      </c>
      <c r="G175" s="29">
        <f>LN('ΒΗΜΑ 2ο-ΤΙΜΕΣ'!G175/'ΒΗΜΑ 2ο-ΤΙΜΕΣ'!G174)</f>
        <v>-2.7683428748416856E-2</v>
      </c>
      <c r="H175" s="29">
        <f>LN('ΒΗΜΑ 2ο-ΤΙΜΕΣ'!H175/'ΒΗΜΑ 2ο-ΤΙΜΕΣ'!H174)</f>
        <v>9.8847592325419249E-3</v>
      </c>
      <c r="I175" s="29">
        <f>LN('ΒΗΜΑ 2ο-ΤΙΜΕΣ'!I175/'ΒΗΜΑ 2ο-ΤΙΜΕΣ'!I174)</f>
        <v>-5.1721284978290823E-2</v>
      </c>
      <c r="J175" s="29">
        <f>LN('ΒΗΜΑ 2ο-ΤΙΜΕΣ'!J175/'ΒΗΜΑ 2ο-ΤΙΜΕΣ'!J174)</f>
        <v>9.5329606587234664E-3</v>
      </c>
      <c r="K175" s="29">
        <f>LN('ΒΗΜΑ 2ο-ΤΙΜΕΣ'!K175/'ΒΗΜΑ 2ο-ΤΙΜΕΣ'!K174)</f>
        <v>-4.8077015681032322E-3</v>
      </c>
      <c r="L175" s="29">
        <f>LN('ΒΗΜΑ 2ο-ΤΙΜΕΣ'!L175/'ΒΗΜΑ 2ο-ΤΙΜΕΣ'!L174)</f>
        <v>0</v>
      </c>
      <c r="M175" s="29">
        <f>LN('ΒΗΜΑ 2ο-ΤΙΜΕΣ'!M175/'ΒΗΜΑ 2ο-ΤΙΜΕΣ'!M174)</f>
        <v>-1.5090245723589971E-2</v>
      </c>
      <c r="N175" s="29">
        <f>LN('ΒΗΜΑ 2ο-ΤΙΜΕΣ'!N175/'ΒΗΜΑ 2ο-ΤΙΜΕΣ'!N174)</f>
        <v>2.0202707317519469E-2</v>
      </c>
      <c r="O175" s="29">
        <f>LN('ΒΗΜΑ 2ο-ΤΙΜΕΣ'!O175/'ΒΗΜΑ 2ο-ΤΙΜΕΣ'!O174)</f>
        <v>-5.1735674399188865E-2</v>
      </c>
      <c r="P175" s="29">
        <f>LN('ΒΗΜΑ 2ο-ΤΙΜΕΣ'!P175/'ΒΗΜΑ 2ο-ΤΙΜΕΣ'!P174)</f>
        <v>-3.4809404665861174E-2</v>
      </c>
      <c r="Q175" s="29">
        <f>LN('ΒΗΜΑ 2ο-ΤΙΜΕΣ'!Q175/'ΒΗΜΑ 2ο-ΤΙΜΕΣ'!Q174)</f>
        <v>-1.9048194970694474E-2</v>
      </c>
      <c r="R175" s="29">
        <f>LN('ΒΗΜΑ 2ο-ΤΙΜΕΣ'!R175/'ΒΗΜΑ 2ο-ΤΙΜΕΣ'!R174)</f>
        <v>4.3668191663403895E-3</v>
      </c>
      <c r="S175" s="29">
        <f>LN('ΒΗΜΑ 2ο-ΤΙΜΕΣ'!S175/'ΒΗΜΑ 2ο-ΤΙΜΕΣ'!S174)</f>
        <v>-3.5842332278150498E-3</v>
      </c>
      <c r="T175" s="29">
        <f>LN('ΒΗΜΑ 2ο-ΤΙΜΕΣ'!T175/'ΒΗΜΑ 2ο-ΤΙΜΕΣ'!T174)</f>
        <v>2.7212563524884794E-2</v>
      </c>
      <c r="U175" s="29">
        <f>LN('ΒΗΜΑ 2ο-ΤΙΜΕΣ'!U175/'ΒΗΜΑ 2ο-ΤΙΜΕΣ'!U174)</f>
        <v>-3.1090587070031005E-2</v>
      </c>
      <c r="V175" s="29">
        <f>LN('ΒΗΜΑ 2ο-ΤΙΜΕΣ'!V175/'ΒΗΜΑ 2ο-ΤΙΜΕΣ'!V174)</f>
        <v>-2.7359798188748602E-3</v>
      </c>
      <c r="W175" s="29">
        <f>LN('ΒΗΜΑ 2ο-ΤΙΜΕΣ'!W175/'ΒΗΜΑ 2ο-ΤΙΜΕΣ'!W174)</f>
        <v>-2.2497197340154416E-3</v>
      </c>
      <c r="X175" s="29">
        <f>LN('ΒΗΜΑ 2ο-ΤΙΜΕΣ'!X175/'ΒΗΜΑ 2ο-ΤΙΜΕΣ'!X174)</f>
        <v>2.3798329554086905E-2</v>
      </c>
      <c r="Y175" s="29">
        <f>LN('ΒΗΜΑ 2ο-ΤΙΜΕΣ'!Y175/'ΒΗΜΑ 2ο-ΤΙΜΕΣ'!Y174)</f>
        <v>-3.0426686630708091E-2</v>
      </c>
      <c r="Z175" s="29">
        <f>LN('ΒΗΜΑ 2ο-ΤΙΜΕΣ'!Z175/'ΒΗΜΑ 2ο-ΤΙΜΕΣ'!Z174)</f>
        <v>-4.6403795565023364E-3</v>
      </c>
      <c r="AA175" s="29">
        <f>LN('ΒΗΜΑ 2ο-ΤΙΜΕΣ'!AA175/'ΒΗΜΑ 2ο-ΤΙΜΕΣ'!AA174)</f>
        <v>-3.8046970436639714E-3</v>
      </c>
      <c r="AB175" s="29">
        <f>LN('ΒΗΜΑ 2ο-ΤΙΜΕΣ'!AB175/'ΒΗΜΑ 2ο-ΤΙΜΕΣ'!AB174)</f>
        <v>0</v>
      </c>
      <c r="AC175" s="29">
        <f>LN('ΒΗΜΑ 2ο-ΤΙΜΕΣ'!AC175/'ΒΗΜΑ 2ο-ΤΙΜΕΣ'!AC174)</f>
        <v>8.0972102326193028E-3</v>
      </c>
      <c r="AD175" s="29">
        <f>LN('ΒΗΜΑ 2ο-ΤΙΜΕΣ'!AD175/'ΒΗΜΑ 2ο-ΤΙΜΕΣ'!AD174)</f>
        <v>1.5043395047334521E-2</v>
      </c>
      <c r="AE175" s="29">
        <f>LN('ΒΗΜΑ 2ο-ΤΙΜΕΣ'!AE175/'ΒΗΜΑ 2ο-ΤΙΜΕΣ'!AE174)</f>
        <v>0</v>
      </c>
      <c r="AF175" s="29">
        <f>LN('ΒΗΜΑ 2ο-ΤΙΜΕΣ'!AF175/'ΒΗΜΑ 2ο-ΤΙΜΕΣ'!AF174)</f>
        <v>-3.1637084943182354E-2</v>
      </c>
      <c r="AG175" s="29">
        <f>LN('ΒΗΜΑ 2ο-ΤΙΜΕΣ'!AG175/'ΒΗΜΑ 2ο-ΤΙΜΕΣ'!AG174)</f>
        <v>-2.1116923440922697E-2</v>
      </c>
      <c r="AH175" s="29">
        <f>LN('ΒΗΜΑ 2ο-ΤΙΜΕΣ'!AH175/'ΒΗΜΑ 2ο-ΤΙΜΕΣ'!AH174)</f>
        <v>-1.1720965298156775E-2</v>
      </c>
      <c r="AI175" s="29">
        <f>LN('ΒΗΜΑ 2ο-ΤΙΜΕΣ'!AI175/'ΒΗΜΑ 2ο-ΤΙΜΕΣ'!AI174)</f>
        <v>-8.1151312189908457E-3</v>
      </c>
      <c r="AJ175" s="29">
        <f>LN('ΒΗΜΑ 2ο-ΤΙΜΕΣ'!AJ175/'ΒΗΜΑ 2ο-ΤΙΜΕΣ'!AJ174)</f>
        <v>-3.3670065479044068E-3</v>
      </c>
      <c r="AK175" s="29">
        <f>LN('ΒΗΜΑ 2ο-ΤΙΜΕΣ'!AK175/'ΒΗΜΑ 2ο-ΤΙΜΕΣ'!AK174)</f>
        <v>7.9523281904950154E-3</v>
      </c>
      <c r="AL175" s="29">
        <f>LN('ΒΗΜΑ 2ο-ΤΙΜΕΣ'!AL175/'ΒΗΜΑ 2ο-ΤΙΜΕΣ'!AL174)</f>
        <v>1.7291497110061043E-2</v>
      </c>
      <c r="AM175" s="29">
        <f>LN('ΒΗΜΑ 2ο-ΤΙΜΕΣ'!AM175/'ΒΗΜΑ 2ο-ΤΙΜΕΣ'!AM174)</f>
        <v>1.6949558313773205E-2</v>
      </c>
      <c r="AN175" s="29">
        <f>LN('ΒΗΜΑ 2ο-ΤΙΜΕΣ'!AN175/'ΒΗΜΑ 2ο-ΤΙΜΕΣ'!AN174)</f>
        <v>0</v>
      </c>
      <c r="AO175" s="29">
        <f>LN('ΒΗΜΑ 2ο-ΤΙΜΕΣ'!AO175/'ΒΗΜΑ 2ο-ΤΙΜΕΣ'!AO174)</f>
        <v>-3.0740125359695558E-2</v>
      </c>
    </row>
    <row r="176" spans="1:41">
      <c r="A176" s="28">
        <v>43167</v>
      </c>
      <c r="B176" s="29">
        <f>LN('ΒΗΜΑ 2ο-ΤΙΜΕΣ'!B176/'ΒΗΜΑ 2ο-ΤΙΜΕΣ'!B175)</f>
        <v>2.6145280104322207E-2</v>
      </c>
      <c r="C176" s="29">
        <f>LN('ΒΗΜΑ 2ο-ΤΙΜΕΣ'!C176/'ΒΗΜΑ 2ο-ΤΙΜΕΣ'!C175)</f>
        <v>3.0041784902507918E-2</v>
      </c>
      <c r="D176" s="29">
        <f>LN('ΒΗΜΑ 2ο-ΤΙΜΕΣ'!D176/'ΒΗΜΑ 2ο-ΤΙΜΕΣ'!D175)</f>
        <v>4.7557252529048057E-2</v>
      </c>
      <c r="E176" s="29">
        <f>LN('ΒΗΜΑ 2ο-ΤΙΜΕΣ'!E176/'ΒΗΜΑ 2ο-ΤΙΜΕΣ'!E175)</f>
        <v>6.2500203451713258E-3</v>
      </c>
      <c r="F176" s="29">
        <f>LN('ΒΗΜΑ 2ο-ΤΙΜΕΣ'!F176/'ΒΗΜΑ 2ο-ΤΙΜΕΣ'!F175)</f>
        <v>2.4154601116035583E-3</v>
      </c>
      <c r="G176" s="29">
        <f>LN('ΒΗΜΑ 2ο-ΤΙΜΕΣ'!G176/'ΒΗΜΑ 2ο-ΤΙΜΕΣ'!G175)</f>
        <v>-3.5149421074444969E-3</v>
      </c>
      <c r="H176" s="29">
        <f>LN('ΒΗΜΑ 2ο-ΤΙΜΕΣ'!H176/'ΒΗΜΑ 2ο-ΤΙΜΕΣ'!H175)</f>
        <v>9.7880063661629439E-3</v>
      </c>
      <c r="I176" s="29">
        <f>LN('ΒΗΜΑ 2ο-ΤΙΜΕΣ'!I176/'ΒΗΜΑ 2ο-ΤΙΜΕΣ'!I175)</f>
        <v>6.7850666908174442E-2</v>
      </c>
      <c r="J176" s="29">
        <f>LN('ΒΗΜΑ 2ο-ΤΙΜΕΣ'!J176/'ΒΗΜΑ 2ο-ΤΙΜΕΣ'!J175)</f>
        <v>1.8797545967502421E-2</v>
      </c>
      <c r="K176" s="29">
        <f>LN('ΒΗΜΑ 2ο-ΤΙΜΕΣ'!K176/'ΒΗΜΑ 2ο-ΤΙΜΕΣ'!K175)</f>
        <v>2.6160826038672057E-2</v>
      </c>
      <c r="L176" s="29">
        <f>LN('ΒΗΜΑ 2ο-ΤΙΜΕΣ'!L176/'ΒΗΜΑ 2ο-ΤΙΜΕΣ'!L175)</f>
        <v>1.6179568876269486E-2</v>
      </c>
      <c r="M176" s="29">
        <f>LN('ΒΗΜΑ 2ο-ΤΙΜΕΣ'!M176/'ΒΗΜΑ 2ο-ΤΙΜΕΣ'!M175)</f>
        <v>6.9930354909706043E-3</v>
      </c>
      <c r="N176" s="29">
        <f>LN('ΒΗΜΑ 2ο-ΤΙΜΕΣ'!N176/'ΒΗΜΑ 2ο-ΤΙΜΕΣ'!N175)</f>
        <v>8.8010877322713371E-2</v>
      </c>
      <c r="O176" s="29">
        <f>LN('ΒΗΜΑ 2ο-ΤΙΜΕΣ'!O176/'ΒΗΜΑ 2ο-ΤΙΜΕΣ'!O175)</f>
        <v>8.0723211272441336E-2</v>
      </c>
      <c r="P176" s="29">
        <f>LN('ΒΗΜΑ 2ο-ΤΙΜΕΣ'!P176/'ΒΗΜΑ 2ο-ΤΙΜΕΣ'!P175)</f>
        <v>3.2174357027856114E-2</v>
      </c>
      <c r="Q176" s="29">
        <f>LN('ΒΗΜΑ 2ο-ΤΙΜΕΣ'!Q176/'ΒΗΜΑ 2ο-ΤΙΜΕΣ'!Q175)</f>
        <v>1.2739025777429932E-2</v>
      </c>
      <c r="R176" s="29">
        <f>LN('ΒΗΜΑ 2ο-ΤΙΜΕΣ'!R176/'ΒΗΜΑ 2ο-ΤΙΜΕΣ'!R175)</f>
        <v>-1.3158084577511088E-2</v>
      </c>
      <c r="S176" s="29">
        <f>LN('ΒΗΜΑ 2ο-ΤΙΜΕΣ'!S176/'ΒΗΜΑ 2ο-ΤΙΜΕΣ'!S175)</f>
        <v>1.7937224540269007E-3</v>
      </c>
      <c r="T176" s="29">
        <f>LN('ΒΗΜΑ 2ο-ΤΙΜΕΣ'!T176/'ΒΗΜΑ 2ο-ΤΙΜΕΣ'!T175)</f>
        <v>4.3342305798832172E-2</v>
      </c>
      <c r="U176" s="29">
        <f>LN('ΒΗΜΑ 2ο-ΤΙΜΕΣ'!U176/'ΒΗΜΑ 2ο-ΤΙΜΕΣ'!U175)</f>
        <v>3.1090587070030967E-2</v>
      </c>
      <c r="V176" s="29">
        <f>LN('ΒΗΜΑ 2ο-ΤΙΜΕΣ'!V176/'ΒΗΜΑ 2ο-ΤΙΜΕΣ'!V175)</f>
        <v>3.2347833865519343E-2</v>
      </c>
      <c r="W176" s="29">
        <f>LN('ΒΗΜΑ 2ο-ΤΙΜΕΣ'!W176/'ΒΗΜΑ 2ο-ΤΙΜΕΣ'!W175)</f>
        <v>2.2497197340153245E-3</v>
      </c>
      <c r="X176" s="29">
        <f>LN('ΒΗΜΑ 2ο-ΤΙΜΕΣ'!X176/'ΒΗΜΑ 2ο-ΤΙΜΕΣ'!X175)</f>
        <v>1.7233067123775408E-2</v>
      </c>
      <c r="Y176" s="29">
        <f>LN('ΒΗΜΑ 2ο-ΤΙΜΕΣ'!Y176/'ΒΗΜΑ 2ο-ΤΙΜΕΣ'!Y175)</f>
        <v>1.9324272826402842E-2</v>
      </c>
      <c r="Z176" s="29">
        <f>LN('ΒΗΜΑ 2ο-ΤΙΜΕΣ'!Z176/'ΒΗΜΑ 2ο-ΤΙΜΕΣ'!Z175)</f>
        <v>6.9525193148818835E-3</v>
      </c>
      <c r="AA176" s="29">
        <f>LN('ΒΗΜΑ 2ο-ΤΙΜΕΣ'!AA176/'ΒΗΜΑ 2ο-ΤΙΜΕΣ'!AA175)</f>
        <v>4.7155137917277677E-2</v>
      </c>
      <c r="AB176" s="29">
        <f>LN('ΒΗΜΑ 2ο-ΤΙΜΕΣ'!AB176/'ΒΗΜΑ 2ο-ΤΙΜΕΣ'!AB175)</f>
        <v>9.2166551049240476E-3</v>
      </c>
      <c r="AC176" s="29">
        <f>LN('ΒΗΜΑ 2ο-ΤΙΜΕΣ'!AC176/'ΒΗΜΑ 2ο-ΤΙΜΕΣ'!AC175)</f>
        <v>3.5778213478839024E-3</v>
      </c>
      <c r="AD176" s="29">
        <f>LN('ΒΗΜΑ 2ο-ΤΙΜΕΣ'!AD176/'ΒΗΜΑ 2ο-ΤΙΜΕΣ'!AD175)</f>
        <v>2.6591577604242963E-2</v>
      </c>
      <c r="AE176" s="29">
        <f>LN('ΒΗΜΑ 2ο-ΤΙΜΕΣ'!AE176/'ΒΗΜΑ 2ο-ΤΙΜΕΣ'!AE175)</f>
        <v>4.0382337445685763E-2</v>
      </c>
      <c r="AF176" s="29">
        <f>LN('ΒΗΜΑ 2ο-ΤΙΜΕΣ'!AF176/'ΒΗΜΑ 2ο-ΤΙΜΕΣ'!AF175)</f>
        <v>9.5310179804324741E-2</v>
      </c>
      <c r="AG176" s="29">
        <f>LN('ΒΗΜΑ 2ο-ΤΙΜΕΣ'!AG176/'ΒΗΜΑ 2ο-ΤΙΜΕΣ'!AG175)</f>
        <v>2.1116923440922614E-2</v>
      </c>
      <c r="AH176" s="29">
        <f>LN('ΒΗΜΑ 2ο-ΤΙΜΕΣ'!AH176/'ΒΗΜΑ 2ο-ΤΙΜΕΣ'!AH175)</f>
        <v>1.4893892338734416E-2</v>
      </c>
      <c r="AI176" s="29">
        <f>LN('ΒΗΜΑ 2ο-ΤΙΜΕΣ'!AI176/'ΒΗΜΑ 2ο-ΤΙΜΕΣ'!AI175)</f>
        <v>1.8349138668196398E-2</v>
      </c>
      <c r="AJ176" s="29">
        <f>LN('ΒΗΜΑ 2ο-ΤΙΜΕΣ'!AJ176/'ΒΗΜΑ 2ο-ΤΙΜΕΣ'!AJ175)</f>
        <v>5.0462680676244395E-3</v>
      </c>
      <c r="AK176" s="29">
        <f>LN('ΒΗΜΑ 2ο-ΤΙΜΕΣ'!AK176/'ΒΗΜΑ 2ο-ΤΙΜΕΣ'!AK175)</f>
        <v>9.8522964430116395E-3</v>
      </c>
      <c r="AL176" s="29">
        <f>LN('ΒΗΜΑ 2ο-ΤΙΜΕΣ'!AL176/'ΒΗΜΑ 2ο-ΤΙΜΕΣ'!AL175)</f>
        <v>0</v>
      </c>
      <c r="AM176" s="29">
        <f>LN('ΒΗΜΑ 2ο-ΤΙΜΕΣ'!AM176/'ΒΗΜΑ 2ο-ΤΙΜΕΣ'!AM175)</f>
        <v>0</v>
      </c>
      <c r="AN176" s="29">
        <f>LN('ΒΗΜΑ 2ο-ΤΙΜΕΣ'!AN176/'ΒΗΜΑ 2ο-ΤΙΜΕΣ'!AN175)</f>
        <v>2.9413885206293407E-2</v>
      </c>
      <c r="AO176" s="29">
        <f>LN('ΒΗΜΑ 2ο-ΤΙΜΕΣ'!AO176/'ΒΗΜΑ 2ο-ΤΙΜΕΣ'!AO175)</f>
        <v>1.9578162694325201E-2</v>
      </c>
    </row>
    <row r="177" spans="1:41">
      <c r="A177" s="28">
        <v>43168</v>
      </c>
      <c r="B177" s="29">
        <f>LN('ΒΗΜΑ 2ο-ΤΙΜΕΣ'!B177/'ΒΗΜΑ 2ο-ΤΙΜΕΣ'!B176)</f>
        <v>-1.4077113890836827E-2</v>
      </c>
      <c r="C177" s="29">
        <f>LN('ΒΗΜΑ 2ο-ΤΙΜΕΣ'!C177/'ΒΗΜΑ 2ο-ΤΙΜΕΣ'!C176)</f>
        <v>5.6032823868734906E-2</v>
      </c>
      <c r="D177" s="29">
        <f>LN('ΒΗΜΑ 2ο-ΤΙΜΕΣ'!D177/'ΒΗΜΑ 2ο-ΤΙΜΕΣ'!D176)</f>
        <v>-1.6093983073262954E-2</v>
      </c>
      <c r="E177" s="29">
        <f>LN('ΒΗΜΑ 2ο-ΤΙΜΕΣ'!E177/'ΒΗΜΑ 2ο-ΤΙΜΕΣ'!E176)</f>
        <v>9.3023926623134103E-3</v>
      </c>
      <c r="F177" s="29">
        <f>LN('ΒΗΜΑ 2ο-ΤΙΜΕΣ'!F177/'ΒΗΜΑ 2ο-ΤΙΜΕΣ'!F176)</f>
        <v>1.2055456553489111E-3</v>
      </c>
      <c r="G177" s="29">
        <f>LN('ΒΗΜΑ 2ο-ΤΙΜΕΣ'!G177/'ΒΗΜΑ 2ο-ΤΙΜΕΣ'!G176)</f>
        <v>-1.4184634991956413E-2</v>
      </c>
      <c r="H177" s="29">
        <f>LN('ΒΗΜΑ 2ο-ΤΙΜΕΣ'!H177/'ΒΗΜΑ 2ο-ΤΙΜΕΣ'!H176)</f>
        <v>9.6931292056595328E-3</v>
      </c>
      <c r="I177" s="29">
        <f>LN('ΒΗΜΑ 2ο-ΤΙΜΕΣ'!I177/'ΒΗΜΑ 2ο-ΤΙΜΕΣ'!I176)</f>
        <v>3.1948908965192886E-3</v>
      </c>
      <c r="J177" s="29">
        <f>LN('ΒΗΜΑ 2ο-ΤΙΜΕΣ'!J177/'ΒΗΜΑ 2ο-ΤΙΜΕΣ'!J176)</f>
        <v>-1.1236073266925954E-2</v>
      </c>
      <c r="K177" s="29">
        <f>LN('ΒΗΜΑ 2ο-ΤΙΜΕΣ'!K177/'ΒΗΜΑ 2ο-ΤΙΜΕΣ'!K176)</f>
        <v>1.398624197473987E-2</v>
      </c>
      <c r="L177" s="29">
        <f>LN('ΒΗΜΑ 2ο-ΤΙΜΕΣ'!L177/'ΒΗΜΑ 2ο-ΤΙΜΕΣ'!L176)</f>
        <v>1.5921953010585257E-2</v>
      </c>
      <c r="M177" s="29">
        <f>LN('ΒΗΜΑ 2ο-ΤΙΜΕΣ'!M177/'ΒΗΜΑ 2ο-ΤΙΜΕΣ'!M176)</f>
        <v>1.2694919481248944E-2</v>
      </c>
      <c r="N177" s="29">
        <f>LN('ΒΗΜΑ 2ο-ΤΙΜΕΣ'!N177/'ΒΗΜΑ 2ο-ΤΙΜΕΣ'!N176)</f>
        <v>2.8882874148786146E-2</v>
      </c>
      <c r="O177" s="29">
        <f>LN('ΒΗΜΑ 2ο-ΤΙΜΕΣ'!O177/'ΒΗΜΑ 2ο-ΤΙΜΕΣ'!O176)</f>
        <v>8.1301260832503091E-3</v>
      </c>
      <c r="P177" s="29">
        <f>LN('ΒΗΜΑ 2ο-ΤΙΜΕΣ'!P177/'ΒΗΜΑ 2ο-ΤΙΜΕΣ'!P176)</f>
        <v>1.3106347505300583E-2</v>
      </c>
      <c r="Q177" s="29">
        <f>LN('ΒΗΜΑ 2ο-ΤΙΜΕΣ'!Q177/'ΒΗΜΑ 2ο-ΤΙΜΕΣ'!Q176)</f>
        <v>5.0505157860685716E-3</v>
      </c>
      <c r="R177" s="29">
        <f>LN('ΒΗΜΑ 2ο-ΤΙΜΕΣ'!R177/'ΒΗΜΑ 2ο-ΤΙΜΕΣ'!R176)</f>
        <v>1.7505917513614588E-2</v>
      </c>
      <c r="S177" s="29">
        <f>LN('ΒΗΜΑ 2ο-ΤΙΜΕΣ'!S177/'ΒΗΜΑ 2ο-ΤΙΜΕΣ'!S176)</f>
        <v>5.3619431413853731E-3</v>
      </c>
      <c r="T177" s="29">
        <f>LN('ΒΗΜΑ 2ο-ΤΙΜΕΣ'!T177/'ΒΗΜΑ 2ο-ΤΙΜΕΣ'!T176)</f>
        <v>1.783486763603432E-2</v>
      </c>
      <c r="U177" s="29">
        <f>LN('ΒΗΜΑ 2ο-ΤΙΜΕΣ'!U177/'ΒΗΜΑ 2ο-ΤΙΜΕΣ'!U176)</f>
        <v>-6.8259650703998706E-3</v>
      </c>
      <c r="V177" s="29">
        <f>LN('ΒΗΜΑ 2ο-ΤΙΜΕΣ'!V177/'ΒΗΜΑ 2ο-ΤΙΜΕΣ'!V176)</f>
        <v>4.9169023806469703E-2</v>
      </c>
      <c r="W177" s="29">
        <f>LN('ΒΗΜΑ 2ο-ΤΙΜΕΣ'!W177/'ΒΗΜΑ 2ο-ΤΙΜΕΣ'!W176)</f>
        <v>1.3393057336438035E-2</v>
      </c>
      <c r="X177" s="29">
        <f>LN('ΒΗΜΑ 2ο-ΤΙΜΕΣ'!X177/'ΒΗΜΑ 2ο-ΤΙΜΕΣ'!X176)</f>
        <v>1.496287267671232E-2</v>
      </c>
      <c r="Y177" s="29">
        <f>LN('ΒΗΜΑ 2ο-ΤΙΜΕΣ'!Y177/'ΒΗΜΑ 2ο-ΤΙΜΕΣ'!Y176)</f>
        <v>9.523881511255541E-3</v>
      </c>
      <c r="Z177" s="29">
        <f>LN('ΒΗΜΑ 2ο-ΤΙΜΕΣ'!Z177/'ΒΗΜΑ 2ο-ΤΙΜΕΣ'!Z176)</f>
        <v>2.3068060979148704E-3</v>
      </c>
      <c r="AA177" s="29">
        <f>LN('ΒΗΜΑ 2ο-ΤΙΜΕΣ'!AA177/'ΒΗΜΑ 2ο-ΤΙΜΕΣ'!AA176)</f>
        <v>2.0396627907645654E-2</v>
      </c>
      <c r="AB177" s="29">
        <f>LN('ΒΗΜΑ 2ο-ΤΙΜΕΣ'!AB177/'ΒΗΜΑ 2ο-ΤΙΜΕΣ'!AB176)</f>
        <v>9.1324835632724723E-3</v>
      </c>
      <c r="AC177" s="29">
        <f>LN('ΒΗΜΑ 2ο-ΤΙΜΕΣ'!AC177/'ΒΗΜΑ 2ο-ΤΙΜΕΣ'!AC176)</f>
        <v>2.2948932985544783E-2</v>
      </c>
      <c r="AD177" s="29">
        <f>LN('ΒΗΜΑ 2ο-ΤΙΜΕΣ'!AD177/'ΒΗΜΑ 2ο-ΤΙΜΕΣ'!AD176)</f>
        <v>2.8328630843041072E-3</v>
      </c>
      <c r="AE177" s="29">
        <f>LN('ΒΗΜΑ 2ο-ΤΙΜΕΣ'!AE177/'ΒΗΜΑ 2ο-ΤΙΜΕΣ'!AE176)</f>
        <v>2.6350476380050318E-3</v>
      </c>
      <c r="AF177" s="29">
        <f>LN('ΒΗΜΑ 2ο-ΤΙΜΕΣ'!AF177/'ΒΗΜΑ 2ο-ΤΙΜΕΣ'!AF176)</f>
        <v>-3.9740328649514108E-2</v>
      </c>
      <c r="AG177" s="29">
        <f>LN('ΒΗΜΑ 2ο-ΤΙΜΕΣ'!AG177/'ΒΗΜΑ 2ο-ΤΙΜΕΣ'!AG176)</f>
        <v>1.4914245866701199E-3</v>
      </c>
      <c r="AH177" s="29">
        <f>LN('ΒΗΜΑ 2ο-ΤΙΜΕΣ'!AH177/'ΒΗΜΑ 2ο-ΤΙΜΕΣ'!AH176)</f>
        <v>3.162891408508217E-3</v>
      </c>
      <c r="AI177" s="29">
        <f>LN('ΒΗΜΑ 2ο-ΤΙΜΕΣ'!AI177/'ΒΗΜΑ 2ο-ΤΙΜΕΣ'!AI176)</f>
        <v>2.9048676926302069E-3</v>
      </c>
      <c r="AJ177" s="29">
        <f>LN('ΒΗΜΑ 2ο-ΤΙΜΕΣ'!AJ177/'ΒΗΜΑ 2ο-ΤΙΜΕΣ'!AJ176)</f>
        <v>1.0016778243471209E-2</v>
      </c>
      <c r="AK177" s="29">
        <f>LN('ΒΗΜΑ 2ο-ΤΙΜΕΣ'!AK177/'ΒΗΜΑ 2ο-ΤΙΜΕΣ'!AK176)</f>
        <v>1.9418085857101731E-2</v>
      </c>
      <c r="AL177" s="29">
        <f>LN('ΒΗΜΑ 2ο-ΤΙΜΕΣ'!AL177/'ΒΗΜΑ 2ο-ΤΙΜΕΣ'!AL176)</f>
        <v>1.1363758650315003E-2</v>
      </c>
      <c r="AM177" s="29">
        <f>LN('ΒΗΜΑ 2ο-ΤΙΜΕΣ'!AM177/'ΒΗΜΑ 2ο-ΤΙΜΕΣ'!AM176)</f>
        <v>0</v>
      </c>
      <c r="AN177" s="29">
        <f>LN('ΒΗΜΑ 2ο-ΤΙΜΕΣ'!AN177/'ΒΗΜΑ 2ο-ΤΙΜΕΣ'!AN176)</f>
        <v>0</v>
      </c>
      <c r="AO177" s="29">
        <f>LN('ΒΗΜΑ 2ο-ΤΙΜΕΣ'!AO177/'ΒΗΜΑ 2ο-ΤΙΜΕΣ'!AO176)</f>
        <v>-1.0209291341073447E-3</v>
      </c>
    </row>
    <row r="178" spans="1:41">
      <c r="A178" s="28">
        <v>43171</v>
      </c>
      <c r="B178" s="29">
        <f>LN('ΒΗΜΑ 2ο-ΤΙΜΕΣ'!B178/'ΒΗΜΑ 2ο-ΤΙΜΕΣ'!B177)</f>
        <v>3.2661977866211022E-3</v>
      </c>
      <c r="C178" s="29">
        <f>LN('ΒΗΜΑ 2ο-ΤΙΜΕΣ'!C178/'ΒΗΜΑ 2ο-ΤΙΜΕΣ'!C177)</f>
        <v>-1.4738396183005527E-3</v>
      </c>
      <c r="D178" s="29">
        <f>LN('ΒΗΜΑ 2ο-ΤΙΜΕΣ'!D178/'ΒΗΜΑ 2ο-ΤΙΜΕΣ'!D177)</f>
        <v>4.0467949552846424E-2</v>
      </c>
      <c r="E178" s="29">
        <f>LN('ΒΗΜΑ 2ο-ΤΙΜΕΣ'!E178/'ΒΗΜΑ 2ο-ΤΙΜΕΣ'!E177)</f>
        <v>1.6326893287428666E-2</v>
      </c>
      <c r="F178" s="29">
        <f>LN('ΒΗΜΑ 2ο-ΤΙΜΕΣ'!F178/'ΒΗΜΑ 2ο-ΤΙΜΕΣ'!F177)</f>
        <v>1.20409406480451E-3</v>
      </c>
      <c r="G178" s="29">
        <f>LN('ΒΗΜΑ 2ο-ΤΙΜΕΣ'!G178/'ΒΗΜΑ 2ο-ΤΙΜΕΣ'!G177)</f>
        <v>0</v>
      </c>
      <c r="H178" s="29">
        <f>LN('ΒΗΜΑ 2ο-ΤΙΜΕΣ'!H178/'ΒΗΜΑ 2ο-ΤΙΜΕΣ'!H177)</f>
        <v>9.6000737290193577E-3</v>
      </c>
      <c r="I178" s="29">
        <f>LN('ΒΗΜΑ 2ο-ΤΙΜΕΣ'!I178/'ΒΗΜΑ 2ο-ΤΙΜΕΣ'!I177)</f>
        <v>1.4252022707201413E-2</v>
      </c>
      <c r="J178" s="29">
        <f>LN('ΒΗΜΑ 2ο-ΤΙΜΕΣ'!J178/'ΒΗΜΑ 2ο-ΤΙΜΕΣ'!J177)</f>
        <v>2.4187225614004042E-2</v>
      </c>
      <c r="K178" s="29">
        <f>LN('ΒΗΜΑ 2ο-ΤΙΜΕΣ'!K178/'ΒΗΜΑ 2ο-ΤΙΜΕΣ'!K177)</f>
        <v>0</v>
      </c>
      <c r="L178" s="29">
        <f>LN('ΒΗΜΑ 2ο-ΤΙΜΕΣ'!L178/'ΒΗΜΑ 2ο-ΤΙΜΕΣ'!L177)</f>
        <v>4.2812721307185587E-2</v>
      </c>
      <c r="M178" s="29">
        <f>LN('ΒΗΜΑ 2ο-ΤΙΜΕΣ'!M178/'ΒΗΜΑ 2ο-ΤΙΜΕΣ'!M177)</f>
        <v>3.4344624486346968E-3</v>
      </c>
      <c r="N178" s="29">
        <f>LN('ΒΗΜΑ 2ο-ΤΙΜΕΣ'!N178/'ΒΗΜΑ 2ο-ΤΙΜΕΣ'!N177)</f>
        <v>2.1127546425875277E-2</v>
      </c>
      <c r="O178" s="29">
        <f>LN('ΒΗΜΑ 2ο-ΤΙΜΕΣ'!O178/'ΒΗΜΑ 2ο-ΤΙΜΕΣ'!O177)</f>
        <v>1.6064602503806622E-2</v>
      </c>
      <c r="P178" s="29">
        <f>LN('ΒΗΜΑ 2ο-ΤΙΜΕΣ'!P178/'ΒΗΜΑ 2ο-ΤΙΜΕΣ'!P177)</f>
        <v>4.08219945202552E-2</v>
      </c>
      <c r="Q178" s="29">
        <f>LN('ΒΗΜΑ 2ο-ΤΙΜΕΣ'!Q178/'ΒΗΜΑ 2ο-ΤΙΜΕΣ'!Q177)</f>
        <v>1.2515807931830597E-2</v>
      </c>
      <c r="R178" s="29">
        <f>LN('ΒΗΜΑ 2ο-ΤΙΜΕΣ'!R178/'ΒΗΜΑ 2ο-ΤΙΜΕΣ'!R177)</f>
        <v>4.2469227109112564E-2</v>
      </c>
      <c r="S178" s="29">
        <f>LN('ΒΗΜΑ 2ο-ΤΙΜΕΣ'!S178/'ΒΗΜΑ 2ο-ΤΙΜΕΣ'!S177)</f>
        <v>2.9852963149681128E-2</v>
      </c>
      <c r="T178" s="29">
        <f>LN('ΒΗΜΑ 2ο-ΤΙΜΕΣ'!T178/'ΒΗΜΑ 2ο-ΤΙΜΕΣ'!T177)</f>
        <v>1.1299555253933247E-2</v>
      </c>
      <c r="U178" s="29">
        <f>LN('ΒΗΜΑ 2ο-ΤΙΜΕΣ'!U178/'ΒΗΜΑ 2ο-ΤΙΜΕΣ'!U177)</f>
        <v>1.3605652055778678E-2</v>
      </c>
      <c r="V178" s="29">
        <f>LN('ΒΗΜΑ 2ο-ΤΙΜΕΣ'!V178/'ΒΗΜΑ 2ο-ΤΙΜΕΣ'!V177)</f>
        <v>3.9609138095045883E-2</v>
      </c>
      <c r="W178" s="29">
        <f>LN('ΒΗΜΑ 2ο-ΤΙΜΕΣ'!W178/'ΒΗΜΑ 2ο-ΤΙΜΕΣ'!W177)</f>
        <v>1.9759149980462392E-2</v>
      </c>
      <c r="X178" s="29">
        <f>LN('ΒΗΜΑ 2ο-ΤΙΜΕΣ'!X178/'ΒΗΜΑ 2ο-ΤΙΜΕΣ'!X177)</f>
        <v>-9.950330853168092E-3</v>
      </c>
      <c r="Y178" s="29">
        <f>LN('ΒΗΜΑ 2ο-ΤΙΜΕΣ'!Y178/'ΒΗΜΑ 2ο-ΤΙΜΕΣ'!Y177)</f>
        <v>1.2559034776493835E-2</v>
      </c>
      <c r="Z178" s="29">
        <f>LN('ΒΗΜΑ 2ο-ΤΙΜΕΣ'!Z178/'ΒΗΜΑ 2ο-ΤΙΜΕΣ'!Z177)</f>
        <v>2.3014969882791674E-3</v>
      </c>
      <c r="AA178" s="29">
        <f>LN('ΒΗΜΑ 2ο-ΤΙΜΕΣ'!AA178/'ΒΗΜΑ 2ο-ΤΙΜΕΣ'!AA177)</f>
        <v>2.9258962538215114E-2</v>
      </c>
      <c r="AB178" s="29">
        <f>LN('ΒΗΜΑ 2ο-ΤΙΜΕΣ'!AB178/'ΒΗΜΑ 2ο-ΤΙΜΕΣ'!AB177)</f>
        <v>3.3522692038643435E-2</v>
      </c>
      <c r="AC178" s="29">
        <f>LN('ΒΗΜΑ 2ο-ΤΙΜΕΣ'!AC178/'ΒΗΜΑ 2ο-ΤΙΜΕΣ'!AC177)</f>
        <v>2.614380574070672E-3</v>
      </c>
      <c r="AD178" s="29">
        <f>LN('ΒΗΜΑ 2ο-ΤΙΜΕΣ'!AD178/'ΒΗΜΑ 2ο-ΤΙΜΕΣ'!AD177)</f>
        <v>3.5298307035244387E-3</v>
      </c>
      <c r="AE178" s="29">
        <f>LN('ΒΗΜΑ 2ο-ΤΙΜΕΣ'!AE178/'ΒΗΜΑ 2ο-ΤΙΜΕΣ'!AE177)</f>
        <v>0</v>
      </c>
      <c r="AF178" s="29">
        <f>LN('ΒΗΜΑ 2ο-ΤΙΜΕΣ'!AF178/'ΒΗΜΑ 2ο-ΤΙΜΕΣ'!AF177)</f>
        <v>-1.018684530699313E-2</v>
      </c>
      <c r="AG178" s="29">
        <f>LN('ΒΗΜΑ 2ο-ΤΙΜΕΣ'!AG178/'ΒΗΜΑ 2ο-ΤΙΜΕΣ'!AG177)</f>
        <v>1.1851990587014328E-2</v>
      </c>
      <c r="AH178" s="29">
        <f>LN('ΒΗΜΑ 2ο-ΤΙΜΕΣ'!AH178/'ΒΗΜΑ 2ο-ΤΙΜΕΣ'!AH177)</f>
        <v>2.2893819865852497E-2</v>
      </c>
      <c r="AI178" s="29">
        <f>LN('ΒΗΜΑ 2ο-ΤΙΜΕΣ'!AI178/'ΒΗΜΑ 2ο-ΤΙΜΕΣ'!AI177)</f>
        <v>1.0101095986503919E-2</v>
      </c>
      <c r="AJ178" s="29">
        <f>LN('ΒΗΜΑ 2ο-ΤΙΜΕΣ'!AJ178/'ΒΗΜΑ 2ο-ΤΙΜΕΣ'!AJ177)</f>
        <v>1.1560822401076006E-2</v>
      </c>
      <c r="AK178" s="29">
        <f>LN('ΒΗΜΑ 2ο-ΤΙΜΕΣ'!AK178/'ΒΗΜΑ 2ο-ΤΙΜΕΣ'!AK177)</f>
        <v>1.9048194970694411E-2</v>
      </c>
      <c r="AL178" s="29">
        <f>LN('ΒΗΜΑ 2ο-ΤΙΜΕΣ'!AL178/'ΒΗΜΑ 2ο-ΤΙΜΕΣ'!AL177)</f>
        <v>1.123607326692597E-2</v>
      </c>
      <c r="AM178" s="29">
        <f>LN('ΒΗΜΑ 2ο-ΤΙΜΕΣ'!AM178/'ΒΗΜΑ 2ο-ΤΙΜΕΣ'!AM177)</f>
        <v>8.3682496705165792E-3</v>
      </c>
      <c r="AN178" s="29">
        <f>LN('ΒΗΜΑ 2ο-ΤΙΜΕΣ'!AN178/'ΒΗΜΑ 2ο-ΤΙΜΕΣ'!AN177)</f>
        <v>3.5590945102702533E-2</v>
      </c>
      <c r="AO178" s="29">
        <f>LN('ΒΗΜΑ 2ο-ΤΙΜΕΣ'!AO178/'ΒΗΜΑ 2ο-ΤΙΜΕΣ'!AO177)</f>
        <v>1.3191464754362503E-2</v>
      </c>
    </row>
    <row r="179" spans="1:41">
      <c r="A179" s="28">
        <v>43172</v>
      </c>
      <c r="B179" s="29">
        <f>LN('ΒΗΜΑ 2ο-ΤΙΜΕΣ'!B179/'ΒΗΜΑ 2ο-ΤΙΜΕΣ'!B178)</f>
        <v>0</v>
      </c>
      <c r="C179" s="29">
        <f>LN('ΒΗΜΑ 2ο-ΤΙΜΕΣ'!C179/'ΒΗΜΑ 2ο-ΤΙΜΕΣ'!C178)</f>
        <v>8.8106296821549059E-3</v>
      </c>
      <c r="D179" s="29">
        <f>LN('ΒΗΜΑ 2ο-ΤΙΜΕΣ'!D179/'ΒΗΜΑ 2ο-ΤΙΜΕΣ'!D178)</f>
        <v>2.6556417361432674E-2</v>
      </c>
      <c r="E179" s="29">
        <f>LN('ΒΗΜΑ 2ο-ΤΙΜΕΣ'!E179/'ΒΗΜΑ 2ο-ΤΙΜΕΣ'!E178)</f>
        <v>9.0680722139705183E-3</v>
      </c>
      <c r="F179" s="29">
        <f>LN('ΒΗΜΑ 2ο-ΤΙΜΕΣ'!F179/'ΒΗΜΑ 2ο-ΤΙΜΕΣ'!F178)</f>
        <v>5.9988182292532227E-3</v>
      </c>
      <c r="G179" s="29">
        <f>LN('ΒΗΜΑ 2ο-ΤΙΜΕΣ'!G179/'ΒΗΜΑ 2ο-ΤΙΜΕΣ'!G178)</f>
        <v>3.5650661644961446E-3</v>
      </c>
      <c r="H179" s="29">
        <f>LN('ΒΗΜΑ 2ο-ΤΙΜΕΣ'!H179/'ΒΗΜΑ 2ο-ΤΙΜΕΣ'!H178)</f>
        <v>0</v>
      </c>
      <c r="I179" s="29">
        <f>LN('ΒΗΜΑ 2ο-ΤΙΜΕΣ'!I179/'ΒΗΜΑ 2ο-ΤΙΜΕΣ'!I178)</f>
        <v>-1.573564447430552E-3</v>
      </c>
      <c r="J179" s="29">
        <f>LN('ΒΗΜΑ 2ο-ΤΙΜΕΣ'!J179/'ΒΗΜΑ 2ο-ΤΙΜΕΣ'!J178)</f>
        <v>0</v>
      </c>
      <c r="K179" s="29">
        <f>LN('ΒΗΜΑ 2ο-ΤΙΜΕΣ'!K179/'ΒΗΜΑ 2ο-ΤΙΜΕΣ'!K178)</f>
        <v>2.3121397583793788E-3</v>
      </c>
      <c r="L179" s="29">
        <f>LN('ΒΗΜΑ 2ο-ΤΙΜΕΣ'!L179/'ΒΗΜΑ 2ο-ΤΙΜΕΣ'!L178)</f>
        <v>-1.5249562378032143E-2</v>
      </c>
      <c r="M179" s="29">
        <f>LN('ΒΗΜΑ 2ο-ΤΙΜΕΣ'!M179/'ΒΗΜΑ 2ο-ΤΙΜΕΣ'!M178)</f>
        <v>-5.7306747089849834E-3</v>
      </c>
      <c r="N179" s="29">
        <f>LN('ΒΗΜΑ 2ο-ΤΙΜΕΣ'!N179/'ΒΗΜΑ 2ο-ΤΙΜΕΣ'!N178)</f>
        <v>3.761127074578325E-2</v>
      </c>
      <c r="O179" s="29">
        <f>LN('ΒΗΜΑ 2ο-ΤΙΜΕΣ'!O179/'ΒΗΜΑ 2ο-ΤΙΜΕΣ'!O178)</f>
        <v>-3.9920212695373379E-3</v>
      </c>
      <c r="P179" s="29">
        <f>LN('ΒΗΜΑ 2ο-ΤΙΜΕΣ'!P179/'ΒΗΜΑ 2ο-ΤΙΜΕΣ'!P178)</f>
        <v>-2.503130218118477E-3</v>
      </c>
      <c r="Q179" s="29">
        <f>LN('ΒΗΜΑ 2ο-ΤΙΜΕΣ'!Q179/'ΒΗΜΑ 2ο-ΤΙΜΕΣ'!Q178)</f>
        <v>-8.7445903887512621E-3</v>
      </c>
      <c r="R179" s="29">
        <f>LN('ΒΗΜΑ 2ο-ΤΙΜΕΣ'!R179/'ΒΗΜΑ 2ο-ΤΙΜΕΣ'!R178)</f>
        <v>-1.255246607111986E-2</v>
      </c>
      <c r="S179" s="29">
        <f>LN('ΒΗΜΑ 2ο-ΤΙΜΕΣ'!S179/'ΒΗΜΑ 2ο-ΤΙΜΕΣ'!S178)</f>
        <v>3.4542348680873824E-3</v>
      </c>
      <c r="T179" s="29">
        <f>LN('ΒΗΜΑ 2ο-ΤΙΜΕΣ'!T179/'ΒΗΜΑ 2ο-ΤΙΜΕΣ'!T178)</f>
        <v>-3.299791771501219E-2</v>
      </c>
      <c r="U179" s="29">
        <f>LN('ΒΗΜΑ 2ο-ΤΙΜΕΣ'!U179/'ΒΗΜΑ 2ο-ΤΙΜΕΣ'!U178)</f>
        <v>3.372684478639156E-3</v>
      </c>
      <c r="V179" s="29">
        <f>LN('ΒΗΜΑ 2ο-ΤΙΜΕΣ'!V179/'ΒΗΜΑ 2ο-ΤΙΜΕΣ'!V178)</f>
        <v>-4.8661896511730113E-3</v>
      </c>
      <c r="W179" s="29">
        <f>LN('ΒΗΜΑ 2ο-ΤΙΜΕΣ'!W179/'ΒΗΜΑ 2ο-ΤΙΜΕΣ'!W178)</f>
        <v>5.4200674693393345E-3</v>
      </c>
      <c r="X179" s="29">
        <f>LN('ΒΗΜΑ 2ο-ΤΙΜΕΣ'!X179/'ΒΗΜΑ 2ο-ΤΙΜΕΣ'!X178)</f>
        <v>2.9955089797983709E-3</v>
      </c>
      <c r="Y179" s="29">
        <f>LN('ΒΗΜΑ 2ο-ΤΙΜΕΣ'!Y179/'ΒΗΜΑ 2ο-ΤΙΜΕΣ'!Y178)</f>
        <v>3.1152673169492786E-3</v>
      </c>
      <c r="Z179" s="29">
        <f>LN('ΒΗΜΑ 2ο-ΤΙΜΕΣ'!Z179/'ΒΗΜΑ 2ο-ΤΙΜΕΣ'!Z178)</f>
        <v>-2.301496988279163E-3</v>
      </c>
      <c r="AA179" s="29">
        <f>LN('ΒΗΜΑ 2ο-ΤΙΜΕΣ'!AA179/'ΒΗΜΑ 2ο-ΤΙΜΕΣ'!AA178)</f>
        <v>-2.9258962538215159E-2</v>
      </c>
      <c r="AB179" s="29">
        <f>LN('ΒΗΜΑ 2ο-ΤΙΜΕΣ'!AB179/'ΒΗΜΑ 2ο-ΤΙΜΕΣ'!AB178)</f>
        <v>2.195390563435656E-3</v>
      </c>
      <c r="AC179" s="29">
        <f>LN('ΒΗΜΑ 2ο-ΤΙΜΕΣ'!AC179/'ΒΗΜΑ 2ο-ΤΙΜΕΣ'!AC178)</f>
        <v>1.7391308731268974E-3</v>
      </c>
      <c r="AD179" s="29">
        <f>LN('ΒΗΜΑ 2ο-ΤΙΜΕΣ'!AD179/'ΒΗΜΑ 2ο-ΤΙΜΕΣ'!AD178)</f>
        <v>3.5229875298326013E-4</v>
      </c>
      <c r="AE179" s="29">
        <f>LN('ΒΗΜΑ 2ο-ΤΙΜΕΣ'!AE179/'ΒΗΜΑ 2ο-ΤΙΜΕΣ'!AE178)</f>
        <v>1.8253440309350517E-2</v>
      </c>
      <c r="AF179" s="29">
        <f>LN('ΒΗΜΑ 2ο-ΤΙΜΕΣ'!AF179/'ΒΗΜΑ 2ο-ΤΙΜΕΣ'!AF178)</f>
        <v>6.8027473227526203E-3</v>
      </c>
      <c r="AG179" s="29">
        <f>LN('ΒΗΜΑ 2ο-ΤΙΜΕΣ'!AG179/'ΒΗΜΑ 2ο-ΤΙΜΕΣ'!AG178)</f>
        <v>-1.4738396183005527E-3</v>
      </c>
      <c r="AH179" s="29">
        <f>LN('ΒΗΜΑ 2ο-ΤΙΜΕΣ'!AH179/'ΒΗΜΑ 2ο-ΤΙΜΕΣ'!AH178)</f>
        <v>-1.2422519998557209E-2</v>
      </c>
      <c r="AI179" s="29">
        <f>LN('ΒΗΜΑ 2ο-ΤΙΜΕΣ'!AI179/'ΒΗΜΑ 2ο-ΤΙΜΕΣ'!AI178)</f>
        <v>7.1531063226551441E-3</v>
      </c>
      <c r="AJ179" s="29">
        <f>LN('ΒΗΜΑ 2ο-ΤΙΜΕΣ'!AJ179/'ΒΗΜΑ 2ο-ΤΙΜΕΣ'!AJ178)</f>
        <v>1.6406894574597963E-3</v>
      </c>
      <c r="AK179" s="29">
        <f>LN('ΒΗΜΑ 2ο-ΤΙΜΕΣ'!AK179/'ΒΗΜΑ 2ο-ΤΙΜΕΣ'!AK178)</f>
        <v>-9.47874395454377E-3</v>
      </c>
      <c r="AL179" s="29">
        <f>LN('ΒΗΜΑ 2ο-ΤΙΜΕΣ'!AL179/'ΒΗΜΑ 2ο-ΤΙΜΕΣ'!AL178)</f>
        <v>-5.6022555486698981E-3</v>
      </c>
      <c r="AM179" s="29">
        <f>LN('ΒΗΜΑ 2ο-ΤΙΜΕΣ'!AM179/'ΒΗΜΑ 2ο-ΤΙΜΕΣ'!AM178)</f>
        <v>1.2422519998557329E-2</v>
      </c>
      <c r="AN179" s="29">
        <f>LN('ΒΗΜΑ 2ο-ΤΙΜΕΣ'!AN179/'ΒΗΜΑ 2ο-ΤΙΜΕΣ'!AN178)</f>
        <v>-1.4084739881738972E-2</v>
      </c>
      <c r="AO179" s="29">
        <f>LN('ΒΗΜΑ 2ο-ΤΙΜΕΣ'!AO179/'ΒΗΜΑ 2ο-ΤΙΜΕΣ'!AO178)</f>
        <v>1.0075567602997706E-3</v>
      </c>
    </row>
    <row r="180" spans="1:41">
      <c r="A180" s="28">
        <v>43173</v>
      </c>
      <c r="B180" s="29">
        <f>LN('ΒΗΜΑ 2ο-ΤΙΜΕΣ'!B180/'ΒΗΜΑ 2ο-ΤΙΜΕΣ'!B179)</f>
        <v>-1.0929070532190206E-2</v>
      </c>
      <c r="C180" s="29">
        <f>LN('ΒΗΜΑ 2ο-ΤΙΜΕΣ'!C180/'ΒΗΜΑ 2ο-ΤΙΜΕΣ'!C179)</f>
        <v>-1.6212587977822556E-2</v>
      </c>
      <c r="D180" s="29">
        <f>LN('ΒΗΜΑ 2ο-ΤΙΜΕΣ'!D180/'ΒΗΜΑ 2ο-ΤΙΜΕΣ'!D179)</f>
        <v>0</v>
      </c>
      <c r="E180" s="29">
        <f>LN('ΒΗΜΑ 2ο-ΤΙΜΕΣ'!E180/'ΒΗΜΑ 2ο-ΤΙΜΕΣ'!E179)</f>
        <v>5.0025116829716309E-3</v>
      </c>
      <c r="F180" s="29">
        <f>LN('ΒΗΜΑ 2ο-ΤΙΜΕΣ'!F180/'ΒΗΜΑ 2ο-ΤΙΜΕΣ'!F179)</f>
        <v>-1.2033839563723565E-2</v>
      </c>
      <c r="G180" s="29">
        <f>LN('ΒΗΜΑ 2ο-ΤΙΜΕΣ'!G180/'ΒΗΜΑ 2ο-ΤΙΜΕΣ'!G179)</f>
        <v>-7.1428875123802247E-3</v>
      </c>
      <c r="H180" s="29">
        <f>LN('ΒΗΜΑ 2ο-ΤΙΜΕΣ'!H180/'ΒΗΜΑ 2ο-ΤΙΜΕΣ'!H179)</f>
        <v>0</v>
      </c>
      <c r="I180" s="29">
        <f>LN('ΒΗΜΑ 2ο-ΤΙΜΕΣ'!I180/'ΒΗΜΑ 2ο-ΤΙΜΕΣ'!I179)</f>
        <v>-6.3191363514785463E-3</v>
      </c>
      <c r="J180" s="29">
        <f>LN('ΒΗΜΑ 2ο-ΤΙΜΕΣ'!J180/'ΒΗΜΑ 2ο-ΤΙΜΕΣ'!J179)</f>
        <v>-1.2951152347078006E-2</v>
      </c>
      <c r="K180" s="29">
        <f>LN('ΒΗΜΑ 2ο-ΤΙΜΕΣ'!K180/'ΒΗΜΑ 2ο-ΤΙΜΕΣ'!K179)</f>
        <v>-1.1614532420693002E-2</v>
      </c>
      <c r="L180" s="29">
        <f>LN('ΒΗΜΑ 2ο-ΤΙΜΕΣ'!L180/'ΒΗΜΑ 2ο-ΤΙΜΕΣ'!L179)</f>
        <v>-1.7889564750775057E-2</v>
      </c>
      <c r="M180" s="29">
        <f>LN('ΒΗΜΑ 2ο-ΤΙΜΕΣ'!M180/'ΒΗΜΑ 2ο-ΤΙΜΕΣ'!M179)</f>
        <v>-1.622283550688737E-2</v>
      </c>
      <c r="N180" s="29">
        <f>LN('ΒΗΜΑ 2ο-ΤΙΜΕΣ'!N180/'ΒΗΜΑ 2ο-ΤΙΜΕΣ'!N179)</f>
        <v>6.8097616279440082E-2</v>
      </c>
      <c r="O180" s="29">
        <f>LN('ΒΗΜΑ 2ο-ΤΙΜΕΣ'!O180/'ΒΗΜΑ 2ο-ΤΙΜΕΣ'!O179)</f>
        <v>3.9920212695374567E-3</v>
      </c>
      <c r="P180" s="29">
        <f>LN('ΒΗΜΑ 2ο-ΤΙΜΕΣ'!P180/'ΒΗΜΑ 2ο-ΤΙΜΕΣ'!P179)</f>
        <v>2.5031302181184748E-3</v>
      </c>
      <c r="Q180" s="29">
        <f>LN('ΒΗΜΑ 2ο-ΤΙΜΕΣ'!Q180/'ΒΗΜΑ 2ο-ΤΙΜΕΣ'!Q179)</f>
        <v>-1.2626430372811802E-2</v>
      </c>
      <c r="R180" s="29">
        <f>LN('ΒΗΜΑ 2ο-ΤΙΜΕΣ'!R180/'ΒΗΜΑ 2ο-ΤΙΜΕΣ'!R179)</f>
        <v>1.3591427203539211E-2</v>
      </c>
      <c r="S180" s="29">
        <f>LN('ΒΗΜΑ 2ο-ΤΙΜΕΣ'!S180/'ΒΗΜΑ 2ο-ΤΙΜΕΣ'!S179)</f>
        <v>-3.4542348680874461E-3</v>
      </c>
      <c r="T180" s="29">
        <f>LN('ΒΗΜΑ 2ο-ΤΙΜΕΣ'!T180/'ΒΗΜΑ 2ο-ΤΙΜΕΣ'!T179)</f>
        <v>8.9917111919640864E-3</v>
      </c>
      <c r="U180" s="29">
        <f>LN('ΒΗΜΑ 2ο-ΤΙΜΕΣ'!U180/'ΒΗΜΑ 2ο-ΤΙΜΕΣ'!U179)</f>
        <v>-1.6978336534417906E-2</v>
      </c>
      <c r="V180" s="29">
        <f>LN('ΒΗΜΑ 2ο-ΤΙΜΕΣ'!V180/'ΒΗΜΑ 2ο-ΤΙΜΕΣ'!V179)</f>
        <v>0</v>
      </c>
      <c r="W180" s="29">
        <f>LN('ΒΗΜΑ 2ο-ΤΙΜΕΣ'!W180/'ΒΗΜΑ 2ο-ΤΙΜΕΣ'!W179)</f>
        <v>-5.4200674693392556E-3</v>
      </c>
      <c r="X180" s="29">
        <f>LN('ΒΗΜΑ 2ο-ΤΙΜΕΣ'!X180/'ΒΗΜΑ 2ο-ΤΙΜΕΣ'!X179)</f>
        <v>9.9651228973885418E-4</v>
      </c>
      <c r="Y180" s="29">
        <f>LN('ΒΗΜΑ 2ο-ΤΙΜΕΣ'!Y180/'ΒΗΜΑ 2ο-ΤΙΜΕΣ'!Y179)</f>
        <v>9.2879924664707215E-3</v>
      </c>
      <c r="Z180" s="29">
        <f>LN('ΒΗΜΑ 2ο-ΤΙΜΕΣ'!Z180/'ΒΗΜΑ 2ο-ΤΙΜΕΣ'!Z179)</f>
        <v>-2.3068060979149481E-3</v>
      </c>
      <c r="AA180" s="29">
        <f>LN('ΒΗΜΑ 2ο-ΤΙΜΕΣ'!AA180/'ΒΗΜΑ 2ο-ΤΙΜΕΣ'!AA179)</f>
        <v>-1.3150219386878579E-2</v>
      </c>
      <c r="AB180" s="29">
        <f>LN('ΒΗΜΑ 2ο-ΤΙΜΕΣ'!AB180/'ΒΗΜΑ 2ο-ΤΙΜΕΣ'!AB179)</f>
        <v>0</v>
      </c>
      <c r="AC180" s="29">
        <f>LN('ΒΗΜΑ 2ο-ΤΙΜΕΣ'!AC180/'ΒΗΜΑ 2ο-ΤΙΜΕΣ'!AC179)</f>
        <v>-5.2264927335426946E-3</v>
      </c>
      <c r="AD180" s="29">
        <f>LN('ΒΗΜΑ 2ο-ΤΙΜΕΣ'!AD180/'ΒΗΜΑ 2ο-ΤΙΜΕΣ'!AD179)</f>
        <v>-3.88212945650783E-3</v>
      </c>
      <c r="AE180" s="29">
        <f>LN('ΒΗΜΑ 2ο-ΤΙΜΕΣ'!AE180/'ΒΗΜΑ 2ο-ΤΙΜΕΣ'!AE179)</f>
        <v>1.2837146760680682E-2</v>
      </c>
      <c r="AF180" s="29">
        <f>LN('ΒΗΜΑ 2ο-ΤΙΜΕΣ'!AF180/'ΒΗΜΑ 2ο-ΤΙΜΕΣ'!AF179)</f>
        <v>-2.7493140580198732E-2</v>
      </c>
      <c r="AG180" s="29">
        <f>LN('ΒΗΜΑ 2ο-ΤΙΜΕΣ'!AG180/'ΒΗΜΑ 2ο-ΤΙΜΕΣ'!AG179)</f>
        <v>-8.8889474172460393E-3</v>
      </c>
      <c r="AH180" s="29">
        <f>LN('ΒΗΜΑ 2ο-ΤΙΜΕΣ'!AH180/'ΒΗΜΑ 2ο-ΤΙΜΕΣ'!AH179)</f>
        <v>-6.2696130135953742E-3</v>
      </c>
      <c r="AI180" s="29">
        <f>LN('ΒΗΜΑ 2ο-ΤΙΜΕΣ'!AI180/'ΒΗΜΑ 2ο-ΤΙΜΕΣ'!AI179)</f>
        <v>-1.2190900352612466E-2</v>
      </c>
      <c r="AJ180" s="29">
        <f>LN('ΒΗΜΑ 2ο-ΤΙΜΕΣ'!AJ180/'ΒΗΜΑ 2ο-ΤΙΜΕΣ'!AJ179)</f>
        <v>-1.8197359051907468E-2</v>
      </c>
      <c r="AK180" s="29">
        <f>LN('ΒΗΜΑ 2ο-ΤΙΜΕΣ'!AK180/'ΒΗΜΑ 2ο-ΤΙΜΕΣ'!AK179)</f>
        <v>-9.5694510161506725E-3</v>
      </c>
      <c r="AL180" s="29">
        <f>LN('ΒΗΜΑ 2ο-ΤΙΜΕΣ'!AL180/'ΒΗΜΑ 2ο-ΤΙΜΕΣ'!AL179)</f>
        <v>-1.4144507386164738E-2</v>
      </c>
      <c r="AM180" s="29">
        <f>LN('ΒΗΜΑ 2ο-ΤΙΜΕΣ'!AM180/'ΒΗΜΑ 2ο-ΤΙΜΕΣ'!AM179)</f>
        <v>-8.2645098498934245E-3</v>
      </c>
      <c r="AN180" s="29">
        <f>LN('ΒΗΜΑ 2ο-ΤΙΜΕΣ'!AN180/'ΒΗΜΑ 2ο-ΤΙΜΕΣ'!AN179)</f>
        <v>2.1053409197832263E-2</v>
      </c>
      <c r="AO180" s="29">
        <f>LN('ΒΗΜΑ 2ο-ΤΙΜΕΣ'!AO180/'ΒΗΜΑ 2ο-ΤΙΜΕΣ'!AO179)</f>
        <v>-1.931936040263748E-2</v>
      </c>
    </row>
    <row r="181" spans="1:41">
      <c r="A181" s="28">
        <v>43174</v>
      </c>
      <c r="B181" s="29">
        <f>LN('ΒΗΜΑ 2ο-ΤΙΜΕΣ'!B181/'ΒΗΜΑ 2ο-ΤΙΜΕΣ'!B180)</f>
        <v>-6.6152391187193167E-3</v>
      </c>
      <c r="C181" s="29">
        <f>LN('ΒΗΜΑ 2ο-ΤΙΜΕΣ'!C181/'ΒΗΜΑ 2ο-ΤΙΜΕΣ'!C180)</f>
        <v>-8.9552837291041673E-3</v>
      </c>
      <c r="D181" s="29">
        <f>LN('ΒΗΜΑ 2ο-ΤΙΜΕΣ'!D181/'ΒΗΜΑ 2ο-ΤΙΜΕΣ'!D180)</f>
        <v>-1.3802624689583467E-3</v>
      </c>
      <c r="E181" s="29">
        <f>LN('ΒΗΜΑ 2ο-ΤΙΜΕΣ'!E181/'ΒΗΜΑ 2ο-ΤΙΜΕΣ'!E180)</f>
        <v>-5.0025116829716873E-3</v>
      </c>
      <c r="F181" s="29">
        <f>LN('ΒΗΜΑ 2ο-ΤΙΜΕΣ'!F181/'ΒΗΜΑ 2ο-ΤΙΜΕΣ'!F180)</f>
        <v>1.5615932946228164E-2</v>
      </c>
      <c r="G181" s="29">
        <f>LN('ΒΗΜΑ 2ο-ΤΙΜΕΣ'!G181/'ΒΗΜΑ 2ο-ΤΙΜΕΣ'!G180)</f>
        <v>-3.5906681307284844E-3</v>
      </c>
      <c r="H181" s="29">
        <f>LN('ΒΗΜΑ 2ο-ΤΙΜΕΣ'!H181/'ΒΗΜΑ 2ο-ΤΙΜΕΣ'!H180)</f>
        <v>0</v>
      </c>
      <c r="I181" s="29">
        <f>LN('ΒΗΜΑ 2ο-ΤΙΜΕΣ'!I181/'ΒΗΜΑ 2ο-ΤΙΜΕΣ'!I180)</f>
        <v>-1.7586384502075978E-2</v>
      </c>
      <c r="J181" s="29">
        <f>LN('ΒΗΜΑ 2ο-ΤΙΜΕΣ'!J181/'ΒΗΜΑ 2ο-ΤΙΜΕΣ'!J180)</f>
        <v>-3.7313476128582471E-3</v>
      </c>
      <c r="K181" s="29">
        <f>LN('ΒΗΜΑ 2ο-ΤΙΜΕΣ'!K181/'ΒΗΜΑ 2ο-ΤΙΜΕΣ'!K180)</f>
        <v>-9.3897403498390316E-3</v>
      </c>
      <c r="L181" s="29">
        <f>LN('ΒΗΜΑ 2ο-ΤΙΜΕΣ'!L181/'ΒΗΜΑ 2ο-ΤΙΜΕΣ'!L180)</f>
        <v>-1.2040940648045638E-3</v>
      </c>
      <c r="M181" s="29">
        <f>LN('ΒΗΜΑ 2ο-ΤΙΜΕΣ'!M181/'ΒΗΜΑ 2ο-ΤΙΜΕΣ'!M180)</f>
        <v>-2.3391823531722662E-3</v>
      </c>
      <c r="N181" s="29">
        <f>LN('ΒΗΜΑ 2ο-ΤΙΜΕΣ'!N181/'ΒΗΜΑ 2ο-ΤΙΜΕΣ'!N180)</f>
        <v>-2.5398190605610459E-2</v>
      </c>
      <c r="O181" s="29">
        <f>LN('ΒΗΜΑ 2ο-ΤΙΜΕΣ'!O181/'ΒΗΜΑ 2ο-ΤΙΜΕΣ'!O180)</f>
        <v>5.0496164014532448E-2</v>
      </c>
      <c r="P181" s="29">
        <f>LN('ΒΗΜΑ 2ο-ΤΙΜΕΣ'!P181/'ΒΗΜΑ 2ο-ΤΙΜΕΣ'!P180)</f>
        <v>0</v>
      </c>
      <c r="Q181" s="29">
        <f>LN('ΒΗΜΑ 2ο-ΤΙΜΕΣ'!Q181/'ΒΗΜΑ 2ο-ΤΙΜΕΣ'!Q180)</f>
        <v>-2.5445306349948728E-3</v>
      </c>
      <c r="R181" s="29">
        <f>LN('ΒΗΜΑ 2ο-ΤΙΜΕΣ'!R181/'ΒΗΜΑ 2ο-ΤΙΜΕΣ'!R180)</f>
        <v>2.0746895408602969E-3</v>
      </c>
      <c r="S181" s="29">
        <f>LN('ΒΗΜΑ 2ο-ΤΙΜΕΣ'!S181/'ΒΗΜΑ 2ο-ΤΙΜΕΣ'!S180)</f>
        <v>-1.3937507843781624E-2</v>
      </c>
      <c r="T181" s="29">
        <f>LN('ΒΗΜΑ 2ο-ΤΙΜΕΣ'!T181/'ΒΗΜΑ 2ο-ΤΙΜΕΣ'!T180)</f>
        <v>-6.4143901776636944E-3</v>
      </c>
      <c r="U181" s="29">
        <f>LN('ΒΗΜΑ 2ο-ΤΙΜΕΣ'!U181/'ΒΗΜΑ 2ο-ΤΙΜΕΣ'!U180)</f>
        <v>6.8259650703998906E-3</v>
      </c>
      <c r="V181" s="29">
        <f>LN('ΒΗΜΑ 2ο-ΤΙΜΕΣ'!V181/'ΒΗΜΑ 2ο-ΤΙΜΕΣ'!V180)</f>
        <v>1.4528100562909808E-2</v>
      </c>
      <c r="W181" s="29">
        <f>LN('ΒΗΜΑ 2ο-ΤΙΜΕΣ'!W181/'ΒΗΜΑ 2ο-ΤΙΜΕΣ'!W180)</f>
        <v>9.7350687707524128E-3</v>
      </c>
      <c r="X181" s="29">
        <f>LN('ΒΗΜΑ 2ο-ΤΙΜΕΣ'!X181/'ΒΗΜΑ 2ο-ΤΙΜΕΣ'!X180)</f>
        <v>-1.4547535209054075E-2</v>
      </c>
      <c r="Y181" s="29">
        <f>LN('ΒΗΜΑ 2ο-ΤΙΜΕΣ'!Y181/'ΒΗΜΑ 2ο-ΤΙΜΕΣ'!Y180)</f>
        <v>-1.0844413014128853E-2</v>
      </c>
      <c r="Z181" s="29">
        <f>LN('ΒΗΜΑ 2ο-ΤΙΜΕΣ'!Z181/'ΒΗΜΑ 2ο-ΤΙΜΕΣ'!Z180)</f>
        <v>1.1481182373956232E-2</v>
      </c>
      <c r="AA181" s="29">
        <f>LN('ΒΗΜΑ 2ο-ΤΙΜΕΣ'!AA181/'ΒΗΜΑ 2ο-ΤΙΜΕΣ'!AA180)</f>
        <v>-1.3325454597149396E-2</v>
      </c>
      <c r="AB181" s="29">
        <f>LN('ΒΗΜΑ 2ο-ΤΙΜΕΣ'!AB181/'ΒΗΜΑ 2ο-ΤΙΜΕΣ'!AB180)</f>
        <v>4.3763745997990027E-3</v>
      </c>
      <c r="AC181" s="29">
        <f>LN('ΒΗΜΑ 2ο-ΤΙΜΕΣ'!AC181/'ΒΗΜΑ 2ο-ΤΙΜΕΣ'!AC180)</f>
        <v>-1.6733107288704304E-2</v>
      </c>
      <c r="AD181" s="29">
        <f>LN('ΒΗΜΑ 2ο-ΤΙΜΕΣ'!AD181/'ΒΗΜΑ 2ο-ΤΙΜΕΣ'!AD180)</f>
        <v>1.8220546113528316E-2</v>
      </c>
      <c r="AE181" s="29">
        <f>LN('ΒΗΜΑ 2ο-ΤΙΜΕΣ'!AE181/'ΒΗΜΑ 2ο-ΤΙΜΕΣ'!AE180)</f>
        <v>5.0890695074712281E-3</v>
      </c>
      <c r="AF181" s="29">
        <f>LN('ΒΗΜΑ 2ο-ΤΙΜΕΣ'!AF181/'ΒΗΜΑ 2ο-ΤΙΜΕΣ'!AF180)</f>
        <v>-2.1127546425875169E-2</v>
      </c>
      <c r="AG181" s="29">
        <f>LN('ΒΗΜΑ 2ο-ΤΙΜΕΣ'!AG181/'ΒΗΜΑ 2ο-ΤΙΜΕΣ'!AG180)</f>
        <v>-2.9806281381377893E-3</v>
      </c>
      <c r="AH181" s="29">
        <f>LN('ΒΗΜΑ 2ο-ΤΙΜΕΣ'!AH181/'ΒΗΜΑ 2ο-ΤΙΜΕΣ'!AH180)</f>
        <v>1.0476690324436838E-3</v>
      </c>
      <c r="AI181" s="29">
        <f>LN('ΒΗΜΑ 2ο-ΤΙΜΕΣ'!AI181/'ΒΗΜΑ 2ο-ΤΙΜΕΣ'!AI180)</f>
        <v>1.4326892620761702E-2</v>
      </c>
      <c r="AJ181" s="29">
        <f>LN('ΒΗΜΑ 2ο-ΤΙΜΕΣ'!AJ181/'ΒΗΜΑ 2ο-ΤΙΜΕΣ'!AJ180)</f>
        <v>1.6680571006970134E-3</v>
      </c>
      <c r="AK181" s="29">
        <f>LN('ΒΗΜΑ 2ο-ΤΙΜΕΣ'!AK181/'ΒΗΜΑ 2ο-ΤΙΜΕΣ'!AK180)</f>
        <v>9.5694510161506725E-3</v>
      </c>
      <c r="AL181" s="29">
        <f>LN('ΒΗΜΑ 2ο-ΤΙΜΕΣ'!AL181/'ΒΗΜΑ 2ο-ΤΙΜΕΣ'!AL180)</f>
        <v>8.5106896679086105E-3</v>
      </c>
      <c r="AM181" s="29">
        <f>LN('ΒΗΜΑ 2ο-ΤΙΜΕΣ'!AM181/'ΒΗΜΑ 2ο-ΤΙΜΕΣ'!AM180)</f>
        <v>1.0320009031989449E-2</v>
      </c>
      <c r="AN181" s="29">
        <f>LN('ΒΗΜΑ 2ο-ΤΙΜΕΣ'!AN181/'ΒΗΜΑ 2ο-ΤΙΜΕΣ'!AN180)</f>
        <v>0</v>
      </c>
      <c r="AO181" s="29">
        <f>LN('ΒΗΜΑ 2ο-ΤΙΜΕΣ'!AO181/'ΒΗΜΑ 2ο-ΤΙΜΕΣ'!AO180)</f>
        <v>-4.1152321451066549E-3</v>
      </c>
    </row>
    <row r="182" spans="1:41">
      <c r="A182" s="28">
        <v>43175</v>
      </c>
      <c r="B182" s="29">
        <f>LN('ΒΗΜΑ 2ο-ΤΙΜΕΣ'!B182/'ΒΗΜΑ 2ο-ΤΙΜΕΣ'!B181)</f>
        <v>-3.2605474034561918E-2</v>
      </c>
      <c r="C182" s="29">
        <f>LN('ΒΗΜΑ 2ο-ΤΙΜΕΣ'!C182/'ΒΗΜΑ 2ο-ΤΙΜΕΣ'!C181)</f>
        <v>-9.0362060639373326E-3</v>
      </c>
      <c r="D182" s="29">
        <f>LN('ΒΗΜΑ 2ο-ΤΙΜΕΣ'!D182/'ΒΗΜΑ 2ο-ΤΙΜΕΣ'!D181)</f>
        <v>-8.3218233374922172E-3</v>
      </c>
      <c r="E182" s="29">
        <f>LN('ΒΗΜΑ 2ο-ΤΙΜΕΣ'!E182/'ΒΗΜΑ 2ο-ΤΙΜΕΣ'!E181)</f>
        <v>-2.7454698464409941E-2</v>
      </c>
      <c r="F182" s="29">
        <f>LN('ΒΗΜΑ 2ο-ΤΙΜΕΣ'!F182/'ΒΗΜΑ 2ο-ΤΙΜΕΣ'!F181)</f>
        <v>9.4899881848482092E-3</v>
      </c>
      <c r="G182" s="29">
        <f>LN('ΒΗΜΑ 2ο-ΤΙΜΕΣ'!G182/'ΒΗΜΑ 2ο-ΤΙΜΕΣ'!G181)</f>
        <v>2.4868066578013524E-2</v>
      </c>
      <c r="H182" s="29">
        <f>LN('ΒΗΜΑ 2ο-ΤΙΜΕΣ'!H182/'ΒΗΜΑ 2ο-ΤΙΜΕΣ'!H181)</f>
        <v>0</v>
      </c>
      <c r="I182" s="29">
        <f>LN('ΒΗΜΑ 2ο-ΤΙΜΕΣ'!I182/'ΒΗΜΑ 2ο-ΤΙΜΕΣ'!I181)</f>
        <v>-1.1354542102925897E-2</v>
      </c>
      <c r="J182" s="29">
        <f>LN('ΒΗΜΑ 2ο-ΤΙΜΕΣ'!J182/'ΒΗΜΑ 2ο-ΤΙΜΕΣ'!J181)</f>
        <v>0</v>
      </c>
      <c r="K182" s="29">
        <f>LN('ΒΗΜΑ 2ο-ΤΙΜΕΣ'!K182/'ΒΗΜΑ 2ο-ΤΙΜΕΣ'!K181)</f>
        <v>-1.9048194970694363E-2</v>
      </c>
      <c r="L182" s="29">
        <f>LN('ΒΗΜΑ 2ο-ΤΙΜΕΣ'!L182/'ΒΗΜΑ 2ο-ΤΙΜΕΣ'!L181)</f>
        <v>1.197619104671562E-2</v>
      </c>
      <c r="M182" s="29">
        <f>LN('ΒΗΜΑ 2ο-ΤΙΜΕΣ'!M182/'ΒΗΜΑ 2ο-ΤΙΜΕΣ'!M181)</f>
        <v>-1.1778699192612763E-2</v>
      </c>
      <c r="N182" s="29">
        <f>LN('ΒΗΜΑ 2ο-ΤΙΜΕΣ'!N182/'ΒΗΜΑ 2ο-ΤΙΜΕΣ'!N181)</f>
        <v>9.6000737290193577E-3</v>
      </c>
      <c r="O182" s="29">
        <f>LN('ΒΗΜΑ 2ο-ΤΙΜΕΣ'!O182/'ΒΗΜΑ 2ο-ΤΙΜΕΣ'!O181)</f>
        <v>-2.2989518224698718E-2</v>
      </c>
      <c r="P182" s="29">
        <f>LN('ΒΗΜΑ 2ο-ΤΙΜΕΣ'!P182/'ΒΗΜΑ 2ο-ΤΙΜΕΣ'!P181)</f>
        <v>-1.5113637810048184E-2</v>
      </c>
      <c r="Q182" s="29">
        <f>LN('ΒΗΜΑ 2ο-ΤΙΜΕΣ'!Q182/'ΒΗΜΑ 2ο-ΤΙΜΕΣ'!Q181)</f>
        <v>1.8928009885518859E-2</v>
      </c>
      <c r="R182" s="29">
        <f>LN('ΒΗΜΑ 2ο-ΤΙΜΕΣ'!R182/'ΒΗΜΑ 2ο-ΤΙΜΕΣ'!R181)</f>
        <v>3.0614635819606734E-2</v>
      </c>
      <c r="S182" s="29">
        <f>LN('ΒΗΜΑ 2ο-ΤΙΜΕΣ'!S182/'ΒΗΜΑ 2ο-ΤΙΜΕΣ'!S181)</f>
        <v>1.3937507843781678E-2</v>
      </c>
      <c r="T182" s="29">
        <f>LN('ΒΗΜΑ 2ο-ΤΙΜΕΣ'!T182/'ΒΗΜΑ 2ο-ΤΙΜΕΣ'!T181)</f>
        <v>-2.5773210143004033E-3</v>
      </c>
      <c r="U182" s="29">
        <f>LN('ΒΗΜΑ 2ο-ΤΙΜΕΣ'!U182/'ΒΗΜΑ 2ο-ΤΙΜΕΣ'!U181)</f>
        <v>0</v>
      </c>
      <c r="V182" s="29">
        <f>LN('ΒΗΜΑ 2ο-ΤΙΜΕΣ'!V182/'ΒΗΜΑ 2ο-ΤΙΜΕΣ'!V181)</f>
        <v>-1.4528100562909969E-2</v>
      </c>
      <c r="W182" s="29">
        <f>LN('ΒΗΜΑ 2ο-ΤΙΜΕΣ'!W182/'ΒΗΜΑ 2ο-ΤΙΜΕΣ'!W181)</f>
        <v>-1.4092374139708104E-2</v>
      </c>
      <c r="X182" s="29">
        <f>LN('ΒΗΜΑ 2ο-ΤΙΜΕΣ'!X182/'ΒΗΜΑ 2ο-ΤΙΜΕΣ'!X181)</f>
        <v>-1.6815682856615298E-2</v>
      </c>
      <c r="Y182" s="29">
        <f>LN('ΒΗΜΑ 2ο-ΤΙΜΕΣ'!Y182/'ΒΗΜΑ 2ο-ΤΙΜΕΣ'!Y181)</f>
        <v>-3.1201273362436339E-3</v>
      </c>
      <c r="Z182" s="29">
        <f>LN('ΒΗΜΑ 2ο-ΤΙΜΕΣ'!Z182/'ΒΗΜΑ 2ο-ΤΙΜΕΣ'!Z181)</f>
        <v>0</v>
      </c>
      <c r="AA182" s="29">
        <f>LN('ΒΗΜΑ 2ο-ΤΙΜΕΣ'!AA182/'ΒΗΜΑ 2ο-ΤΙΜΕΣ'!AA181)</f>
        <v>1.2187691941294254E-3</v>
      </c>
      <c r="AB182" s="29">
        <f>LN('ΒΗΜΑ 2ο-ΤΙΜΕΣ'!AB182/'ΒΗΜΑ 2ο-ΤΙΜΕΣ'!AB181)</f>
        <v>-4.3763745997990001E-3</v>
      </c>
      <c r="AC182" s="29">
        <f>LN('ΒΗΜΑ 2ο-ΤΙΜΕΣ'!AC182/'ΒΗΜΑ 2ο-ΤΙΜΕΣ'!AC181)</f>
        <v>-3.5587226169939952E-3</v>
      </c>
      <c r="AD182" s="29">
        <f>LN('ΒΗΜΑ 2ο-ΤΙΜΕΣ'!AD182/'ΒΗΜΑ 2ο-ΤΙΜΕΣ'!AD181)</f>
        <v>-4.8729647418744373E-3</v>
      </c>
      <c r="AE182" s="29">
        <f>LN('ΒΗΜΑ 2ο-ΤΙΜΕΣ'!AE182/'ΒΗΜΑ 2ο-ΤΙΜΕΣ'!AE181)</f>
        <v>0</v>
      </c>
      <c r="AF182" s="29">
        <f>LN('ΒΗΜΑ 2ο-ΤΙΜΕΣ'!AF182/'ΒΗΜΑ 2ο-ΤΙΜΕΣ'!AF181)</f>
        <v>1.4134510934904497E-2</v>
      </c>
      <c r="AG182" s="29">
        <f>LN('ΒΗΜΑ 2ο-ΤΙΜΕΣ'!AG182/'ΒΗΜΑ 2ο-ΤΙΜΕΣ'!AG181)</f>
        <v>5.9523985272953517E-3</v>
      </c>
      <c r="AH182" s="29">
        <f>LN('ΒΗΜΑ 2ο-ΤΙΜΕΣ'!AH182/'ΒΗΜΑ 2ο-ΤΙΜΕΣ'!AH181)</f>
        <v>5.2219439811516249E-3</v>
      </c>
      <c r="AI182" s="29">
        <f>LN('ΒΗΜΑ 2ο-ΤΙΜΕΣ'!AI182/'ΒΗΜΑ 2ο-ΤΙΜΕΣ'!AI181)</f>
        <v>-3.1794585661152445E-2</v>
      </c>
      <c r="AJ182" s="29">
        <f>LN('ΒΗΜΑ 2ο-ΤΙΜΕΣ'!AJ182/'ΒΗΜΑ 2ο-ΤΙΜΕΣ'!AJ181)</f>
        <v>-2.7028672387919374E-2</v>
      </c>
      <c r="AK182" s="29">
        <f>LN('ΒΗΜΑ 2ο-ΤΙΜΕΣ'!AK182/'ΒΗΜΑ 2ο-ΤΙΜΕΣ'!AK181)</f>
        <v>-5.7306747089850953E-3</v>
      </c>
      <c r="AL182" s="29">
        <f>LN('ΒΗΜΑ 2ο-ΤΙΜΕΣ'!AL182/'ΒΗΜΑ 2ο-ΤΙΜΕΣ'!AL181)</f>
        <v>1.123607326692597E-2</v>
      </c>
      <c r="AM182" s="29">
        <f>LN('ΒΗΜΑ 2ο-ΤΙΜΕΣ'!AM182/'ΒΗΜΑ 2ο-ΤΙΜΕΣ'!AM181)</f>
        <v>4.098366392282185E-3</v>
      </c>
      <c r="AN182" s="29">
        <f>LN('ΒΗΜΑ 2ο-ΤΙΜΕΣ'!AN182/'ΒΗΜΑ 2ο-ΤΙΜΕΣ'!AN181)</f>
        <v>-2.1053409197832381E-2</v>
      </c>
      <c r="AO182" s="29">
        <f>LN('ΒΗΜΑ 2ο-ΤΙΜΕΣ'!AO182/'ΒΗΜΑ 2ο-ΤΙΜΕΣ'!AO181)</f>
        <v>-9.3216625271359804E-3</v>
      </c>
    </row>
    <row r="183" spans="1:41">
      <c r="A183" s="28">
        <v>43178</v>
      </c>
      <c r="B183" s="29">
        <f>LN('ΒΗΜΑ 2ο-ΤΙΜΕΣ'!B183/'ΒΗΜΑ 2ο-ΤΙΜΕΣ'!B182)</f>
        <v>1.2493064247466405E-2</v>
      </c>
      <c r="C183" s="29">
        <f>LN('ΒΗΜΑ 2ο-ΤΙΜΕΣ'!C183/'ΒΗΜΑ 2ο-ΤΙΜΕΣ'!C182)</f>
        <v>-6.0698213670758337E-3</v>
      </c>
      <c r="D183" s="29">
        <f>LN('ΒΗΜΑ 2ο-ΤΙΜΕΣ'!D183/'ΒΗΜΑ 2ο-ΤΙΜΕΣ'!D182)</f>
        <v>-3.6883613430554622E-2</v>
      </c>
      <c r="E183" s="29">
        <f>LN('ΒΗΜΑ 2ο-ΤΙΜΕΣ'!E183/'ΒΗΜΑ 2ο-ΤΙΜΕΣ'!E182)</f>
        <v>0</v>
      </c>
      <c r="F183" s="29">
        <f>LN('ΒΗΜΑ 2ο-ΤΙΜΕΣ'!F183/'ΒΗΜΑ 2ο-ΤΙΜΕΣ'!F182)</f>
        <v>-8.2988028146951786E-3</v>
      </c>
      <c r="G183" s="29">
        <f>LN('ΒΗΜΑ 2ο-ΤΙΜΕΣ'!G183/'ΒΗΜΑ 2ο-ΤΙΜΕΣ'!G182)</f>
        <v>-1.0582109330536972E-2</v>
      </c>
      <c r="H183" s="29">
        <f>LN('ΒΗΜΑ 2ο-ΤΙΜΕΣ'!H183/'ΒΗΜΑ 2ο-ΤΙΜΕΣ'!H182)</f>
        <v>0</v>
      </c>
      <c r="I183" s="29">
        <f>LN('ΒΗΜΑ 2ο-ΤΙΜΕΣ'!I183/'ΒΗΜΑ 2ο-ΤΙΜΕΣ'!I182)</f>
        <v>-1.6447739209026018E-2</v>
      </c>
      <c r="J183" s="29">
        <f>LN('ΒΗΜΑ 2ο-ΤΙΜΕΣ'!J183/'ΒΗΜΑ 2ο-ΤΙΜΕΣ'!J182)</f>
        <v>2.0352228848898517E-2</v>
      </c>
      <c r="K183" s="29">
        <f>LN('ΒΗΜΑ 2ο-ΤΙΜΕΣ'!K183/'ΒΗΜΑ 2ο-ΤΙΜΕΣ'!K182)</f>
        <v>9.5694510161506725E-3</v>
      </c>
      <c r="L183" s="29">
        <f>LN('ΒΗΜΑ 2ο-ΤΙΜΕΣ'!L183/'ΒΗΜΑ 2ο-ΤΙΜΕΣ'!L182)</f>
        <v>-1.5597196813668042E-2</v>
      </c>
      <c r="M183" s="29">
        <f>LN('ΒΗΜΑ 2ο-ΤΙΜΕΣ'!M183/'ΒΗΜΑ 2ο-ΤΙΜΕΣ'!M182)</f>
        <v>-2.0347799572265814E-2</v>
      </c>
      <c r="N183" s="29">
        <f>LN('ΒΗΜΑ 2ο-ΤΙΜΕΣ'!N183/'ΒΗΜΑ 2ο-ΤΙΜΕΣ'!N182)</f>
        <v>-9.6000737290193421E-3</v>
      </c>
      <c r="O183" s="29">
        <f>LN('ΒΗΜΑ 2ο-ΤΙΜΕΣ'!O183/'ΒΗΜΑ 2ο-ΤΙΜΕΣ'!O182)</f>
        <v>-3.1498667059371051E-2</v>
      </c>
      <c r="P183" s="29">
        <f>LN('ΒΗΜΑ 2ο-ΤΙΜΕΣ'!P183/'ΒΗΜΑ 2ο-ΤΙΜΕΣ'!P182)</f>
        <v>5.0633019565466345E-3</v>
      </c>
      <c r="Q183" s="29">
        <f>LN('ΒΗΜΑ 2ο-ΤΙΜΕΣ'!Q183/'ΒΗΜΑ 2ο-ΤΙΜΕΣ'!Q182)</f>
        <v>-7.5282664207915245E-3</v>
      </c>
      <c r="R183" s="29">
        <f>LN('ΒΗΜΑ 2ο-ΤΙΜΕΣ'!R183/'ΒΗΜΑ 2ο-ΤΙΜΕΣ'!R182)</f>
        <v>-2.2358654972587624E-2</v>
      </c>
      <c r="S183" s="29">
        <f>LN('ΒΗΜΑ 2ο-ΤΙΜΕΣ'!S183/'ΒΗΜΑ 2ο-ΤΙΜΕΣ'!S182)</f>
        <v>0</v>
      </c>
      <c r="T183" s="29">
        <f>LN('ΒΗΜΑ 2ο-ΤΙΜΕΣ'!T183/'ΒΗΜΑ 2ο-ΤΙΜΕΣ'!T182)</f>
        <v>1.4093763075859521E-2</v>
      </c>
      <c r="U183" s="29">
        <f>LN('ΒΗΜΑ 2ο-ΤΙΜΕΣ'!U183/'ΒΗΜΑ 2ο-ΤΙΜΕΣ'!U182)</f>
        <v>-2.0619287202735592E-2</v>
      </c>
      <c r="V183" s="29">
        <f>LN('ΒΗΜΑ 2ο-ΤΙΜΕΣ'!V183/'ΒΗΜΑ 2ο-ΤΙΜΕΣ'!V182)</f>
        <v>0</v>
      </c>
      <c r="W183" s="29">
        <f>LN('ΒΗΜΑ 2ο-ΤΙΜΕΣ'!W183/'ΒΗΜΑ 2ο-ΤΙΜΕΣ'!W182)</f>
        <v>1.5168221473171444E-2</v>
      </c>
      <c r="X183" s="29">
        <f>LN('ΒΗΜΑ 2ο-ΤΙΜΕΣ'!X183/'ΒΗΜΑ 2ο-ΤΙΜΕΣ'!X182)</f>
        <v>0</v>
      </c>
      <c r="Y183" s="29">
        <f>LN('ΒΗΜΑ 2ο-ΤΙΜΕΣ'!Y183/'ΒΗΜΑ 2ο-ΤΙΜΕΣ'!Y182)</f>
        <v>-3.1748698314580298E-2</v>
      </c>
      <c r="Z183" s="29">
        <f>LN('ΒΗΜΑ 2ο-ΤΙΜΕΣ'!Z183/'ΒΗΜΑ 2ο-ΤΙΜΕΣ'!Z182)</f>
        <v>-6.8728792877620643E-3</v>
      </c>
      <c r="AA183" s="29">
        <f>LN('ΒΗΜΑ 2ο-ΤΙΜΕΣ'!AA183/'ΒΗΜΑ 2ο-ΤΙΜΕΣ'!AA182)</f>
        <v>-4.3566317023221626E-2</v>
      </c>
      <c r="AB183" s="29">
        <f>LN('ΒΗΜΑ 2ο-ΤΙΜΕΣ'!AB183/'ΒΗΜΑ 2ο-ΤΙΜΕΣ'!AB182)</f>
        <v>-1.7699577099400749E-2</v>
      </c>
      <c r="AC183" s="29">
        <f>LN('ΒΗΜΑ 2ο-ΤΙΜΕΣ'!AC183/'ΒΗΜΑ 2ο-ΤΙΜΕΣ'!AC182)</f>
        <v>-1.7841217935015538E-3</v>
      </c>
      <c r="AD183" s="29">
        <f>LN('ΒΗΜΑ 2ο-ΤΙΜΕΣ'!AD183/'ΒΗΜΑ 2ο-ΤΙΜΕΣ'!AD182)</f>
        <v>-2.0957045742188815E-3</v>
      </c>
      <c r="AE183" s="29">
        <f>LN('ΒΗΜΑ 2ο-ΤΙΜΕΣ'!AE183/'ΒΗΜΑ 2ο-ΤΙΜΕΣ'!AE182)</f>
        <v>-1.0204170174241736E-2</v>
      </c>
      <c r="AF183" s="29">
        <f>LN('ΒΗΜΑ 2ο-ΤΙΜΕΣ'!AF183/'ΒΗΜΑ 2ο-ΤΙΜΕΣ'!AF182)</f>
        <v>-2.1277398447284736E-2</v>
      </c>
      <c r="AG183" s="29">
        <f>LN('ΒΗΜΑ 2ο-ΤΙΜΕΣ'!AG183/'ΒΗΜΑ 2ο-ΤΙΜΕΣ'!AG182)</f>
        <v>7.9814423230129758E-2</v>
      </c>
      <c r="AH183" s="29">
        <f>LN('ΒΗΜΑ 2ο-ΤΙΜΕΣ'!AH183/'ΒΗΜΑ 2ο-ΤΙΜΕΣ'!AH182)</f>
        <v>-2.3183335455657279E-2</v>
      </c>
      <c r="AI183" s="29">
        <f>LN('ΒΗΜΑ 2ο-ΤΙΜΕΣ'!AI183/'ΒΗΜΑ 2ο-ΤΙΜΕΣ'!AI182)</f>
        <v>-2.3023668314346112E-2</v>
      </c>
      <c r="AJ183" s="29">
        <f>LN('ΒΗΜΑ 2ο-ΤΙΜΕΣ'!AJ183/'ΒΗΜΑ 2ο-ΤΙΜΕΣ'!AJ182)</f>
        <v>1.0221554071538227E-2</v>
      </c>
      <c r="AK183" s="29">
        <f>LN('ΒΗΜΑ 2ο-ΤΙΜΕΣ'!AK183/'ΒΗΜΑ 2ο-ΤΙΜΕΣ'!AK182)</f>
        <v>3.8240964384034758E-3</v>
      </c>
      <c r="AL183" s="29">
        <f>LN('ΒΗΜΑ 2ο-ΤΙΜΕΣ'!AL183/'ΒΗΜΑ 2ο-ΤΙΜΕΣ'!AL182)</f>
        <v>-3.4094211342976126E-2</v>
      </c>
      <c r="AM183" s="29">
        <f>LN('ΒΗΜΑ 2ο-ΤΙΜΕΣ'!AM183/'ΒΗΜΑ 2ο-ΤΙΜΕΣ'!AM182)</f>
        <v>2.042901629800331E-3</v>
      </c>
      <c r="AN183" s="29">
        <f>LN('ΒΗΜΑ 2ο-ΤΙΜΕΣ'!AN183/'ΒΗΜΑ 2ο-ΤΙΜΕΣ'!AN182)</f>
        <v>6.8519946436756143E-2</v>
      </c>
      <c r="AO183" s="29">
        <f>LN('ΒΗΜΑ 2ο-ΤΙΜΕΣ'!AO183/'ΒΗΜΑ 2ο-ΤΙΜΕΣ'!AO182)</f>
        <v>-1.151242437570592E-2</v>
      </c>
    </row>
    <row r="184" spans="1:41">
      <c r="A184" s="28">
        <v>43179</v>
      </c>
      <c r="B184" s="29">
        <f>LN('ΒΗΜΑ 2ο-ΤΙΜΕΣ'!B184/'ΒΗΜΑ 2ο-ΤΙΜΕΣ'!B183)</f>
        <v>3.3802849088236911E-3</v>
      </c>
      <c r="C184" s="29">
        <f>LN('ΒΗΜΑ 2ο-ΤΙΜΕΣ'!C184/'ΒΗΜΑ 2ο-ΤΙΜΕΣ'!C183)</f>
        <v>4.5558165358606613E-3</v>
      </c>
      <c r="D184" s="29">
        <f>LN('ΒΗΜΑ 2ο-ΤΙΜΕΣ'!D184/'ΒΗΜΑ 2ο-ΤΙΜΕΣ'!D183)</f>
        <v>2.886004889135073E-3</v>
      </c>
      <c r="E184" s="29">
        <f>LN('ΒΗΜΑ 2ο-ΤΙΜΕΣ'!E184/'ΒΗΜΑ 2ο-ΤΙΜΕΣ'!E183)</f>
        <v>-6.2047768868827577E-3</v>
      </c>
      <c r="F184" s="29">
        <f>LN('ΒΗΜΑ 2ο-ΤΙΜΕΣ'!F184/'ΒΗΜΑ 2ο-ΤΙΜΕΣ'!F183)</f>
        <v>-1.1976191046715649E-2</v>
      </c>
      <c r="G184" s="29">
        <f>LN('ΒΗΜΑ 2ο-ΤΙΜΕΣ'!G184/'ΒΗΜΑ 2ο-ΤΙΜΕΣ'!G183)</f>
        <v>0</v>
      </c>
      <c r="H184" s="29">
        <f>LN('ΒΗΜΑ 2ο-ΤΙΜΕΣ'!H184/'ΒΗΜΑ 2ο-ΤΙΜΕΣ'!H183)</f>
        <v>0</v>
      </c>
      <c r="I184" s="29">
        <f>LN('ΒΗΜΑ 2ο-ΤΙΜΕΣ'!I184/'ΒΗΜΑ 2ο-ΤΙΜΕΣ'!I183)</f>
        <v>4.9627893421290972E-3</v>
      </c>
      <c r="J184" s="29">
        <f>LN('ΒΗΜΑ 2ο-ΤΙΜΕΣ'!J184/'ΒΗΜΑ 2ο-ΤΙΜΕΣ'!J183)</f>
        <v>-1.1049836186584935E-2</v>
      </c>
      <c r="K184" s="29">
        <f>LN('ΒΗΜΑ 2ο-ΤΙΜΕΣ'!K184/'ΒΗΜΑ 2ο-ΤΙΜΕΣ'!K183)</f>
        <v>-1.4388737452099669E-2</v>
      </c>
      <c r="L184" s="29">
        <f>LN('ΒΗΜΑ 2ο-ΤΙΜΕΣ'!L184/'ΒΗΜΑ 2ο-ΤΙΜΕΣ'!L183)</f>
        <v>-1.4616581782828661E-2</v>
      </c>
      <c r="M184" s="29">
        <f>LN('ΒΗΜΑ 2ο-ΤΙΜΕΣ'!M184/'ΒΗΜΑ 2ο-ΤΙΜΕΣ'!M183)</f>
        <v>7.2289471431512924E-3</v>
      </c>
      <c r="N184" s="29">
        <f>LN('ΒΗΜΑ 2ο-ΤΙΜΕΣ'!N184/'ΒΗΜΑ 2ο-ΤΙΜΕΣ'!N183)</f>
        <v>4.4032270150503344E-2</v>
      </c>
      <c r="O184" s="29">
        <f>LN('ΒΗΜΑ 2ο-ΤΙΜΕΣ'!O184/'ΒΗΜΑ 2ο-ΤΙΜΕΣ'!O183)</f>
        <v>-8.0321716972642666E-3</v>
      </c>
      <c r="P184" s="29">
        <f>LN('ΒΗΜΑ 2ο-ΤΙΜΕΣ'!P184/'ΒΗΜΑ 2ο-ΤΙΜΕΣ'!P183)</f>
        <v>7.5472056353829038E-3</v>
      </c>
      <c r="Q184" s="29">
        <f>LN('ΒΗΜΑ 2ο-ΤΙΜΕΣ'!Q184/'ΒΗΜΑ 2ο-ΤΙΜΕΣ'!Q183)</f>
        <v>-5.0505157860685915E-3</v>
      </c>
      <c r="R184" s="29">
        <f>LN('ΒΗΜΑ 2ο-ΤΙΜΕΣ'!R184/'ΒΗΜΑ 2ο-ΤΙΜΕΣ'!R183)</f>
        <v>-7.220247973487132E-3</v>
      </c>
      <c r="S184" s="29">
        <f>LN('ΒΗΜΑ 2ο-ΤΙΜΕΣ'!S184/'ΒΗΜΑ 2ο-ΤΙΜΕΣ'!S183)</f>
        <v>2.8987536873252187E-2</v>
      </c>
      <c r="T184" s="29">
        <f>LN('ΒΗΜΑ 2ο-ΤΙΜΕΣ'!T184/'ΒΗΜΑ 2ο-ΤΙΜΕΣ'!T183)</f>
        <v>-2.1865822923562511E-2</v>
      </c>
      <c r="U184" s="29">
        <f>LN('ΒΗΜΑ 2ο-ΤΙΜΕΣ'!U184/'ΒΗΜΑ 2ο-ΤΙΜΕΣ'!U183)</f>
        <v>0</v>
      </c>
      <c r="V184" s="29">
        <f>LN('ΒΗΜΑ 2ο-ΤΙΜΕΣ'!V184/'ΒΗΜΑ 2ο-ΤΙΜΕΣ'!V183)</f>
        <v>9.7088141269609032E-3</v>
      </c>
      <c r="W184" s="29">
        <f>LN('ΒΗΜΑ 2ο-ΤΙΜΕΣ'!W184/'ΒΗΜΑ 2ο-ΤΙΜΕΣ'!W183)</f>
        <v>-1.081091610421573E-2</v>
      </c>
      <c r="X184" s="29">
        <f>LN('ΒΗΜΑ 2ο-ΤΙΜΕΣ'!X184/'ΒΗΜΑ 2ο-ΤΙΜΕΣ'!X183)</f>
        <v>2.1353124470568842E-2</v>
      </c>
      <c r="Y184" s="29">
        <f>LN('ΒΗΜΑ 2ο-ΤΙΜΕΣ'!Y184/'ΒΗΜΑ 2ο-ΤΙΜΕΣ'!Y183)</f>
        <v>-8.0972102326193618E-3</v>
      </c>
      <c r="Z184" s="29">
        <f>LN('ΒΗΜΑ 2ο-ΤΙΜΕΣ'!Z184/'ΒΗΜΑ 2ο-ΤΙΜΕΣ'!Z183)</f>
        <v>0</v>
      </c>
      <c r="AA184" s="29">
        <f>LN('ΒΗΜΑ 2ο-ΤΙΜΕΣ'!AA184/'ΒΗΜΑ 2ο-ΤΙΜΕΣ'!AA183)</f>
        <v>4.9637981091771533E-2</v>
      </c>
      <c r="AB184" s="29">
        <f>LN('ΒΗΜΑ 2ο-ΤΙΜΕΣ'!AB184/'ΒΗΜΑ 2ο-ΤΙΜΕΣ'!AB183)</f>
        <v>4.4543503493801534E-3</v>
      </c>
      <c r="AC184" s="29">
        <f>LN('ΒΗΜΑ 2ο-ΤΙΜΕΣ'!AC184/'ΒΗΜΑ 2ο-ΤΙΜΕΣ'!AC183)</f>
        <v>3.5650661644961446E-3</v>
      </c>
      <c r="AD184" s="29">
        <f>LN('ΒΗΜΑ 2ο-ΤΙΜΕΣ'!AD184/'ΒΗΜΑ 2ο-ΤΙΜΕΣ'!AD183)</f>
        <v>-1.373019281190202E-2</v>
      </c>
      <c r="AE184" s="29">
        <f>LN('ΒΗΜΑ 2ο-ΤΙΜΕΣ'!AE184/'ΒΗΜΑ 2ο-ΤΙΜΕΣ'!AE183)</f>
        <v>-2.5975486403260677E-2</v>
      </c>
      <c r="AF184" s="29">
        <f>LN('ΒΗΜΑ 2ο-ΤΙΜΕΣ'!AF184/'ΒΗΜΑ 2ο-ΤΙΜΕΣ'!AF183)</f>
        <v>3.5778213478839024E-3</v>
      </c>
      <c r="AG184" s="29">
        <f>LN('ΒΗΜΑ 2ο-ΤΙΜΕΣ'!AG184/'ΒΗΜΑ 2ο-ΤΙΜΕΣ'!AG183)</f>
        <v>0.13677953634703852</v>
      </c>
      <c r="AH184" s="29">
        <f>LN('ΒΗΜΑ 2ο-ΤΙΜΕΣ'!AH184/'ΒΗΜΑ 2ο-ΤΙΜΕΣ'!AH183)</f>
        <v>2.4224459964067933E-2</v>
      </c>
      <c r="AI184" s="29">
        <f>LN('ΒΗΜΑ 2ο-ΤΙΜΕΣ'!AI184/'ΒΗΜΑ 2ο-ΤΙΜΕΣ'!AI183)</f>
        <v>0</v>
      </c>
      <c r="AJ184" s="29">
        <f>LN('ΒΗΜΑ 2ο-ΤΙΜΕΣ'!AJ184/'ΒΗΜΑ 2ο-ΤΙΜΕΣ'!AJ183)</f>
        <v>0</v>
      </c>
      <c r="AK184" s="29">
        <f>LN('ΒΗΜΑ 2ο-ΤΙΜΕΣ'!AK184/'ΒΗΜΑ 2ο-ΤΙΜΕΣ'!AK183)</f>
        <v>-1.151644206155918E-2</v>
      </c>
      <c r="AL184" s="29">
        <f>LN('ΒΗΜΑ 2ο-ΤΙΜΕΣ'!AL184/'ΒΗΜΑ 2ο-ΤΙΜΕΣ'!AL183)</f>
        <v>5.7637047167501338E-3</v>
      </c>
      <c r="AM184" s="29">
        <f>LN('ΒΗΜΑ 2ο-ΤΙΜΕΣ'!AM184/'ΒΗΜΑ 2ο-ΤΙΜΕΣ'!AM183)</f>
        <v>2.0387366898483089E-3</v>
      </c>
      <c r="AN184" s="29">
        <f>LN('ΒΗΜΑ 2ο-ΤΙΜΕΣ'!AN184/'ΒΗΜΑ 2ο-ΤΙΜΕΣ'!AN183)</f>
        <v>0.14177546239960459</v>
      </c>
      <c r="AO184" s="29">
        <f>LN('ΒΗΜΑ 2ο-ΤΙΜΕΣ'!AO184/'ΒΗΜΑ 2ο-ΤΙΜΕΣ'!AO183)</f>
        <v>-1.0582109330536859E-2</v>
      </c>
    </row>
    <row r="185" spans="1:41">
      <c r="A185" s="28">
        <v>43180</v>
      </c>
      <c r="B185" s="29">
        <f>LN('ΒΗΜΑ 2ο-ΤΙΜΕΣ'!B185/'ΒΗΜΑ 2ο-ΤΙΜΕΣ'!B184)</f>
        <v>-9.0396095777250211E-3</v>
      </c>
      <c r="C185" s="29">
        <f>LN('ΒΗΜΑ 2ο-ΤΙΜΕΣ'!C185/'ΒΗΜΑ 2ο-ΤΙΜΕΣ'!C184)</f>
        <v>-4.5558165358605789E-3</v>
      </c>
      <c r="D185" s="29">
        <f>LN('ΒΗΜΑ 2ο-ΤΙΜΕΣ'!D185/'ΒΗΜΑ 2ο-ΤΙΜΕΣ'!D184)</f>
        <v>5.7471422555680713E-3</v>
      </c>
      <c r="E185" s="29">
        <f>LN('ΒΗΜΑ 2ο-ΤΙΜΕΣ'!E185/'ΒΗΜΑ 2ο-ΤΙΜΕΣ'!E184)</f>
        <v>-1.1476390956343573E-2</v>
      </c>
      <c r="F185" s="29">
        <f>LN('ΒΗΜΑ 2ο-ΤΙΜΕΣ'!F185/'ΒΗΜΑ 2ο-ΤΙΜΕΣ'!F184)</f>
        <v>0</v>
      </c>
      <c r="G185" s="29">
        <f>LN('ΒΗΜΑ 2ο-ΤΙΜΕΣ'!G185/'ΒΗΜΑ 2ο-ΤΙΜΕΣ'!G184)</f>
        <v>3.5398267051239868E-3</v>
      </c>
      <c r="H185" s="29">
        <f>LN('ΒΗΜΑ 2ο-ΤΙΜΕΣ'!H185/'ΒΗΜΑ 2ο-ΤΙΜΕΣ'!H184)</f>
        <v>0</v>
      </c>
      <c r="I185" s="29">
        <f>LN('ΒΗΜΑ 2ο-ΤΙΜΕΣ'!I185/'ΒΗΜΑ 2ο-ΤΙΜΕΣ'!I184)</f>
        <v>-9.950330853168092E-3</v>
      </c>
      <c r="J185" s="29">
        <f>LN('ΒΗΜΑ 2ο-ΤΙΜΕΣ'!J185/'ΒΗΜΑ 2ο-ΤΙΜΕΣ'!J184)</f>
        <v>-9.302392662313674E-3</v>
      </c>
      <c r="K185" s="29">
        <f>LN('ΒΗΜΑ 2ο-ΤΙΜΕΣ'!K185/'ΒΗΜΑ 2ο-ΤΙΜΕΣ'!K184)</f>
        <v>-9.7088141269608269E-3</v>
      </c>
      <c r="L185" s="29">
        <f>LN('ΒΗΜΑ 2ο-ΤΙΜΕΣ'!L185/'ΒΗΜΑ 2ο-ΤΙΜΕΣ'!L184)</f>
        <v>-1.6079505374348119E-2</v>
      </c>
      <c r="M185" s="29">
        <f>LN('ΒΗΜΑ 2ο-ΤΙΜΕΣ'!M185/'ΒΗΜΑ 2ο-ΤΙΜΕΣ'!M184)</f>
        <v>8.3682496705165792E-3</v>
      </c>
      <c r="N185" s="29">
        <f>LN('ΒΗΜΑ 2ο-ΤΙΜΕΣ'!N185/'ΒΗΜΑ 2ο-ΤΙΜΕΣ'!N184)</f>
        <v>3.328597763346676E-2</v>
      </c>
      <c r="O185" s="29">
        <f>LN('ΒΗΜΑ 2ο-ΤΙΜΕΣ'!O185/'ΒΗΜΑ 2ο-ΤΙΜΕΣ'!O184)</f>
        <v>4.024150299725548E-3</v>
      </c>
      <c r="P185" s="29">
        <f>LN('ΒΗΜΑ 2ο-ΤΙΜΕΣ'!P185/'ΒΗΜΑ 2ο-ΤΙΜΕΣ'!P184)</f>
        <v>0</v>
      </c>
      <c r="Q185" s="29">
        <f>LN('ΒΗΜΑ 2ο-ΤΙΜΕΣ'!Q185/'ΒΗΜΑ 2ο-ΤΙΜΕΣ'!Q184)</f>
        <v>1.2650223065867022E-3</v>
      </c>
      <c r="R185" s="29">
        <f>LN('ΒΗΜΑ 2ο-ΤΙΜΕΣ'!R185/'ΒΗΜΑ 2ο-ΤΙΜΕΣ'!R184)</f>
        <v>-2.7283958948468391E-2</v>
      </c>
      <c r="S185" s="29">
        <f>LN('ΒΗΜΑ 2ο-ΤΙΜΕΣ'!S185/'ΒΗΜΑ 2ο-ΤΙΜΕΣ'!S184)</f>
        <v>-2.7258927972634534E-2</v>
      </c>
      <c r="T185" s="29">
        <f>LN('ΒΗΜΑ 2ο-ΤΙΜΕΣ'!T185/'ΒΗΜΑ 2ο-ΤΙΜΕΣ'!T184)</f>
        <v>5.1880790817778995E-3</v>
      </c>
      <c r="U185" s="29">
        <f>LN('ΒΗΜΑ 2ο-ΤΙΜΕΣ'!U185/'ΒΗΜΑ 2ο-ΤΙΜΕΣ'!U184)</f>
        <v>-3.47826437632492E-3</v>
      </c>
      <c r="V185" s="29">
        <f>LN('ΒΗΜΑ 2ο-ΤΙΜΕΣ'!V185/'ΒΗΜΑ 2ο-ΤΙΜΕΣ'!V184)</f>
        <v>0</v>
      </c>
      <c r="W185" s="29">
        <f>LN('ΒΗΜΑ 2ο-ΤΙΜΕΣ'!W185/'ΒΗΜΑ 2ο-ΤΙΜΕΣ'!W184)</f>
        <v>0</v>
      </c>
      <c r="X185" s="29">
        <f>LN('ΒΗΜΑ 2ο-ΤΙΜΕΣ'!X185/'ΒΗΜΑ 2ο-ΤΙΜΕΣ'!X184)</f>
        <v>4.0160696548899649E-3</v>
      </c>
      <c r="Y185" s="29">
        <f>LN('ΒΗΜΑ 2ο-ΤΙΜΕΣ'!Y185/'ΒΗΜΑ 2ο-ΤΙΜΕΣ'!Y184)</f>
        <v>-1.3093476747019658E-2</v>
      </c>
      <c r="Z185" s="29">
        <f>LN('ΒΗΜΑ 2ο-ΤΙΜΕΣ'!Z185/'ΒΗΜΑ 2ο-ΤΙΜΕΣ'!Z184)</f>
        <v>4.5871640069061401E-3</v>
      </c>
      <c r="AA185" s="29">
        <f>LN('ΒΗΜΑ 2ο-ΤΙΜΕΣ'!AA185/'ΒΗΜΑ 2ο-ΤΙΜΕΣ'!AA184)</f>
        <v>-8.5106896679086191E-3</v>
      </c>
      <c r="AB185" s="29">
        <f>LN('ΒΗΜΑ 2ο-ΤΙΜΕΣ'!AB185/'ΒΗΜΑ 2ο-ΤΙΜΕΣ'!AB184)</f>
        <v>0</v>
      </c>
      <c r="AC185" s="29">
        <f>LN('ΒΗΜΑ 2ο-ΤΙΜΕΣ'!AC185/'ΒΗΜΑ 2ο-ΤΙΜΕΣ'!AC184)</f>
        <v>1.763714148610666E-2</v>
      </c>
      <c r="AD185" s="29">
        <f>LN('ΒΗΜΑ 2ο-ΤΙΜΕΣ'!AD185/'ΒΗΜΑ 2ο-ΤΙΜΕΣ'!AD184)</f>
        <v>-1.1766939121581881E-2</v>
      </c>
      <c r="AE185" s="29">
        <f>LN('ΒΗΜΑ 2ο-ΤΙΜΕΣ'!AE185/'ΒΗΜΑ 2ο-ΤΙΜΕΣ'!AE184)</f>
        <v>2.62812240626963E-3</v>
      </c>
      <c r="AF185" s="29">
        <f>LN('ΒΗΜΑ 2ο-ΤΙΜΕΣ'!AF185/'ΒΗΜΑ 2ο-ΤΙΜΕΣ'!AF184)</f>
        <v>3.5650661644961446E-3</v>
      </c>
      <c r="AG185" s="29">
        <f>LN('ΒΗΜΑ 2ο-ΤΙΜΕΣ'!AG185/'ΒΗΜΑ 2ο-ΤΙΜΕΣ'!AG184)</f>
        <v>4.4399815868139167E-2</v>
      </c>
      <c r="AH185" s="29">
        <f>LN('ΒΗΜΑ 2ο-ΤΙΜΕΣ'!AH185/'ΒΗΜΑ 2ο-ΤΙΜΕΣ'!AH184)</f>
        <v>-1.0460346424902199E-2</v>
      </c>
      <c r="AI185" s="29">
        <f>LN('ΒΗΜΑ 2ο-ΤΙΜΕΣ'!AI185/'ΒΗΜΑ 2ο-ΤΙΜΕΣ'!AI184)</f>
        <v>4.3373207729625864E-2</v>
      </c>
      <c r="AJ185" s="29">
        <f>LN('ΒΗΜΑ 2ο-ΤΙΜΕΣ'!AJ185/'ΒΗΜΑ 2ο-ΤΙΜΕΣ'!AJ184)</f>
        <v>-3.3955890011382718E-3</v>
      </c>
      <c r="AK185" s="29">
        <f>LN('ΒΗΜΑ 2ο-ΤΙΜΕΣ'!AK185/'ΒΗΜΑ 2ο-ΤΙΜΕΣ'!AK184)</f>
        <v>1.9286409064056863E-3</v>
      </c>
      <c r="AL185" s="29">
        <f>LN('ΒΗΜΑ 2ο-ΤΙΜΕΣ'!AL185/'ΒΗΜΑ 2ο-ΤΙΜΕΣ'!AL184)</f>
        <v>0</v>
      </c>
      <c r="AM185" s="29">
        <f>LN('ΒΗΜΑ 2ο-ΤΙΜΕΣ'!AM185/'ΒΗΜΑ 2ο-ΤΙΜΕΣ'!AM184)</f>
        <v>-2.0576857688759501E-2</v>
      </c>
      <c r="AN185" s="29">
        <f>LN('ΒΗΜΑ 2ο-ΤΙΜΕΣ'!AN185/'ΒΗΜΑ 2ο-ΤΙΜΕΣ'!AN184)</f>
        <v>-3.5091319811269943E-2</v>
      </c>
      <c r="AO185" s="29">
        <f>LN('ΒΗΜΑ 2ο-ΤΙΜΕΣ'!AO185/'ΒΗΜΑ 2ο-ΤΙΜΕΣ'!AO184)</f>
        <v>-1.5005640617870275E-2</v>
      </c>
    </row>
    <row r="186" spans="1:41">
      <c r="A186" s="28">
        <v>43181</v>
      </c>
      <c r="B186" s="29">
        <f>LN('ΒΗΜΑ 2ο-ΤΙΜΕΣ'!B186/'ΒΗΜΑ 2ο-ΤΙΜΕΣ'!B185)</f>
        <v>1.6882787038750936E-2</v>
      </c>
      <c r="C186" s="29">
        <f>LN('ΒΗΜΑ 2ο-ΤΙΜΕΣ'!C186/'ΒΗΜΑ 2ο-ΤΙΜΕΣ'!C185)</f>
        <v>-2.6215842130892914E-2</v>
      </c>
      <c r="D186" s="29">
        <f>LN('ΒΗΜΑ 2ο-ΤΙΜΕΣ'!D186/'ΒΗΜΑ 2ο-ΤΙΜΕΣ'!D185)</f>
        <v>-2.0261185139822082E-2</v>
      </c>
      <c r="E186" s="29">
        <f>LN('ΒΗΜΑ 2ο-ΤΙΜΕΣ'!E186/'ΒΗΜΑ 2ο-ΤΙΜΕΣ'!E185)</f>
        <v>-5.7220140329891325E-2</v>
      </c>
      <c r="F186" s="29">
        <f>LN('ΒΗΜΑ 2ο-ΤΙΜΕΣ'!F186/'ΒΗΜΑ 2ο-ΤΙΜΕΣ'!F185)</f>
        <v>-2.315764667523084E-2</v>
      </c>
      <c r="G186" s="29">
        <f>LN('ΒΗΜΑ 2ο-ΤΙΜΕΣ'!G186/'ΒΗΜΑ 2ο-ΤΙΜΕΣ'!G185)</f>
        <v>-7.0922283094917984E-3</v>
      </c>
      <c r="H186" s="29">
        <f>LN('ΒΗΜΑ 2ο-ΤΙΜΕΣ'!H186/'ΒΗΜΑ 2ο-ΤΙΜΕΣ'!H185)</f>
        <v>-3.1897953681002608E-3</v>
      </c>
      <c r="I186" s="29">
        <f>LN('ΒΗΜΑ 2ο-ΤΙΜΕΣ'!I186/'ΒΗΜΑ 2ο-ΤΙΜΕΣ'!I185)</f>
        <v>-1.3423020332140661E-2</v>
      </c>
      <c r="J186" s="29">
        <f>LN('ΒΗΜΑ 2ο-ΤΙΜΕΣ'!J186/'ΒΗΜΑ 2ο-ΤΙΜΕΣ'!J185)</f>
        <v>-4.0043481440841466E-2</v>
      </c>
      <c r="K186" s="29">
        <f>LN('ΒΗΜΑ 2ο-ΤΙΜΕΣ'!K186/'ΒΗΜΑ 2ο-ΤΙΜΕΣ'!K185)</f>
        <v>-1.7220597751670522E-2</v>
      </c>
      <c r="L186" s="29">
        <f>LN('ΒΗΜΑ 2ο-ΤΙΜΕΣ'!L186/'ΒΗΜΑ 2ο-ΤΙΜΕΣ'!L185)</f>
        <v>-3.1668257498867057E-2</v>
      </c>
      <c r="M186" s="29">
        <f>LN('ΒΗΜΑ 2ο-ΤΙΜΕΣ'!M186/'ΒΗΜΑ 2ο-ΤΙΜΕΣ'!M185)</f>
        <v>-1.8018505502678365E-2</v>
      </c>
      <c r="N186" s="29">
        <f>LN('ΒΗΜΑ 2ο-ΤΙΜΕΣ'!N186/'ΒΗΜΑ 2ο-ΤΙΜΕΣ'!N185)</f>
        <v>-2.9806281381377893E-3</v>
      </c>
      <c r="O186" s="29">
        <f>LN('ΒΗΜΑ 2ο-ΤΙΜΕΣ'!O186/'ΒΗΜΑ 2ο-ΤΙΜΕΣ'!O185)</f>
        <v>-3.6813973122716434E-2</v>
      </c>
      <c r="P186" s="29">
        <f>LN('ΒΗΜΑ 2ο-ΤΙΜΕΣ'!P186/'ΒΗΜΑ 2ο-ΤΙΜΕΣ'!P185)</f>
        <v>-5.0251362026730428E-3</v>
      </c>
      <c r="Q186" s="29">
        <f>LN('ΒΗΜΑ 2ο-ΤΙΜΕΣ'!Q186/'ΒΗΜΑ 2ο-ΤΙΜΕΣ'!Q185)</f>
        <v>0</v>
      </c>
      <c r="R186" s="29">
        <f>LN('ΒΗΜΑ 2ο-ΤΙΜΕΣ'!R186/'ΒΗΜΑ 2ο-ΤΙΜΕΣ'!R185)</f>
        <v>-1.0643960557867014E-3</v>
      </c>
      <c r="S186" s="29">
        <f>LN('ΒΗΜΑ 2ο-ΤΙΜΕΣ'!S186/'ΒΗΜΑ 2ο-ΤΙΜΕΣ'!S185)</f>
        <v>-1.3913267916985002E-2</v>
      </c>
      <c r="T186" s="29">
        <f>LN('ΒΗΜΑ 2ο-ΤΙΜΕΣ'!T186/'ΒΗΜΑ 2ο-ΤΙΜΕΣ'!T185)</f>
        <v>0</v>
      </c>
      <c r="U186" s="29">
        <f>LN('ΒΗΜΑ 2ο-ΤΙΜΕΣ'!U186/'ΒΗΜΑ 2ο-ΤΙΜΕΣ'!U185)</f>
        <v>-3.4904049397684908E-3</v>
      </c>
      <c r="V186" s="29">
        <f>LN('ΒΗΜΑ 2ο-ΤΙΜΕΣ'!V186/'ΒΗΜΑ 2ο-ΤΙΜΕΣ'!V185)</f>
        <v>-2.4451095864164194E-2</v>
      </c>
      <c r="W186" s="29">
        <f>LN('ΒΗΜΑ 2ο-ΤΙΜΕΣ'!W186/'ΒΗΜΑ 2ο-ΤΙΜΕΣ'!W185)</f>
        <v>-1.0875476873988823E-3</v>
      </c>
      <c r="X186" s="29">
        <f>LN('ΒΗΜΑ 2ο-ΤΙΜΕΣ'!X186/'ΒΗΜΑ 2ο-ΤΙΜΕΣ'!X185)</f>
        <v>-1.361937823228373E-2</v>
      </c>
      <c r="Y186" s="29">
        <f>LN('ΒΗΜΑ 2ο-ΤΙΜΕΣ'!Y186/'ΒΗΜΑ 2ο-ΤΙΜΕΣ'!Y185)</f>
        <v>-1.6611677666896228E-2</v>
      </c>
      <c r="Z186" s="29">
        <f>LN('ΒΗΜΑ 2ο-ΤΙΜΕΣ'!Z186/'ΒΗΜΑ 2ο-ΤΙΜΕΣ'!Z185)</f>
        <v>-9.1954670931002746E-3</v>
      </c>
      <c r="AA186" s="29">
        <f>LN('ΒΗΜΑ 2ο-ΤΙΜΕΣ'!AA186/'ΒΗΜΑ 2ο-ΤΙΜΕΣ'!AA185)</f>
        <v>-1.2217472503223644E-3</v>
      </c>
      <c r="AB186" s="29">
        <f>LN('ΒΗΜΑ 2ο-ΤΙΜΕΣ'!AB186/'ΒΗΜΑ 2ο-ΤΙΜΕΣ'!AB185)</f>
        <v>-2.2472855852058514E-2</v>
      </c>
      <c r="AC186" s="29">
        <f>LN('ΒΗΜΑ 2ο-ΤΙΜΕΣ'!AC186/'ΒΗΜΑ 2ο-ΤΙΜΕΣ'!AC185)</f>
        <v>-3.1072184589376092E-2</v>
      </c>
      <c r="AD186" s="29">
        <f>LN('ΒΗΜΑ 2ο-ΤΙΜΕΣ'!AD186/'ΒΗΜΑ 2ο-ΤΙΜΕΣ'!AD185)</f>
        <v>1.2475656373074951E-2</v>
      </c>
      <c r="AE186" s="29">
        <f>LN('ΒΗΜΑ 2ο-ΤΙΜΕΣ'!AE186/'ΒΗΜΑ 2ο-ΤΙΜΕΣ'!AE185)</f>
        <v>-2.9296369488430823E-2</v>
      </c>
      <c r="AF186" s="29">
        <f>LN('ΒΗΜΑ 2ο-ΤΙΜΕΣ'!AF186/'ΒΗΜΑ 2ο-ΤΙΜΕΣ'!AF185)</f>
        <v>-7.1428875123801137E-3</v>
      </c>
      <c r="AG186" s="29">
        <f>LN('ΒΗΜΑ 2ο-ΤΙΜΕΣ'!AG186/'ΒΗΜΑ 2ο-ΤΙΜΕΣ'!AG185)</f>
        <v>6.833739578565117E-3</v>
      </c>
      <c r="AH186" s="29">
        <f>LN('ΒΗΜΑ 2ο-ΤΙΜΕΣ'!AH186/'ΒΗΜΑ 2ο-ΤΙΜΕΣ'!AH185)</f>
        <v>-2.7720325032965051E-2</v>
      </c>
      <c r="AI186" s="29">
        <f>LN('ΒΗΜΑ 2ο-ΤΙΜΕΣ'!AI186/'ΒΗΜΑ 2ο-ΤΙΜΕΣ'!AI185)</f>
        <v>-4.3373207729625815E-2</v>
      </c>
      <c r="AJ186" s="29">
        <f>LN('ΒΗΜΑ 2ο-ΤΙΜΕΣ'!AJ186/'ΒΗΜΑ 2ο-ΤΙΜΕΣ'!AJ185)</f>
        <v>-5.1151006667704887E-3</v>
      </c>
      <c r="AK186" s="29">
        <f>LN('ΒΗΜΑ 2ο-ΤΙΜΕΣ'!AK186/'ΒΗΜΑ 2ο-ΤΙΜΕΣ'!AK185)</f>
        <v>-1.7493157447517345E-2</v>
      </c>
      <c r="AL186" s="29">
        <f>LN('ΒΗΜΑ 2ο-ΤΙΜΕΣ'!AL186/'ΒΗΜΑ 2ο-ΤΙΜΕΣ'!AL185)</f>
        <v>-1.1560822401075971E-2</v>
      </c>
      <c r="AM186" s="29">
        <f>LN('ΒΗΜΑ 2ο-ΤΙΜΕΣ'!AM186/'ΒΗΜΑ 2ο-ΤΙΜΕΣ'!AM185)</f>
        <v>-1.044941587434112E-2</v>
      </c>
      <c r="AN186" s="29">
        <f>LN('ΒΗΜΑ 2ο-ΤΙΜΕΣ'!AN186/'ΒΗΜΑ 2ο-ΤΙΜΕΣ'!AN185)</f>
        <v>-2.409755157906053E-2</v>
      </c>
      <c r="AO186" s="29">
        <f>LN('ΒΗΜΑ 2ο-ΤΙΜΕΣ'!AO186/'ΒΗΜΑ 2ο-ΤΙΜΕΣ'!AO185)</f>
        <v>-8.6768440256889713E-3</v>
      </c>
    </row>
    <row r="187" spans="1:41">
      <c r="A187" s="28">
        <v>43182</v>
      </c>
      <c r="B187" s="29">
        <f>LN('ΒΗΜΑ 2ο-ΤΙΜΕΣ'!B187/'ΒΗΜΑ 2ο-ΤΙΜΕΣ'!B186)</f>
        <v>-2.8298436122427658E-2</v>
      </c>
      <c r="C187" s="29">
        <f>LN('ΒΗΜΑ 2ο-ΤΙΜΕΣ'!C187/'ΒΗΜΑ 2ο-ΤΙΜΕΣ'!C186)</f>
        <v>-1.4162313812504473E-2</v>
      </c>
      <c r="D187" s="29">
        <f>LN('ΒΗΜΑ 2ο-ΤΙΜΕΣ'!D187/'ΒΗΜΑ 2ο-ΤΙΜΕΣ'!D186)</f>
        <v>5.8309203107931437E-3</v>
      </c>
      <c r="E187" s="29">
        <f>LN('ΒΗΜΑ 2ο-ΤΙΜΕΣ'!E187/'ΒΗΜΑ 2ο-ΤΙΜΕΣ'!E186)</f>
        <v>-1.1173300598125189E-2</v>
      </c>
      <c r="F187" s="29">
        <f>LN('ΒΗΜΑ 2ο-ΤΙΜΕΣ'!F187/'ΒΗΜΑ 2ο-ΤΙΜΕΣ'!F186)</f>
        <v>-9.9133401686512697E-3</v>
      </c>
      <c r="G187" s="29">
        <f>LN('ΒΗΜΑ 2ο-ΤΙΜΕΣ'!G187/'ΒΗΜΑ 2ο-ΤΙΜΕΣ'!G186)</f>
        <v>7.0922283094918366E-3</v>
      </c>
      <c r="H187" s="29">
        <f>LN('ΒΗΜΑ 2ο-ΤΙΜΕΣ'!H187/'ΒΗΜΑ 2ο-ΤΙΜΕΣ'!H186)</f>
        <v>-9.630893060961189E-3</v>
      </c>
      <c r="I187" s="29">
        <f>LN('ΒΗΜΑ 2ο-ΤΙΜΕΣ'!I187/'ΒΗΜΑ 2ο-ΤΙΜΕΣ'!I186)</f>
        <v>2.172182314683575E-2</v>
      </c>
      <c r="J187" s="29">
        <f>LN('ΒΗΜΑ 2ο-ΤΙΜΕΣ'!J187/'ΒΗΜΑ 2ο-ΤΙΜΕΣ'!J186)</f>
        <v>-9.7752489046423301E-3</v>
      </c>
      <c r="K187" s="29">
        <f>LN('ΒΗΜΑ 2ο-ΤΙΜΕΣ'!K187/'ΒΗΜΑ 2ο-ΤΙΜΕΣ'!K186)</f>
        <v>4.9505051598562047E-3</v>
      </c>
      <c r="L187" s="29">
        <f>LN('ΒΗΜΑ 2ο-ΤΙΜΕΣ'!L187/'ΒΗΜΑ 2ο-ΤΙΜΕΣ'!L186)</f>
        <v>8.9686699827603161E-3</v>
      </c>
      <c r="M187" s="29">
        <f>LN('ΒΗΜΑ 2ο-ΤΙΜΕΣ'!M187/'ΒΗΜΑ 2ο-ΤΙΜΕΣ'!M186)</f>
        <v>8.4490544865276629E-3</v>
      </c>
      <c r="N187" s="29">
        <f>LN('ΒΗΜΑ 2ο-ΤΙΜΕΣ'!N187/'ΒΗΜΑ 2ο-ΤΙΜΕΣ'!N186)</f>
        <v>-2.1116923440922808E-2</v>
      </c>
      <c r="O187" s="29">
        <f>LN('ΒΗΜΑ 2ο-ΤΙΜΕΣ'!O187/'ΒΗΜΑ 2ο-ΤΙΜΕΣ'!O186)</f>
        <v>8.2988028146950641E-3</v>
      </c>
      <c r="P187" s="29">
        <f>LN('ΒΗΜΑ 2ο-ΤΙΜΕΣ'!P187/'ΒΗΜΑ 2ο-ΤΙΜΕΣ'!P186)</f>
        <v>-5.0505157860685915E-3</v>
      </c>
      <c r="Q187" s="29">
        <f>LN('ΒΗΜΑ 2ο-ΤΙΜΕΣ'!Q187/'ΒΗΜΑ 2ο-ΤΙΜΕΣ'!Q186)</f>
        <v>2.5252538671939884E-3</v>
      </c>
      <c r="R187" s="29">
        <f>LN('ΒΗΜΑ 2ο-ΤΙΜΕΣ'!R187/'ΒΗΜΑ 2ο-ΤΙΜΕΣ'!R186)</f>
        <v>-1.178374642206245E-2</v>
      </c>
      <c r="S187" s="29">
        <f>LN('ΒΗΜΑ 2ο-ΤΙΜΕΣ'!S187/'ΒΗΜΑ 2ο-ΤΙΜΕΣ'!S186)</f>
        <v>5.2401866635562499E-3</v>
      </c>
      <c r="T187" s="29">
        <f>LN('ΒΗΜΑ 2ο-ΤΙΜΕΣ'!T187/'ΒΗΜΑ 2ο-ΤΙΜΕΣ'!T186)</f>
        <v>-2.6213820787528395E-2</v>
      </c>
      <c r="U187" s="29">
        <f>LN('ΒΗΜΑ 2ο-ΤΙΜΕΣ'!U187/'ΒΗΜΑ 2ο-ΤΙΜΕΣ'!U186)</f>
        <v>1.3889112160667093E-2</v>
      </c>
      <c r="V187" s="29">
        <f>LN('ΒΗΜΑ 2ο-ΤΙΜΕΣ'!V187/'ΒΗΜΑ 2ο-ΤΙΜΕΣ'!V186)</f>
        <v>0</v>
      </c>
      <c r="W187" s="29">
        <f>LN('ΒΗΜΑ 2ο-ΤΙΜΕΣ'!W187/'ΒΗΜΑ 2ο-ΤΙΜΕΣ'!W186)</f>
        <v>-1.4246816312707614E-2</v>
      </c>
      <c r="X187" s="29">
        <f>LN('ΒΗΜΑ 2ο-ΤΙΜΕΣ'!X187/'ΒΗΜΑ 2ο-ΤΙΜΕΣ'!X186)</f>
        <v>-1.845259943079481E-2</v>
      </c>
      <c r="Y187" s="29">
        <f>LN('ΒΗΜΑ 2ο-ΤΙΜΕΣ'!Y187/'ΒΗΜΑ 2ο-ΤΙΜΕΣ'!Y186)</f>
        <v>5.0125418235441935E-3</v>
      </c>
      <c r="Z187" s="29">
        <f>LN('ΒΗΜΑ 2ο-ΤΙΜΕΣ'!Z187/'ΒΗΜΑ 2ο-ΤΙΜΕΣ'!Z186)</f>
        <v>2.3068060979148704E-3</v>
      </c>
      <c r="AA187" s="29">
        <f>LN('ΒΗΜΑ 2ο-ΤΙΜΕΣ'!AA187/'ΒΗΜΑ 2ο-ΤΙΜΕΣ'!AA186)</f>
        <v>-4.9019706002067795E-3</v>
      </c>
      <c r="AB187" s="29">
        <f>LN('ΒΗΜΑ 2ο-ΤΙΜΕΣ'!AB187/'ΒΗΜΑ 2ο-ΤΙΜΕΣ'!AB186)</f>
        <v>-6.8415318167167121E-3</v>
      </c>
      <c r="AC187" s="29">
        <f>LN('ΒΗΜΑ 2ο-ΤΙΜΕΣ'!AC187/'ΒΗΜΑ 2ο-ΤΙΜΕΣ'!AC186)</f>
        <v>-8.1485285639050567E-3</v>
      </c>
      <c r="AD187" s="29">
        <f>LN('ΒΗΜΑ 2ο-ΤΙΜΕΣ'!AD187/'ΒΗΜΑ 2ο-ΤΙΜΕΣ'!AD186)</f>
        <v>5.6517282194819413E-3</v>
      </c>
      <c r="AE187" s="29">
        <f>LN('ΒΗΜΑ 2ο-ΤΙΜΕΣ'!AE187/'ΒΗΜΑ 2ο-ΤΙΜΕΣ'!AE186)</f>
        <v>2.139118998131756E-2</v>
      </c>
      <c r="AF187" s="29">
        <f>LN('ΒΗΜΑ 2ο-ΤΙΜΕΣ'!AF187/'ΒΗΜΑ 2ο-ΤΙΜΕΣ'!AF186)</f>
        <v>3.5778213478839024E-3</v>
      </c>
      <c r="AG187" s="29">
        <f>LN('ΒΗΜΑ 2ο-ΤΙΜΕΣ'!AG187/'ΒΗΜΑ 2ο-ΤΙΜΕΣ'!AG186)</f>
        <v>-6.8337395785651352E-3</v>
      </c>
      <c r="AH187" s="29">
        <f>LN('ΒΗΜΑ 2ο-ΤΙΜΕΣ'!AH187/'ΒΗΜΑ 2ο-ΤΙΜΕΣ'!AH186)</f>
        <v>-7.5963468919347634E-3</v>
      </c>
      <c r="AI187" s="29">
        <f>LN('ΒΗΜΑ 2ο-ΤΙΜΕΣ'!AI187/'ΒΗΜΑ 2ο-ΤΙΜΕΣ'!AI186)</f>
        <v>-3.1288321039393802E-2</v>
      </c>
      <c r="AJ187" s="29">
        <f>LN('ΒΗΜΑ 2ο-ΤΙΜΕΣ'!AJ187/'ΒΗΜΑ 2ο-ΤΙΜΕΣ'!AJ186)</f>
        <v>-6.8610903799452404E-3</v>
      </c>
      <c r="AK187" s="29">
        <f>LN('ΒΗΜΑ 2ο-ΤΙΜΕΣ'!AK187/'ΒΗΜΑ 2ο-ΤΙΜΕΣ'!AK186)</f>
        <v>-1.9627091678487058E-3</v>
      </c>
      <c r="AL187" s="29">
        <f>LN('ΒΗΜΑ 2ο-ΤΙΜΕΣ'!AL187/'ΒΗΜΑ 2ο-ΤΙΜΕΣ'!AL186)</f>
        <v>8.6831225734608566E-3</v>
      </c>
      <c r="AM187" s="29">
        <f>LN('ΒΗΜΑ 2ο-ΤΙΜΕΣ'!AM187/'ΒΗΜΑ 2ο-ΤΙΜΕΣ'!AM186)</f>
        <v>3.7117662956502588E-2</v>
      </c>
      <c r="AN187" s="29">
        <f>LN('ΒΗΜΑ 2ο-ΤΙΜΕΣ'!AN187/'ΒΗΜΑ 2ο-ΤΙΜΕΣ'!AN186)</f>
        <v>0</v>
      </c>
      <c r="AO187" s="29">
        <f>LN('ΒΗΜΑ 2ο-ΤΙΜΕΣ'!AO187/'ΒΗΜΑ 2ο-ΤΙΜΕΣ'!AO186)</f>
        <v>1.2987195526811331E-2</v>
      </c>
    </row>
    <row r="188" spans="1:41">
      <c r="A188" s="28">
        <v>43185</v>
      </c>
      <c r="B188" s="29">
        <f>LN('ΒΗΜΑ 2ο-ΤΙΜΕΣ'!B188/'ΒΗΜΑ 2ο-ΤΙΜΕΣ'!B187)</f>
        <v>1.1474470564766996E-3</v>
      </c>
      <c r="C188" s="29">
        <f>LN('ΒΗΜΑ 2ο-ΤΙΜΕΣ'!C188/'ΒΗΜΑ 2ο-ΤΙΜΕΣ'!C187)</f>
        <v>9.4637930309503619E-3</v>
      </c>
      <c r="D188" s="29">
        <f>LN('ΒΗΜΑ 2ο-ΤΙΜΕΣ'!D188/'ΒΗΜΑ 2ο-ΤΙΜΕΣ'!D187)</f>
        <v>7.2411612565594736E-3</v>
      </c>
      <c r="E188" s="29">
        <f>LN('ΒΗΜΑ 2ο-ΤΙΜΕΣ'!E188/'ΒΗΜΑ 2ο-ΤΙΜΕΣ'!E187)</f>
        <v>1.1173300598125255E-2</v>
      </c>
      <c r="F188" s="29">
        <f>LN('ΒΗΜΑ 2ο-ΤΙΜΕΣ'!F188/'ΒΗΜΑ 2ο-ΤΙΜΕΣ'!F187)</f>
        <v>8.6795337197228106E-3</v>
      </c>
      <c r="G188" s="29">
        <f>LN('ΒΗΜΑ 2ο-ΤΙΜΕΣ'!G188/'ΒΗΜΑ 2ο-ΤΙΜΕΣ'!G187)</f>
        <v>3.5273405179684406E-3</v>
      </c>
      <c r="H188" s="29">
        <f>LN('ΒΗΜΑ 2ο-ΤΙΜΕΣ'!H188/'ΒΗΜΑ 2ο-ΤΙΜΕΣ'!H187)</f>
        <v>3.2206147000421572E-3</v>
      </c>
      <c r="I188" s="29">
        <f>LN('ΒΗΜΑ 2ο-ΤΙΜΕΣ'!I188/'ΒΗΜΑ 2ο-ΤΙΜΕΣ'!I187)</f>
        <v>-2.0034059033116079E-2</v>
      </c>
      <c r="J188" s="29">
        <f>LN('ΒΗΜΑ 2ο-ΤΙΜΕΣ'!J188/'ΒΗΜΑ 2ο-ΤΙΜΕΣ'!J187)</f>
        <v>3.0950246041101061E-2</v>
      </c>
      <c r="K188" s="29">
        <f>LN('ΒΗΜΑ 2ο-ΤΙΜΕΣ'!K188/'ΒΗΜΑ 2ο-ΤΙΜΕΣ'!K187)</f>
        <v>4.9261183360560026E-3</v>
      </c>
      <c r="L188" s="29">
        <f>LN('ΒΗΜΑ 2ο-ΤΙΜΕΣ'!L188/'ΒΗΜΑ 2ο-ΤΙΜΕΣ'!L187)</f>
        <v>2.0202707317519469E-2</v>
      </c>
      <c r="M188" s="29">
        <f>LN('ΒΗΜΑ 2ο-ΤΙΜΕΣ'!M188/'ΒΗΜΑ 2ο-ΤΙΜΕΣ'!M187)</f>
        <v>-2.6798193154724047E-2</v>
      </c>
      <c r="N188" s="29">
        <f>LN('ΒΗΜΑ 2ο-ΤΙΜΕΣ'!N188/'ΒΗΜΑ 2ο-ΤΙΜΕΣ'!N187)</f>
        <v>-1.2270092591814247E-2</v>
      </c>
      <c r="O188" s="29">
        <f>LN('ΒΗΜΑ 2ο-ΤΙΜΕΣ'!O188/'ΒΗΜΑ 2ο-ΤΙΜΕΣ'!O187)</f>
        <v>-1.2474174225175688E-2</v>
      </c>
      <c r="P188" s="29">
        <f>LN('ΒΗΜΑ 2ο-ΤΙΜΕΣ'!P188/'ΒΗΜΑ 2ο-ΤΙΜΕΣ'!P187)</f>
        <v>1.007565198874164E-2</v>
      </c>
      <c r="Q188" s="29">
        <f>LN('ΒΗΜΑ 2ο-ΤΙΜΕΣ'!Q188/'ΒΗΜΑ 2ο-ΤΙΜΕΣ'!Q187)</f>
        <v>-1.2618298204220542E-3</v>
      </c>
      <c r="R188" s="29">
        <f>LN('ΒΗΜΑ 2ο-ΤΙΜΕΣ'!R188/'ΒΗΜΑ 2ο-ΤΙΜΕΣ'!R187)</f>
        <v>-5.4024982833483087E-3</v>
      </c>
      <c r="S188" s="29">
        <f>LN('ΒΗΜΑ 2ο-ΤΙΜΕΣ'!S188/'ΒΗΜΑ 2ο-ΤΙΜΕΣ'!S187)</f>
        <v>-5.2401866635562698E-3</v>
      </c>
      <c r="T188" s="29">
        <f>LN('ΒΗΜΑ 2ο-ΤΙΜΕΣ'!T188/'ΒΗΜΑ 2ο-ΤΙΜΕΣ'!T187)</f>
        <v>-1.0681009420334052E-2</v>
      </c>
      <c r="U188" s="29">
        <f>LN('ΒΗΜΑ 2ο-ΤΙΜΕΣ'!U188/'ΒΗΜΑ 2ο-ΤΙΜΕΣ'!U187)</f>
        <v>-2.797385204240618E-2</v>
      </c>
      <c r="V188" s="29">
        <f>LN('ΒΗΜΑ 2ο-ΤΙΜΕΣ'!V188/'ΒΗΜΑ 2ο-ΤΙΜΕΣ'!V187)</f>
        <v>1.4742281737203431E-2</v>
      </c>
      <c r="W188" s="29">
        <f>LN('ΒΗΜΑ 2ο-ΤΙΜΕΣ'!W188/'ΒΗΜΑ 2ο-ΤΙΜΕΣ'!W187)</f>
        <v>-9.9834439841831497E-3</v>
      </c>
      <c r="X188" s="29">
        <f>LN('ΒΗΜΑ 2ο-ΤΙΜΕΣ'!X188/'ΒΗΜΑ 2ο-ΤΙΜΕΣ'!X187)</f>
        <v>3.0991760343211253E-3</v>
      </c>
      <c r="Y188" s="29">
        <f>LN('ΒΗΜΑ 2ο-ΤΙΜΕΣ'!Y188/'ΒΗΜΑ 2ο-ΤΙΜΕΣ'!Y187)</f>
        <v>8.2988028146950641E-3</v>
      </c>
      <c r="Z188" s="29">
        <f>LN('ΒΗΜΑ 2ο-ΤΙΜΕΣ'!Z188/'ΒΗΜΑ 2ο-ΤΙΜΕΣ'!Z187)</f>
        <v>4.5977092486295494E-3</v>
      </c>
      <c r="AA188" s="29">
        <f>LN('ΒΗΜΑ 2ο-ΤΙΜΕΣ'!AA188/'ΒΗΜΑ 2ο-ΤΙΜΕΣ'!AA187)</f>
        <v>6.1237178505292042E-3</v>
      </c>
      <c r="AB188" s="29">
        <f>LN('ΒΗΜΑ 2ο-ΤΙΜΕΣ'!AB188/'ΒΗΜΑ 2ο-ΤΙΜΕΣ'!AB187)</f>
        <v>-2.3149181866965751E-2</v>
      </c>
      <c r="AC188" s="29">
        <f>LN('ΒΗΜΑ 2ο-ΤΙΜΕΣ'!AC188/'ΒΗΜΑ 2ο-ΤΙΜΕΣ'!AC187)</f>
        <v>3.5718082602079246E-2</v>
      </c>
      <c r="AD188" s="29">
        <f>LN('ΒΗΜΑ 2ο-ΤΙΜΕΣ'!AD188/'ΒΗΜΑ 2ο-ΤΙΜΕΣ'!AD187)</f>
        <v>3.8671167897249294E-3</v>
      </c>
      <c r="AE188" s="29">
        <f>LN('ΒΗΜΑ 2ο-ΤΙΜΕΣ'!AE188/'ΒΗΜΑ 2ο-ΤΙΜΕΣ'!AE187)</f>
        <v>-5.3050522296932291E-3</v>
      </c>
      <c r="AF188" s="29">
        <f>LN('ΒΗΜΑ 2ο-ΤΙΜΕΣ'!AF188/'ΒΗΜΑ 2ο-ΤΙΜΕΣ'!AF187)</f>
        <v>1.065729447398776E-2</v>
      </c>
      <c r="AG188" s="29">
        <f>LN('ΒΗΜΑ 2ο-ΤΙΜΕΣ'!AG188/'ΒΗΜΑ 2ο-ΤΙΜΕΣ'!AG187)</f>
        <v>1.5873349156290163E-2</v>
      </c>
      <c r="AH188" s="29">
        <f>LN('ΒΗΜΑ 2ο-ΤΙΜΕΣ'!AH188/'ΒΗΜΑ 2ο-ΤΙΜΕΣ'!AH187)</f>
        <v>7.5963468919347764E-3</v>
      </c>
      <c r="AI188" s="29">
        <f>LN('ΒΗΜΑ 2ο-ΤΙΜΕΣ'!AI188/'ΒΗΜΑ 2ο-ΤΙΜΕΣ'!AI187)</f>
        <v>1.6147986407981939E-2</v>
      </c>
      <c r="AJ188" s="29">
        <f>LN('ΒΗΜΑ 2ο-ΤΙΜΕΣ'!AJ188/'ΒΗΜΑ 2ο-ΤΙΜΕΣ'!AJ187)</f>
        <v>-8.6430961560199689E-3</v>
      </c>
      <c r="AK188" s="29">
        <f>LN('ΒΗΜΑ 2ο-ΤΙΜΕΣ'!AK188/'ΒΗΜΑ 2ο-ΤΙΜΕΣ'!AK187)</f>
        <v>9.7752489046422468E-3</v>
      </c>
      <c r="AL188" s="29">
        <f>LN('ΒΗΜΑ 2ο-ΤΙΜΕΣ'!AL188/'ΒΗΜΑ 2ο-ΤΙΜΕΣ'!AL187)</f>
        <v>-2.0379162336652254E-2</v>
      </c>
      <c r="AM188" s="29">
        <f>LN('ΒΗΜΑ 2ο-ΤΙΜΕΣ'!AM188/'ΒΗΜΑ 2ο-ΤΙΜΕΣ'!AM187)</f>
        <v>-2.6668247082161523E-2</v>
      </c>
      <c r="AN188" s="29">
        <f>LN('ΒΗΜΑ 2ο-ΤΙΜΕΣ'!AN188/'ΒΗΜΑ 2ο-ΤΙΜΕΣ'!AN187)</f>
        <v>2.4097551579060524E-2</v>
      </c>
      <c r="AO188" s="29">
        <f>LN('ΒΗΜΑ 2ο-ΤΙΜΕΣ'!AO188/'ΒΗΜΑ 2ο-ΤΙΜΕΣ'!AO187)</f>
        <v>0</v>
      </c>
    </row>
    <row r="189" spans="1:41">
      <c r="A189" s="28">
        <v>43186</v>
      </c>
      <c r="B189" s="29">
        <f>LN('ΒΗΜΑ 2ο-ΤΙΜΕΣ'!B189/'ΒΗΜΑ 2ο-ΤΙΜΕΣ'!B188)</f>
        <v>2.0432038817205934E-2</v>
      </c>
      <c r="C189" s="29">
        <f>LN('ΒΗΜΑ 2ο-ΤΙΜΕΣ'!C189/'ΒΗΜΑ 2ο-ΤΙΜΕΣ'!C188)</f>
        <v>4.6985207815543354E-3</v>
      </c>
      <c r="D189" s="29">
        <f>LN('ΒΗΜΑ 2ο-ΤΙΜΕΣ'!D189/'ΒΗΜΑ 2ο-ΤΙΜΕΣ'!D188)</f>
        <v>1.4419613169014058E-3</v>
      </c>
      <c r="E189" s="29">
        <f>LN('ΒΗΜΑ 2ο-ΤΙΜΕΣ'!E189/'ΒΗΜΑ 2ο-ΤΙΜΕΣ'!E188)</f>
        <v>5.5401803756153509E-3</v>
      </c>
      <c r="F189" s="29">
        <f>LN('ΒΗΜΑ 2ο-ΤΙΜΕΣ'!F189/'ΒΗΜΑ 2ο-ΤΙΜΕΣ'!F188)</f>
        <v>1.2270092591814401E-2</v>
      </c>
      <c r="G189" s="29">
        <f>LN('ΒΗΜΑ 2ο-ΤΙΜΕΣ'!G189/'ΒΗΜΑ 2ο-ΤΙΜΕΣ'!G188)</f>
        <v>-7.067167223092443E-3</v>
      </c>
      <c r="H189" s="29">
        <f>LN('ΒΗΜΑ 2ο-ΤΙΜΕΣ'!H189/'ΒΗΜΑ 2ο-ΤΙΜΕΣ'!H188)</f>
        <v>0</v>
      </c>
      <c r="I189" s="29">
        <f>LN('ΒΗΜΑ 2ο-ΤΙΜΕΣ'!I189/'ΒΗΜΑ 2ο-ΤΙΜΕΣ'!I188)</f>
        <v>3.3670065479042485E-3</v>
      </c>
      <c r="J189" s="29">
        <f>LN('ΒΗΜΑ 2ο-ΤΙΜΕΣ'!J189/'ΒΗΜΑ 2ο-ΤΙΜΕΣ'!J188)</f>
        <v>-2.7028672387919259E-2</v>
      </c>
      <c r="K189" s="29">
        <f>LN('ΒΗΜΑ 2ο-ΤΙΜΕΣ'!K189/'ΒΗΜΑ 2ο-ΤΙΜΕΣ'!K188)</f>
        <v>7.3439742557585052E-3</v>
      </c>
      <c r="L189" s="29">
        <f>LN('ΒΗΜΑ 2ο-ΤΙΜΕΣ'!L189/'ΒΗΜΑ 2ο-ΤΙΜΕΣ'!L188)</f>
        <v>-1.1313759900273404E-2</v>
      </c>
      <c r="M189" s="29">
        <f>LN('ΒΗΜΑ 2ο-ΤΙΜΕΣ'!M189/'ΒΗΜΑ 2ο-ΤΙΜΕΣ'!M188)</f>
        <v>-1.1173300598125189E-2</v>
      </c>
      <c r="N189" s="29">
        <f>LN('ΒΗΜΑ 2ο-ΤΙΜΕΣ'!N189/'ΒΗΜΑ 2ο-ΤΙΜΕΣ'!N188)</f>
        <v>0</v>
      </c>
      <c r="O189" s="29">
        <f>LN('ΒΗΜΑ 2ο-ΤΙΜΕΣ'!O189/'ΒΗΜΑ 2ο-ΤΙΜΕΣ'!O188)</f>
        <v>4.175371410480592E-3</v>
      </c>
      <c r="P189" s="29">
        <f>LN('ΒΗΜΑ 2ο-ΤΙΜΕΣ'!P189/'ΒΗΜΑ 2ο-ΤΙΜΕΣ'!P188)</f>
        <v>0</v>
      </c>
      <c r="Q189" s="29">
        <f>LN('ΒΗΜΑ 2ο-ΤΙΜΕΣ'!Q189/'ΒΗΜΑ 2ο-ΤΙΜΕΣ'!Q188)</f>
        <v>-5.063301956546762E-3</v>
      </c>
      <c r="R189" s="29">
        <f>LN('ΒΗΜΑ 2ο-ΤΙΜΕΣ'!R189/'ΒΗΜΑ 2ο-ΤΙΜΕΣ'!R188)</f>
        <v>5.4024982833483417E-3</v>
      </c>
      <c r="S189" s="29">
        <f>LN('ΒΗΜΑ 2ο-ΤΙΜΕΣ'!S189/'ΒΗΜΑ 2ο-ΤΙΜΕΣ'!S188)</f>
        <v>-1.7528488274143605E-3</v>
      </c>
      <c r="T189" s="29">
        <f>LN('ΒΗΜΑ 2ο-ΤΙΜΕΣ'!T189/'ΒΗΜΑ 2ο-ΤΙΜΕΣ'!T188)</f>
        <v>1.7299167262812051E-2</v>
      </c>
      <c r="U189" s="29">
        <f>LN('ΒΗΜΑ 2ο-ΤΙΜΕΣ'!U189/'ΒΗΜΑ 2ο-ΤΙΜΕΣ'!U188)</f>
        <v>2.4519617174318446E-2</v>
      </c>
      <c r="V189" s="29">
        <f>LN('ΒΗΜΑ 2ο-ΤΙΜΕΣ'!V189/'ΒΗΜΑ 2ο-ΤΙΜΕΣ'!V188)</f>
        <v>2.4097551579060524E-2</v>
      </c>
      <c r="W189" s="29">
        <f>LN('ΒΗΜΑ 2ο-ΤΙΜΕΣ'!W189/'ΒΗΜΑ 2ο-ΤΙΜΕΣ'!W188)</f>
        <v>1.9868203216725184E-2</v>
      </c>
      <c r="X189" s="29">
        <f>LN('ΒΗΜΑ 2ο-ΤΙΜΕΣ'!X189/'ΒΗΜΑ 2ο-ΤΙΜΕΣ'!X188)</f>
        <v>2.294263260216628E-2</v>
      </c>
      <c r="Y189" s="29">
        <f>LN('ΒΗΜΑ 2ο-ΤΙΜΕΣ'!Y189/'ΒΗΜΑ 2ο-ΤΙΜΕΣ'!Y188)</f>
        <v>-4.9710127220203857E-3</v>
      </c>
      <c r="Z189" s="29">
        <f>LN('ΒΗΜΑ 2ο-ΤΙΜΕΣ'!Z189/'ΒΗΜΑ 2ο-ΤΙΜΕΣ'!Z188)</f>
        <v>4.5766670274116732E-3</v>
      </c>
      <c r="AA189" s="29">
        <f>LN('ΒΗΜΑ 2ο-ΤΙΜΕΣ'!AA189/'ΒΗΜΑ 2ο-ΤΙΜΕΣ'!AA188)</f>
        <v>-6.1237178505291045E-3</v>
      </c>
      <c r="AB189" s="29">
        <f>LN('ΒΗΜΑ 2ο-ΤΙΜΕΣ'!AB189/'ΒΗΜΑ 2ο-ΤΙΜΕΣ'!AB188)</f>
        <v>4.6729056993924231E-3</v>
      </c>
      <c r="AC189" s="29">
        <f>LN('ΒΗΜΑ 2ο-ΤΙΜΕΣ'!AC189/'ΒΗΜΑ 2ο-ΤΙΜΕΣ'!AC188)</f>
        <v>-1.0582109330536972E-2</v>
      </c>
      <c r="AD189" s="29">
        <f>LN('ΒΗΜΑ 2ο-ΤΙΜΕΣ'!AD189/'ΒΗΜΑ 2ο-ΤΙΜΕΣ'!AD188)</f>
        <v>8.0377857165934118E-3</v>
      </c>
      <c r="AE189" s="29">
        <f>LN('ΒΗΜΑ 2ο-ΤΙΜΕΣ'!AE189/'ΒΗΜΑ 2ο-ΤΙΜΕΣ'!AE188)</f>
        <v>0</v>
      </c>
      <c r="AF189" s="29">
        <f>LN('ΒΗΜΑ 2ο-ΤΙΜΕΣ'!AF189/'ΒΗΜΑ 2ο-ΤΙΜΕΣ'!AF188)</f>
        <v>0</v>
      </c>
      <c r="AG189" s="29">
        <f>LN('ΒΗΜΑ 2ο-ΤΙΜΕΣ'!AG189/'ΒΗΜΑ 2ο-ΤΙΜΕΣ'!AG188)</f>
        <v>1.2297527810406245E-2</v>
      </c>
      <c r="AH189" s="29">
        <f>LN('ΒΗΜΑ 2ο-ΤΙΜΕΣ'!AH189/'ΒΗΜΑ 2ο-ΤΙΜΕΣ'!AH188)</f>
        <v>-2.4071184095439752E-2</v>
      </c>
      <c r="AI189" s="29">
        <f>LN('ΒΗΜΑ 2ο-ΤΙΜΕΣ'!AI189/'ΒΗΜΑ 2ο-ΤΙΜΕΣ'!AI188)</f>
        <v>8.3555366479318369E-3</v>
      </c>
      <c r="AJ189" s="29">
        <f>LN('ΒΗΜΑ 2ο-ΤΙΜΕΣ'!AJ189/'ΒΗΜΑ 2ο-ΤΙΜΕΣ'!AJ188)</f>
        <v>2.061928720273561E-2</v>
      </c>
      <c r="AK189" s="29">
        <f>LN('ΒΗΜΑ 2ο-ΤΙΜΕΣ'!AK189/'ΒΗΜΑ 2ο-ΤΙΜΕΣ'!AK188)</f>
        <v>7.7519768043179237E-3</v>
      </c>
      <c r="AL189" s="29">
        <f>LN('ΒΗΜΑ 2ο-ΤΙΜΕΣ'!AL189/'ΒΗΜΑ 2ο-ΤΙΜΕΣ'!AL188)</f>
        <v>-5.8997221271882708E-3</v>
      </c>
      <c r="AM189" s="29">
        <f>LN('ΒΗΜΑ 2ο-ΤΙΜΕΣ'!AM189/'ΒΗΜΑ 2ο-ΤΙΜΕΣ'!AM188)</f>
        <v>-2.0811662038245117E-3</v>
      </c>
      <c r="AN189" s="29">
        <f>LN('ΒΗΜΑ 2ο-ΤΙΜΕΣ'!AN189/'ΒΗΜΑ 2ο-ΤΙΜΕΣ'!AN188)</f>
        <v>2.9327615094519921E-2</v>
      </c>
      <c r="AO189" s="29">
        <f>LN('ΒΗΜΑ 2ο-ΤΙΜΕΣ'!AO189/'ΒΗΜΑ 2ο-ΤΙΜΕΣ'!AO188)</f>
        <v>3.174869831458027E-2</v>
      </c>
    </row>
    <row r="190" spans="1:41">
      <c r="A190" s="28">
        <v>43187</v>
      </c>
      <c r="B190" s="29">
        <f>LN('ΒΗΜΑ 2ο-ΤΙΜΕΣ'!B190/'ΒΗΜΑ 2ο-ΤΙΜΕΣ'!B189)</f>
        <v>-1.1299555253933282E-2</v>
      </c>
      <c r="C190" s="29">
        <f>LN('ΒΗΜΑ 2ο-ΤΙΜΕΣ'!C190/'ΒΗΜΑ 2ο-ΤΙΜΕΣ'!C189)</f>
        <v>0</v>
      </c>
      <c r="D190" s="29">
        <f>LN('ΒΗΜΑ 2ο-ΤΙΜΕΣ'!D190/'ΒΗΜΑ 2ο-ΤΙΜΕΣ'!D189)</f>
        <v>-2.0379162336652254E-2</v>
      </c>
      <c r="E190" s="29">
        <f>LN('ΒΗΜΑ 2ο-ΤΙΜΕΣ'!E190/'ΒΗΜΑ 2ο-ΤΙΜΕΣ'!E189)</f>
        <v>-5.540180375615468E-3</v>
      </c>
      <c r="F190" s="29">
        <f>LN('ΒΗΜΑ 2ο-ΤΙΜΕΣ'!F190/'ΒΗΜΑ 2ο-ΤΙΜΕΣ'!F189)</f>
        <v>-3.6652453982958058E-3</v>
      </c>
      <c r="G190" s="29">
        <f>LN('ΒΗΜΑ 2ο-ΤΙΜΕΣ'!G190/'ΒΗΜΑ 2ο-ΤΙΜΕΣ'!G189)</f>
        <v>1.0582109330537008E-2</v>
      </c>
      <c r="H190" s="29">
        <f>LN('ΒΗΜΑ 2ο-ΤΙΜΕΣ'!H190/'ΒΗΜΑ 2ο-ΤΙΜΕΣ'!H189)</f>
        <v>0</v>
      </c>
      <c r="I190" s="29">
        <f>LN('ΒΗΜΑ 2ο-ΤΙΜΕΣ'!I190/'ΒΗΜΑ 2ο-ΤΙΜΕΣ'!I189)</f>
        <v>-8.4388686458645949E-3</v>
      </c>
      <c r="J190" s="29">
        <f>LN('ΒΗΜΑ 2ο-ΤΙΜΕΣ'!J190/'ΒΗΜΑ 2ο-ΤΙΜΕΣ'!J189)</f>
        <v>-1.181116092834472E-2</v>
      </c>
      <c r="K190" s="29">
        <f>LN('ΒΗΜΑ 2ο-ΤΙΜΕΣ'!K190/'ΒΗΜΑ 2ο-ΤΙΜΕΣ'!K189)</f>
        <v>-4.8899852941919038E-3</v>
      </c>
      <c r="L190" s="29">
        <f>LN('ΒΗΜΑ 2ο-ΤΙΜΕΣ'!L190/'ΒΗΜΑ 2ο-ΤΙΜΕΣ'!L189)</f>
        <v>-1.5286921896905651E-2</v>
      </c>
      <c r="M190" s="29">
        <f>LN('ΒΗΜΑ 2ο-ΤΙΜΕΣ'!M190/'ΒΗΜΑ 2ο-ΤΙΜΕΣ'!M189)</f>
        <v>3.7383221106071581E-3</v>
      </c>
      <c r="N190" s="29">
        <f>LN('ΒΗΜΑ 2ο-ΤΙΜΕΣ'!N190/'ΒΗΜΑ 2ο-ΤΙΜΕΣ'!N189)</f>
        <v>2.4391453124159048E-2</v>
      </c>
      <c r="O190" s="29">
        <f>LN('ΒΗΜΑ 2ο-ΤΙΜΕΣ'!O190/'ΒΗΜΑ 2ο-ΤΙΜΕΣ'!O189)</f>
        <v>-2.1053409197832267E-2</v>
      </c>
      <c r="P190" s="29">
        <f>LN('ΒΗΜΑ 2ο-ΤΙΜΕΣ'!P190/'ΒΗΜΑ 2ο-ΤΙΜΕΣ'!P189)</f>
        <v>-1.0075651988741587E-2</v>
      </c>
      <c r="Q190" s="29">
        <f>LN('ΒΗΜΑ 2ο-ΤΙΜΕΣ'!Q190/'ΒΗΜΑ 2ο-ΤΙΜΕΣ'!Q189)</f>
        <v>7.5853713892565641E-3</v>
      </c>
      <c r="R190" s="29">
        <f>LN('ΒΗΜΑ 2ο-ΤΙΜΕΣ'!R190/'ΒΗΜΑ 2ο-ΤΙΜΕΣ'!R189)</f>
        <v>7.514796502486364E-3</v>
      </c>
      <c r="S190" s="29">
        <f>LN('ΒΗΜΑ 2ο-ΤΙΜΕΣ'!S190/'ΒΗΜΑ 2ο-ΤΙΜΕΣ'!S189)</f>
        <v>-1.9486887673496735E-2</v>
      </c>
      <c r="T190" s="29">
        <f>LN('ΒΗΜΑ 2ο-ΤΙΜΕΣ'!T190/'ΒΗΜΑ 2ο-ΤΙΜΕΣ'!T189)</f>
        <v>-1.0610179112015571E-2</v>
      </c>
      <c r="U190" s="29">
        <f>LN('ΒΗΜΑ 2ο-ΤΙΜΕΣ'!U190/'ΒΗΜΑ 2ο-ΤΙΜΕΣ'!U189)</f>
        <v>-1.3937507843781624E-2</v>
      </c>
      <c r="V190" s="29">
        <f>LN('ΒΗΜΑ 2ο-ΤΙΜΕΣ'!V190/'ΒΗΜΑ 2ο-ΤΙΜΕΣ'!V189)</f>
        <v>-2.4097551579060641E-2</v>
      </c>
      <c r="W190" s="29">
        <f>LN('ΒΗΜΑ 2ο-ΤΙΜΕΣ'!W190/'ΒΗΜΑ 2ο-ΤΙΜΕΣ'!W189)</f>
        <v>-4.3811680155630877E-3</v>
      </c>
      <c r="X190" s="29">
        <f>LN('ΒΗΜΑ 2ο-ΤΙΜΕΣ'!X190/'ΒΗΜΑ 2ο-ΤΙΜΕΣ'!X189)</f>
        <v>-3.2789822822990956E-2</v>
      </c>
      <c r="Y190" s="29">
        <f>LN('ΒΗΜΑ 2ο-ΤΙΜΕΣ'!Y190/'ΒΗΜΑ 2ο-ΤΙΜΕΣ'!Y189)</f>
        <v>-2.0134908409055925E-2</v>
      </c>
      <c r="Z190" s="29">
        <f>LN('ΒΗΜΑ 2ο-ΤΙΜΕΣ'!Z190/'ΒΗΜΑ 2ο-ΤΙΜΕΣ'!Z189)</f>
        <v>-4.5766670274117547E-3</v>
      </c>
      <c r="AA190" s="29">
        <f>LN('ΒΗΜΑ 2ο-ΤΙΜΕΣ'!AA190/'ΒΗΜΑ 2ο-ΤΙΜΕΣ'!AA189)</f>
        <v>-2.7398974188114274E-2</v>
      </c>
      <c r="AB190" s="29">
        <f>LN('ΒΗΜΑ 2ο-ΤΙΜΕΣ'!AB190/'ΒΗΜΑ 2ο-ΤΙΜΕΣ'!AB189)</f>
        <v>1.3889112160667093E-2</v>
      </c>
      <c r="AC190" s="29">
        <f>LN('ΒΗΜΑ 2ο-ΤΙΜΕΣ'!AC190/'ΒΗΜΑ 2ο-ΤΙΜΕΣ'!AC189)</f>
        <v>-1.4285957247476541E-2</v>
      </c>
      <c r="AD190" s="29">
        <f>LN('ΒΗΜΑ 2ο-ΤΙΜΕΣ'!AD190/'ΒΗΜΑ 2ο-ΤΙΜΕΣ'!AD189)</f>
        <v>2.6448390354576013E-2</v>
      </c>
      <c r="AE190" s="29">
        <f>LN('ΒΗΜΑ 2ο-ΤΙΜΕΣ'!AE190/'ΒΗΜΑ 2ο-ΤΙΜΕΣ'!AE189)</f>
        <v>7.9470616925319398E-3</v>
      </c>
      <c r="AF190" s="29">
        <f>LN('ΒΗΜΑ 2ο-ΤΙΜΕΣ'!AF190/'ΒΗΜΑ 2ο-ΤΙΜΕΣ'!AF189)</f>
        <v>-3.5975102458277695E-2</v>
      </c>
      <c r="AG190" s="29">
        <f>LN('ΒΗΜΑ 2ο-ΤΙΜΕΣ'!AG190/'ΒΗΜΑ 2ο-ΤΙΜΕΣ'!AG189)</f>
        <v>0</v>
      </c>
      <c r="AH190" s="29">
        <f>LN('ΒΗΜΑ 2ο-ΤΙΜΕΣ'!AH190/'ΒΗΜΑ 2ο-ΤΙΜΕΣ'!AH189)</f>
        <v>-1.4501090690799957E-2</v>
      </c>
      <c r="AI190" s="29">
        <f>LN('ΒΗΜΑ 2ο-ΤΙΜΕΣ'!AI190/'ΒΗΜΑ 2ο-ΤΙΜΕΣ'!AI189)</f>
        <v>-1.2942700654837939E-2</v>
      </c>
      <c r="AJ190" s="29">
        <f>LN('ΒΗΜΑ 2ο-ΤΙΜΕΣ'!AJ190/'ΒΗΜΑ 2ο-ΤΙΜΕΣ'!AJ189)</f>
        <v>-8.539761548134496E-3</v>
      </c>
      <c r="AK190" s="29">
        <f>LN('ΒΗΜΑ 2ο-ΤΙΜΕΣ'!AK190/'ΒΗΜΑ 2ο-ΤΙΜΕΣ'!AK189)</f>
        <v>-3.8684767779202061E-3</v>
      </c>
      <c r="AL190" s="29">
        <f>LN('ΒΗΜΑ 2ο-ΤΙΜΕΣ'!AL190/'ΒΗΜΑ 2ο-ΤΙΜΕΣ'!AL189)</f>
        <v>0</v>
      </c>
      <c r="AM190" s="29">
        <f>LN('ΒΗΜΑ 2ο-ΤΙΜΕΣ'!AM190/'ΒΗΜΑ 2ο-ΤΙΜΕΣ'!AM189)</f>
        <v>0</v>
      </c>
      <c r="AN190" s="29">
        <f>LN('ΒΗΜΑ 2ο-ΤΙΜΕΣ'!AN190/'ΒΗΜΑ 2ο-ΤΙΜΕΣ'!AN189)</f>
        <v>-5.7971176843259579E-3</v>
      </c>
      <c r="AO190" s="29">
        <f>LN('ΒΗΜΑ 2ο-ΤΙΜΕΣ'!AO190/'ΒΗΜΑ 2ο-ΤΙΜΕΣ'!AO189)</f>
        <v>-8.3682496705165792E-3</v>
      </c>
    </row>
    <row r="191" spans="1:41">
      <c r="A191" s="28">
        <v>43188</v>
      </c>
      <c r="B191" s="29">
        <f>LN('ΒΗΜΑ 2ο-ΤΙΜΕΣ'!B191/'ΒΗΜΑ 2ο-ΤΙΜΕΣ'!B190)</f>
        <v>5.6657375356772999E-3</v>
      </c>
      <c r="C191" s="29">
        <f>LN('ΒΗΜΑ 2ο-ΤΙΜΕΣ'!C191/'ΒΗΜΑ 2ο-ΤΙΜΕΣ'!C190)</f>
        <v>-1.5637219761828699E-3</v>
      </c>
      <c r="D191" s="29">
        <f>LN('ΒΗΜΑ 2ο-ΤΙΜΕΣ'!D191/'ΒΗΜΑ 2ο-ΤΙΜΕΣ'!D190)</f>
        <v>0</v>
      </c>
      <c r="E191" s="29">
        <f>LN('ΒΗΜΑ 2ο-ΤΙΜΕΣ'!E191/'ΒΗΜΑ 2ο-ΤΙΜΕΣ'!E190)</f>
        <v>-3.3901551675681457E-2</v>
      </c>
      <c r="F191" s="29">
        <f>LN('ΒΗΜΑ 2ο-ΤΙΜΕΣ'!F191/'ΒΗΜΑ 2ο-ΤΙΜΕΣ'!F190)</f>
        <v>-4.907985312192201E-3</v>
      </c>
      <c r="G191" s="29">
        <f>LN('ΒΗΜΑ 2ο-ΤΙΜΕΣ'!G191/'ΒΗΜΑ 2ο-ΤΙΜΕΣ'!G190)</f>
        <v>0</v>
      </c>
      <c r="H191" s="29">
        <f>LN('ΒΗΜΑ 2ο-ΤΙΜΕΣ'!H191/'ΒΗΜΑ 2ο-ΤΙΜΕΣ'!H190)</f>
        <v>-1.2945164592036963E-2</v>
      </c>
      <c r="I191" s="29">
        <f>LN('ΒΗΜΑ 2ο-ΤΙΜΕΣ'!I191/'ΒΗΜΑ 2ο-ΤΙΜΕΣ'!I190)</f>
        <v>-1.5371780047853887E-2</v>
      </c>
      <c r="J191" s="29">
        <f>LN('ΒΗΜΑ 2ο-ΤΙΜΕΣ'!J191/'ΒΗΜΑ 2ο-ΤΙΜΕΣ'!J190)</f>
        <v>-3.2195939800487829E-2</v>
      </c>
      <c r="K191" s="29">
        <f>LN('ΒΗΜΑ 2ο-ΤΙΜΕΣ'!K191/'ΒΗΜΑ 2ο-ΤΙΜΕΣ'!K190)</f>
        <v>-1.2330612457478674E-2</v>
      </c>
      <c r="L191" s="29">
        <f>LN('ΒΗΜΑ 2ο-ΤΙΜΕΣ'!L191/'ΒΗΜΑ 2ο-ΤΙΜΕΣ'!L190)</f>
        <v>-0.11266138553632869</v>
      </c>
      <c r="M191" s="29">
        <f>LN('ΒΗΜΑ 2ο-ΤΙΜΕΣ'!M191/'ΒΗΜΑ 2ο-ΤΙΜΕΣ'!M190)</f>
        <v>-2.6466573188163287E-2</v>
      </c>
      <c r="N191" s="29">
        <f>LN('ΒΗΜΑ 2ο-ΤΙΜΕΣ'!N191/'ΒΗΜΑ 2ο-ΤΙΜΕΣ'!N190)</f>
        <v>3.0075210639553224E-3</v>
      </c>
      <c r="O191" s="29">
        <f>LN('ΒΗΜΑ 2ο-ΤΙΜΕΣ'!O191/'ΒΗΜΑ 2ο-ΤΙΜΕΣ'!O190)</f>
        <v>-4.2643987864576507E-3</v>
      </c>
      <c r="P191" s="29">
        <f>LN('ΒΗΜΑ 2ο-ΤΙΜΕΣ'!P191/'ΒΗΜΑ 2ο-ΤΙΜΕΣ'!P190)</f>
        <v>0</v>
      </c>
      <c r="Q191" s="29">
        <f>LN('ΒΗΜΑ 2ο-ΤΙΜΕΣ'!Q191/'ΒΗΜΑ 2ο-ΤΙΜΕΣ'!Q190)</f>
        <v>-1.1399743464727425E-2</v>
      </c>
      <c r="R191" s="29">
        <f>LN('ΒΗΜΑ 2ο-ΤΙΜΕΣ'!R191/'ΒΗΜΑ 2ο-ΤΙΜΕΣ'!R190)</f>
        <v>-2.2715957834536879E-2</v>
      </c>
      <c r="S191" s="29">
        <f>LN('ΒΗΜΑ 2ο-ΤΙΜΕΣ'!S191/'ΒΗΜΑ 2ο-ΤΙΜΕΣ'!S190)</f>
        <v>8.9047783429596853E-3</v>
      </c>
      <c r="T191" s="29">
        <f>LN('ΒΗΜΑ 2ο-ΤΙΜΕΣ'!T191/'ΒΗΜΑ 2ο-ΤΙΜΕΣ'!T190)</f>
        <v>-3.3901551675681339E-2</v>
      </c>
      <c r="U191" s="29">
        <f>LN('ΒΗΜΑ 2ο-ΤΙΜΕΣ'!U191/'ΒΗΜΑ 2ο-ΤΙΜΕΣ'!U190)</f>
        <v>3.5026305512020745E-3</v>
      </c>
      <c r="V191" s="29">
        <f>LN('ΒΗΜΑ 2ο-ΤΙΜΕΣ'!V191/'ΒΗΜΑ 2ο-ΤΙΜΕΣ'!V190)</f>
        <v>-2.9705154413915694E-2</v>
      </c>
      <c r="W191" s="29">
        <f>LN('ΒΗΜΑ 2ο-ΤΙΜΕΣ'!W191/'ΒΗΜΑ 2ο-ΤΙΜΕΣ'!W190)</f>
        <v>-1.9956316383459287E-2</v>
      </c>
      <c r="X191" s="29">
        <f>LN('ΒΗΜΑ 2ο-ΤΙΜΕΣ'!X191/'ΒΗΜΑ 2ο-ΤΙΜΕΣ'!X190)</f>
        <v>-3.2824545648043456E-2</v>
      </c>
      <c r="Y191" s="29">
        <f>LN('ΒΗΜΑ 2ο-ΤΙΜΕΣ'!Y191/'ΒΗΜΑ 2ο-ΤΙΜΕΣ'!Y190)</f>
        <v>-2.575249610241474E-2</v>
      </c>
      <c r="Z191" s="29">
        <f>LN('ΒΗΜΑ 2ο-ΤΙΜΕΣ'!Z191/'ΒΗΜΑ 2ο-ΤΙΜΕΣ'!Z190)</f>
        <v>-1.3857034661426354E-2</v>
      </c>
      <c r="AA191" s="29">
        <f>LN('ΒΗΜΑ 2ο-ΤΙΜΕΣ'!AA191/'ΒΗΜΑ 2ο-ΤΙΜΕΣ'!AA190)</f>
        <v>-3.4685557987890102E-2</v>
      </c>
      <c r="AB191" s="29">
        <f>LN('ΒΗΜΑ 2ο-ΤΙΜΕΣ'!AB191/'ΒΗΜΑ 2ο-ΤΙΜΕΣ'!AB190)</f>
        <v>-1.1560822401075971E-2</v>
      </c>
      <c r="AC191" s="29">
        <f>LN('ΒΗΜΑ 2ο-ΤΙΜΕΣ'!AC191/'ΒΗΜΑ 2ο-ΤΙΜΕΣ'!AC190)</f>
        <v>-1.2669852741051665E-2</v>
      </c>
      <c r="AD191" s="29">
        <f>LN('ΒΗΜΑ 2ο-ΤΙΜΕΣ'!AD191/'ΒΗΜΑ 2ο-ΤΙΜΕΣ'!AD190)</f>
        <v>1.3133712950072473E-2</v>
      </c>
      <c r="AE191" s="29">
        <f>LN('ΒΗΜΑ 2ο-ΤΙΜΕΣ'!AE191/'ΒΗΜΑ 2ο-ΤΙΜΕΣ'!AE190)</f>
        <v>2.6350476380050318E-3</v>
      </c>
      <c r="AF191" s="29">
        <f>LN('ΒΗΜΑ 2ο-ΤΙΜΕΣ'!AF191/'ΒΗΜΑ 2ο-ΤΙΜΕΣ'!AF190)</f>
        <v>8.7621691320444617E-2</v>
      </c>
      <c r="AG191" s="29">
        <f>LN('ΒΗΜΑ 2ο-ΤΙΜΕΣ'!AG191/'ΒΗΜΑ 2ο-ΤΙΜΕΣ'!AG190)</f>
        <v>4.3485111939738676E-2</v>
      </c>
      <c r="AH191" s="29">
        <f>LN('ΒΗΜΑ 2ο-ΤΙΜΕΣ'!AH191/'ΒΗΜΑ 2ο-ΤΙΜΕΣ'!AH190)</f>
        <v>-1.1299555253933394E-2</v>
      </c>
      <c r="AI191" s="29">
        <f>LN('ΒΗΜΑ 2ο-ΤΙΜΕΣ'!AI191/'ΒΗΜΑ 2ο-ΤΙΜΕΣ'!AI190)</f>
        <v>-9.2379409849363617E-3</v>
      </c>
      <c r="AJ191" s="29">
        <f>LN('ΒΗΜΑ 2ο-ΤΙΜΕΣ'!AJ191/'ΒΗΜΑ 2ο-ΤΙΜΕΣ'!AJ190)</f>
        <v>2.2053480714857437E-2</v>
      </c>
      <c r="AK191" s="29">
        <f>LN('ΒΗΜΑ 2ο-ΤΙΜΕΣ'!AK191/'ΒΗΜΑ 2ο-ΤΙΜΕΣ'!AK190)</f>
        <v>-3.5506688456909762E-2</v>
      </c>
      <c r="AL191" s="29">
        <f>LN('ΒΗΜΑ 2ο-ΤΙΜΕΣ'!AL191/'ΒΗΜΑ 2ο-ΤΙΜΕΣ'!AL190)</f>
        <v>-5.9347355198145777E-3</v>
      </c>
      <c r="AM191" s="29">
        <f>LN('ΒΗΜΑ 2ο-ΤΙΜΕΣ'!AM191/'ΒΗΜΑ 2ο-ΤΙΜΕΣ'!AM190)</f>
        <v>0</v>
      </c>
      <c r="AN191" s="29">
        <f>LN('ΒΗΜΑ 2ο-ΤΙΜΕΣ'!AN191/'ΒΗΜΑ 2ο-ΤΙΜΕΣ'!AN190)</f>
        <v>4.5462374076757413E-2</v>
      </c>
      <c r="AO191" s="29">
        <f>LN('ΒΗΜΑ 2ο-ΤΙΜΕΣ'!AO191/'ΒΗΜΑ 2ο-ΤΙΜΕΣ'!AO190)</f>
        <v>-2.338044864406361E-2</v>
      </c>
    </row>
    <row r="192" spans="1:41">
      <c r="A192" s="28">
        <v>43193</v>
      </c>
      <c r="B192" s="29">
        <f>LN('ΒΗΜΑ 2ο-ΤΙΜΕΣ'!B192/'ΒΗΜΑ 2ο-ΤΙΜΕΣ'!B191)</f>
        <v>1.1236073266925752E-2</v>
      </c>
      <c r="C192" s="29">
        <f>LN('ΒΗΜΑ 2ο-ΤΙΜΕΣ'!C192/'ΒΗΜΑ 2ο-ΤΙΜΕΣ'!C191)</f>
        <v>-2.2152804641133287E-2</v>
      </c>
      <c r="D192" s="29">
        <f>LN('ΒΗΜΑ 2ο-ΤΙΜΕΣ'!D192/'ΒΗΜΑ 2ο-ΤΙΜΕΣ'!D191)</f>
        <v>-1.4815085785140587E-2</v>
      </c>
      <c r="E192" s="29">
        <f>LN('ΒΗΜΑ 2ο-ΤΙΜΕΣ'!E192/'ΒΗΜΑ 2ο-ΤΙΜΕΣ'!E191)</f>
        <v>8.0137807235536162E-3</v>
      </c>
      <c r="F192" s="29">
        <f>LN('ΒΗΜΑ 2ο-ΤΙΜΕΣ'!F192/'ΒΗΜΑ 2ο-ΤΙΜΕΣ'!F191)</f>
        <v>-1.6119381879883415E-2</v>
      </c>
      <c r="G192" s="29">
        <f>LN('ΒΗΜΑ 2ο-ΤΙΜΕΣ'!G192/'ΒΗΜΑ 2ο-ΤΙΜΕΣ'!G191)</f>
        <v>-3.5149421074444969E-3</v>
      </c>
      <c r="H192" s="29">
        <f>LN('ΒΗΜΑ 2ο-ΤΙΜΕΣ'!H192/'ΒΗΜΑ 2ο-ΤΙΜΕΣ'!H191)</f>
        <v>-3.2626456348162714E-3</v>
      </c>
      <c r="I192" s="29">
        <f>LN('ΒΗΜΑ 2ο-ΤΙΜΕΣ'!I192/'ΒΗΜΑ 2ο-ΤΙΜΕΣ'!I191)</f>
        <v>-2.0870322725580329E-2</v>
      </c>
      <c r="J192" s="29">
        <f>LN('ΒΗΜΑ 2ο-ΤΙΜΕΣ'!J192/'ΒΗΜΑ 2ο-ΤΙΜΕΣ'!J191)</f>
        <v>1.2195273093818425E-2</v>
      </c>
      <c r="K192" s="29">
        <f>LN('ΒΗΜΑ 2ο-ΤΙΜΕΣ'!K192/'ΒΗΜΑ 2ο-ΤΙΜΕΣ'!K191)</f>
        <v>9.8766234959120989E-3</v>
      </c>
      <c r="L192" s="29">
        <f>LN('ΒΗΜΑ 2ο-ΤΙΜΕΣ'!L192/'ΒΗΜΑ 2ο-ΤΙΜΕΣ'!L191)</f>
        <v>2.5533302005164845E-2</v>
      </c>
      <c r="M192" s="29">
        <f>LN('ΒΗΜΑ 2ο-ΤΙΜΕΣ'!M192/'ΒΗΜΑ 2ο-ΤΙΜΕΣ'!M191)</f>
        <v>-3.8387763071657129E-3</v>
      </c>
      <c r="N192" s="29">
        <f>LN('ΒΗΜΑ 2ο-ΤΙΜΕΣ'!N192/'ΒΗΜΑ 2ο-ΤΙΜΕΣ'!N191)</f>
        <v>-3.0075210639553284E-3</v>
      </c>
      <c r="O192" s="29">
        <f>LN('ΒΗΜΑ 2ο-ΤΙΜΕΣ'!O192/'ΒΗΜΑ 2ο-ΤΙΜΕΣ'!O191)</f>
        <v>8.5106896679086105E-3</v>
      </c>
      <c r="P192" s="29">
        <f>LN('ΒΗΜΑ 2ο-ΤΙΜΕΣ'!P192/'ΒΗΜΑ 2ο-ΤΙΜΕΣ'!P191)</f>
        <v>-2.3048395436291017E-2</v>
      </c>
      <c r="Q192" s="29">
        <f>LN('ΒΗΜΑ 2ο-ΤΙΜΕΣ'!Q192/'ΒΗΜΑ 2ο-ΤΙΜΕΣ'!Q191)</f>
        <v>-6.38979809877101E-3</v>
      </c>
      <c r="R192" s="29">
        <f>LN('ΒΗΜΑ 2ο-ΤΙΜΕΣ'!R192/'ΒΗΜΑ 2ο-ΤΙΜΕΣ'!R191)</f>
        <v>-4.3859719432544405E-3</v>
      </c>
      <c r="S192" s="29">
        <f>LN('ΒΗΜΑ 2ο-ΤΙΜΕΣ'!S192/'ΒΗΜΑ 2ο-ΤΙΜΕΣ'!S191)</f>
        <v>-1.0695289116747919E-2</v>
      </c>
      <c r="T192" s="29">
        <f>LN('ΒΗΜΑ 2ο-ΤΙΜΕΣ'!T192/'ΒΗΜΑ 2ο-ΤΙΜΕΣ'!T191)</f>
        <v>1.3783599701213596E-3</v>
      </c>
      <c r="U192" s="29">
        <f>LN('ΒΗΜΑ 2ο-ΤΙΜΕΣ'!U192/'ΒΗΜΑ 2ο-ΤΙΜΕΣ'!U191)</f>
        <v>-1.0544913176614998E-2</v>
      </c>
      <c r="V192" s="29">
        <f>LN('ΒΗΜΑ 2ο-ΤΙΜΕΣ'!V192/'ΒΗΜΑ 2ο-ΤΙΜΕΣ'!V191)</f>
        <v>-1.7744445299071841E-2</v>
      </c>
      <c r="W192" s="29">
        <f>LN('ΒΗΜΑ 2ο-ΤΙΜΕΣ'!W192/'ΒΗΜΑ 2ο-ΤΙΜΕΣ'!W191)</f>
        <v>-1.1204482964896065E-3</v>
      </c>
      <c r="X192" s="29">
        <f>LN('ΒΗΜΑ 2ο-ΤΙΜΕΣ'!X192/'ΒΗΜΑ 2ο-ΤΙΜΕΣ'!X191)</f>
        <v>-3.1713975489527715E-2</v>
      </c>
      <c r="Y192" s="29">
        <f>LN('ΒΗΜΑ 2ο-ΤΙΜΕΣ'!Y192/'ΒΗΜΑ 2ο-ΤΙΜΕΣ'!Y191)</f>
        <v>-5.3584246134106166E-2</v>
      </c>
      <c r="Z192" s="29">
        <f>LN('ΒΗΜΑ 2ο-ΤΙΜΕΣ'!Z192/'ΒΗΜΑ 2ο-ΤΙΜΕΣ'!Z191)</f>
        <v>-9.345862418237658E-3</v>
      </c>
      <c r="AA192" s="29">
        <f>LN('ΒΗΜΑ 2ο-ΤΙΜΕΣ'!AA192/'ΒΗΜΑ 2ο-ΤΙΜΕΣ'!AA191)</f>
        <v>-2.3810648693718559E-2</v>
      </c>
      <c r="AB192" s="29">
        <f>LN('ΒΗΜΑ 2ο-ΤΙΜΕΣ'!AB192/'ΒΗΜΑ 2ο-ΤΙΜΕΣ'!AB191)</f>
        <v>-1.6413029641330033E-2</v>
      </c>
      <c r="AC192" s="29">
        <f>LN('ΒΗΜΑ 2ο-ΤΙΜΕΣ'!AC192/'ΒΗΜΑ 2ο-ΤΙΜΕΣ'!AC191)</f>
        <v>-2.1169681507712829E-2</v>
      </c>
      <c r="AD192" s="29">
        <f>LN('ΒΗΜΑ 2ο-ΤΙΜΕΣ'!AD192/'ΒΗΜΑ 2ο-ΤΙΜΕΣ'!AD191)</f>
        <v>8.6609468773479678E-3</v>
      </c>
      <c r="AE192" s="29">
        <f>LN('ΒΗΜΑ 2ο-ΤΙΜΕΣ'!AE192/'ΒΗΜΑ 2ο-ΤΙΜΕΣ'!AE191)</f>
        <v>0</v>
      </c>
      <c r="AF192" s="29">
        <f>LN('ΒΗΜΑ 2ο-ΤΙΜΕΣ'!AF192/'ΒΗΜΑ 2ο-ΤΙΜΕΣ'!AF191)</f>
        <v>-4.1101675685551918E-2</v>
      </c>
      <c r="AG192" s="29">
        <f>LN('ΒΗΜΑ 2ο-ΤΙΜΕΣ'!AG192/'ΒΗΜΑ 2ο-ΤΙΜΕΣ'!AG191)</f>
        <v>-6.3687819257258194E-2</v>
      </c>
      <c r="AH192" s="29">
        <f>LN('ΒΗΜΑ 2ο-ΤΙΜΕΣ'!AH192/'ΒΗΜΑ 2ο-ΤΙΜΕΣ'!AH191)</f>
        <v>-6.8415318167167121E-3</v>
      </c>
      <c r="AI192" s="29">
        <f>LN('ΒΗΜΑ 2ο-ΤΙΜΕΣ'!AI192/'ΒΗΜΑ 2ο-ΤΙΜΕΣ'!AI191)</f>
        <v>0</v>
      </c>
      <c r="AJ192" s="29">
        <f>LN('ΒΗΜΑ 2ο-ΤΙΜΕΣ'!AJ192/'ΒΗΜΑ 2ο-ΤΙΜΕΣ'!AJ191)</f>
        <v>-2.0339684237122672E-2</v>
      </c>
      <c r="AK192" s="29">
        <f>LN('ΒΗΜΑ 2ο-ΤΙΜΕΣ'!AK192/'ΒΗΜΑ 2ο-ΤΙΜΕΣ'!AK191)</f>
        <v>-8.0645598367304078E-3</v>
      </c>
      <c r="AL192" s="29">
        <f>LN('ΒΗΜΑ 2ο-ΤΙΜΕΣ'!AL192/'ΒΗΜΑ 2ο-ΤΙΜΕΣ'!AL191)</f>
        <v>-5.970166986503796E-3</v>
      </c>
      <c r="AM192" s="29">
        <f>LN('ΒΗΜΑ 2ο-ΤΙΜΕΣ'!AM192/'ΒΗΜΑ 2ο-ΤΙΜΕΣ'!AM191)</f>
        <v>-1.8928009885518796E-2</v>
      </c>
      <c r="AN192" s="29">
        <f>LN('ΒΗΜΑ 2ο-ΤΙΜΕΣ'!AN192/'ΒΗΜΑ 2ο-ΤΙΜΕΣ'!AN191)</f>
        <v>-6.899287148695131E-2</v>
      </c>
      <c r="AO192" s="29">
        <f>LN('ΒΗΜΑ 2ο-ΤΙΜΕΣ'!AO192/'ΒΗΜΑ 2ο-ΤΙΜΕΣ'!AO191)</f>
        <v>-1.2987195526811303E-2</v>
      </c>
    </row>
    <row r="193" spans="1:41">
      <c r="A193" s="28">
        <v>43194</v>
      </c>
      <c r="B193" s="29">
        <f>LN('ΒΗΜΑ 2ο-ΤΙΜΕΣ'!B193/'ΒΗΜΑ 2ο-ΤΙΜΕΣ'!B192)</f>
        <v>1.1166947000753762E-3</v>
      </c>
      <c r="C193" s="29">
        <f>LN('ΒΗΜΑ 2ο-ΤΙΜΕΣ'!C193/'ΒΗΜΑ 2ο-ΤΙΜΕΣ'!C192)</f>
        <v>1.5987213636970735E-3</v>
      </c>
      <c r="D193" s="29">
        <f>LN('ΒΗΜΑ 2ο-ΤΙΜΕΣ'!D193/'ΒΗΜΑ 2ο-ΤΙΜΕΣ'!D192)</f>
        <v>-2.2642476749759891E-2</v>
      </c>
      <c r="E193" s="29">
        <f>LN('ΒΗΜΑ 2ο-ΤΙΜΕΣ'!E193/'ΒΗΜΑ 2ο-ΤΙΜΕΣ'!E192)</f>
        <v>-5.7175684632032962E-3</v>
      </c>
      <c r="F193" s="29">
        <f>LN('ΒΗΜΑ 2ο-ΤΙΜΕΣ'!F193/'ΒΗΜΑ 2ο-ΤΙΜΕΣ'!F192)</f>
        <v>-2.1479031677124186E-2</v>
      </c>
      <c r="G193" s="29">
        <f>LN('ΒΗΜΑ 2ο-ΤΙΜΕΣ'!G193/'ΒΗΜΑ 2ο-ΤΙΜΕΣ'!G192)</f>
        <v>-1.0619568827460148E-2</v>
      </c>
      <c r="H193" s="29">
        <f>LN('ΒΗΜΑ 2ο-ΤΙΜΕΣ'!H193/'ΒΗΜΑ 2ο-ΤΙΜΕΣ'!H192)</f>
        <v>3.2626456348163694E-3</v>
      </c>
      <c r="I193" s="29">
        <f>LN('ΒΗΜΑ 2ο-ΤΙΜΕΣ'!I193/'ΒΗΜΑ 2ο-ΤΙΜΕΣ'!I192)</f>
        <v>-1.0600805986640574E-2</v>
      </c>
      <c r="J193" s="29">
        <f>LN('ΒΗΜΑ 2ο-ΤΙΜΕΣ'!J193/'ΒΗΜΑ 2ο-ΤΙΜΕΣ'!J192)</f>
        <v>-1.2195273093818355E-2</v>
      </c>
      <c r="K193" s="29">
        <f>LN('ΒΗΜΑ 2ο-ΤΙΜΕΣ'!K193/'ΒΗΜΑ 2ο-ΤΙΜΕΣ'!K192)</f>
        <v>1.946533478810325E-2</v>
      </c>
      <c r="L193" s="29">
        <f>LN('ΒΗΜΑ 2ο-ΤΙΜΕΣ'!L193/'ΒΗΜΑ 2ο-ΤΙΜΕΣ'!L192)</f>
        <v>-2.6971116774792272E-2</v>
      </c>
      <c r="M193" s="29">
        <f>LN('ΒΗΜΑ 2ο-ΤΙΜΕΣ'!M193/'ΒΗΜΑ 2ο-ΤΙΜΕΣ'!M192)</f>
        <v>-3.6557595733797577E-2</v>
      </c>
      <c r="N193" s="29">
        <f>LN('ΒΗΜΑ 2ο-ΤΙΜΕΣ'!N193/'ΒΗΜΑ 2ο-ΤΙΜΕΣ'!N192)</f>
        <v>1.197619104671562E-2</v>
      </c>
      <c r="O193" s="29">
        <f>LN('ΒΗΜΑ 2ο-ΤΙΜΕΣ'!O193/'ΒΗΜΑ 2ο-ΤΙΜΕΣ'!O192)</f>
        <v>8.4388686458646035E-3</v>
      </c>
      <c r="P193" s="29">
        <f>LN('ΒΗΜΑ 2ο-ΤΙΜΕΣ'!P193/'ΒΗΜΑ 2ο-ΤΙΜΕΣ'!P192)</f>
        <v>7.7419741536154593E-3</v>
      </c>
      <c r="Q193" s="29">
        <f>LN('ΒΗΜΑ 2ο-ΤΙΜΕΣ'!Q193/'ΒΗΜΑ 2ο-ΤΙΜΕΣ'!Q192)</f>
        <v>-2.5673955052458097E-3</v>
      </c>
      <c r="R193" s="29">
        <f>LN('ΒΗΜΑ 2ο-ΤΙΜΕΣ'!R193/'ΒΗΜΑ 2ο-ΤΙΜΕΣ'!R192)</f>
        <v>1.092907053219023E-2</v>
      </c>
      <c r="S193" s="29">
        <f>LN('ΒΗΜΑ 2ο-ΤΙΜΕΣ'!S193/'ΒΗΜΑ 2ο-ΤΙΜΕΣ'!S192)</f>
        <v>0</v>
      </c>
      <c r="T193" s="29">
        <f>LN('ΒΗΜΑ 2ο-ΤΙΜΕΣ'!T193/'ΒΗΜΑ 2ο-ΤΙΜΕΣ'!T192)</f>
        <v>2.7510333718900187E-3</v>
      </c>
      <c r="U193" s="29">
        <f>LN('ΒΗΜΑ 2ο-ΤΙΜΕΣ'!U193/'ΒΗΜΑ 2ο-ΤΙΜΕΣ'!U192)</f>
        <v>-1.0657294473988093E-2</v>
      </c>
      <c r="V193" s="29">
        <f>LN('ΒΗΜΑ 2ο-ΤΙΜΕΣ'!V193/'ΒΗΜΑ 2ο-ΤΙΜΕΣ'!V192)</f>
        <v>2.2756987122616278E-2</v>
      </c>
      <c r="W193" s="29">
        <f>LN('ΒΗΜΑ 2ο-ΤΙΜΕΣ'!W193/'ΒΗΜΑ 2ο-ΤΙΜΕΣ'!W192)</f>
        <v>1.9978466930886295E-2</v>
      </c>
      <c r="X193" s="29">
        <f>LN('ΒΗΜΑ 2ο-ΤΙΜΕΣ'!X193/'ΒΗΜΑ 2ο-ΤΙΜΕΣ'!X192)</f>
        <v>0</v>
      </c>
      <c r="Y193" s="29">
        <f>LN('ΒΗΜΑ 2ο-ΤΙΜΕΣ'!Y193/'ΒΗΜΑ 2ο-ΤΙΜΕΣ'!Y192)</f>
        <v>-2.7908788117076616E-2</v>
      </c>
      <c r="Z193" s="29">
        <f>LN('ΒΗΜΑ 2ο-ΤΙΜΕΣ'!Z193/'ΒΗΜΑ 2ο-ΤΙΜΕΣ'!Z192)</f>
        <v>4.6838493124264375E-3</v>
      </c>
      <c r="AA193" s="29">
        <f>LN('ΒΗΜΑ 2ο-ΤΙΜΕΣ'!AA193/'ΒΗΜΑ 2ο-ΤΙΜΕΣ'!AA192)</f>
        <v>-1.6194685919980606E-2</v>
      </c>
      <c r="AB193" s="29">
        <f>LN('ΒΗΜΑ 2ο-ΤΙΜΕΣ'!AB193/'ΒΗΜΑ 2ο-ΤΙΜΕΣ'!AB192)</f>
        <v>7.0671672230923528E-3</v>
      </c>
      <c r="AC193" s="29">
        <f>LN('ΒΗΜΑ 2ο-ΤΙΜΕΣ'!AC193/'ΒΗΜΑ 2ο-ΤΙΜΕΣ'!AC192)</f>
        <v>4.6403795565023009E-3</v>
      </c>
      <c r="AD193" s="29">
        <f>LN('ΒΗΜΑ 2ο-ΤΙΜΕΣ'!AD193/'ΒΗΜΑ 2ο-ΤΙΜΕΣ'!AD192)</f>
        <v>-6.9895441817120745E-3</v>
      </c>
      <c r="AE193" s="29">
        <f>LN('ΒΗΜΑ 2ο-ΤΙΜΕΣ'!AE193/'ΒΗΜΑ 2ο-ΤΙΜΕΣ'!AE192)</f>
        <v>0</v>
      </c>
      <c r="AF193" s="29">
        <f>LN('ΒΗΜΑ 2ο-ΤΙΜΕΣ'!AF193/'ΒΗΜΑ 2ο-ΤΙΜΕΣ'!AF192)</f>
        <v>1.0434877292579494E-2</v>
      </c>
      <c r="AG193" s="29">
        <f>LN('ΒΗΜΑ 2ο-ΤΙΜΕΣ'!AG193/'ΒΗΜΑ 2ο-ΤΙΜΕΣ'!AG192)</f>
        <v>-1.3698844358161915E-2</v>
      </c>
      <c r="AH193" s="29">
        <f>LN('ΒΗΜΑ 2ο-ΤΙΜΕΣ'!AH193/'ΒΗΜΑ 2ο-ΤΙΜΕΣ'!AH192)</f>
        <v>-1.0350868723656162E-2</v>
      </c>
      <c r="AI193" s="29">
        <f>LN('ΒΗΜΑ 2ο-ΤΙΜΕΣ'!AI193/'ΒΗΜΑ 2ο-ΤΙΜΕΣ'!AI192)</f>
        <v>0</v>
      </c>
      <c r="AJ193" s="29">
        <f>LN('ΒΗΜΑ 2ο-ΤΙΜΕΣ'!AJ193/'ΒΗΜΑ 2ο-ΤΙΜΕΣ'!AJ192)</f>
        <v>1.0221554071538227E-2</v>
      </c>
      <c r="AK193" s="29">
        <f>LN('ΒΗΜΑ 2ο-ΤΙΜΕΣ'!AK193/'ΒΗΜΑ 2ο-ΤΙΜΕΣ'!AK192)</f>
        <v>-1.2220111334775444E-2</v>
      </c>
      <c r="AL193" s="29">
        <f>LN('ΒΗΜΑ 2ο-ΤΙΜΕΣ'!AL193/'ΒΗΜΑ 2ο-ΤΙΜΕΣ'!AL192)</f>
        <v>0</v>
      </c>
      <c r="AM193" s="29">
        <f>LN('ΒΗΜΑ 2ο-ΤΙΜΕΣ'!AM193/'ΒΗΜΑ 2ο-ΤΙΜΕΣ'!AM192)</f>
        <v>4.2372944755152174E-3</v>
      </c>
      <c r="AN193" s="29">
        <f>LN('ΒΗΜΑ 2ο-ΤΙΜΕΣ'!AN193/'ΒΗΜΑ 2ο-ΤΙΜΕΣ'!AN192)</f>
        <v>-8.701137698962981E-2</v>
      </c>
      <c r="AO193" s="29">
        <f>LN('ΒΗΜΑ 2ο-ΤΙΜΕΣ'!AO193/'ΒΗΜΑ 2ο-ΤΙΜΕΣ'!AO192)</f>
        <v>-9.8522964430115944E-3</v>
      </c>
    </row>
    <row r="194" spans="1:41">
      <c r="A194" s="28">
        <v>43195</v>
      </c>
      <c r="B194" s="29">
        <f>LN('ΒΗΜΑ 2ο-ΤΙΜΕΣ'!B194/'ΒΗΜΑ 2ο-ΤΙΜΕΣ'!B193)</f>
        <v>9.9945307249955876E-3</v>
      </c>
      <c r="C194" s="29">
        <f>LN('ΒΗΜΑ 2ο-ΤΙΜΕΣ'!C194/'ΒΗΜΑ 2ο-ΤΙΜΕΣ'!C193)</f>
        <v>3.4540325252176284E-2</v>
      </c>
      <c r="D194" s="29">
        <f>LN('ΒΗΜΑ 2ο-ΤΙΜΕΣ'!D194/'ΒΗΜΑ 2ο-ΤΙΜΕΣ'!D193)</f>
        <v>4.6242392090633445E-2</v>
      </c>
      <c r="E194" s="29">
        <f>LN('ΒΗΜΑ 2ο-ΤΙΜΕΣ'!E194/'ΒΗΜΑ 2ο-ΤΙΜΕΣ'!E193)</f>
        <v>3.1605339415331044E-2</v>
      </c>
      <c r="F194" s="29">
        <f>LN('ΒΗΜΑ 2ο-ΤΙΜΕΣ'!F194/'ΒΗΜΑ 2ο-ΤΙΜΕΣ'!F193)</f>
        <v>2.1479031677124231E-2</v>
      </c>
      <c r="G194" s="29">
        <f>LN('ΒΗΜΑ 2ο-ΤΙΜΕΣ'!G194/'ΒΗΜΑ 2ο-ΤΙΜΕΣ'!G193)</f>
        <v>1.0619568827460131E-2</v>
      </c>
      <c r="H194" s="29">
        <f>LN('ΒΗΜΑ 2ο-ΤΙΜΕΣ'!H194/'ΒΗΜΑ 2ο-ΤΙΜΕΣ'!H193)</f>
        <v>3.2520353863773159E-3</v>
      </c>
      <c r="I194" s="29">
        <f>LN('ΒΗΜΑ 2ο-ΤΙΜΕΣ'!I194/'ΒΗΜΑ 2ο-ΤΙΜΕΣ'!I193)</f>
        <v>5.3599691222954556E-2</v>
      </c>
      <c r="J194" s="29">
        <f>LN('ΒΗΜΑ 2ο-ΤΙΜΕΣ'!J194/'ΒΗΜΑ 2ο-ΤΙΜΕΣ'!J193)</f>
        <v>6.9129194846170305E-2</v>
      </c>
      <c r="K194" s="29">
        <f>LN('ΒΗΜΑ 2ο-ΤΙΜΕΣ'!K194/'ΒΗΜΑ 2ο-ΤΙΜΕΣ'!K193)</f>
        <v>1.197619104671562E-2</v>
      </c>
      <c r="L194" s="29">
        <f>LN('ΒΗΜΑ 2ο-ΤΙΜΕΣ'!L194/'ΒΗΜΑ 2ο-ΤΙΜΕΣ'!L193)</f>
        <v>2.1353124470569061E-2</v>
      </c>
      <c r="M194" s="29">
        <f>LN('ΒΗΜΑ 2ο-ΤΙΜΕΣ'!M194/'ΒΗΜΑ 2ο-ΤΙΜΕΣ'!M193)</f>
        <v>2.235464555580427E-2</v>
      </c>
      <c r="N194" s="29">
        <f>LN('ΒΗΜΑ 2ο-ΤΙΜΕΣ'!N194/'ΒΗΜΑ 2ο-ΤΙΜΕΣ'!N193)</f>
        <v>2.3530497410194036E-2</v>
      </c>
      <c r="O194" s="29">
        <f>LN('ΒΗΜΑ 2ο-ΤΙΜΕΣ'!O194/'ΒΗΜΑ 2ο-ΤΙΜΕΣ'!O193)</f>
        <v>2.4897551621727302E-2</v>
      </c>
      <c r="P194" s="29">
        <f>LN('ΒΗΜΑ 2ο-ΤΙΜΕΣ'!P194/'ΒΗΜΑ 2ο-ΤΙΜΕΣ'!P193)</f>
        <v>1.2771565679487539E-2</v>
      </c>
      <c r="Q194" s="29">
        <f>LN('ΒΗΜΑ 2ο-ΤΙΜΕΣ'!Q194/'ΒΗΜΑ 2ο-ΤΙΜΕΣ'!Q193)</f>
        <v>3.2872745000574549E-2</v>
      </c>
      <c r="R194" s="29">
        <f>LN('ΒΗΜΑ 2ο-ΤΙΜΕΣ'!R194/'ΒΗΜΑ 2ο-ΤΙΜΕΣ'!R193)</f>
        <v>4.3384015985983623E-3</v>
      </c>
      <c r="S194" s="29">
        <f>LN('ΒΗΜΑ 2ο-ΤΙΜΕΣ'!S194/'ΒΗΜΑ 2ο-ΤΙΜΕΣ'!S193)</f>
        <v>3.5778213478839024E-3</v>
      </c>
      <c r="T194" s="29">
        <f>LN('ΒΗΜΑ 2ο-ΤΙΜΕΣ'!T194/'ΒΗΜΑ 2ο-ΤΙΜΕΣ'!T193)</f>
        <v>1.9048194970694411E-2</v>
      </c>
      <c r="U194" s="29">
        <f>LN('ΒΗΜΑ 2ο-ΤΙΜΕΣ'!U194/'ΒΗΜΑ 2ο-ΤΙΜΕΣ'!U193)</f>
        <v>3.5650661644961446E-3</v>
      </c>
      <c r="V194" s="29">
        <f>LN('ΒΗΜΑ 2ο-ΤΙΜΕΣ'!V194/'ΒΗΜΑ 2ο-ΤΙΜΕΣ'!V193)</f>
        <v>2.9558802241544429E-2</v>
      </c>
      <c r="W194" s="29">
        <f>LN('ΒΗΜΑ 2ο-ΤΙΜΕΣ'!W194/'ΒΗΜΑ 2ο-ΤΙΜΕΣ'!W193)</f>
        <v>2.6031838717947019E-2</v>
      </c>
      <c r="X194" s="29">
        <f>LN('ΒΗΜΑ 2ο-ΤΙΜΕΣ'!X194/'ΒΗΜΑ 2ο-ΤΙΜΕΣ'!X193)</f>
        <v>2.1978906718775167E-2</v>
      </c>
      <c r="Y194" s="29">
        <f>LN('ΒΗΜΑ 2ο-ΤΙΜΕΣ'!Y194/'ΒΗΜΑ 2ο-ΤΙΜΕΣ'!Y193)</f>
        <v>1.8692133012152546E-2</v>
      </c>
      <c r="Z194" s="29">
        <f>LN('ΒΗΜΑ 2ο-ΤΙΜΕΣ'!Z194/'ΒΗΜΑ 2ο-ΤΙΜΕΣ'!Z193)</f>
        <v>6.9848945219507484E-3</v>
      </c>
      <c r="AA194" s="29">
        <f>LN('ΒΗΜΑ 2ο-ΤΙΜΕΣ'!AA194/'ΒΗΜΑ 2ο-ΤΙΜΕΣ'!AA193)</f>
        <v>5.8140546657911567E-2</v>
      </c>
      <c r="AB194" s="29">
        <f>LN('ΒΗΜΑ 2ο-ΤΙΜΕΣ'!AB194/'ΒΗΜΑ 2ο-ΤΙΜΕΣ'!AB193)</f>
        <v>-1.41846349919563E-2</v>
      </c>
      <c r="AC194" s="29">
        <f>LN('ΒΗΜΑ 2ο-ΤΙΜΕΣ'!AC194/'ΒΗΜΑ 2ο-ΤΙΜΕΣ'!AC193)</f>
        <v>2.1072699135236947E-2</v>
      </c>
      <c r="AD194" s="29">
        <f>LN('ΒΗΜΑ 2ο-ΤΙΜΕΣ'!AD194/'ΒΗΜΑ 2ο-ΤΙΜΕΣ'!AD193)</f>
        <v>1.0961744042144938E-2</v>
      </c>
      <c r="AE194" s="29">
        <f>LN('ΒΗΜΑ 2ο-ΤΙΜΕΣ'!AE194/'ΒΗΜΑ 2ο-ΤΙΜΕΣ'!AE193)</f>
        <v>1.3072081567352921E-2</v>
      </c>
      <c r="AF194" s="29">
        <f>LN('ΒΗΜΑ 2ο-ΤΙΜΕΣ'!AF194/'ΒΗΜΑ 2ο-ΤΙΜΕΣ'!AF193)</f>
        <v>1.0327114155849524E-2</v>
      </c>
      <c r="AG194" s="29">
        <f>LN('ΒΗΜΑ 2ο-ΤΙΜΕΣ'!AG194/'ΒΗΜΑ 2ο-ΤΙΜΕΣ'!AG193)</f>
        <v>1.142869582362285E-2</v>
      </c>
      <c r="AH194" s="29">
        <f>LN('ΒΗΜΑ 2ο-ΤΙΜΕΣ'!AH194/'ΒΗΜΑ 2ο-ΤΙΜΕΣ'!AH193)</f>
        <v>1.2636584004512057E-2</v>
      </c>
      <c r="AI194" s="29">
        <f>LN('ΒΗΜΑ 2ο-ΤΙΜΕΣ'!AI194/'ΒΗΜΑ 2ο-ΤΙΜΕΣ'!AI193)</f>
        <v>6.1488631328814228E-2</v>
      </c>
      <c r="AJ194" s="29">
        <f>LN('ΒΗΜΑ 2ο-ΤΙΜΕΣ'!AJ194/'ΒΗΜΑ 2ο-ΤΙΜΕΣ'!AJ193)</f>
        <v>6.7567824628799074E-3</v>
      </c>
      <c r="AK194" s="29">
        <f>LN('ΒΗΜΑ 2ο-ΤΙΜΕΣ'!AK194/'ΒΗΜΑ 2ο-ΤΙΜΕΣ'!AK193)</f>
        <v>3.027476424659209E-2</v>
      </c>
      <c r="AL194" s="29">
        <f>LN('ΒΗΜΑ 2ο-ΤΙΜΕΣ'!AL194/'ΒΗΜΑ 2ο-ΤΙΜΕΣ'!AL193)</f>
        <v>2.0741484306816372E-2</v>
      </c>
      <c r="AM194" s="29">
        <f>LN('ΒΗΜΑ 2ο-ΤΙΜΕΣ'!AM194/'ΒΗΜΑ 2ο-ΤΙΜΕΣ'!AM193)</f>
        <v>2.0921265160639736E-2</v>
      </c>
      <c r="AN194" s="29">
        <f>LN('ΒΗΜΑ 2ο-ΤΙΜΕΣ'!AN194/'ΒΗΜΑ 2ο-ΤΙΜΕΣ'!AN193)</f>
        <v>3.8221212820197879E-2</v>
      </c>
      <c r="AO194" s="29">
        <f>LN('ΒΗΜΑ 2ο-ΤΙΜΕΣ'!AO194/'ΒΗΜΑ 2ο-ΤΙΜΕΣ'!AO193)</f>
        <v>2.9270382300113237E-2</v>
      </c>
    </row>
    <row r="195" spans="1:41">
      <c r="A195" s="28">
        <v>43200</v>
      </c>
      <c r="B195" s="29">
        <f>LN('ΒΗΜΑ 2ο-ΤΙΜΕΣ'!B195/'ΒΗΜΑ 2ο-ΤΙΜΕΣ'!B194)</f>
        <v>-1.6713480973740667E-2</v>
      </c>
      <c r="C195" s="29">
        <f>LN('ΒΗΜΑ 2ο-ΤΙΜΕΣ'!C195/'ΒΗΜΑ 2ο-ΤΙΜΕΣ'!C194)</f>
        <v>1.5314234973042356E-2</v>
      </c>
      <c r="D195" s="29">
        <f>LN('ΒΗΜΑ 2ο-ΤΙΜΕΣ'!D195/'ΒΗΜΑ 2ο-ΤΙΜΕΣ'!D194)</f>
        <v>0</v>
      </c>
      <c r="E195" s="29">
        <f>LN('ΒΗΜΑ 2ο-ΤΙΜΕΣ'!E195/'ΒΗΜΑ 2ο-ΤΙΜΕΣ'!E194)</f>
        <v>3.9220713153281329E-2</v>
      </c>
      <c r="F195" s="29">
        <f>LN('ΒΗΜΑ 2ο-ΤΙΜΕΣ'!F195/'ΒΗΜΑ 2ο-ΤΙΜΕΣ'!F194)</f>
        <v>0</v>
      </c>
      <c r="G195" s="29">
        <f>LN('ΒΗΜΑ 2ο-ΤΙΜΕΣ'!G195/'ΒΗΜΑ 2ο-ΤΙΜΕΣ'!G194)</f>
        <v>7.0175726586465398E-3</v>
      </c>
      <c r="H195" s="29">
        <f>LN('ΒΗΜΑ 2ο-ΤΙΜΕΣ'!H195/'ΒΗΜΑ 2ο-ΤΙΜΕΣ'!H194)</f>
        <v>6.4725145056175196E-3</v>
      </c>
      <c r="I195" s="29">
        <f>LN('ΒΗΜΑ 2ο-ΤΙΜΕΣ'!I195/'ΒΗΜΑ 2ο-ΤΙΜΕΣ'!I194)</f>
        <v>3.1485616573566494E-2</v>
      </c>
      <c r="J195" s="29">
        <f>LN('ΒΗΜΑ 2ο-ΤΙΜΕΣ'!J195/'ΒΗΜΑ 2ο-ΤΙΜΕΣ'!J194)</f>
        <v>2.2642476749759752E-2</v>
      </c>
      <c r="K195" s="29">
        <f>LN('ΒΗΜΑ 2ο-ΤΙΜΕΣ'!K195/'ΒΗΜΑ 2ο-ΤΙΜΕΣ'!K194)</f>
        <v>2.3781224049674193E-3</v>
      </c>
      <c r="L195" s="29">
        <f>LN('ΒΗΜΑ 2ο-ΤΙΜΕΣ'!L195/'ΒΗΜΑ 2ο-ΤΙΜΕΣ'!L194)</f>
        <v>1.398624197473987E-2</v>
      </c>
      <c r="M195" s="29">
        <f>LN('ΒΗΜΑ 2ο-ΤΙΜΕΣ'!M195/'ΒΗΜΑ 2ο-ΤΙΜΕΣ'!M194)</f>
        <v>2.4407120352235065E-2</v>
      </c>
      <c r="N195" s="29">
        <f>LN('ΒΗΜΑ 2ο-ΤΙΜΕΣ'!N195/'ΒΗΜΑ 2ο-ΤΙΜΕΣ'!N194)</f>
        <v>0</v>
      </c>
      <c r="O195" s="29">
        <f>LN('ΒΗΜΑ 2ο-ΤΙΜΕΣ'!O195/'ΒΗΜΑ 2ο-ΤΙΜΕΣ'!O194)</f>
        <v>-4.1067819526533593E-3</v>
      </c>
      <c r="P195" s="29">
        <f>LN('ΒΗΜΑ 2ο-ΤΙΜΕΣ'!P195/'ΒΗΜΑ 2ο-ΤΙΜΕΣ'!P194)</f>
        <v>1.2610507591929733E-2</v>
      </c>
      <c r="Q195" s="29">
        <f>LN('ΒΗΜΑ 2ο-ΤΙΜΕΣ'!Q195/'ΒΗΜΑ 2ο-ΤΙΜΕΣ'!Q194)</f>
        <v>1.2361096823574147E-2</v>
      </c>
      <c r="R195" s="29">
        <f>LN('ΒΗΜΑ 2ο-ΤΙΜΕΣ'!R195/'ΒΗΜΑ 2ο-ΤΙΜΕΣ'!R194)</f>
        <v>1.7167803622365498E-2</v>
      </c>
      <c r="S195" s="29">
        <f>LN('ΒΗΜΑ 2ο-ΤΙΜΕΣ'!S195/'ΒΗΜΑ 2ο-ΤΙΜΕΣ'!S194)</f>
        <v>0</v>
      </c>
      <c r="T195" s="29">
        <f>LN('ΒΗΜΑ 2ο-ΤΙΜΕΣ'!T195/'ΒΗΜΑ 2ο-ΤΙΜΕΣ'!T194)</f>
        <v>9.3897403498391374E-3</v>
      </c>
      <c r="U195" s="29">
        <f>LN('ΒΗΜΑ 2ο-ΤΙΜΕΣ'!U195/'ΒΗΜΑ 2ο-ΤΙΜΕΣ'!U194)</f>
        <v>-3.5650661644962569E-3</v>
      </c>
      <c r="V195" s="29">
        <f>LN('ΒΗΜΑ 2ο-ΤΙΜΕΣ'!V195/'ΒΗΜΑ 2ο-ΤΙΜΕΣ'!V194)</f>
        <v>1.9231361927887592E-2</v>
      </c>
      <c r="W195" s="29">
        <f>LN('ΒΗΜΑ 2ο-ΤΙΜΕΣ'!W195/'ΒΗΜΑ 2ο-ΤΙΜΕΣ'!W194)</f>
        <v>-4.2918520815409204E-3</v>
      </c>
      <c r="X195" s="29">
        <f>LN('ΒΗΜΑ 2ο-ΤΙΜΕΣ'!X195/'ΒΗΜΑ 2ο-ΤΙΜΕΣ'!X194)</f>
        <v>2.1506205220963682E-2</v>
      </c>
      <c r="Y195" s="29">
        <f>LN('ΒΗΜΑ 2ο-ΤΙΜΕΣ'!Y195/'ΒΗΜΑ 2ο-ΤΙΜΕΣ'!Y194)</f>
        <v>2.7398974188114562E-2</v>
      </c>
      <c r="Z195" s="29">
        <f>LN('ΒΗΜΑ 2ο-ΤΙΜΕΣ'!Z195/'ΒΗΜΑ 2ο-ΤΙΜΕΣ'!Z194)</f>
        <v>6.9364439966571687E-3</v>
      </c>
      <c r="AA195" s="29">
        <f>LN('ΒΗΜΑ 2ο-ΤΙΜΕΣ'!AA195/'ΒΗΜΑ 2ο-ΤΙΜΕΣ'!AA194)</f>
        <v>6.3979744796596365E-3</v>
      </c>
      <c r="AB195" s="29">
        <f>LN('ΒΗΜΑ 2ο-ΤΙΜΕΣ'!AB195/'ΒΗΜΑ 2ο-ΤΙΜΕΣ'!AB194)</f>
        <v>4.7506027585977988E-3</v>
      </c>
      <c r="AC195" s="29">
        <f>LN('ΒΗΜΑ 2ο-ΤΙΜΕΣ'!AC195/'ΒΗΜΑ 2ο-ΤΙΜΕΣ'!AC194)</f>
        <v>2.2412412804501815E-2</v>
      </c>
      <c r="AD195" s="29">
        <f>LN('ΒΗΜΑ 2ο-ΤΙΜΕΣ'!AD195/'ΒΗΜΑ 2ο-ΤΙΜΕΣ'!AD194)</f>
        <v>-8.9597413714718691E-3</v>
      </c>
      <c r="AE195" s="29">
        <f>LN('ΒΗΜΑ 2ο-ΤΙΜΕΣ'!AE195/'ΒΗΜΑ 2ο-ΤΙΜΕΣ'!AE194)</f>
        <v>5.1813587419975845E-3</v>
      </c>
      <c r="AF195" s="29">
        <f>LN('ΒΗΜΑ 2ο-ΤΙΜΕΣ'!AF195/'ΒΗΜΑ 2ο-ΤΙΜΕΣ'!AF194)</f>
        <v>-1.0327114155849628E-2</v>
      </c>
      <c r="AG195" s="29">
        <f>LN('ΒΗΜΑ 2ο-ΤΙΜΕΣ'!AG195/'ΒΗΜΑ 2ο-ΤΙΜΕΣ'!AG194)</f>
        <v>1.3544225107757253E-2</v>
      </c>
      <c r="AH195" s="29">
        <f>LN('ΒΗΜΑ 2ο-ΤΙΜΕΣ'!AH195/'ΒΗΜΑ 2ο-ΤΙΜΕΣ'!AH194)</f>
        <v>5.6915349997880551E-3</v>
      </c>
      <c r="AI195" s="29">
        <f>LN('ΒΗΜΑ 2ο-ΤΙΜΕΣ'!AI195/'ΒΗΜΑ 2ο-ΤΙΜΕΣ'!AI194)</f>
        <v>3.9220713153281329E-2</v>
      </c>
      <c r="AJ195" s="29">
        <f>LN('ΒΗΜΑ 2ο-ΤΙΜΕΣ'!AJ195/'ΒΗΜΑ 2ο-ΤΙΜΕΣ'!AJ194)</f>
        <v>-1.5267472130788533E-2</v>
      </c>
      <c r="AK195" s="29">
        <f>LN('ΒΗΜΑ 2ο-ΤΙΜΕΣ'!AK195/'ΒΗΜΑ 2ο-ΤΙΜΕΣ'!AK194)</f>
        <v>2.357673056399702E-2</v>
      </c>
      <c r="AL195" s="29">
        <f>LN('ΒΗΜΑ 2ο-ΤΙΜΕΣ'!AL195/'ΒΗΜΑ 2ο-ΤΙΜΕΣ'!AL194)</f>
        <v>-2.936859673309825E-3</v>
      </c>
      <c r="AM195" s="29">
        <f>LN('ΒΗΜΑ 2ο-ΤΙΜΕΣ'!AM195/'ΒΗΜΑ 2ο-ΤΙΜΕΣ'!AM194)</f>
        <v>-6.2305497506360864E-3</v>
      </c>
      <c r="AN195" s="29">
        <f>LN('ΒΗΜΑ 2ο-ΤΙΜΕΣ'!AN195/'ΒΗΜΑ 2ο-ΤΙΜΕΣ'!AN194)</f>
        <v>-6.2696130135953742E-3</v>
      </c>
      <c r="AO195" s="29">
        <f>LN('ΒΗΜΑ 2ο-ΤΙΜΕΣ'!AO195/'ΒΗΜΑ 2ο-ΤΙΜΕΣ'!AO194)</f>
        <v>1.1683616708486375E-2</v>
      </c>
    </row>
    <row r="196" spans="1:41">
      <c r="A196" s="28">
        <v>43201</v>
      </c>
      <c r="B196" s="29">
        <f>LN('ΒΗΜΑ 2ο-ΤΙΜΕΣ'!B196/'ΒΗΜΑ 2ο-ΤΙΜΕΣ'!B195)</f>
        <v>-5.633817718256131E-3</v>
      </c>
      <c r="C196" s="29">
        <f>LN('ΒΗΜΑ 2ο-ΤΙΜΕΣ'!C196/'ΒΗΜΑ 2ο-ΤΙΜΕΣ'!C195)</f>
        <v>-4.5696956900652969E-3</v>
      </c>
      <c r="D196" s="29">
        <f>LN('ΒΗΜΑ 2ο-ΤΙΜΕΣ'!D196/'ΒΗΜΑ 2ο-ΤΙΜΕΣ'!D195)</f>
        <v>-1.3206354813610342E-2</v>
      </c>
      <c r="E196" s="29">
        <f>LN('ΒΗΜΑ 2ο-ΤΙΜΕΣ'!E196/'ΒΗΜΑ 2ο-ΤΙΜΕΣ'!E195)</f>
        <v>2.1142436573809383E-2</v>
      </c>
      <c r="F196" s="29">
        <f>LN('ΒΗΜΑ 2ο-ΤΙΜΕΣ'!F196/'ΒΗΜΑ 2ο-ΤΙΜΕΣ'!F195)</f>
        <v>-2.5317807984289897E-2</v>
      </c>
      <c r="G196" s="29">
        <f>LN('ΒΗΜΑ 2ο-ΤΙΜΕΣ'!G196/'ΒΗΜΑ 2ο-ΤΙΜΕΣ'!G195)</f>
        <v>-1.4084739881739085E-2</v>
      </c>
      <c r="H196" s="29">
        <f>LN('ΒΗΜΑ 2ο-ΤΙΜΕΣ'!H196/'ΒΗΜΑ 2ο-ΤΙΜΕΣ'!H195)</f>
        <v>6.4308903302903314E-3</v>
      </c>
      <c r="I196" s="29">
        <f>LN('ΒΗΜΑ 2ο-ΤΙΜΕΣ'!I196/'ΒΗΜΑ 2ο-ΤΙΜΕΣ'!I195)</f>
        <v>-2.1435280720065033E-2</v>
      </c>
      <c r="J196" s="29">
        <f>LN('ΒΗΜΑ 2ο-ΤΙΜΕΣ'!J196/'ΒΗΜΑ 2ο-ΤΙΜΕΣ'!J195)</f>
        <v>7.4349784875179905E-3</v>
      </c>
      <c r="K196" s="29">
        <f>LN('ΒΗΜΑ 2ο-ΤΙΜΕΣ'!K196/'ΒΗΜΑ 2ο-ΤΙΜΕΣ'!K195)</f>
        <v>-4.7619137602437026E-3</v>
      </c>
      <c r="L196" s="29">
        <f>LN('ΒΗΜΑ 2ο-ΤΙΜΕΣ'!L196/'ΒΗΜΑ 2ο-ΤΙΜΕΣ'!L195)</f>
        <v>-2.8170876966696335E-2</v>
      </c>
      <c r="M196" s="29">
        <f>LN('ΒΗΜΑ 2ο-ΤΙΜΕΣ'!M196/'ΒΗΜΑ 2ο-ΤΙΜΕΣ'!M195)</f>
        <v>-2.9622256031343351E-2</v>
      </c>
      <c r="N196" s="29">
        <f>LN('ΒΗΜΑ 2ο-ΤΙΜΕΣ'!N196/'ΒΗΜΑ 2ο-ΤΙΜΕΣ'!N195)</f>
        <v>-2.3530497410194161E-2</v>
      </c>
      <c r="O196" s="29">
        <f>LN('ΒΗΜΑ 2ο-ΤΙΜΕΣ'!O196/'ΒΗΜΑ 2ο-ΤΙΜΕΣ'!O195)</f>
        <v>-1.2422519998557209E-2</v>
      </c>
      <c r="P196" s="29">
        <f>LN('ΒΗΜΑ 2ο-ΤΙΜΕΣ'!P196/'ΒΗΜΑ 2ο-ΤΙΜΕΣ'!P195)</f>
        <v>0</v>
      </c>
      <c r="Q196" s="29">
        <f>LN('ΒΗΜΑ 2ο-ΤΙΜΕΣ'!Q196/'ΒΗΜΑ 2ο-ΤΙΜΕΣ'!Q195)</f>
        <v>-1.9851768552731585E-2</v>
      </c>
      <c r="R196" s="29">
        <f>LN('ΒΗΜΑ 2ο-ΤΙΜΕΣ'!R196/'ΒΗΜΑ 2ο-ΤΙΜΕΣ'!R195)</f>
        <v>-2.6955809988528218E-2</v>
      </c>
      <c r="S196" s="29">
        <f>LN('ΒΗΜΑ 2ο-ΤΙΜΕΣ'!S196/'ΒΗΜΑ 2ο-ΤΙΜΕΣ'!S195)</f>
        <v>0</v>
      </c>
      <c r="T196" s="29">
        <f>LN('ΒΗΜΑ 2ο-ΤΙΜΕΣ'!T196/'ΒΗΜΑ 2ο-ΤΙΜΕΣ'!T195)</f>
        <v>0</v>
      </c>
      <c r="U196" s="29">
        <f>LN('ΒΗΜΑ 2ο-ΤΙΜΕΣ'!U196/'ΒΗΜΑ 2ο-ΤΙΜΕΣ'!U195)</f>
        <v>1.4184634991956381E-2</v>
      </c>
      <c r="V196" s="29">
        <f>LN('ΒΗΜΑ 2ο-ΤΙΜΕΣ'!V196/'ΒΗΜΑ 2ο-ΤΙΜΕΣ'!V195)</f>
        <v>-2.4097551579060641E-2</v>
      </c>
      <c r="W196" s="29">
        <f>LN('ΒΗΜΑ 2ο-ΤΙΜΕΣ'!W196/'ΒΗΜΑ 2ο-ΤΙΜΕΣ'!W195)</f>
        <v>-1.735401469315162E-2</v>
      </c>
      <c r="X196" s="29">
        <f>LN('ΒΗΜΑ 2ο-ΤΙΜΕΣ'!X196/'ΒΗΜΑ 2ο-ΤΙΜΕΣ'!X195)</f>
        <v>4.246290881451004E-3</v>
      </c>
      <c r="Y196" s="29">
        <f>LN('ΒΗΜΑ 2ο-ΤΙΜΕΣ'!Y196/'ΒΗΜΑ 2ο-ΤΙΜΕΣ'!Y195)</f>
        <v>-2.9252542837437397E-2</v>
      </c>
      <c r="Z196" s="29">
        <f>LN('ΒΗΜΑ 2ο-ΤΙΜΕΣ'!Z196/'ΒΗΜΑ 2ο-ΤΙΜΕΣ'!Z195)</f>
        <v>-9.2593254127967123E-3</v>
      </c>
      <c r="AA196" s="29">
        <f>LN('ΒΗΜΑ 2ο-ΤΙΜΕΣ'!AA196/'ΒΗΜΑ 2ο-ΤΙΜΕΣ'!AA195)</f>
        <v>-1.1545990997060909E-2</v>
      </c>
      <c r="AB196" s="29">
        <f>LN('ΒΗΜΑ 2ο-ΤΙΜΕΣ'!AB196/'ΒΗΜΑ 2ο-ΤΙΜΕΣ'!AB195)</f>
        <v>-7.1343941138738683E-3</v>
      </c>
      <c r="AC196" s="29">
        <f>LN('ΒΗΜΑ 2ο-ΤΙΜΕΣ'!AC196/'ΒΗΜΑ 2ο-ΤΙΜΕΣ'!AC195)</f>
        <v>-3.5524016043677721E-3</v>
      </c>
      <c r="AD196" s="29">
        <f>LN('ΒΗΜΑ 2ο-ΤΙΜΕΣ'!AD196/'ΒΗΜΑ 2ο-ΤΙΜΕΣ'!AD195)</f>
        <v>-2.7028672387919374E-2</v>
      </c>
      <c r="AE196" s="29">
        <f>LN('ΒΗΜΑ 2ο-ΤΙΜΕΣ'!AE196/'ΒΗΜΑ 2ο-ΤΙΜΕΣ'!AE195)</f>
        <v>-2.5873235649510238E-3</v>
      </c>
      <c r="AF196" s="29">
        <f>LN('ΒΗΜΑ 2ο-ΤΙΜΕΣ'!AF196/'ΒΗΜΑ 2ο-ΤΙΜΕΣ'!AF195)</f>
        <v>-3.8805574421794893E-2</v>
      </c>
      <c r="AG196" s="29">
        <f>LN('ΒΗΜΑ 2ο-ΤΙΜΕΣ'!AG196/'ΒΗΜΑ 2ο-ΤΙΜΕΣ'!AG195)</f>
        <v>-2.4972920931380049E-2</v>
      </c>
      <c r="AH196" s="29">
        <f>LN('ΒΗΜΑ 2ο-ΤΙΜΕΣ'!AH196/'ΒΗΜΑ 2ο-ΤΙΜΕΣ'!AH195)</f>
        <v>-1.2564414287550077E-2</v>
      </c>
      <c r="AI196" s="29">
        <f>LN('ΒΗΜΑ 2ο-ΤΙΜΕΣ'!AI196/'ΒΗΜΑ 2ο-ΤΙΜΕΣ'!AI195)</f>
        <v>-2.4780028998486851E-2</v>
      </c>
      <c r="AJ196" s="29">
        <f>LN('ΒΗΜΑ 2ο-ΤΙΜΕΣ'!AJ196/'ΒΗΜΑ 2ο-ΤΙΜΕΣ'!AJ195)</f>
        <v>1.1894787652149146E-2</v>
      </c>
      <c r="AK196" s="29">
        <f>LN('ΒΗΜΑ 2ο-ΤΙΜΕΣ'!AK196/'ΒΗΜΑ 2ο-ΤΙΜΕΣ'!AK195)</f>
        <v>-2.3576730563996996E-2</v>
      </c>
      <c r="AL196" s="29">
        <f>LN('ΒΗΜΑ 2ο-ΤΙΜΕΣ'!AL196/'ΒΗΜΑ 2ο-ΤΙΜΕΣ'!AL195)</f>
        <v>-2.9455102297568031E-3</v>
      </c>
      <c r="AM196" s="29">
        <f>LN('ΒΗΜΑ 2ο-ΤΙΜΕΣ'!AM196/'ΒΗΜΑ 2ο-ΤΙΜΕΣ'!AM195)</f>
        <v>1.8576385572935457E-2</v>
      </c>
      <c r="AN196" s="29">
        <f>LN('ΒΗΜΑ 2ο-ΤΙΜΕΣ'!AN196/'ΒΗΜΑ 2ο-ΤΙΜΕΣ'!AN195)</f>
        <v>-5.8268908123975879E-2</v>
      </c>
      <c r="AO196" s="29">
        <f>LN('ΒΗΜΑ 2ο-ΤΙΜΕΣ'!AO196/'ΒΗΜΑ 2ο-ΤΙΜΕΣ'!AO195)</f>
        <v>-5.2938186097152744E-3</v>
      </c>
    </row>
    <row r="197" spans="1:41">
      <c r="A197" s="28">
        <v>43202</v>
      </c>
      <c r="B197" s="29">
        <f>LN('ΒΗΜΑ 2ο-ΤΙΜΕΣ'!B197/'ΒΗΜΑ 2ο-ΤΙΜΕΣ'!B196)</f>
        <v>3.8786025035156449E-2</v>
      </c>
      <c r="C197" s="29">
        <f>LN('ΒΗΜΑ 2ο-ΤΙΜΕΣ'!C197/'ΒΗΜΑ 2ο-ΤΙΜΕΣ'!C196)</f>
        <v>1.8154810280371744E-2</v>
      </c>
      <c r="D197" s="29">
        <f>LN('ΒΗΜΑ 2ο-ΤΙΜΕΣ'!D197/'ΒΗΜΑ 2ο-ΤΙΜΕΣ'!D196)</f>
        <v>8.8235866585152437E-3</v>
      </c>
      <c r="E197" s="29">
        <f>LN('ΒΗΜΑ 2ο-ΤΙΜΕΣ'!E197/'ΒΗΜΑ 2ο-ΤΙΜΕΣ'!E196)</f>
        <v>2.0898649194592365E-3</v>
      </c>
      <c r="F197" s="29">
        <f>LN('ΒΗΜΑ 2ο-ΤΙΜΕΣ'!F197/'ΒΗΜΑ 2ο-ΤΙΜΕΣ'!F196)</f>
        <v>0</v>
      </c>
      <c r="G197" s="29">
        <f>LN('ΒΗΜΑ 2ο-ΤΙΜΕΣ'!G197/'ΒΗΜΑ 2ο-ΤΙΜΕΣ'!G196)</f>
        <v>0</v>
      </c>
      <c r="H197" s="29">
        <f>LN('ΒΗΜΑ 2ο-ΤΙΜΕΣ'!H197/'ΒΗΜΑ 2ο-ΤΙΜΕΣ'!H196)</f>
        <v>9.5694510161506725E-3</v>
      </c>
      <c r="I197" s="29">
        <f>LN('ΒΗΜΑ 2ο-ΤΙΜΕΣ'!I197/'ΒΗΜΑ 2ο-ΤΙΜΕΣ'!I196)</f>
        <v>2.6317308317373358E-2</v>
      </c>
      <c r="J197" s="29">
        <f>LN('ΒΗΜΑ 2ο-ΤΙΜΕΣ'!J197/'ΒΗΜΑ 2ο-ΤΙΜΕΣ'!J196)</f>
        <v>-1.8535686493230551E-3</v>
      </c>
      <c r="K197" s="29">
        <f>LN('ΒΗΜΑ 2ο-ΤΙΜΕΣ'!K197/'ΒΗΜΑ 2ο-ΤΙΜΕΣ'!K196)</f>
        <v>2.3837913552761975E-3</v>
      </c>
      <c r="L197" s="29">
        <f>LN('ΒΗΜΑ 2ο-ΤΙΜΕΣ'!L197/'ΒΗΜΑ 2ο-ΤΙΜΕΣ'!L196)</f>
        <v>2.8170876966696439E-2</v>
      </c>
      <c r="M197" s="29">
        <f>LN('ΒΗΜΑ 2ο-ΤΙΜΕΣ'!M197/'ΒΗΜΑ 2ο-ΤΙΜΕΣ'!M196)</f>
        <v>3.8466280827796143E-2</v>
      </c>
      <c r="N197" s="29">
        <f>LN('ΒΗΜΑ 2ο-ΤΙΜΕΣ'!N197/'ΒΗΜΑ 2ο-ΤΙΜΕΣ'!N196)</f>
        <v>-5.5059777183027313E-2</v>
      </c>
      <c r="O197" s="29">
        <f>LN('ΒΗΜΑ 2ο-ΤΙΜΕΣ'!O197/'ΒΗΜΑ 2ο-ΤΙΜΕΣ'!O196)</f>
        <v>6.4538521137571164E-2</v>
      </c>
      <c r="P197" s="29">
        <f>LN('ΒΗΜΑ 2ο-ΤΙΜΕΣ'!P197/'ΒΗΜΑ 2ο-ΤΙΜΕΣ'!P196)</f>
        <v>2.5031302181184748E-3</v>
      </c>
      <c r="Q197" s="29">
        <f>LN('ΒΗΜΑ 2ο-ΤΙΜΕΣ'!Q197/'ΒΗΜΑ 2ο-ΤΙΜΕΣ'!Q196)</f>
        <v>1.862251209800185E-2</v>
      </c>
      <c r="R197" s="29">
        <f>LN('ΒΗΜΑ 2ο-ΤΙΜΕΣ'!R197/'ΒΗΜΑ 2ο-ΤΙΜΕΣ'!R196)</f>
        <v>1.9481135571822489E-2</v>
      </c>
      <c r="S197" s="29">
        <f>LN('ΒΗΜΑ 2ο-ΤΙΜΕΣ'!S197/'ΒΗΜΑ 2ο-ΤΙΜΕΣ'!S196)</f>
        <v>-3.5778213478838551E-3</v>
      </c>
      <c r="T197" s="29">
        <f>LN('ΒΗΜΑ 2ο-ΤΙΜΕΣ'!T197/'ΒΗΜΑ 2ο-ΤΙΜΕΣ'!T196)</f>
        <v>2.7651531330509949E-2</v>
      </c>
      <c r="U197" s="29">
        <f>LN('ΒΗΜΑ 2ο-ΤΙΜΕΣ'!U197/'ΒΗΜΑ 2ο-ΤΙΜΕΣ'!U196)</f>
        <v>0</v>
      </c>
      <c r="V197" s="29">
        <f>LN('ΒΗΜΑ 2ο-ΤΙΜΕΣ'!V197/'ΒΗΜΑ 2ο-ΤΙΜΕΣ'!V196)</f>
        <v>-9.8040000966208556E-3</v>
      </c>
      <c r="W197" s="29">
        <f>LN('ΒΗΜΑ 2ο-ΤΙΜΕΣ'!W197/'ΒΗΜΑ 2ο-ΤΙΜΕΣ'!W196)</f>
        <v>-9.8956277542238489E-3</v>
      </c>
      <c r="X197" s="29">
        <f>LN('ΒΗΜΑ 2ο-ΤΙΜΕΣ'!X197/'ΒΗΜΑ 2ο-ΤΙΜΕΣ'!X196)</f>
        <v>1.1585174335229693E-2</v>
      </c>
      <c r="Y197" s="29">
        <f>LN('ΒΗΜΑ 2ο-ΤΙΜΕΣ'!Y197/'ΒΗΜΑ 2ο-ΤΙΜΕΣ'!Y196)</f>
        <v>4.7110160237443535E-2</v>
      </c>
      <c r="Z197" s="29">
        <f>LN('ΒΗΜΑ 2ο-ΤΙΜΕΣ'!Z197/'ΒΗΜΑ 2ο-ΤΙΜΕΣ'!Z196)</f>
        <v>2.3228814161397287E-3</v>
      </c>
      <c r="AA197" s="29">
        <f>LN('ΒΗΜΑ 2ο-ΤΙΜΕΣ'!AA197/'ΒΗΜΑ 2ο-ΤΙΜΕΣ'!AA196)</f>
        <v>4.4171218313137459E-2</v>
      </c>
      <c r="AB197" s="29">
        <f>LN('ΒΗΜΑ 2ο-ΤΙΜΕΣ'!AB197/'ΒΗΜΑ 2ο-ΤΙΜΕΣ'!AB196)</f>
        <v>8.462188959224809E-2</v>
      </c>
      <c r="AC197" s="29">
        <f>LN('ΒΗΜΑ 2ο-ΤΙΜΕΣ'!AC197/'ΒΗΜΑ 2ο-ΤΙΜΕΣ'!AC196)</f>
        <v>2.6654835861398807E-3</v>
      </c>
      <c r="AD197" s="29">
        <f>LN('ΒΗΜΑ 2ο-ΤΙΜΕΣ'!AD197/'ΒΗΜΑ 2ο-ΤΙΜΕΣ'!AD196)</f>
        <v>-8.9439880708981397E-3</v>
      </c>
      <c r="AE197" s="29">
        <f>LN('ΒΗΜΑ 2ο-ΤΙΜΕΣ'!AE197/'ΒΗΜΑ 2ο-ΤΙΜΕΣ'!AE196)</f>
        <v>-2.3592182016820069E-2</v>
      </c>
      <c r="AF197" s="29">
        <f>LN('ΒΗΜΑ 2ο-ΤΙΜΕΣ'!AF197/'ΒΗΜΑ 2ο-ΤΙΜΕΣ'!AF196)</f>
        <v>2.4868066578013305E-2</v>
      </c>
      <c r="AG197" s="29">
        <f>LN('ΒΗΜΑ 2ο-ΤΙΜΕΣ'!AG197/'ΒΗΜΑ 2ο-ΤΙΜΕΣ'!AG196)</f>
        <v>-3.3901551675681339E-2</v>
      </c>
      <c r="AH197" s="29">
        <f>LN('ΒΗΜΑ 2ο-ΤΙΜΕΣ'!AH197/'ΒΗΜΑ 2ο-ΤΙΜΕΣ'!AH196)</f>
        <v>2.833050662622599E-2</v>
      </c>
      <c r="AI197" s="29">
        <f>LN('ΒΗΜΑ 2ο-ΤΙΜΕΣ'!AI197/'ΒΗΜΑ 2ο-ΤΙΜΕΣ'!AI196)</f>
        <v>5.7183858469949016E-3</v>
      </c>
      <c r="AJ197" s="29">
        <f>LN('ΒΗΜΑ 2ο-ΤΙΜΕΣ'!AJ197/'ΒΗΜΑ 2ο-ΤΙΜΕΣ'!AJ196)</f>
        <v>2.172182314683575E-2</v>
      </c>
      <c r="AK197" s="29">
        <f>LN('ΒΗΜΑ 2ο-ΤΙΜΕΣ'!AK197/'ΒΗΜΑ 2ο-ΤΙΜΕΣ'!AK196)</f>
        <v>1.7734454939768475E-2</v>
      </c>
      <c r="AL197" s="29">
        <f>LN('ΒΗΜΑ 2ο-ΤΙΜΕΣ'!AL197/'ΒΗΜΑ 2ο-ΤΙΜΕΣ'!AL196)</f>
        <v>8.8106296821549059E-3</v>
      </c>
      <c r="AM197" s="29">
        <f>LN('ΒΗΜΑ 2ο-ΤΙΜΕΣ'!AM197/'ΒΗΜΑ 2ο-ΤΙΜΕΣ'!AM196)</f>
        <v>-8.2135985373888564E-3</v>
      </c>
      <c r="AN197" s="29">
        <f>LN('ΒΗΜΑ 2ο-ΤΙΜΕΣ'!AN197/'ΒΗΜΑ 2ο-ΤΙΜΕΣ'!AN196)</f>
        <v>-6.688988150796652E-3</v>
      </c>
      <c r="AO197" s="29">
        <f>LN('ΒΗΜΑ 2ο-ΤΙΜΕΣ'!AO197/'ΒΗΜΑ 2ο-ΤΙΜΕΣ'!AO196)</f>
        <v>2.1009176089343426E-2</v>
      </c>
    </row>
    <row r="198" spans="1:41">
      <c r="A198" s="28">
        <v>43203</v>
      </c>
      <c r="B198" s="29">
        <f>LN('ΒΗΜΑ 2ο-ΤΙΜΕΣ'!B198/'ΒΗΜΑ 2ο-ΤΙΜΕΣ'!B197)</f>
        <v>5.4200674693393345E-3</v>
      </c>
      <c r="C198" s="29">
        <f>LN('ΒΗΜΑ 2ο-ΤΙΜΕΣ'!C198/'ΒΗΜΑ 2ο-ΤΙΜΕΣ'!C197)</f>
        <v>-1.0550210895152486E-2</v>
      </c>
      <c r="D198" s="29">
        <f>LN('ΒΗΜΑ 2ο-ΤΙΜΕΣ'!D198/'ΒΗΜΑ 2ο-ΤΙΜΕΣ'!D197)</f>
        <v>5.8394326515593866E-3</v>
      </c>
      <c r="E198" s="29">
        <f>LN('ΒΗΜΑ 2ο-ΤΙΜΕΣ'!E198/'ΒΗΜΑ 2ο-ΤΙΜΕΣ'!E197)</f>
        <v>1.2448293526567863E-2</v>
      </c>
      <c r="F198" s="29">
        <f>LN('ΒΗΜΑ 2ο-ΤΙΜΕΣ'!F198/'ΒΗΜΑ 2ο-ΤΙΜΕΣ'!F197)</f>
        <v>6.3897980987709883E-3</v>
      </c>
      <c r="G198" s="29">
        <f>LN('ΒΗΜΑ 2ο-ΤΙΜΕΣ'!G198/'ΒΗΜΑ 2ο-ΤΙΜΕΣ'!G197)</f>
        <v>3.5398267051239868E-3</v>
      </c>
      <c r="H198" s="29">
        <f>LN('ΒΗΜΑ 2ο-ΤΙΜΕΣ'!H198/'ΒΗΜΑ 2ο-ΤΙΜΕΣ'!H197)</f>
        <v>0</v>
      </c>
      <c r="I198" s="29">
        <f>LN('ΒΗΜΑ 2ο-ΤΙΜΕΣ'!I198/'ΒΗΜΑ 2ο-ΤΙΜΕΣ'!I197)</f>
        <v>1.7699577099400857E-2</v>
      </c>
      <c r="J198" s="29">
        <f>LN('ΒΗΜΑ 2ο-ΤΙΜΕΣ'!J198/'ΒΗΜΑ 2ο-ΤΙΜΕΣ'!J197)</f>
        <v>-3.588675933352406E-2</v>
      </c>
      <c r="K198" s="29">
        <f>LN('ΒΗΜΑ 2ο-ΤΙΜΕΣ'!K198/'ΒΗΜΑ 2ο-ΤΙΜΕΣ'!K197)</f>
        <v>1.1834457647002798E-2</v>
      </c>
      <c r="L198" s="29">
        <f>LN('ΒΗΜΑ 2ο-ΤΙΜΕΣ'!L198/'ΒΗΜΑ 2ο-ΤΙΜΕΣ'!L197)</f>
        <v>0</v>
      </c>
      <c r="M198" s="29">
        <f>LN('ΒΗΜΑ 2ο-ΤΙΜΕΣ'!M198/'ΒΗΜΑ 2ο-ΤΙΜΕΣ'!M197)</f>
        <v>1.7456802404159786E-2</v>
      </c>
      <c r="N198" s="29">
        <f>LN('ΒΗΜΑ 2ο-ΤΙΜΕΣ'!N198/'ΒΗΜΑ 2ο-ΤΙΜΕΣ'!N197)</f>
        <v>9.3897403498389171E-3</v>
      </c>
      <c r="O198" s="29">
        <f>LN('ΒΗΜΑ 2ο-ΤΙΜΕΣ'!O198/'ΒΗΜΑ 2ο-ΤΙΜΕΣ'!O197)</f>
        <v>-1.5748356968139168E-2</v>
      </c>
      <c r="P198" s="29">
        <f>LN('ΒΗΜΑ 2ο-ΤΙΜΕΣ'!P198/'ΒΗΜΑ 2ο-ΤΙΜΕΣ'!P197)</f>
        <v>4.1621674690819448E-2</v>
      </c>
      <c r="Q198" s="29">
        <f>LN('ΒΗΜΑ 2ο-ΤΙΜΕΣ'!Q198/'ΒΗΜΑ 2ο-ΤΙΜΕΣ'!Q197)</f>
        <v>-1.3622501681296247E-2</v>
      </c>
      <c r="R198" s="29">
        <f>LN('ΒΗΜΑ 2ο-ΤΙΜΕΣ'!R198/'ΒΗΜΑ 2ο-ΤΙΜΕΣ'!R197)</f>
        <v>-1.5119078491656886E-2</v>
      </c>
      <c r="S198" s="29">
        <f>LN('ΒΗΜΑ 2ο-ΤΙΜΕΣ'!S198/'ΒΗΜΑ 2ο-ΤΙΜΕΣ'!S197)</f>
        <v>-7.1942756340270851E-3</v>
      </c>
      <c r="T198" s="29">
        <f>LN('ΒΗΜΑ 2ο-ΤΙΜΕΣ'!T198/'ΒΗΜΑ 2ο-ΤΙΜΕΣ'!T197)</f>
        <v>-2.6317308317373417E-2</v>
      </c>
      <c r="U198" s="29">
        <f>LN('ΒΗΜΑ 2ο-ΤΙΜΕΣ'!U198/'ΒΗΜΑ 2ο-ΤΙΜΕΣ'!U197)</f>
        <v>1.398624197473987E-2</v>
      </c>
      <c r="V198" s="29">
        <f>LN('ΒΗΜΑ 2ο-ΤΙΜΕΣ'!V198/'ΒΗΜΑ 2ο-ΤΙΜΕΣ'!V197)</f>
        <v>2.4332100659530721E-2</v>
      </c>
      <c r="W198" s="29">
        <f>LN('ΒΗΜΑ 2ο-ΤΙΜΕΣ'!W198/'ΒΗΜΑ 2ο-ΤΙΜΕΣ'!W197)</f>
        <v>5.5096558109694795E-3</v>
      </c>
      <c r="X198" s="29">
        <f>LN('ΒΗΜΑ 2ο-ΤΙΜΕΣ'!X198/'ΒΗΜΑ 2ο-ΤΙΜΕΣ'!X197)</f>
        <v>-1.3706065904367215E-2</v>
      </c>
      <c r="Y198" s="29">
        <f>LN('ΒΗΜΑ 2ο-ΤΙΜΕΣ'!Y198/'ΒΗΜΑ 2ο-ΤΙΜΕΣ'!Y197)</f>
        <v>2.9644716584996837E-2</v>
      </c>
      <c r="Z198" s="29">
        <f>LN('ΒΗΜΑ 2ο-ΤΙΜΕΣ'!Z198/'ΒΗΜΑ 2ο-ΤΙΜΕΣ'!Z197)</f>
        <v>1.1534153245286765E-2</v>
      </c>
      <c r="AA198" s="29">
        <f>LN('ΒΗΜΑ 2ο-ΤΙΜΕΣ'!AA198/'ΒΗΜΑ 2ο-ΤΙΜΕΣ'!AA197)</f>
        <v>1.1049836186584935E-2</v>
      </c>
      <c r="AB198" s="29">
        <f>LN('ΒΗΜΑ 2ο-ΤΙΜΕΣ'!AB198/'ΒΗΜΑ 2ο-ΤΙΜΕΣ'!AB197)</f>
        <v>-1.3245226750020567E-2</v>
      </c>
      <c r="AC198" s="29">
        <f>LN('ΒΗΜΑ 2ο-ΤΙΜΕΣ'!AC198/'ΒΗΜΑ 2ο-ΤΙΜΕΣ'!AC197)</f>
        <v>0</v>
      </c>
      <c r="AD198" s="29">
        <f>LN('ΒΗΜΑ 2ο-ΤΙΜΕΣ'!AD198/'ΒΗΜΑ 2ο-ΤΙΜΕΣ'!AD197)</f>
        <v>5.0861272952568259E-2</v>
      </c>
      <c r="AE198" s="29">
        <f>LN('ΒΗΜΑ 2ο-ΤΙΜΕΣ'!AE198/'ΒΗΜΑ 2ο-ΤΙΜΕΣ'!AE197)</f>
        <v>3.3901551675681416E-2</v>
      </c>
      <c r="AF198" s="29">
        <f>LN('ΒΗΜΑ 2ο-ΤΙΜΕΣ'!AF198/'ΒΗΜΑ 2ο-ΤΙΜΕΣ'!AF197)</f>
        <v>-1.0582109330536972E-2</v>
      </c>
      <c r="AG198" s="29">
        <f>LN('ΒΗΜΑ 2ο-ΤΙΜΕΣ'!AG198/'ΒΗΜΑ 2ο-ΤΙΜΕΣ'!AG197)</f>
        <v>3.0447316807593747E-2</v>
      </c>
      <c r="AH198" s="29">
        <f>LN('ΒΗΜΑ 2ο-ΤΙΜΕΣ'!AH198/'ΒΗΜΑ 2ο-ΤΙΜΕΣ'!AH197)</f>
        <v>1.1166947000751544E-3</v>
      </c>
      <c r="AI198" s="29">
        <f>LN('ΒΗΜΑ 2ο-ΤΙΜΕΣ'!AI198/'ΒΗΜΑ 2ο-ΤΙΜΕΣ'!AI197)</f>
        <v>-2.1405644991109884E-3</v>
      </c>
      <c r="AJ198" s="29">
        <f>LN('ΒΗΜΑ 2ο-ΤΙΜΕΣ'!AJ198/'ΒΗΜΑ 2ο-ΤΙΜΕΣ'!AJ197)</f>
        <v>-1.6542600960264651E-3</v>
      </c>
      <c r="AK198" s="29">
        <f>LN('ΒΗΜΑ 2ο-ΤΙΜΕΣ'!AK198/'ΒΗΜΑ 2ο-ΤΙΜΕΣ'!AK197)</f>
        <v>0</v>
      </c>
      <c r="AL198" s="29">
        <f>LN('ΒΗΜΑ 2ο-ΤΙΜΕΣ'!AL198/'ΒΗΜΑ 2ο-ΤΙΜΕΣ'!AL197)</f>
        <v>5.8309203107931437E-3</v>
      </c>
      <c r="AM198" s="29">
        <f>LN('ΒΗΜΑ 2ο-ΤΙΜΕΣ'!AM198/'ΒΗΜΑ 2ο-ΤΙΜΕΣ'!AM197)</f>
        <v>1.2295236857037558E-2</v>
      </c>
      <c r="AN198" s="29">
        <f>LN('ΒΗΜΑ 2ο-ΤΙΜΕΣ'!AN198/'ΒΗΜΑ 2ο-ΤΙΜΕΣ'!AN197)</f>
        <v>2.6491615446976285E-2</v>
      </c>
      <c r="AO198" s="29">
        <f>LN('ΒΗΜΑ 2ο-ΤΙΜΕΣ'!AO198/'ΒΗΜΑ 2ο-ΤΙΜΕΣ'!AO197)</f>
        <v>1.8538120998911278E-2</v>
      </c>
    </row>
    <row r="199" spans="1:41">
      <c r="A199" s="28">
        <v>43206</v>
      </c>
      <c r="B199" s="29">
        <f>LN('ΒΗΜΑ 2ο-ΤΙΜΕΣ'!B199/'ΒΗΜΑ 2ο-ΤΙΜΕΣ'!B198)</f>
        <v>-2.1858793812498958E-2</v>
      </c>
      <c r="C199" s="29">
        <f>LN('ΒΗΜΑ 2ο-ΤΙΜΕΣ'!C199/'ΒΗΜΑ 2ο-ΤΙΜΕΣ'!C198)</f>
        <v>6.0423144559626617E-3</v>
      </c>
      <c r="D199" s="29">
        <f>LN('ΒΗΜΑ 2ο-ΤΙΜΕΣ'!D199/'ΒΗΜΑ 2ο-ΤΙΜΕΣ'!D198)</f>
        <v>3.0109801471370382E-2</v>
      </c>
      <c r="E199" s="29">
        <f>LN('ΒΗΜΑ 2ο-ΤΙΜΕΣ'!E199/'ΒΗΜΑ 2ο-ΤΙΜΕΣ'!E198)</f>
        <v>-5.1679701584424493E-3</v>
      </c>
      <c r="F199" s="29">
        <f>LN('ΒΗΜΑ 2ο-ΤΙΜΕΣ'!F199/'ΒΗΜΑ 2ο-ΤΙΜΕΣ'!F198)</f>
        <v>1.2658396871923465E-2</v>
      </c>
      <c r="G199" s="29">
        <f>LN('ΒΗΜΑ 2ο-ΤΙΜΕΣ'!G199/'ΒΗΜΑ 2ο-ΤΙΜΕΣ'!G198)</f>
        <v>-1.0657294473988093E-2</v>
      </c>
      <c r="H199" s="29">
        <f>LN('ΒΗΜΑ 2ο-ΤΙΜΕΣ'!H199/'ΒΗΜΑ 2ο-ΤΙΜΕΣ'!H198)</f>
        <v>9.478743954543959E-3</v>
      </c>
      <c r="I199" s="29">
        <f>LN('ΒΗΜΑ 2ο-ΤΙΜΕΣ'!I199/'ΒΗΜΑ 2ο-ΤΙΜΕΣ'!I198)</f>
        <v>1.1102413804305322E-2</v>
      </c>
      <c r="J199" s="29">
        <f>LN('ΒΗΜΑ 2ο-ΤΙΜΕΣ'!J199/'ΒΗΜΑ 2ο-ΤΙΜΕΣ'!J198)</f>
        <v>2.0933209666465721E-2</v>
      </c>
      <c r="K199" s="29">
        <f>LN('ΒΗΜΑ 2ο-ΤΙΜΕΣ'!K199/'ΒΗΜΑ 2ο-ΤΙΜΕΣ'!K198)</f>
        <v>-4.7169898781389101E-3</v>
      </c>
      <c r="L199" s="29">
        <f>LN('ΒΗΜΑ 2ο-ΤΙΜΕΣ'!L199/'ΒΗΜΑ 2ο-ΤΙΜΕΣ'!L198)</f>
        <v>2.7398974188114562E-2</v>
      </c>
      <c r="M199" s="29">
        <f>LN('ΒΗΜΑ 2ο-ΤΙΜΕΣ'!M199/'ΒΗΜΑ 2ο-ΤΙΜΕΣ'!M198)</f>
        <v>1.3505423199806972E-2</v>
      </c>
      <c r="N199" s="29">
        <f>LN('ΒΗΜΑ 2ο-ΤΙΜΕΣ'!N199/'ΒΗΜΑ 2ο-ΤΙΜΕΣ'!N198)</f>
        <v>6.2112000926406764E-3</v>
      </c>
      <c r="O199" s="29">
        <f>LN('ΒΗΜΑ 2ο-ΤΙΜΕΣ'!O199/'ΒΗΜΑ 2ο-ΤΙΜΕΣ'!O198)</f>
        <v>3.125254350410453E-2</v>
      </c>
      <c r="P199" s="29">
        <f>LN('ΒΗΜΑ 2ο-ΤΙΜΕΣ'!P199/'ΒΗΜΑ 2ο-ΤΙΜΕΣ'!P198)</f>
        <v>-7.2202479734870201E-3</v>
      </c>
      <c r="Q199" s="29">
        <f>LN('ΒΗΜΑ 2ο-ΤΙΜΕΣ'!Q199/'ΒΗΜΑ 2ο-ΤΙΜΕΣ'!Q198)</f>
        <v>1.4851758136025978E-2</v>
      </c>
      <c r="R199" s="29">
        <f>LN('ΒΗΜΑ 2ο-ΤΙΜΕΣ'!R199/'ΒΗΜΑ 2ο-ΤΙΜΕΣ'!R198)</f>
        <v>-5.4555509015369145E-3</v>
      </c>
      <c r="S199" s="29">
        <f>LN('ΒΗΜΑ 2ο-ΤΙΜΕΣ'!S199/'ΒΗΜΑ 2ο-ΤΙΜΕΣ'!S198)</f>
        <v>1.077209698191104E-2</v>
      </c>
      <c r="T199" s="29">
        <f>LN('ΒΗΜΑ 2ο-ΤΙΜΕΣ'!T199/'ΒΗΜΑ 2ο-ΤΙΜΕΣ'!T198)</f>
        <v>6.6445427186685108E-3</v>
      </c>
      <c r="U199" s="29">
        <f>LN('ΒΗΜΑ 2ο-ΤΙΜΕΣ'!U199/'ΒΗΜΑ 2ο-ΤΙΜΕΣ'!U198)</f>
        <v>-2.8170876966696335E-2</v>
      </c>
      <c r="V199" s="29">
        <f>LN('ΒΗΜΑ 2ο-ΤΙΜΕΣ'!V199/'ΒΗΜΑ 2ο-ΤΙΜΕΣ'!V198)</f>
        <v>9.5694510161506725E-3</v>
      </c>
      <c r="W199" s="29">
        <f>LN('ΒΗΜΑ 2ο-ΤΙΜΕΣ'!W199/'ΒΗΜΑ 2ο-ΤΙΜΕΣ'!W198)</f>
        <v>3.2912810840729518E-3</v>
      </c>
      <c r="X199" s="29">
        <f>LN('ΒΗΜΑ 2ο-ΤΙΜΕΣ'!X199/'ΒΗΜΑ 2ο-ΤΙΜΕΣ'!X198)</f>
        <v>2.1208915691376296E-3</v>
      </c>
      <c r="Y199" s="29">
        <f>LN('ΒΗΜΑ 2ο-ΤΙΜΕΣ'!Y199/'ΒΗΜΑ 2ο-ΤΙΜΕΣ'!Y198)</f>
        <v>2.879115038401164E-2</v>
      </c>
      <c r="Z199" s="29">
        <f>LN('ΒΗΜΑ 2ο-ΤΙΜΕΣ'!Z199/'ΒΗΜΑ 2ο-ΤΙΜΕΣ'!Z198)</f>
        <v>-1.3857034661426354E-2</v>
      </c>
      <c r="AA199" s="29">
        <f>LN('ΒΗΜΑ 2ο-ΤΙΜΕΣ'!AA199/'ΒΗΜΑ 2ο-ΤΙΜΕΣ'!AA198)</f>
        <v>1.4545711002378716E-2</v>
      </c>
      <c r="AB199" s="29">
        <f>LN('ΒΗΜΑ 2ο-ΤΙΜΕΣ'!AB199/'ΒΗΜΑ 2ο-ΤΙΜΕΣ'!AB198)</f>
        <v>0</v>
      </c>
      <c r="AC199" s="29">
        <f>LN('ΒΗΜΑ 2ο-ΤΙΜΕΣ'!AC199/'ΒΗΜΑ 2ο-ΤΙΜΕΣ'!AC198)</f>
        <v>0</v>
      </c>
      <c r="AD199" s="29">
        <f>LN('ΒΗΜΑ 2ο-ΤΙΜΕΣ'!AD199/'ΒΗΜΑ 2ο-ΤΙΜΕΣ'!AD198)</f>
        <v>-5.7796113505027231E-2</v>
      </c>
      <c r="AE199" s="29">
        <f>LN('ΒΗΜΑ 2ο-ΤΙΜΕΣ'!AE199/'ΒΗΜΑ 2ο-ΤΙΜΕΣ'!AE198)</f>
        <v>-1.8111749943046058E-2</v>
      </c>
      <c r="AF199" s="29">
        <f>LN('ΒΗΜΑ 2ο-ΤΙΜΕΣ'!AF199/'ΒΗΜΑ 2ο-ΤΙΜΕΣ'!AF198)</f>
        <v>-7.1174677688637666E-3</v>
      </c>
      <c r="AG199" s="29">
        <f>LN('ΒΗΜΑ 2ο-ΤΙΜΕΣ'!AG199/'ΒΗΜΑ 2ο-ΤΙΜΕΣ'!AG198)</f>
        <v>9.1423007814044652E-2</v>
      </c>
      <c r="AH199" s="29">
        <f>LN('ΒΗΜΑ 2ο-ΤΙΜΕΣ'!AH199/'ΒΗΜΑ 2ο-ΤΙΜΕΣ'!AH198)</f>
        <v>2.8604810581663417E-2</v>
      </c>
      <c r="AI199" s="29">
        <f>LN('ΒΗΜΑ 2ο-ΤΙΜΕΣ'!AI199/'ΒΗΜΑ 2ο-ΤΙΜΕΣ'!AI198)</f>
        <v>2.9558802241544429E-2</v>
      </c>
      <c r="AJ199" s="29">
        <f>LN('ΒΗΜΑ 2ο-ΤΙΜΕΣ'!AJ199/'ΒΗΜΑ 2ο-ΤΙΜΕΣ'!AJ198)</f>
        <v>-6.6445427186686131E-3</v>
      </c>
      <c r="AK199" s="29">
        <f>LN('ΒΗΜΑ 2ο-ΤΙΜΕΣ'!AK199/'ΒΗΜΑ 2ο-ΤΙΜΕΣ'!AK198)</f>
        <v>0</v>
      </c>
      <c r="AL199" s="29">
        <f>LN('ΒΗΜΑ 2ο-ΤΙΜΕΣ'!AL199/'ΒΗΜΑ 2ο-ΤΙΜΕΣ'!AL198)</f>
        <v>0</v>
      </c>
      <c r="AM199" s="29">
        <f>LN('ΒΗΜΑ 2ο-ΤΙΜΕΣ'!AM199/'ΒΗΜΑ 2ο-ΤΙΜΕΣ'!AM198)</f>
        <v>6.0913893934019126E-3</v>
      </c>
      <c r="AN199" s="29">
        <f>LN('ΒΗΜΑ 2ο-ΤΙΜΕΣ'!AN199/'ΒΗΜΑ 2ο-ΤΙΜΕΣ'!AN198)</f>
        <v>4.4735893841391518E-2</v>
      </c>
      <c r="AO199" s="29">
        <f>LN('ΒΗΜΑ 2ο-ΤΙΜΕΣ'!AO199/'ΒΗΜΑ 2ο-ΤΙΜΕΣ'!AO198)</f>
        <v>4.7817874350492735E-2</v>
      </c>
    </row>
    <row r="200" spans="1:41">
      <c r="A200" s="28">
        <v>43207</v>
      </c>
      <c r="B200" s="29">
        <f>LN('ΒΗΜΑ 2ο-ΤΙΜΕΣ'!B200/'ΒΗΜΑ 2ο-ΤΙΜΕΣ'!B199)</f>
        <v>-5.540180375615468E-3</v>
      </c>
      <c r="C200" s="29">
        <f>LN('ΒΗΜΑ 2ο-ΤΙΜΕΣ'!C200/'ΒΗΜΑ 2ο-ΤΙΜΕΣ'!C199)</f>
        <v>1.4947961435873366E-2</v>
      </c>
      <c r="D200" s="29">
        <f>LN('ΒΗΜΑ 2ο-ΤΙΜΕΣ'!D200/'ΒΗΜΑ 2ο-ΤΙΜΕΣ'!D199)</f>
        <v>1.6807118316381191E-2</v>
      </c>
      <c r="E200" s="29">
        <f>LN('ΒΗΜΑ 2ο-ΤΙΜΕΣ'!E200/'ΒΗΜΑ 2ο-ΤΙΜΕΣ'!E199)</f>
        <v>2.9609105317587956E-2</v>
      </c>
      <c r="F200" s="29">
        <f>LN('ΒΗΜΑ 2ο-ΤΙΜΕΣ'!F200/'ΒΗΜΑ 2ο-ΤΙΜΕΣ'!F199)</f>
        <v>3.5828415255139794E-2</v>
      </c>
      <c r="G200" s="29">
        <f>LN('ΒΗΜΑ 2ο-ΤΙΜΕΣ'!G200/'ΒΗΜΑ 2ο-ΤΙΜΕΣ'!G199)</f>
        <v>1.0657294473987979E-2</v>
      </c>
      <c r="H200" s="29">
        <f>LN('ΒΗΜΑ 2ο-ΤΙΜΕΣ'!H200/'ΒΗΜΑ 2ο-ΤΙΜΕΣ'!H199)</f>
        <v>1.2500162764231468E-2</v>
      </c>
      <c r="I200" s="29">
        <f>LN('ΒΗΜΑ 2ο-ΤΙΜΕΣ'!I200/'ΒΗΜΑ 2ο-ΤΙΜΕΣ'!I199)</f>
        <v>1.5649771667127815E-2</v>
      </c>
      <c r="J200" s="29">
        <f>LN('ΒΗΜΑ 2ο-ΤΙΜΕΣ'!J200/'ΒΗΜΑ 2ο-ΤΙΜΕΣ'!J199)</f>
        <v>3.7594029239057455E-3</v>
      </c>
      <c r="K200" s="29">
        <f>LN('ΒΗΜΑ 2ο-ΤΙΜΕΣ'!K200/'ΒΗΜΑ 2ο-ΤΙΜΕΣ'!K199)</f>
        <v>3.2561016049312226E-2</v>
      </c>
      <c r="L200" s="29">
        <f>LN('ΒΗΜΑ 2ο-ΤΙΜΕΣ'!L200/'ΒΗΜΑ 2ο-ΤΙΜΕΣ'!L199)</f>
        <v>1.3423020332140771E-2</v>
      </c>
      <c r="M200" s="29">
        <f>LN('ΒΗΜΑ 2ο-ΤΙΜΕΣ'!M200/'ΒΗΜΑ 2ο-ΤΙΜΕΣ'!M199)</f>
        <v>-6.1162270174360944E-3</v>
      </c>
      <c r="N200" s="29">
        <f>LN('ΒΗΜΑ 2ο-ΤΙΜΕΣ'!N200/'ΒΗΜΑ 2ο-ΤΙΜΕΣ'!N199)</f>
        <v>5.1293294387550481E-2</v>
      </c>
      <c r="O200" s="29">
        <f>LN('ΒΗΜΑ 2ο-ΤΙΜΕΣ'!O200/'ΒΗΜΑ 2ο-ΤΙΜΕΣ'!O199)</f>
        <v>1.5267472130788381E-2</v>
      </c>
      <c r="P200" s="29">
        <f>LN('ΒΗΜΑ 2ο-ΤΙΜΕΣ'!P200/'ΒΗΜΑ 2ο-ΤΙΜΕΣ'!P199)</f>
        <v>-1.9512814223581601E-2</v>
      </c>
      <c r="Q200" s="29">
        <f>LN('ΒΗΜΑ 2ο-ΤΙΜΕΣ'!Q200/'ΒΗΜΑ 2ο-ΤΙΜΕΣ'!Q199)</f>
        <v>3.1441525834818879E-2</v>
      </c>
      <c r="R200" s="29">
        <f>LN('ΒΗΜΑ 2ο-ΤΙΜΕΣ'!R200/'ΒΗΜΑ 2ο-ΤΙΜΕΣ'!R199)</f>
        <v>1.6278167359688265E-2</v>
      </c>
      <c r="S200" s="29">
        <f>LN('ΒΗΜΑ 2ο-ΤΙΜΕΣ'!S200/'ΒΗΜΑ 2ο-ΤΙΜΕΣ'!S199)</f>
        <v>-7.168489478612516E-3</v>
      </c>
      <c r="T200" s="29">
        <f>LN('ΒΗΜΑ 2ο-ΤΙΜΕΣ'!T200/'ΒΗΜΑ 2ο-ΤΙΜΕΣ'!T199)</f>
        <v>1.3236269305083458E-3</v>
      </c>
      <c r="U200" s="29">
        <f>LN('ΒΗΜΑ 2ο-ΤΙΜΕΣ'!U200/'ΒΗΜΑ 2ο-ΤΙΜΕΣ'!U199)</f>
        <v>2.8170876966696439E-2</v>
      </c>
      <c r="V200" s="29">
        <f>LN('ΒΗΜΑ 2ο-ΤΙΜΕΣ'!V200/'ΒΗΜΑ 2ο-ΤΙΜΕΣ'!V199)</f>
        <v>-2.4097551579060641E-2</v>
      </c>
      <c r="W200" s="29">
        <f>LN('ΒΗΜΑ 2ο-ΤΙΜΕΣ'!W200/'ΒΗΜΑ 2ο-ΤΙΜΕΣ'!W199)</f>
        <v>1.5217684970886497E-2</v>
      </c>
      <c r="X200" s="29">
        <f>LN('ΒΗΜΑ 2ο-ΤΙΜΕΣ'!X200/'ΒΗΜΑ 2ο-ΤΙΜΕΣ'!X199)</f>
        <v>1.8888284520205859E-2</v>
      </c>
      <c r="Y200" s="29">
        <f>LN('ΒΗΜΑ 2ο-ΤΙΜΕΣ'!Y200/'ΒΗΜΑ 2ο-ΤΙΜΕΣ'!Y199)</f>
        <v>4.9958471933716697E-3</v>
      </c>
      <c r="Z200" s="29">
        <f>LN('ΒΗΜΑ 2ο-ΤΙΜΕΣ'!Z200/'ΒΗΜΑ 2ο-ΤΙΜΕΣ'!Z199)</f>
        <v>9.2593254127967262E-3</v>
      </c>
      <c r="AA200" s="29">
        <f>LN('ΒΗΜΑ 2ο-ΤΙΜΕΣ'!AA200/'ΒΗΜΑ 2ο-ΤΙΜΕΣ'!AA199)</f>
        <v>2.0250840936454875E-2</v>
      </c>
      <c r="AB200" s="29">
        <f>LN('ΒΗΜΑ 2ο-ΤΙΜΕΣ'!AB200/'ΒΗΜΑ 2ο-ΤΙΜΕΣ'!AB199)</f>
        <v>2.21975673831281E-3</v>
      </c>
      <c r="AC200" s="29">
        <f>LN('ΒΗΜΑ 2ο-ΤΙΜΕΣ'!AC200/'ΒΗΜΑ 2ο-ΤΙΜΕΣ'!AC199)</f>
        <v>1.1469027348764819E-2</v>
      </c>
      <c r="AD200" s="29">
        <f>LN('ΒΗΜΑ 2ο-ΤΙΜΕΣ'!AD200/'ΒΗΜΑ 2ο-ΤΙΜΕΣ'!AD199)</f>
        <v>5.5517144675077115E-3</v>
      </c>
      <c r="AE200" s="29">
        <f>LN('ΒΗΜΑ 2ο-ΤΙΜΕΣ'!AE200/'ΒΗΜΑ 2ο-ΤΙΜΕΣ'!AE199)</f>
        <v>2.5774622688615374E-2</v>
      </c>
      <c r="AF200" s="29">
        <f>LN('ΒΗΜΑ 2ο-ΤΙΜΕΣ'!AF200/'ΒΗΜΑ 2ο-ΤΙΜΕΣ'!AF199)</f>
        <v>1.4184634991956163E-2</v>
      </c>
      <c r="AG200" s="29">
        <f>LN('ΒΗΜΑ 2ο-ΤΙΜΕΣ'!AG200/'ΒΗΜΑ 2ο-ΤΙΜΕΣ'!AG199)</f>
        <v>1.0520779508038345E-3</v>
      </c>
      <c r="AH200" s="29">
        <f>LN('ΒΗΜΑ 2ο-ΤΙΜΕΣ'!AH200/'ΒΗΜΑ 2ο-ΤΙΜΕΣ'!AH199)</f>
        <v>1.933465170745563E-2</v>
      </c>
      <c r="AI200" s="29">
        <f>LN('ΒΗΜΑ 2ο-ΤΙΜΕΣ'!AI200/'ΒΗΜΑ 2ο-ΤΙΜΕΣ'!AI199)</f>
        <v>1.5824203606273287E-2</v>
      </c>
      <c r="AJ200" s="29">
        <f>LN('ΒΗΜΑ 2ο-ΤΙΜΕΣ'!AJ200/'ΒΗΜΑ 2ο-ΤΙΜΕΣ'!AJ199)</f>
        <v>1.6529301951210506E-2</v>
      </c>
      <c r="AK200" s="29">
        <f>LN('ΒΗΜΑ 2ο-ΤΙΜΕΣ'!AK200/'ΒΗΜΑ 2ο-ΤΙΜΕΣ'!AK199)</f>
        <v>1.1650617219975274E-2</v>
      </c>
      <c r="AL200" s="29">
        <f>LN('ΒΗΜΑ 2ο-ΤΙΜΕΣ'!AL200/'ΒΗΜΑ 2ο-ΤΙΜΕΣ'!AL199)</f>
        <v>1.1560822401076006E-2</v>
      </c>
      <c r="AM200" s="29">
        <f>LN('ΒΗΜΑ 2ο-ΤΙΜΕΣ'!AM200/'ΒΗΜΑ 2ο-ΤΙΜΕΣ'!AM199)</f>
        <v>0</v>
      </c>
      <c r="AN200" s="29">
        <f>LN('ΒΗΜΑ 2ο-ΤΙΜΕΣ'!AN200/'ΒΗΜΑ 2ο-ΤΙΜΕΣ'!AN199)</f>
        <v>2.4692612590371414E-2</v>
      </c>
      <c r="AO200" s="29">
        <f>LN('ΒΗΜΑ 2ο-ΤΙΜΕΣ'!AO200/'ΒΗΜΑ 2ο-ΤΙΜΕΣ'!AO199)</f>
        <v>7.7519768043179237E-3</v>
      </c>
    </row>
    <row r="201" spans="1:41">
      <c r="A201" s="28">
        <v>43208</v>
      </c>
      <c r="B201" s="29">
        <f>LN('ΒΗΜΑ 2ο-ΤΙΜΕΣ'!B201/'ΒΗΜΑ 2ο-ΤΙΜΕΣ'!B200)</f>
        <v>1.1049836186584935E-2</v>
      </c>
      <c r="C201" s="29">
        <f>LN('ΒΗΜΑ 2ο-ΤΙΜΕΣ'!C201/'ΒΗΜΑ 2ο-ΤΙΜΕΣ'!C200)</f>
        <v>-2.9717703891575932E-3</v>
      </c>
      <c r="D201" s="29">
        <f>LN('ΒΗΜΑ 2ο-ΤΙΜΕΣ'!D201/'ΒΗΜΑ 2ο-ΤΙΜΕΣ'!D200)</f>
        <v>-6.9686693160933158E-3</v>
      </c>
      <c r="E201" s="29">
        <f>LN('ΒΗΜΑ 2ο-ΤΙΜΕΣ'!E201/'ΒΗΜΑ 2ο-ΤΙΜΕΣ'!E200)</f>
        <v>2.5820699621742788E-2</v>
      </c>
      <c r="F201" s="29">
        <f>LN('ΒΗΜΑ 2ο-ΤΙΜΕΣ'!F201/'ΒΗΜΑ 2ο-ΤΙΜΕΣ'!F200)</f>
        <v>7.2551708811720156E-3</v>
      </c>
      <c r="G201" s="29">
        <f>LN('ΒΗΜΑ 2ο-ΤΙΜΕΣ'!G201/'ΒΗΜΑ 2ο-ΤΙΜΕΣ'!G200)</f>
        <v>-1.4235115821872098E-2</v>
      </c>
      <c r="H201" s="29">
        <f>LN('ΒΗΜΑ 2ο-ΤΙΜΕΣ'!H201/'ΒΗΜΑ 2ο-ΤΙΜΕΣ'!H200)</f>
        <v>0</v>
      </c>
      <c r="I201" s="29">
        <f>LN('ΒΗΜΑ 2ο-ΤΙΜΕΣ'!I201/'ΒΗΜΑ 2ο-ΤΙΜΕΣ'!I200)</f>
        <v>-1.4073727211661965E-2</v>
      </c>
      <c r="J201" s="29">
        <f>LN('ΒΗΜΑ 2ο-ΤΙΜΕΣ'!J201/'ΒΗΜΑ 2ο-ΤΙΜΕΣ'!J200)</f>
        <v>-1.5123161574220773E-2</v>
      </c>
      <c r="K201" s="29">
        <f>LN('ΒΗΜΑ 2ο-ΤΙΜΕΣ'!K201/'ΒΗΜΑ 2ο-ΤΙΜΕΣ'!K200)</f>
        <v>-1.1507606851479802E-2</v>
      </c>
      <c r="L201" s="29">
        <f>LN('ΒΗΜΑ 2ο-ΤΙΜΕΣ'!L201/'ΒΗΜΑ 2ο-ΤΙΜΕΣ'!L200)</f>
        <v>6.4538521137571164E-2</v>
      </c>
      <c r="M201" s="29">
        <f>LN('ΒΗΜΑ 2ο-ΤΙΜΕΣ'!M201/'ΒΗΜΑ 2ο-ΤΙΜΕΣ'!M200)</f>
        <v>-2.4570036930521028E-3</v>
      </c>
      <c r="N201" s="29">
        <f>LN('ΒΗΜΑ 2ο-ΤΙΜΕΣ'!N201/'ΒΗΜΑ 2ο-ΤΙΜΕΣ'!N200)</f>
        <v>-5.8997221271882708E-3</v>
      </c>
      <c r="O201" s="29">
        <f>LN('ΒΗΜΑ 2ο-ΤΙΜΕΣ'!O201/'ΒΗΜΑ 2ο-ΤΙΜΕΣ'!O200)</f>
        <v>-1.5267472130788421E-2</v>
      </c>
      <c r="P201" s="29">
        <f>LN('ΒΗΜΑ 2ο-ΤΙΜΕΣ'!P201/'ΒΗΜΑ 2ο-ΤΙΜΕΣ'!P200)</f>
        <v>0</v>
      </c>
      <c r="Q201" s="29">
        <f>LN('ΒΗΜΑ 2ο-ΤΙΜΕΣ'!Q201/'ΒΗΜΑ 2ο-ΤΙΜΕΣ'!Q200)</f>
        <v>2.3530497410194036E-2</v>
      </c>
      <c r="R201" s="29">
        <f>LN('ΒΗΜΑ 2ο-ΤΙΜΕΣ'!R201/'ΒΗΜΑ 2ο-ΤΙΜΕΣ'!R200)</f>
        <v>-1.1911348193348008E-2</v>
      </c>
      <c r="S201" s="29">
        <f>LN('ΒΗΜΑ 2ο-ΤΙΜΕΣ'!S201/'ΒΗΜΑ 2ο-ΤΙΜΕΣ'!S200)</f>
        <v>-1.0850016024065705E-2</v>
      </c>
      <c r="T201" s="29">
        <f>LN('ΒΗΜΑ 2ο-ΤΙΜΕΣ'!T201/'ΒΗΜΑ 2ο-ΤΙΜΕΣ'!T200)</f>
        <v>5.2770571008438193E-3</v>
      </c>
      <c r="U201" s="29">
        <f>LN('ΒΗΜΑ 2ο-ΤΙΜΕΣ'!U201/'ΒΗΜΑ 2ο-ΤΙΜΕΣ'!U200)</f>
        <v>-1.3986241974739952E-2</v>
      </c>
      <c r="V201" s="29">
        <f>LN('ΒΗΜΑ 2ο-ΤΙΜΕΣ'!V201/'ΒΗΜΑ 2ο-ΤΙΜΕΣ'!V200)</f>
        <v>0</v>
      </c>
      <c r="W201" s="29">
        <f>LN('ΒΗΜΑ 2ο-ΤΙΜΕΣ'!W201/'ΒΗΜΑ 2ο-ΤΙΜΕΣ'!W200)</f>
        <v>3.23102058144654E-3</v>
      </c>
      <c r="X201" s="29">
        <f>LN('ΒΗΜΑ 2ο-ΤΙΜΕΣ'!X201/'ΒΗΜΑ 2ο-ΤΙΜΕΣ'!X200)</f>
        <v>1.3423020332140771E-2</v>
      </c>
      <c r="Y201" s="29">
        <f>LN('ΒΗΜΑ 2ο-ΤΙΜΕΣ'!Y201/'ΒΗΜΑ 2ο-ΤΙΜΕΣ'!Y200)</f>
        <v>-1.0016778243471232E-2</v>
      </c>
      <c r="Z201" s="29">
        <f>LN('ΒΗΜΑ 2ο-ΤΙΜΕΣ'!Z201/'ΒΗΜΑ 2ο-ΤΙΜΕΣ'!Z200)</f>
        <v>1.3730192811902037E-2</v>
      </c>
      <c r="AA201" s="29">
        <f>LN('ΒΗΜΑ 2ο-ΤΙΜΕΣ'!AA201/'ΒΗΜΑ 2ο-ΤΙΜΕΣ'!AA200)</f>
        <v>-1.5448910941047601E-2</v>
      </c>
      <c r="AB201" s="29">
        <f>LN('ΒΗΜΑ 2ο-ΤΙΜΕΣ'!AB201/'ΒΗΜΑ 2ο-ΤΙΜΕΣ'!AB200)</f>
        <v>-2.4692612590371411E-2</v>
      </c>
      <c r="AC201" s="29">
        <f>LN('ΒΗΜΑ 2ο-ΤΙΜΕΣ'!AC201/'ΒΗΜΑ 2ο-ΤΙΜΕΣ'!AC200)</f>
        <v>8.7336799687546315E-3</v>
      </c>
      <c r="AD201" s="29">
        <f>LN('ΒΗΜΑ 2ο-ΤΙΜΕΣ'!AD201/'ΒΗΜΑ 2ο-ΤΙΜΕΣ'!AD200)</f>
        <v>-1.1134422616665187E-2</v>
      </c>
      <c r="AE201" s="29">
        <f>LN('ΒΗΜΑ 2ο-ΤΙΜΕΣ'!AE201/'ΒΗΜΑ 2ο-ΤΙΜΕΣ'!AE200)</f>
        <v>0</v>
      </c>
      <c r="AF201" s="29">
        <f>LN('ΒΗΜΑ 2ο-ΤΙΜΕΣ'!AF201/'ΒΗΜΑ 2ο-ΤΙΜΕΣ'!AF200)</f>
        <v>-7.067167223092443E-3</v>
      </c>
      <c r="AG201" s="29">
        <f>LN('ΒΗΜΑ 2ο-ΤΙΜΕΣ'!AG201/'ΒΗΜΑ 2ο-ΤΙΜΕΣ'!AG200)</f>
        <v>-2.1052639354624272E-3</v>
      </c>
      <c r="AH201" s="29">
        <f>LN('ΒΗΜΑ 2ο-ΤΙΜΕΣ'!AH201/'ΒΗΜΑ 2ο-ΤΙΜΕΣ'!AH200)</f>
        <v>9.5289233458783259E-3</v>
      </c>
      <c r="AI201" s="29">
        <f>LN('ΒΗΜΑ 2ο-ΤΙΜΕΣ'!AI201/'ΒΗΜΑ 2ο-ΤΙΜΕΣ'!AI200)</f>
        <v>0</v>
      </c>
      <c r="AJ201" s="29">
        <f>LN('ΒΗΜΑ 2ο-ΤΙΜΕΣ'!AJ201/'ΒΗΜΑ 2ο-ΤΙΜΕΣ'!AJ200)</f>
        <v>0</v>
      </c>
      <c r="AK201" s="29">
        <f>LN('ΒΗΜΑ 2ο-ΤΙΜΕΣ'!AK201/'ΒΗΜΑ 2ο-ΤΙΜΕΣ'!AK200)</f>
        <v>-5.8083415957467903E-3</v>
      </c>
      <c r="AL201" s="29">
        <f>LN('ΒΗΜΑ 2ο-ΤΙΜΕΣ'!AL201/'ΒΗΜΑ 2ο-ΤΙΜΕΣ'!AL200)</f>
        <v>2.8694424279529607E-3</v>
      </c>
      <c r="AM201" s="29">
        <f>LN('ΒΗΜΑ 2ο-ΤΙΜΕΣ'!AM201/'ΒΗΜΑ 2ο-ΤΙΜΕΣ'!AM200)</f>
        <v>0</v>
      </c>
      <c r="AN201" s="29">
        <f>LN('ΒΗΜΑ 2ο-ΤΙΜΕΣ'!AN201/'ΒΗΜΑ 2ο-ΤΙΜΕΣ'!AN200)</f>
        <v>-1.8462062839735442E-2</v>
      </c>
      <c r="AO201" s="29">
        <f>LN('ΒΗΜΑ 2ο-ΤΙΜΕΣ'!AO201/'ΒΗΜΑ 2ο-ΤΙΜΕΣ'!AO200)</f>
        <v>-1.9323677510539241E-3</v>
      </c>
    </row>
    <row r="202" spans="1:41">
      <c r="A202" s="28">
        <v>43209</v>
      </c>
      <c r="B202" s="29">
        <f>LN('ΒΗΜΑ 2ο-ΤΙΜΕΣ'!B202/'ΒΗΜΑ 2ο-ΤΙΜΕΣ'!B201)</f>
        <v>7.6628727455690972E-3</v>
      </c>
      <c r="C202" s="29">
        <f>LN('ΒΗΜΑ 2ο-ΤΙΜΕΣ'!C202/'ΒΗΜΑ 2ο-ΤΙΜΕΣ'!C201)</f>
        <v>-1.4892035514677455E-3</v>
      </c>
      <c r="D202" s="29">
        <f>LN('ΒΗΜΑ 2ο-ΤΙΜΕΣ'!D202/'ΒΗΜΑ 2ο-ΤΙΜΕΣ'!D201)</f>
        <v>4.2443057509753086E-2</v>
      </c>
      <c r="E202" s="29">
        <f>LN('ΒΗΜΑ 2ο-ΤΙΜΕΣ'!E202/'ΒΗΜΑ 2ο-ΤΙΜΕΣ'!E201)</f>
        <v>3.2789822822990755E-2</v>
      </c>
      <c r="F202" s="29">
        <f>LN('ΒΗΜΑ 2ο-ΤΙΜΕΣ'!F202/'ΒΗΜΑ 2ο-ΤΙΜΕΣ'!F201)</f>
        <v>1.0785005676562572E-2</v>
      </c>
      <c r="G202" s="29">
        <f>LN('ΒΗΜΑ 2ο-ΤΙΜΕΣ'!G202/'ΒΗΜΑ 2ο-ΤΙΜΕΣ'!G201)</f>
        <v>0</v>
      </c>
      <c r="H202" s="29">
        <f>LN('ΒΗΜΑ 2ο-ΤΙΜΕΣ'!H202/'ΒΗΜΑ 2ο-ΤΙΜΕΣ'!H201)</f>
        <v>3.1007776782481854E-3</v>
      </c>
      <c r="I202" s="29">
        <f>LN('ΒΗΜΑ 2ο-ΤΙΜΕΣ'!I202/'ΒΗΜΑ 2ο-ΤΙΜΕΣ'!I201)</f>
        <v>7.8431774610258787E-3</v>
      </c>
      <c r="J202" s="29">
        <f>LN('ΒΗΜΑ 2ο-ΤΙΜΕΣ'!J202/'ΒΗΜΑ 2ο-ΤΙΜΕΣ'!J201)</f>
        <v>-1.3423020332140774E-2</v>
      </c>
      <c r="K202" s="29">
        <f>LN('ΒΗΜΑ 2ο-ΤΙΜΕΣ'!K202/'ΒΗΜΑ 2ο-ΤΙΜΕΣ'!K201)</f>
        <v>1.6073824831060835E-2</v>
      </c>
      <c r="L202" s="29">
        <f>LN('ΒΗΜΑ 2ο-ΤΙΜΕΣ'!L202/'ΒΗΜΑ 2ο-ΤΙΜΕΣ'!L201)</f>
        <v>0</v>
      </c>
      <c r="M202" s="29">
        <f>LN('ΒΗΜΑ 2ο-ΤΙΜΕΣ'!M202/'ΒΗΜΑ 2ο-ΤΙΜΕΣ'!M201)</f>
        <v>-1.3622501681296023E-2</v>
      </c>
      <c r="N202" s="29">
        <f>LN('ΒΗΜΑ 2ο-ΤΙΜΕΣ'!N202/'ΒΗΜΑ 2ο-ΤΙΜΕΣ'!N201)</f>
        <v>1.1764841579586431E-2</v>
      </c>
      <c r="O202" s="29">
        <f>LN('ΒΗΜΑ 2ο-ΤΙΜΕΣ'!O202/'ΒΗΜΑ 2ο-ΤΙΜΕΣ'!O201)</f>
        <v>0</v>
      </c>
      <c r="P202" s="29">
        <f>LN('ΒΗΜΑ 2ο-ΤΙΜΕΣ'!P202/'ΒΗΜΑ 2ο-ΤΙΜΕΣ'!P201)</f>
        <v>7.3619964410690398E-3</v>
      </c>
      <c r="Q202" s="29">
        <f>LN('ΒΗΜΑ 2ο-ΤΙΜΕΣ'!Q202/'ΒΗΜΑ 2ο-ΤΙΜΕΣ'!Q201)</f>
        <v>-2.3282897595910735E-3</v>
      </c>
      <c r="R202" s="29">
        <f>LN('ΒΗΜΑ 2ο-ΤΙΜΕΣ'!R202/'ΒΗΜΑ 2ο-ΤΙΜΕΣ'!R201)</f>
        <v>1.2987195526811331E-2</v>
      </c>
      <c r="S202" s="29">
        <f>LN('ΒΗΜΑ 2ο-ΤΙΜΕΣ'!S202/'ΒΗΜΑ 2ο-ΤΙΜΕΣ'!S201)</f>
        <v>1.4440684154794428E-2</v>
      </c>
      <c r="T202" s="29">
        <f>LN('ΒΗΜΑ 2ο-ΤΙΜΕΣ'!T202/'ΒΗΜΑ 2ο-ΤΙΜΕΣ'!T201)</f>
        <v>1.1772536225267412E-2</v>
      </c>
      <c r="U202" s="29">
        <f>LN('ΒΗΜΑ 2ο-ΤΙΜΕΣ'!U202/'ΒΗΜΑ 2ο-ΤΙΜΕΣ'!U201)</f>
        <v>3.4605529177475523E-2</v>
      </c>
      <c r="V202" s="29">
        <f>LN('ΒΗΜΑ 2ο-ΤΙΜΕΣ'!V202/'ΒΗΜΑ 2ο-ΤΙΜΕΣ'!V201)</f>
        <v>0</v>
      </c>
      <c r="W202" s="29">
        <f>LN('ΒΗΜΑ 2ο-ΤΙΜΕΣ'!W202/'ΒΗΜΑ 2ο-ΤΙΜΕΣ'!W201)</f>
        <v>-4.3103515011223229E-3</v>
      </c>
      <c r="X202" s="29">
        <f>LN('ΒΗΜΑ 2ο-ΤΙΜΕΣ'!X202/'ΒΗΜΑ 2ο-ΤΙΜΕΣ'!X201)</f>
        <v>5.1151006667704089E-3</v>
      </c>
      <c r="Y202" s="29">
        <f>LN('ΒΗΜΑ 2ο-ΤΙΜΕΣ'!Y202/'ΒΗΜΑ 2ο-ΤΙΜΕΣ'!Y201)</f>
        <v>-1.351371916672282E-2</v>
      </c>
      <c r="Z202" s="29">
        <f>LN('ΒΗΜΑ 2ο-ΤΙΜΕΣ'!Z202/'ΒΗΜΑ 2ο-ΤΙΜΕΣ'!Z201)</f>
        <v>0</v>
      </c>
      <c r="AA202" s="29">
        <f>LN('ΒΗΜΑ 2ο-ΤΙΜΕΣ'!AA202/'ΒΗΜΑ 2ο-ΤΙΜΕΣ'!AA201)</f>
        <v>1.3087634755367703E-2</v>
      </c>
      <c r="AB202" s="29">
        <f>LN('ΒΗΜΑ 2ο-ΤΙΜΕΣ'!AB202/'ΒΗΜΑ 2ο-ΤΙΜΕΣ'!AB201)</f>
        <v>2.6907452919924187E-2</v>
      </c>
      <c r="AC202" s="29">
        <f>LN('ΒΗΜΑ 2ο-ΤΙΜΕΣ'!AC202/'ΒΗΜΑ 2ο-ΤΙΜΕΣ'!AC201)</f>
        <v>2.5752496102414764E-2</v>
      </c>
      <c r="AD202" s="29">
        <f>LN('ΒΗΜΑ 2ο-ΤΙΜΕΣ'!AD202/'ΒΗΜΑ 2ο-ΤΙΜΕΣ'!AD201)</f>
        <v>2.0971695907235511E-3</v>
      </c>
      <c r="AE202" s="29">
        <f>LN('ΒΗΜΑ 2ο-ΤΙΜΕΣ'!AE202/'ΒΗΜΑ 2ο-ΤΙΜΕΣ'!AE201)</f>
        <v>0</v>
      </c>
      <c r="AF202" s="29">
        <f>LN('ΒΗΜΑ 2ο-ΤΙΜΕΣ'!AF202/'ΒΗΜΑ 2ο-ΤΙΜΕΣ'!AF201)</f>
        <v>-7.1174677688637666E-3</v>
      </c>
      <c r="AG202" s="29">
        <f>LN('ΒΗΜΑ 2ο-ΤΙΜΕΣ'!AG202/'ΒΗΜΑ 2ο-ΤΙΜΕΣ'!AG201)</f>
        <v>-2.1300059796089198E-2</v>
      </c>
      <c r="AH202" s="29">
        <f>LN('ΒΗΜΑ 2ο-ΤΙΜΕΣ'!AH202/'ΒΗΜΑ 2ο-ΤΙΜΕΣ'!AH201)</f>
        <v>-4.2238711161850595E-3</v>
      </c>
      <c r="AI202" s="29">
        <f>LN('ΒΗΜΑ 2ο-ΤΙΜΕΣ'!AI202/'ΒΗΜΑ 2ο-ΤΙΜΕΣ'!AI201)</f>
        <v>-8.9133260664263931E-3</v>
      </c>
      <c r="AJ202" s="29">
        <f>LN('ΒΗΜΑ 2ο-ΤΙΜΕΣ'!AJ202/'ΒΗΜΑ 2ο-ΤΙΜΕΣ'!AJ201)</f>
        <v>1.6260520871780326E-2</v>
      </c>
      <c r="AK202" s="29">
        <f>LN('ΒΗΜΑ 2ο-ΤΙΜΕΣ'!AK202/'ΒΗΜΑ 2ο-ΤΙΜΕΣ'!AK201)</f>
        <v>-9.756174945364798E-3</v>
      </c>
      <c r="AL202" s="29">
        <f>LN('ΒΗΜΑ 2ο-ΤΙΜΕΣ'!AL202/'ΒΗΜΑ 2ο-ΤΙΜΕΣ'!AL201)</f>
        <v>-8.6331471447030021E-3</v>
      </c>
      <c r="AM202" s="29">
        <f>LN('ΒΗΜΑ 2ο-ΤΙΜΕΣ'!AM202/'ΒΗΜΑ 2ο-ΤΙΜΕΣ'!AM201)</f>
        <v>0</v>
      </c>
      <c r="AN202" s="29">
        <f>LN('ΒΗΜΑ 2ο-ΤΙΜΕΣ'!AN202/'ΒΗΜΑ 2ο-ΤΙΜΕΣ'!AN201)</f>
        <v>4.2559614418795903E-2</v>
      </c>
      <c r="AO202" s="29">
        <f>LN('ΒΗΜΑ 2ο-ΤΙΜΕΣ'!AO202/'ΒΗΜΑ 2ο-ΤΙΜΕΣ'!AO201)</f>
        <v>-1.7561426929947183E-2</v>
      </c>
    </row>
    <row r="203" spans="1:41">
      <c r="A203" s="28">
        <v>43210</v>
      </c>
      <c r="B203" s="29">
        <f>LN('ΒΗΜΑ 2ο-ΤΙΜΕΣ'!B203/'ΒΗΜΑ 2ο-ΤΙΜΕΣ'!B202)</f>
        <v>-5.4674821821335011E-3</v>
      </c>
      <c r="C203" s="29">
        <f>LN('ΒΗΜΑ 2ο-ΤΙΜΕΣ'!C203/'ΒΗΜΑ 2ο-ΤΙΜΕΣ'!C202)</f>
        <v>1.0378150968713909E-2</v>
      </c>
      <c r="D203" s="29">
        <f>LN('ΒΗΜΑ 2ο-ΤΙΜΕΣ'!D203/'ΒΗΜΑ 2ο-ΤΙΜΕΣ'!D202)</f>
        <v>-1.3495481474884509E-2</v>
      </c>
      <c r="E203" s="29">
        <f>LN('ΒΗΜΑ 2ο-ΤΙΜΕΣ'!E203/'ΒΗΜΑ 2ο-ΤΙΜΕΣ'!E202)</f>
        <v>-2.6924703370592721E-2</v>
      </c>
      <c r="F203" s="29">
        <f>LN('ΒΗΜΑ 2ο-ΤΙΜΕΣ'!F203/'ΒΗΜΑ 2ο-ΤΙΜΕΣ'!F202)</f>
        <v>-1.1990551331911419E-2</v>
      </c>
      <c r="G203" s="29">
        <f>LN('ΒΗΜΑ 2ο-ΤΙΜΕΣ'!G203/'ΒΗΜΑ 2ο-ΤΙΜΕΣ'!G202)</f>
        <v>3.5778213478841235E-3</v>
      </c>
      <c r="H203" s="29">
        <f>LN('ΒΗΜΑ 2ο-ΤΙΜΕΣ'!H203/'ΒΗΜΑ 2ο-ΤΙΜΕΣ'!H202)</f>
        <v>3.0911925696728796E-3</v>
      </c>
      <c r="I203" s="29">
        <f>LN('ΒΗΜΑ 2ο-ΤΙΜΕΣ'!I203/'ΒΗΜΑ 2ο-ΤΙΜΕΣ'!I202)</f>
        <v>-9.4192219164916397E-3</v>
      </c>
      <c r="J203" s="29">
        <f>LN('ΒΗΜΑ 2ο-ΤΙΜΕΣ'!J203/'ΒΗΜΑ 2ο-ΤΙΜΕΣ'!J202)</f>
        <v>-9.6993970887135055E-3</v>
      </c>
      <c r="K203" s="29">
        <f>LN('ΒΗΜΑ 2ο-ΤΙΜΕΣ'!K203/'ΒΗΜΑ 2ο-ΤΙΜΕΣ'!K202)</f>
        <v>-9.1533819864872482E-3</v>
      </c>
      <c r="L203" s="29">
        <f>LN('ΒΗΜΑ 2ο-ΤΙΜΕΣ'!L203/'ΒΗΜΑ 2ο-ΤΙΜΕΣ'!L202)</f>
        <v>1.8576385572935238E-2</v>
      </c>
      <c r="M203" s="29">
        <f>LN('ΒΗΜΑ 2ο-ΤΙΜΕΣ'!M203/'ΒΗΜΑ 2ο-ΤΙΜΕΣ'!M202)</f>
        <v>3.1904546518745067E-2</v>
      </c>
      <c r="N203" s="29">
        <f>LN('ΒΗΜΑ 2ο-ΤΙΜΕΣ'!N203/'ΒΗΜΑ 2ο-ΤΙΜΕΣ'!N202)</f>
        <v>8.7336799687546315E-3</v>
      </c>
      <c r="O203" s="29">
        <f>LN('ΒΗΜΑ 2ο-ΤΙΜΕΣ'!O203/'ΒΗΜΑ 2ο-ΤΙΜΕΣ'!O202)</f>
        <v>7.6628727455690972E-3</v>
      </c>
      <c r="P203" s="29">
        <f>LN('ΒΗΜΑ 2ο-ΤΙΜΕΣ'!P203/'ΒΗΜΑ 2ο-ΤΙΜΕΣ'!P202)</f>
        <v>-1.7263067423780597E-2</v>
      </c>
      <c r="Q203" s="29">
        <f>LN('ΒΗΜΑ 2ο-ΤΙΜΕΣ'!Q203/'ΒΗΜΑ 2ο-ΤΙΜΕΣ'!Q202)</f>
        <v>-2.1202207650602937E-2</v>
      </c>
      <c r="R203" s="29">
        <f>LN('ΒΗΜΑ 2ο-ΤΙΜΕΣ'!R203/'ΒΗΜΑ 2ο-ΤΙΜΕΣ'!R202)</f>
        <v>1.0746911297653593E-3</v>
      </c>
      <c r="S203" s="29">
        <f>LN('ΒΗΜΑ 2ο-ΤΙΜΕΣ'!S203/'ΒΗΜΑ 2ο-ΤΙΜΕΣ'!S202)</f>
        <v>1.7905107737882938E-3</v>
      </c>
      <c r="T203" s="29">
        <f>LN('ΒΗΜΑ 2ο-ΤΙΜΕΣ'!T203/'ΒΗΜΑ 2ο-ΤΙΜΕΣ'!T202)</f>
        <v>3.8935805191320197E-3</v>
      </c>
      <c r="U203" s="29">
        <f>LN('ΒΗΜΑ 2ο-ΤΙΜΕΣ'!U203/'ΒΗΜΑ 2ο-ΤΙΜΕΣ'!U202)</f>
        <v>-3.4605529177475607E-2</v>
      </c>
      <c r="V203" s="29">
        <f>LN('ΒΗΜΑ 2ο-ΤΙΜΕΣ'!V203/'ΒΗΜΑ 2ο-ΤΙΜΕΣ'!V202)</f>
        <v>0</v>
      </c>
      <c r="W203" s="29">
        <f>LN('ΒΗΜΑ 2ο-ΤΙΜΕΣ'!W203/'ΒΗΜΑ 2ο-ΤΙΜΕΣ'!W202)</f>
        <v>1.0741241831412616E-2</v>
      </c>
      <c r="X203" s="29">
        <f>LN('ΒΗΜΑ 2ο-ΤΙΜΕΣ'!X203/'ΒΗΜΑ 2ο-ΤΙΜΕΣ'!X202)</f>
        <v>-2.0429016298004047E-3</v>
      </c>
      <c r="Y203" s="29">
        <f>LN('ΒΗΜΑ 2ο-ΤΙΜΕΣ'!Y203/'ΒΗΜΑ 2ο-ΤΙΜΕΣ'!Y202)</f>
        <v>1.6992357529598428E-3</v>
      </c>
      <c r="Z203" s="29">
        <f>LN('ΒΗΜΑ 2ο-ΤΙΜΕΣ'!Z203/'ΒΗΜΑ 2ο-ΤΙΜΕΣ'!Z202)</f>
        <v>-3.9402547866028821E-2</v>
      </c>
      <c r="AA203" s="29">
        <f>LN('ΒΗΜΑ 2ο-ΤΙΜΕΣ'!AA203/'ΒΗΜΑ 2ο-ΤΙΜΕΣ'!AA202)</f>
        <v>-2.392458608524525E-2</v>
      </c>
      <c r="AB203" s="29">
        <f>LN('ΒΗΜΑ 2ο-ΤΙΜΕΣ'!AB203/'ΒΗΜΑ 2ο-ΤΙΜΕΣ'!AB202)</f>
        <v>2.2099456508028917E-3</v>
      </c>
      <c r="AC203" s="29">
        <f>LN('ΒΗΜΑ 2ο-ΤΙΜΕΣ'!AC203/'ΒΗΜΑ 2ο-ΤΙΜΕΣ'!AC202)</f>
        <v>-1.0221554071538139E-2</v>
      </c>
      <c r="AD203" s="29">
        <f>LN('ΒΗΜΑ 2ο-ΤΙΜΕΣ'!AD203/'ΒΗΜΑ 2ο-ΤΙΜΕΣ'!AD202)</f>
        <v>-8.4151969252845849E-3</v>
      </c>
      <c r="AE203" s="29">
        <f>LN('ΒΗΜΑ 2ο-ΤΙΜΕΣ'!AE203/'ΒΗΜΑ 2ο-ΤΙΜΕΣ'!AE202)</f>
        <v>-2.5477720787987755E-3</v>
      </c>
      <c r="AF203" s="29">
        <f>LN('ΒΗΜΑ 2ο-ΤΙΜΕΣ'!AF203/'ΒΗΜΑ 2ο-ΤΙΜΕΣ'!AF202)</f>
        <v>3.5650661644961446E-3</v>
      </c>
      <c r="AG203" s="29">
        <f>LN('ΒΗΜΑ 2ο-ΤΙΜΕΣ'!AG203/'ΒΗΜΑ 2ο-ΤΙΜΕΣ'!AG202)</f>
        <v>1.1771136450210908E-2</v>
      </c>
      <c r="AH203" s="29">
        <f>LN('ΒΗΜΑ 2ο-ΤΙΜΕΣ'!AH203/'ΒΗΜΑ 2ο-ΤΙΜΕΣ'!AH202)</f>
        <v>-1.9231361927887533E-2</v>
      </c>
      <c r="AI203" s="29">
        <f>LN('ΒΗΜΑ 2ο-ΤΙΜΕΣ'!AI203/'ΒΗΜΑ 2ο-ΤΙΜΕΣ'!AI202)</f>
        <v>-1.5267472130788421E-2</v>
      </c>
      <c r="AJ203" s="29">
        <f>LN('ΒΗΜΑ 2ο-ΤΙΜΕΣ'!AJ203/'ΒΗΜΑ 2ο-ΤΙΜΕΣ'!AJ202)</f>
        <v>-1.6260520871780405E-2</v>
      </c>
      <c r="AK203" s="29">
        <f>LN('ΒΗΜΑ 2ο-ΤΙΜΕΣ'!AK203/'ΒΗΜΑ 2ο-ΤΙΜΕΣ'!AK202)</f>
        <v>0</v>
      </c>
      <c r="AL203" s="29">
        <f>LN('ΒΗΜΑ 2ο-ΤΙΜΕΣ'!AL203/'ΒΗΜΑ 2ο-ΤΙΜΕΣ'!AL202)</f>
        <v>0</v>
      </c>
      <c r="AM203" s="29">
        <f>LN('ΒΗΜΑ 2ο-ΤΙΜΕΣ'!AM203/'ΒΗΜΑ 2ο-ΤΙΜΕΣ'!AM202)</f>
        <v>-8.1301260832501755E-3</v>
      </c>
      <c r="AN203" s="29">
        <f>LN('ΒΗΜΑ 2ο-ΤΙΜΕΣ'!AN203/'ΒΗΜΑ 2ο-ΤΙΜΕΣ'!AN202)</f>
        <v>0</v>
      </c>
      <c r="AO203" s="29">
        <f>LN('ΒΗΜΑ 2ο-ΤΙΜΕΣ'!AO203/'ΒΗΜΑ 2ο-ΤΙΜΕΣ'!AO202)</f>
        <v>1.9493794681001132E-2</v>
      </c>
    </row>
    <row r="204" spans="1:41">
      <c r="A204" s="28">
        <v>43213</v>
      </c>
      <c r="B204" s="29">
        <f>LN('ΒΗΜΑ 2ο-ΤΙΜΕΣ'!B204/'ΒΗΜΑ 2ο-ΤΙΜΕΣ'!B203)</f>
        <v>0</v>
      </c>
      <c r="C204" s="29">
        <f>LN('ΒΗΜΑ 2ο-ΤΙΜΕΣ'!C204/'ΒΗΜΑ 2ο-ΤΙΜΕΣ'!C203)</f>
        <v>-1.1869575555383882E-2</v>
      </c>
      <c r="D204" s="29">
        <f>LN('ΒΗΜΑ 2ο-ΤΙΜΕΣ'!D204/'ΒΗΜΑ 2ο-ΤΙΜΕΣ'!D203)</f>
        <v>-1.0929070532190317E-2</v>
      </c>
      <c r="E204" s="29">
        <f>LN('ΒΗΜΑ 2ο-ΤΙΜΕΣ'!E204/'ΒΗΜΑ 2ο-ΤΙΜΕΣ'!E203)</f>
        <v>-3.9766671128079426E-2</v>
      </c>
      <c r="F204" s="29">
        <f>LN('ΒΗΜΑ 2ο-ΤΙΜΕΣ'!F204/'ΒΗΜΑ 2ο-ΤΙΜΕΣ'!F203)</f>
        <v>-1.8259789132754521E-2</v>
      </c>
      <c r="G204" s="29">
        <f>LN('ΒΗΜΑ 2ο-ΤΙΜΕΣ'!G204/'ΒΗΜΑ 2ο-ΤΙΜΕΣ'!G203)</f>
        <v>7.1174677688639549E-3</v>
      </c>
      <c r="H204" s="29">
        <f>LN('ΒΗΜΑ 2ο-ΤΙΜΕΣ'!H204/'ΒΗΜΑ 2ο-ΤΙΜΕΣ'!H203)</f>
        <v>-1.5552413007484884E-2</v>
      </c>
      <c r="I204" s="29">
        <f>LN('ΒΗΜΑ 2ο-ΤΙΜΕΣ'!I204/'ΒΗΜΑ 2ο-ΤΙΜΕΣ'!I203)</f>
        <v>2.1841741915048854E-2</v>
      </c>
      <c r="J204" s="29">
        <f>LN('ΒΗΜΑ 2ο-ΤΙΜΕΣ'!J204/'ΒΗΜΑ 2ο-ΤΙΜΕΣ'!J203)</f>
        <v>-1.1764841579586257E-2</v>
      </c>
      <c r="K204" s="29">
        <f>LN('ΒΗΜΑ 2ο-ΤΙΜΕΣ'!K204/'ΒΗΜΑ 2ο-ΤΙΜΕΣ'!K203)</f>
        <v>-2.3014969882792745E-3</v>
      </c>
      <c r="L204" s="29">
        <f>LN('ΒΗΜΑ 2ο-ΤΙΜΕΣ'!L204/'ΒΗΜΑ 2ο-ΤΙΜΕΣ'!L203)</f>
        <v>-3.1155167779795462E-2</v>
      </c>
      <c r="M204" s="29">
        <f>LN('ΒΗΜΑ 2ο-ΤΙΜΕΣ'!M204/'ΒΗΜΑ 2ο-ΤΙΜΕΣ'!M203)</f>
        <v>1.4388737452099671E-2</v>
      </c>
      <c r="N204" s="29">
        <f>LN('ΒΗΜΑ 2ο-ΤΙΜΕΣ'!N204/'ΒΗΜΑ 2ο-ΤΙΜΕΣ'!N203)</f>
        <v>-2.0498521548341045E-2</v>
      </c>
      <c r="O204" s="29">
        <f>LN('ΒΗΜΑ 2ο-ΤΙΜΕΣ'!O204/'ΒΗΜΑ 2ο-ΤΙΜΕΣ'!O203)</f>
        <v>3.8095284166676487E-3</v>
      </c>
      <c r="P204" s="29">
        <f>LN('ΒΗΜΑ 2ο-ΤΙΜΕΣ'!P204/'ΒΗΜΑ 2ο-ΤΙΜΕΣ'!P203)</f>
        <v>-2.4906613124519189E-3</v>
      </c>
      <c r="Q204" s="29">
        <f>LN('ΒΗΜΑ 2ο-ΤΙΜΕΣ'!Q204/'ΒΗΜΑ 2ο-ΤΙΜΕΣ'!Q203)</f>
        <v>1.1834457647002798E-2</v>
      </c>
      <c r="R204" s="29">
        <f>LN('ΒΗΜΑ 2ο-ΤΙΜΕΣ'!R204/'ΒΗΜΑ 2ο-ΤΙΜΕΣ'!R203)</f>
        <v>2.0202707317519469E-2</v>
      </c>
      <c r="S204" s="29">
        <f>LN('ΒΗΜΑ 2ο-ΤΙΜΕΣ'!S204/'ΒΗΜΑ 2ο-ΤΙΜΕΣ'!S203)</f>
        <v>-5.3811789045168186E-3</v>
      </c>
      <c r="T204" s="29">
        <f>LN('ΒΗΜΑ 2ο-ΤΙΜΕΣ'!T204/'ΒΗΜΑ 2ο-ΤΙΜΕΣ'!T203)</f>
        <v>-2.2266800775751435E-2</v>
      </c>
      <c r="U204" s="29">
        <f>LN('ΒΗΜΑ 2ο-ΤΙΜΕΣ'!U204/'ΒΗΜΑ 2ο-ΤΙΜΕΣ'!U203)</f>
        <v>-1.4184634991956413E-2</v>
      </c>
      <c r="V204" s="29">
        <f>LN('ΒΗΜΑ 2ο-ΤΙΜΕΣ'!V204/'ΒΗΜΑ 2ο-ΤΙΜΕΣ'!V203)</f>
        <v>9.7088141269609032E-3</v>
      </c>
      <c r="W204" s="29">
        <f>LN('ΒΗΜΑ 2ο-ΤΙΜΕΣ'!W204/'ΒΗΜΑ 2ο-ΤΙΜΕΣ'!W203)</f>
        <v>-1.7241806434506103E-2</v>
      </c>
      <c r="X204" s="29">
        <f>LN('ΒΗΜΑ 2ο-ΤΙΜΕΣ'!X204/'ΒΗΜΑ 2ο-ΤΙΜΕΣ'!X203)</f>
        <v>-5.1255878488122054E-3</v>
      </c>
      <c r="Y204" s="29">
        <f>LN('ΒΗΜΑ 2ο-ΤΙΜΕΣ'!Y204/'ΒΗΜΑ 2ο-ΤΙΜΕΣ'!Y203)</f>
        <v>1.1814483413763056E-2</v>
      </c>
      <c r="Z204" s="29">
        <f>LN('ΒΗΜΑ 2ο-ΤΙΜΕΣ'!Z204/'ΒΗΜΑ 2ο-ΤΙΜΕΣ'!Z203)</f>
        <v>1.6413029641330051E-2</v>
      </c>
      <c r="AA204" s="29">
        <f>LN('ΒΗΜΑ 2ο-ΤΙΜΕΣ'!AA204/'ΒΗΜΑ 2ο-ΤΙΜΕΣ'!AA203)</f>
        <v>-6.0716640685497952E-3</v>
      </c>
      <c r="AB204" s="29">
        <f>LN('ΒΗΜΑ 2ο-ΤΙΜΕΣ'!AB204/'ΒΗΜΑ 2ο-ΤΙΜΕΣ'!AB203)</f>
        <v>-8.8692377407797729E-3</v>
      </c>
      <c r="AC204" s="29">
        <f>LN('ΒΗΜΑ 2ο-ΤΙΜΕΣ'!AC204/'ΒΗΜΑ 2ο-ΤΙΜΕΣ'!AC203)</f>
        <v>-3.4305350967891368E-3</v>
      </c>
      <c r="AD204" s="29">
        <f>LN('ΒΗΜΑ 2ο-ΤΙΜΕΣ'!AD204/'ΒΗΜΑ 2ο-ΤΙΜΕΣ'!AD203)</f>
        <v>-7.067167223092443E-3</v>
      </c>
      <c r="AE204" s="29">
        <f>LN('ΒΗΜΑ 2ο-ΤΙΜΕΣ'!AE204/'ΒΗΜΑ 2ο-ΤΙΜΕΣ'!AE203)</f>
        <v>0</v>
      </c>
      <c r="AF204" s="29">
        <f>LN('ΒΗΜΑ 2ο-ΤΙΜΕΣ'!AF204/'ΒΗΜΑ 2ο-ΤΙΜΕΣ'!AF203)</f>
        <v>1.0619568827460131E-2</v>
      </c>
      <c r="AG204" s="29">
        <f>LN('ΒΗΜΑ 2ο-ΤΙΜΕΣ'!AG204/'ΒΗΜΑ 2ο-ΤΙΜΕΣ'!AG203)</f>
        <v>-2.0419839008742623E-2</v>
      </c>
      <c r="AH204" s="29">
        <f>LN('ΒΗΜΑ 2ο-ΤΙΜΕΣ'!AH204/'ΒΗΜΑ 2ο-ΤΙΜΕΣ'!AH203)</f>
        <v>-1.3029500290333796E-2</v>
      </c>
      <c r="AI204" s="29">
        <f>LN('ΒΗΜΑ 2ο-ΤΙΜΕΣ'!AI204/'ΒΗΜΑ 2ο-ΤΙΜΕΣ'!AI203)</f>
        <v>-2.1202207650603051E-2</v>
      </c>
      <c r="AJ204" s="29">
        <f>LN('ΒΗΜΑ 2ο-ΤΙΜΕΣ'!AJ204/'ΒΗΜΑ 2ο-ΤΙΜΕΣ'!AJ203)</f>
        <v>-1.486402263214928E-2</v>
      </c>
      <c r="AK204" s="29">
        <f>LN('ΒΗΜΑ 2ο-ΤΙΜΕΣ'!AK204/'ΒΗΜΑ 2ο-ΤΙΜΕΣ'!AK203)</f>
        <v>0</v>
      </c>
      <c r="AL204" s="29">
        <f>LN('ΒΗΜΑ 2ο-ΤΙΜΕΣ'!AL204/'ΒΗΜΑ 2ο-ΤΙΜΕΣ'!AL203)</f>
        <v>-2.8943580263644146E-3</v>
      </c>
      <c r="AM204" s="29">
        <f>LN('ΒΗΜΑ 2ο-ΤΙΜΕΣ'!AM204/'ΒΗΜΑ 2ο-ΤΙΜΕΣ'!AM203)</f>
        <v>-2.0619287202735818E-2</v>
      </c>
      <c r="AN204" s="29">
        <f>LN('ΒΗΜΑ 2ο-ΤΙΜΕΣ'!AN204/'ΒΗΜΑ 2ο-ΤΙΜΕΣ'!AN203)</f>
        <v>-1.8018505502678365E-2</v>
      </c>
      <c r="AO204" s="29">
        <f>LN('ΒΗΜΑ 2ο-ΤΙΜΕΣ'!AO204/'ΒΗΜΑ 2ο-ΤΙΜΕΣ'!AO203)</f>
        <v>-1.9493794681001129E-2</v>
      </c>
    </row>
    <row r="205" spans="1:41">
      <c r="A205" s="28">
        <v>43214</v>
      </c>
      <c r="B205" s="29">
        <f>LN('ΒΗΜΑ 2ο-ΤΙΜΕΣ'!B205/'ΒΗΜΑ 2ο-ΤΙΜΕΣ'!B204)</f>
        <v>1.5234244571847987E-2</v>
      </c>
      <c r="C205" s="29">
        <f>LN('ΒΗΜΑ 2ο-ΤΙΜΕΣ'!C205/'ΒΗΜΑ 2ο-ΤΙΜΕΣ'!C204)</f>
        <v>-1.4936522567832536E-3</v>
      </c>
      <c r="D205" s="29">
        <f>LN('ΒΗΜΑ 2ο-ΤΙΜΕΣ'!D205/'ΒΗΜΑ 2ο-ΤΙΜΕΣ'!D204)</f>
        <v>5.4794657646255705E-3</v>
      </c>
      <c r="E205" s="29">
        <f>LN('ΒΗΜΑ 2ο-ΤΙΜΕΣ'!E205/'ΒΗΜΑ 2ο-ΤΙΜΕΣ'!E204)</f>
        <v>4.0485885260003324E-3</v>
      </c>
      <c r="F205" s="29">
        <f>LN('ΒΗΜΑ 2ο-ΤΙΜΕΣ'!F205/'ΒΗΜΑ 2ο-ΤΙΜΕΣ'!F204)</f>
        <v>4.9019706002066876E-3</v>
      </c>
      <c r="G205" s="29">
        <f>LN('ΒΗΜΑ 2ο-ΤΙΜΕΣ'!G205/'ΒΗΜΑ 2ο-ΤΙΜΕΣ'!G204)</f>
        <v>-3.5524016043677721E-3</v>
      </c>
      <c r="H205" s="29">
        <f>LN('ΒΗΜΑ 2ο-ΤΙΜΕΣ'!H205/'ΒΗΜΑ 2ο-ΤΙΜΕΣ'!H204)</f>
        <v>-6.2893289075639904E-3</v>
      </c>
      <c r="I205" s="29">
        <f>LN('ΒΗΜΑ 2ο-ΤΙΜΕΣ'!I205/'ΒΗΜΑ 2ο-ΤΙΜΕΣ'!I204)</f>
        <v>3.0816665374081144E-3</v>
      </c>
      <c r="J205" s="29">
        <f>LN('ΒΗΜΑ 2ο-ΤΙΜΕΣ'!J205/'ΒΗΜΑ 2ο-ΤΙΜΕΣ'!J204)</f>
        <v>1.3712261863981794E-2</v>
      </c>
      <c r="K205" s="29">
        <f>LN('ΒΗΜΑ 2ο-ΤΙΜΕΣ'!K205/'ΒΗΜΑ 2ο-ΤΙΜΕΣ'!K204)</f>
        <v>-1.392133851860812E-2</v>
      </c>
      <c r="L205" s="29">
        <f>LN('ΒΗΜΑ 2ο-ΤΙΜΕΣ'!L205/'ΒΗΜΑ 2ο-ΤΙΜΕΣ'!L204)</f>
        <v>1.2650223065867022E-3</v>
      </c>
      <c r="M205" s="29">
        <f>LN('ΒΗΜΑ 2ο-ΤΙΜΕΣ'!M205/'ΒΗΜΑ 2ο-ΤΙΜΕΣ'!M204)</f>
        <v>4.7506027585977988E-3</v>
      </c>
      <c r="N205" s="29">
        <f>LN('ΒΗΜΑ 2ο-ΤΙΜΕΣ'!N205/'ΒΗΜΑ 2ο-ΤΙΜΕΣ'!N204)</f>
        <v>3.488725900044054E-2</v>
      </c>
      <c r="O205" s="29">
        <f>LN('ΒΗΜΑ 2ο-ΤΙΜΕΣ'!O205/'ΒΗΜΑ 2ο-ΤΙΜΕΣ'!O204)</f>
        <v>1.8832948333092178E-2</v>
      </c>
      <c r="P205" s="29">
        <f>LN('ΒΗΜΑ 2ο-ΤΙΜΕΣ'!P205/'ΒΗΜΑ 2ο-ΤΙΜΕΣ'!P204)</f>
        <v>9.9256397999699982E-3</v>
      </c>
      <c r="Q205" s="29">
        <f>LN('ΒΗΜΑ 2ο-ΤΙΜΕΣ'!Q205/'ΒΗΜΑ 2ο-ΤΙΜΕΣ'!Q204)</f>
        <v>4.6948443042076635E-3</v>
      </c>
      <c r="R205" s="29">
        <f>LN('ΒΗΜΑ 2ο-ΤΙΜΕΣ'!R205/'ΒΗΜΑ 2ο-ΤΙΜΕΣ'!R204)</f>
        <v>2.1030501967786684E-3</v>
      </c>
      <c r="S205" s="29">
        <f>LN('ΒΗΜΑ 2ο-ΤΙΜΕΣ'!S205/'ΒΗΜΑ 2ο-ΤΙΜΕΣ'!S204)</f>
        <v>3.0117422464157436E-2</v>
      </c>
      <c r="T205" s="29">
        <f>LN('ΒΗΜΑ 2ο-ΤΙΜΕΣ'!T205/'ΒΗΜΑ 2ο-ΤΙΜΕΣ'!T204)</f>
        <v>1.9672765598704928E-2</v>
      </c>
      <c r="U205" s="29">
        <f>LN('ΒΗΜΑ 2ο-ΤΙΜΕΣ'!U205/'ΒΗΜΑ 2ο-ΤΙΜΕΣ'!U204)</f>
        <v>4.5383005847817751E-2</v>
      </c>
      <c r="V205" s="29">
        <f>LN('ΒΗΜΑ 2ο-ΤΙΜΕΣ'!V205/'ΒΗΜΑ 2ο-ΤΙΜΕΣ'!V204)</f>
        <v>4.8192864359489218E-3</v>
      </c>
      <c r="W205" s="29">
        <f>LN('ΒΗΜΑ 2ο-ΤΙΜΕΣ'!W205/'ΒΗΜΑ 2ο-ΤΙΜΕΣ'!W204)</f>
        <v>7.5798955227691714E-3</v>
      </c>
      <c r="X205" s="29">
        <f>LN('ΒΗΜΑ 2ο-ΤΙΜΕΣ'!X205/'ΒΗΜΑ 2ο-ΤΙΜΕΣ'!X204)</f>
        <v>3.0785042270873733E-3</v>
      </c>
      <c r="Y205" s="29">
        <f>LN('ΒΗΜΑ 2ο-ΤΙΜΕΣ'!Y205/'ΒΗΜΑ 2ο-ΤΙΜΕΣ'!Y204)</f>
        <v>-6.7340321813440683E-3</v>
      </c>
      <c r="Z205" s="29">
        <f>LN('ΒΗΜΑ 2ο-ΤΙΜΕΣ'!Z205/'ΒΗΜΑ 2ο-ΤΙΜΕΣ'!Z204)</f>
        <v>-2.3282897595910735E-3</v>
      </c>
      <c r="AA205" s="29">
        <f>LN('ΒΗΜΑ 2ο-ΤΙΜΕΣ'!AA205/'ΒΗΜΑ 2ο-ΤΙΜΕΣ'!AA204)</f>
        <v>4.8602768822526626E-3</v>
      </c>
      <c r="AB205" s="29">
        <f>LN('ΒΗΜΑ 2ο-ΤΙΜΕΣ'!AB205/'ΒΗΜΑ 2ο-ΤΙΜΕΣ'!AB204)</f>
        <v>-2.0248160829947424E-2</v>
      </c>
      <c r="AC205" s="29">
        <f>LN('ΒΗΜΑ 2ο-ΤΙΜΕΣ'!AC205/'ΒΗΜΑ 2ο-ΤΙΜΕΣ'!AC204)</f>
        <v>-3.4423441909729015E-3</v>
      </c>
      <c r="AD205" s="29">
        <f>LN('ΒΗΜΑ 2ο-ΤΙΜΕΣ'!AD205/'ΒΗΜΑ 2ο-ΤΙΜΕΣ'!AD204)</f>
        <v>8.4746269909722356E-3</v>
      </c>
      <c r="AE205" s="29">
        <f>LN('ΒΗΜΑ 2ο-ΤΙΜΕΣ'!AE205/'ΒΗΜΑ 2ο-ΤΙΜΕΣ'!AE204)</f>
        <v>5.0890695074712281E-3</v>
      </c>
      <c r="AF205" s="29">
        <f>LN('ΒΗΜΑ 2ο-ΤΙΜΕΣ'!AF205/'ΒΗΜΑ 2ο-ΤΙΜΕΣ'!AF204)</f>
        <v>-1.0619568827460036E-2</v>
      </c>
      <c r="AG205" s="29">
        <f>LN('ΒΗΜΑ 2ο-ΤΙΜΕΣ'!AG205/'ΒΗΜΑ 2ο-ΤΙΜΕΣ'!AG204)</f>
        <v>-3.2626456348163824E-3</v>
      </c>
      <c r="AH205" s="29">
        <f>LN('ΒΗΜΑ 2ο-ΤΙΜΕΣ'!AH205/'ΒΗΜΑ 2ο-ΤΙΜΕΣ'!AH204)</f>
        <v>0</v>
      </c>
      <c r="AI205" s="29">
        <f>LN('ΒΗΜΑ 2ο-ΤΙΜΕΣ'!AI205/'ΒΗΜΑ 2ο-ΤΙΜΕΣ'!AI204)</f>
        <v>1.559209475983628E-2</v>
      </c>
      <c r="AJ205" s="29">
        <f>LN('ΒΗΜΑ 2ο-ΤΙΜΕΣ'!AJ205/'ΒΗΜΑ 2ο-ΤΙΜΕΣ'!AJ204)</f>
        <v>-1.6652793190612089E-3</v>
      </c>
      <c r="AK205" s="29">
        <f>LN('ΒΗΜΑ 2ο-ΤΙΜΕΣ'!AK205/'ΒΗΜΑ 2ο-ΤΙΜΕΣ'!AK204)</f>
        <v>0</v>
      </c>
      <c r="AL205" s="29">
        <f>LN('ΒΗΜΑ 2ο-ΤΙΜΕΣ'!AL205/'ΒΗΜΑ 2ο-ΤΙΜΕΣ'!AL204)</f>
        <v>5.7803629154995493E-3</v>
      </c>
      <c r="AM205" s="29">
        <f>LN('ΒΗΜΑ 2ο-ΤΙΜΕΣ'!AM205/'ΒΗΜΑ 2ο-ΤΙΜΕΣ'!AM204)</f>
        <v>0</v>
      </c>
      <c r="AN205" s="29">
        <f>LN('ΒΗΜΑ 2ο-ΤΙΜΕΣ'!AN205/'ΒΗΜΑ 2ο-ΤΙΜΕΣ'!AN204)</f>
        <v>-3.077165866675366E-2</v>
      </c>
      <c r="AO205" s="29">
        <f>LN('ΒΗΜΑ 2ο-ΤΙΜΕΣ'!AO205/'ΒΗΜΑ 2ο-ΤΙΜΕΣ'!AO204)</f>
        <v>1.5625317903080815E-2</v>
      </c>
    </row>
    <row r="206" spans="1:41">
      <c r="A206" s="28">
        <v>43215</v>
      </c>
      <c r="B206" s="29">
        <f>LN('ΒΗΜΑ 2ο-ΤΙΜΕΣ'!B206/'ΒΗΜΑ 2ο-ΤΙΜΕΣ'!B205)</f>
        <v>-6.500564603093428E-3</v>
      </c>
      <c r="C206" s="29">
        <f>LN('ΒΗΜΑ 2ο-ΤΙΜΕΣ'!C206/'ΒΗΜΑ 2ο-ΤΙΜΕΣ'!C205)</f>
        <v>-5.9970194723742909E-3</v>
      </c>
      <c r="D206" s="29">
        <f>LN('ΒΗΜΑ 2ο-ΤΙΜΕΣ'!D206/'ΒΗΜΑ 2ο-ΤΙΜΕΣ'!D205)</f>
        <v>-2.4897551621727201E-2</v>
      </c>
      <c r="E206" s="29">
        <f>LN('ΒΗΜΑ 2ο-ΤΙΜΕΣ'!E206/'ΒΗΜΑ 2ο-ΤΙΜΕΣ'!E205)</f>
        <v>-9.1324835632724741E-3</v>
      </c>
      <c r="F206" s="29">
        <f>LN('ΒΗΜΑ 2ο-ΤΙΜΕΣ'!F206/'ΒΗΜΑ 2ο-ΤΙΜΕΣ'!F205)</f>
        <v>-1.9753728736232538E-2</v>
      </c>
      <c r="G206" s="29">
        <f>LN('ΒΗΜΑ 2ο-ΤΙΜΕΣ'!G206/'ΒΗΜΑ 2ο-ΤΙΜΕΣ'!G205)</f>
        <v>-3.2552603037748568E-2</v>
      </c>
      <c r="H206" s="29">
        <f>LN('ΒΗΜΑ 2ο-ΤΙΜΕΣ'!H206/'ΒΗΜΑ 2ο-ΤΙΜΕΣ'!H205)</f>
        <v>0</v>
      </c>
      <c r="I206" s="29">
        <f>LN('ΒΗΜΑ 2ο-ΤΙΜΕΣ'!I206/'ΒΗΜΑ 2ο-ΤΙΜΕΣ'!I205)</f>
        <v>-2.1773799549560619E-2</v>
      </c>
      <c r="J206" s="29">
        <f>LN('ΒΗΜΑ 2ο-ΤΙΜΕΣ'!J206/'ΒΗΜΑ 2ο-ΤΙΜΕΣ'!J205)</f>
        <v>-1.1741817876683174E-2</v>
      </c>
      <c r="K206" s="29">
        <f>LN('ΒΗΜΑ 2ο-ΤΙΜΕΣ'!K206/'ΒΗΜΑ 2ο-ΤΙΜΕΣ'!K205)</f>
        <v>6.984894521951189E-3</v>
      </c>
      <c r="L206" s="29">
        <f>LN('ΒΗΜΑ 2ο-ΤΙΜΕΣ'!L206/'ΒΗΜΑ 2ο-ΤΙΜΕΣ'!L205)</f>
        <v>-2.5316469217796195E-3</v>
      </c>
      <c r="M206" s="29">
        <f>LN('ΒΗΜΑ 2ο-ΤΙΜΕΣ'!M206/'ΒΗΜΑ 2ο-ΤΙΜΕΣ'!M205)</f>
        <v>-1.6726793805313511E-2</v>
      </c>
      <c r="N206" s="29">
        <f>LN('ΒΗΜΑ 2ο-ΤΙΜΕΣ'!N206/'ΒΗΜΑ 2ο-ΤΙΜΕΣ'!N205)</f>
        <v>1.980262729617973E-2</v>
      </c>
      <c r="O206" s="29">
        <f>LN('ΒΗΜΑ 2ο-ΤΙΜΕΣ'!O206/'ΒΗΜΑ 2ο-ΤΙΜΕΣ'!O205)</f>
        <v>0</v>
      </c>
      <c r="P206" s="29">
        <f>LN('ΒΗΜΑ 2ο-ΤΙΜΕΣ'!P206/'ΒΗΜΑ 2ο-ΤΙΜΕΣ'!P205)</f>
        <v>-2.4721891453890368E-3</v>
      </c>
      <c r="Q206" s="29">
        <f>LN('ΒΗΜΑ 2ο-ΤΙΜΕΣ'!Q206/'ΒΗΜΑ 2ο-ΤΙΜΕΣ'!Q205)</f>
        <v>-2.8505492997926058E-2</v>
      </c>
      <c r="R206" s="29">
        <f>LN('ΒΗΜΑ 2ο-ΤΙΜΕΣ'!R206/'ΒΗΜΑ 2ο-ΤΙΜΕΣ'!R205)</f>
        <v>-1.5881752552943183E-2</v>
      </c>
      <c r="S206" s="29">
        <f>LN('ΒΗΜΑ 2ο-ΤΙΜΕΣ'!S206/'ΒΗΜΑ 2ο-ΤΙΜΕΣ'!S205)</f>
        <v>-5.2493558861437901E-3</v>
      </c>
      <c r="T206" s="29">
        <f>LN('ΒΗΜΑ 2ο-ΤΙΜΕΣ'!T206/'ΒΗΜΑ 2ο-ΤΙΜΕΣ'!T205)</f>
        <v>-2.7651531330510008E-2</v>
      </c>
      <c r="U206" s="29">
        <f>LN('ΒΗΜΑ 2ο-ΤΙΜΕΣ'!U206/'ΒΗΜΑ 2ο-ΤΙΜΕΣ'!U205)</f>
        <v>-4.1817939683321481E-2</v>
      </c>
      <c r="V206" s="29">
        <f>LN('ΒΗΜΑ 2ο-ΤΙΜΕΣ'!V206/'ΒΗΜΑ 2ο-ΤΙΜΕΣ'!V205)</f>
        <v>-1.4528100562909969E-2</v>
      </c>
      <c r="W206" s="29">
        <f>LN('ΒΗΜΑ 2ο-ΤΙΜΕΣ'!W206/'ΒΗΜΑ 2ο-ΤΙΜΕΣ'!W205)</f>
        <v>-1.7410668305896888E-2</v>
      </c>
      <c r="X206" s="29">
        <f>LN('ΒΗΜΑ 2ο-ΤΙΜΕΣ'!X206/'ΒΗΜΑ 2ο-ΤΙΜΕΣ'!X205)</f>
        <v>1.0240656296901303E-3</v>
      </c>
      <c r="Y206" s="29">
        <f>LN('ΒΗΜΑ 2ο-ΤΙΜΕΣ'!Y206/'ΒΗΜΑ 2ο-ΤΙΜΕΣ'!Y205)</f>
        <v>-1.5319448533513344E-2</v>
      </c>
      <c r="Z206" s="29">
        <f>LN('ΒΗΜΑ 2ο-ΤΙΜΕΣ'!Z206/'ΒΗΜΑ 2ο-ΤΙΜΕΣ'!Z205)</f>
        <v>9.2808090744727831E-3</v>
      </c>
      <c r="AA206" s="29">
        <f>LN('ΒΗΜΑ 2ο-ΤΙΜΕΣ'!AA206/'ΒΗΜΑ 2ο-ΤΙΜΕΣ'!AA205)</f>
        <v>6.0423144559626617E-3</v>
      </c>
      <c r="AB206" s="29">
        <f>LN('ΒΗΜΑ 2ο-ΤΙΜΕΣ'!AB206/'ΒΗΜΑ 2ο-ΤΙΜΕΣ'!AB205)</f>
        <v>-9.1324835632725868E-3</v>
      </c>
      <c r="AC206" s="29">
        <f>LN('ΒΗΜΑ 2ο-ΤΙΜΕΣ'!AC206/'ΒΗΜΑ 2ο-ΤΙΜΕΣ'!AC205)</f>
        <v>-8.6244076065859526E-4</v>
      </c>
      <c r="AD206" s="29">
        <f>LN('ΒΗΜΑ 2ο-ΤΙΜΕΣ'!AD206/'ΒΗΜΑ 2ο-ΤΙΜΕΣ'!AD205)</f>
        <v>-2.5281745307353467E-2</v>
      </c>
      <c r="AE206" s="29">
        <f>LN('ΒΗΜΑ 2ο-ΤΙΜΕΣ'!AE206/'ΒΗΜΑ 2ο-ΤΙΜΕΣ'!AE205)</f>
        <v>0</v>
      </c>
      <c r="AF206" s="29">
        <f>LN('ΒΗΜΑ 2ο-ΤΙΜΕΣ'!AF206/'ΒΗΜΑ 2ο-ΤΙΜΕΣ'!AF205)</f>
        <v>0</v>
      </c>
      <c r="AG206" s="29">
        <f>LN('ΒΗΜΑ 2ο-ΤΙΜΕΣ'!AG206/'ΒΗΜΑ 2ο-ΤΙΜΕΣ'!AG205)</f>
        <v>9.7561749453646558E-3</v>
      </c>
      <c r="AH206" s="29">
        <f>LN('ΒΗΜΑ 2ο-ΤΙΜΕΣ'!AH206/'ΒΗΜΑ 2ο-ΤΙΜΕΣ'!AH205)</f>
        <v>1.3029500290333897E-2</v>
      </c>
      <c r="AI206" s="29">
        <f>LN('ΒΗΜΑ 2ο-ΤΙΜΕΣ'!AI206/'ΒΗΜΑ 2ο-ΤΙΜΕΣ'!AI205)</f>
        <v>-2.4200469296436343E-2</v>
      </c>
      <c r="AJ206" s="29">
        <f>LN('ΒΗΜΑ 2ο-ΤΙΜΕΣ'!AJ206/'ΒΗΜΑ 2ο-ΤΙΜΕΣ'!AJ205)</f>
        <v>-2.1904835388049864E-2</v>
      </c>
      <c r="AK206" s="29">
        <f>LN('ΒΗΜΑ 2ο-ΤΙΜΕΣ'!AK206/'ΒΗΜΑ 2ο-ΤΙΜΕΣ'!AK205)</f>
        <v>3.9138993211363148E-3</v>
      </c>
      <c r="AL206" s="29">
        <f>LN('ΒΗΜΑ 2ο-ΤΙΜΕΣ'!AL206/'ΒΗΜΑ 2ο-ΤΙΜΕΣ'!AL205)</f>
        <v>-1.4514042884254071E-2</v>
      </c>
      <c r="AM206" s="29">
        <f>LN('ΒΗΜΑ 2ο-ΤΙΜΕΣ'!AM206/'ΒΗΜΑ 2ο-ΤΙΜΕΣ'!AM205)</f>
        <v>0</v>
      </c>
      <c r="AN206" s="29">
        <f>LN('ΒΗΜΑ 2ο-ΤΙΜΕΣ'!AN206/'ΒΗΜΑ 2ο-ΤΙΜΕΣ'!AN205)</f>
        <v>3.0771658666753687E-2</v>
      </c>
      <c r="AO206" s="29">
        <f>LN('ΒΗΜΑ 2ο-ΤΙΜΕΣ'!AO206/'ΒΗΜΑ 2ο-ΤΙΜΕΣ'!AO205)</f>
        <v>-2.7506645789833702E-2</v>
      </c>
    </row>
    <row r="207" spans="1:41">
      <c r="A207" s="28">
        <v>43216</v>
      </c>
      <c r="B207" s="29">
        <f>LN('ΒΗΜΑ 2ο-ΤΙΜΕΣ'!B207/'ΒΗΜΑ 2ο-ΤΙΜΕΣ'!B206)</f>
        <v>-7.637789448117314E-3</v>
      </c>
      <c r="C207" s="29">
        <f>LN('ΒΗΜΑ 2ο-ΤΙΜΕΣ'!C207/'ΒΗΜΑ 2ο-ΤΙΜΕΣ'!C206)</f>
        <v>1.0471299867295216E-2</v>
      </c>
      <c r="D207" s="29">
        <f>LN('ΒΗΜΑ 2ο-ΤΙΜΕΣ'!D207/'ΒΗΜΑ 2ο-ΤΙΜΕΣ'!D206)</f>
        <v>1.390843004613215E-2</v>
      </c>
      <c r="E207" s="29">
        <f>LN('ΒΗΜΑ 2ο-ΤΙΜΕΣ'!E207/'ΒΗΜΑ 2ο-ΤΙΜΕΣ'!E206)</f>
        <v>3.1111390282047562E-2</v>
      </c>
      <c r="F207" s="29">
        <f>LN('ΒΗΜΑ 2ο-ΤΙΜΕΣ'!F207/'ΒΗΜΑ 2ο-ΤΙΜΕΣ'!F206)</f>
        <v>2.4906613124518304E-3</v>
      </c>
      <c r="G207" s="29">
        <f>LN('ΒΗΜΑ 2ο-ΤΙΜΕΣ'!G207/'ΒΗΜΑ 2ο-ΤΙΜΕΣ'!G206)</f>
        <v>3.2552603037748547E-2</v>
      </c>
      <c r="H207" s="29">
        <f>LN('ΒΗΜΑ 2ο-ΤΙΜΕΣ'!H207/'ΒΗΜΑ 2ο-ΤΙΜΕΣ'!H206)</f>
        <v>9.4192219164917785E-3</v>
      </c>
      <c r="I207" s="29">
        <f>LN('ΒΗΜΑ 2ο-ΤΙΜΕΣ'!I207/'ΒΗΜΑ 2ο-ΤΙΜΕΣ'!I206)</f>
        <v>2.0234153363967791E-2</v>
      </c>
      <c r="J207" s="29">
        <f>LN('ΒΗΜΑ 2ο-ΤΙΜΕΣ'!J207/'ΒΗΜΑ 2ο-ΤΙΜΕΣ'!J206)</f>
        <v>7.8431774610258787E-3</v>
      </c>
      <c r="K207" s="29">
        <f>LN('ΒΗΜΑ 2ο-ΤΙΜΕΣ'!K207/'ΒΗΜΑ 2ο-ΤΙΜΕΣ'!K206)</f>
        <v>1.3825104991842335E-2</v>
      </c>
      <c r="L207" s="29">
        <f>LN('ΒΗΜΑ 2ο-ΤΙΜΕΣ'!L207/'ΒΗΜΑ 2ο-ΤΙΜΕΣ'!L206)</f>
        <v>-5.0826030634657793E-3</v>
      </c>
      <c r="M207" s="29">
        <f>LN('ΒΗΜΑ 2ο-ΤΙΜΕΣ'!M207/'ΒΗΜΑ 2ο-ΤΙΜΕΣ'!M206)</f>
        <v>6.0060240602119487E-3</v>
      </c>
      <c r="N207" s="29">
        <f>LN('ΒΗΜΑ 2ο-ΤΙΜΕΣ'!N207/'ΒΗΜΑ 2ο-ΤΙΜΕΣ'!N206)</f>
        <v>9.3526058010823546E-2</v>
      </c>
      <c r="O207" s="29">
        <f>LN('ΒΗΜΑ 2ο-ΤΙΜΕΣ'!O207/'ΒΗΜΑ 2ο-ΤΙΜΕΣ'!O206)</f>
        <v>2.2141125877213501E-2</v>
      </c>
      <c r="P207" s="29">
        <f>LN('ΒΗΜΑ 2ο-ΤΙΜΕΣ'!P207/'ΒΗΜΑ 2ο-ΤΙΜΕΣ'!P206)</f>
        <v>-2.5063968663216276E-2</v>
      </c>
      <c r="Q207" s="29">
        <f>LN('ΒΗΜΑ 2ο-ΤΙΜΕΣ'!Q207/'ΒΗΜΑ 2ο-ΤΙΜΕΣ'!Q206)</f>
        <v>0</v>
      </c>
      <c r="R207" s="29">
        <f>LN('ΒΗΜΑ 2ο-ΤΙΜΕΣ'!R207/'ΒΗΜΑ 2ο-ΤΙΜΕΣ'!R206)</f>
        <v>2.1120109214532161E-2</v>
      </c>
      <c r="S207" s="29">
        <f>LN('ΒΗΜΑ 2ο-ΤΙΜΕΣ'!S207/'ΒΗΜΑ 2ο-ΤΙΜΕΣ'!S206)</f>
        <v>6.9930354909706043E-3</v>
      </c>
      <c r="T207" s="29">
        <f>LN('ΒΗΜΑ 2ο-ΤΙΜΕΣ'!T207/'ΒΗΜΑ 2ο-ΤΙΜΕΣ'!T206)</f>
        <v>1.0624269920229204E-2</v>
      </c>
      <c r="U207" s="29">
        <f>LN('ΒΗΜΑ 2ο-ΤΙΜΕΣ'!U207/'ΒΗΜΑ 2ο-ΤΙΜΕΣ'!U206)</f>
        <v>0</v>
      </c>
      <c r="V207" s="29">
        <f>LN('ΒΗΜΑ 2ο-ΤΙΜΕΣ'!V207/'ΒΗΜΑ 2ο-ΤΙΜΕΣ'!V206)</f>
        <v>0</v>
      </c>
      <c r="W207" s="29">
        <f>LN('ΒΗΜΑ 2ο-ΤΙΜΕΣ'!W207/'ΒΗΜΑ 2ο-ΤΙΜΕΣ'!W206)</f>
        <v>9.8307727831277343E-3</v>
      </c>
      <c r="X207" s="29">
        <f>LN('ΒΗΜΑ 2ο-ΤΙΜΕΣ'!X207/'ΒΗΜΑ 2ο-ΤΙΜΕΣ'!X206)</f>
        <v>3.0659196218349827E-3</v>
      </c>
      <c r="Y207" s="29">
        <f>LN('ΒΗΜΑ 2ο-ΤΙΜΕΣ'!Y207/'ΒΗΜΑ 2ο-ΤΙΜΕΣ'!Y206)</f>
        <v>5.1326032265202161E-3</v>
      </c>
      <c r="Z207" s="29">
        <f>LN('ΒΗΜΑ 2ο-ΤΙΜΕΣ'!Z207/'ΒΗΜΑ 2ο-ΤΙΜΕΣ'!Z206)</f>
        <v>2.3068060979148704E-3</v>
      </c>
      <c r="AA207" s="29">
        <f>LN('ΒΗΜΑ 2ο-ΤΙΜΕΣ'!AA207/'ΒΗΜΑ 2ο-ΤΙΜΕΣ'!AA206)</f>
        <v>3.6668803637087126E-2</v>
      </c>
      <c r="AB207" s="29">
        <f>LN('ΒΗΜΑ 2ο-ΤΙΜΕΣ'!AB207/'ΒΗΜΑ 2ο-ΤΙΜΕΣ'!AB206)</f>
        <v>-9.2166551049240632E-3</v>
      </c>
      <c r="AC207" s="29">
        <f>LN('ΒΗΜΑ 2ο-ΤΙΜΕΣ'!AC207/'ΒΗΜΑ 2ο-ΤΙΜΕΣ'!AC206)</f>
        <v>1.7956874119958915E-2</v>
      </c>
      <c r="AD207" s="29">
        <f>LN('ΒΗΜΑ 2ο-ΤΙΜΕΣ'!AD207/'ΒΗΜΑ 2ο-ΤΙΜΕΣ'!AD206)</f>
        <v>1.11172025387026E-2</v>
      </c>
      <c r="AE207" s="29">
        <f>LN('ΒΗΜΑ 2ο-ΤΙΜΕΣ'!AE207/'ΒΗΜΑ 2ο-ΤΙΜΕΣ'!AE206)</f>
        <v>0</v>
      </c>
      <c r="AF207" s="29">
        <f>LN('ΒΗΜΑ 2ο-ΤΙΜΕΣ'!AF207/'ΒΗΜΑ 2ο-ΤΙΜΕΣ'!AF206)</f>
        <v>-3.5650661644961459E-3</v>
      </c>
      <c r="AG207" s="29">
        <f>LN('ΒΗΜΑ 2ο-ΤΙΜΕΣ'!AG207/'ΒΗΜΑ 2ο-ΤΙΜΕΣ'!AG206)</f>
        <v>-9.7561749453646852E-3</v>
      </c>
      <c r="AH207" s="29">
        <f>LN('ΒΗΜΑ 2ο-ΤΙΜΕΣ'!AH207/'ΒΗΜΑ 2ο-ΤΙΜΕΣ'!AH206)</f>
        <v>-4.324331063002982E-3</v>
      </c>
      <c r="AI207" s="29">
        <f>LN('ΒΗΜΑ 2ο-ΤΙΜΕΣ'!AI207/'ΒΗΜΑ 2ο-ΤΙΜΕΣ'!AI206)</f>
        <v>-1.8175709370217123E-2</v>
      </c>
      <c r="AJ207" s="29">
        <f>LN('ΒΗΜΑ 2ο-ΤΙΜΕΣ'!AJ207/'ΒΗΜΑ 2ο-ΤΙΜΕΣ'!AJ206)</f>
        <v>-3.4129725962400688E-3</v>
      </c>
      <c r="AK207" s="29">
        <f>LN('ΒΗΜΑ 2ο-ΤΙΜΕΣ'!AK207/'ΒΗΜΑ 2ο-ΤΙΜΕΣ'!AK206)</f>
        <v>1.9512201312617493E-3</v>
      </c>
      <c r="AL207" s="29">
        <f>LN('ΒΗΜΑ 2ο-ΤΙΜΕΣ'!AL207/'ΒΗΜΑ 2ο-ΤΙΜΕΣ'!AL206)</f>
        <v>-8.810629682154807E-3</v>
      </c>
      <c r="AM207" s="29">
        <f>LN('ΒΗΜΑ 2ο-ΤΙΜΕΣ'!AM207/'ΒΗΜΑ 2ο-ΤΙΜΕΣ'!AM206)</f>
        <v>1.4478019180653235E-2</v>
      </c>
      <c r="AN207" s="29">
        <f>LN('ΒΗΜΑ 2ο-ΤΙΜΕΣ'!AN207/'ΒΗΜΑ 2ο-ΤΙΜΕΣ'!AN206)</f>
        <v>-6.0790460763822263E-3</v>
      </c>
      <c r="AO207" s="29">
        <f>LN('ΒΗΜΑ 2ο-ΤΙΜΕΣ'!AO207/'ΒΗΜΑ 2ο-ΤΙΜΕΣ'!AO206)</f>
        <v>5.9583095836306249E-3</v>
      </c>
    </row>
    <row r="208" spans="1:41">
      <c r="A208" s="28">
        <v>43217</v>
      </c>
      <c r="B208" s="29">
        <f>LN('ΒΗΜΑ 2ο-ΤΙΜΕΣ'!B208/'ΒΗΜΑ 2ο-ΤΙΜΕΣ'!B207)</f>
        <v>-1.0958905206372234E-3</v>
      </c>
      <c r="C208" s="29">
        <f>LN('ΒΗΜΑ 2ο-ΤΙΜΕΣ'!C208/'ΒΗΜΑ 2ο-ΤΙΜΕΣ'!C207)</f>
        <v>2.97177038915748E-3</v>
      </c>
      <c r="D208" s="29">
        <f>LN('ΒΗΜΑ 2ο-ΤΙΜΕΣ'!D208/'ΒΗΜΑ 2ο-ΤΙΜΕΣ'!D207)</f>
        <v>1.0989121575595165E-2</v>
      </c>
      <c r="E208" s="29">
        <f>LN('ΒΗΜΑ 2ο-ΤΙΜΕΣ'!E208/'ΒΗΜΑ 2ο-ΤΙΜΕΣ'!E207)</f>
        <v>-1.1928570865273732E-2</v>
      </c>
      <c r="F208" s="29">
        <f>LN('ΒΗΜΑ 2ο-ΤΙΜΕΣ'!F208/'ΒΗΜΑ 2ο-ΤΙΜΕΣ'!F207)</f>
        <v>1.1131840368844419E-2</v>
      </c>
      <c r="G208" s="29">
        <f>LN('ΒΗΜΑ 2ο-ΤΙΜΕΣ'!G208/'ΒΗΜΑ 2ο-ΤΙΜΕΣ'!G207)</f>
        <v>1.0619568827460131E-2</v>
      </c>
      <c r="H208" s="29">
        <f>LN('ΒΗΜΑ 2ο-ΤΙΜΕΣ'!H208/'ΒΗΜΑ 2ο-ΤΙΜΕΣ'!H207)</f>
        <v>0</v>
      </c>
      <c r="I208" s="29">
        <f>LN('ΒΗΜΑ 2ο-ΤΙΜΕΣ'!I208/'ΒΗΜΑ 2ο-ΤΙΜΕΣ'!I207)</f>
        <v>3.4825623819059494E-2</v>
      </c>
      <c r="J208" s="29">
        <f>LN('ΒΗΜΑ 2ο-ΤΙΜΕΣ'!J208/'ΒΗΜΑ 2ο-ΤΙΜΕΣ'!J207)</f>
        <v>-1.9550348358033506E-3</v>
      </c>
      <c r="K208" s="29">
        <f>LN('ΒΗΜΑ 2ο-ΤΙΜΕΣ'!K208/'ΒΗΜΑ 2ο-ΤΙΜΕΣ'!K207)</f>
        <v>1.1376686982108048E-2</v>
      </c>
      <c r="L208" s="29">
        <f>LN('ΒΗΜΑ 2ο-ΤΙΜΕΣ'!L208/'ΒΗΜΑ 2ο-ΤΙΜΕΣ'!L207)</f>
        <v>3.750439545845427E-2</v>
      </c>
      <c r="M208" s="29">
        <f>LN('ΒΗΜΑ 2ο-ΤΙΜΕΣ'!M208/'ΒΗΜΑ 2ο-ΤΙΜΕΣ'!M207)</f>
        <v>-1.204833851617448E-2</v>
      </c>
      <c r="N208" s="29">
        <f>LN('ΒΗΜΑ 2ο-ΤΙΜΕΣ'!N208/'ΒΗΜΑ 2ο-ΤΙΜΕΣ'!N207)</f>
        <v>4.7331374705772145E-2</v>
      </c>
      <c r="O208" s="29">
        <f>LN('ΒΗΜΑ 2ο-ΤΙΜΕΣ'!O208/'ΒΗΜΑ 2ο-ΤΙΜΕΣ'!O207)</f>
        <v>0</v>
      </c>
      <c r="P208" s="29">
        <f>LN('ΒΗΜΑ 2ο-ΤΙΜΕΣ'!P208/'ΒΗΜΑ 2ο-ΤΙΜΕΣ'!P207)</f>
        <v>3.4916265106227883E-2</v>
      </c>
      <c r="Q208" s="29">
        <f>LN('ΒΗΜΑ 2ο-ΤΙΜΕΣ'!Q208/'ΒΗΜΑ 2ο-ΤΙΜΕΣ'!Q207)</f>
        <v>-8.469500113573834E-3</v>
      </c>
      <c r="R208" s="29">
        <f>LN('ΒΗΜΑ 2ο-ΤΙΜΕΣ'!R208/'ΒΗΜΑ 2ο-ΤΙΜΕΣ'!R207)</f>
        <v>-7.3414068583677449E-3</v>
      </c>
      <c r="S208" s="29">
        <f>LN('ΒΗΜΑ 2ο-ΤΙΜΕΣ'!S208/'ΒΗΜΑ 2ο-ΤΙΜΕΣ'!S207)</f>
        <v>2.7493140580198708E-2</v>
      </c>
      <c r="T208" s="29">
        <f>LN('ΒΗΜΑ 2ο-ΤΙΜΕΣ'!T208/'ΒΗΜΑ 2ο-ΤΙΜΕΣ'!T207)</f>
        <v>2.6385239581810205E-3</v>
      </c>
      <c r="U208" s="29">
        <f>LN('ΒΗΜΑ 2ο-ΤΙΜΕΣ'!U208/'ΒΗΜΑ 2ο-ΤΙΜΕΣ'!U207)</f>
        <v>1.0619568827460131E-2</v>
      </c>
      <c r="V208" s="29">
        <f>LN('ΒΗΜΑ 2ο-ΤΙΜΕΣ'!V208/'ΒΗΜΑ 2ο-ΤΙΜΕΣ'!V207)</f>
        <v>0</v>
      </c>
      <c r="W208" s="29">
        <f>LN('ΒΗΜΑ 2ο-ΤΙΜΕΣ'!W208/'ΒΗΜΑ 2ο-ΤΙΜΕΣ'!W207)</f>
        <v>1.8309612195336254E-2</v>
      </c>
      <c r="X208" s="29">
        <f>LN('ΒΗΜΑ 2ο-ΤΙΜΕΣ'!X208/'ΒΗΜΑ 2ο-ΤΙΜΕΣ'!X207)</f>
        <v>1.0198879007453808E-3</v>
      </c>
      <c r="Y208" s="29">
        <f>LN('ΒΗΜΑ 2ο-ΤΙΜΕΣ'!Y208/'ΒΗΜΑ 2ο-ΤΙΜΕΣ'!Y207)</f>
        <v>8.4962278290855991E-3</v>
      </c>
      <c r="Z208" s="29">
        <f>LN('ΒΗΜΑ 2ο-ΤΙΜΕΣ'!Z208/'ΒΗΜΑ 2ο-ΤΙΜΕΣ'!Z207)</f>
        <v>2.3014969882791674E-3</v>
      </c>
      <c r="AA208" s="29">
        <f>LN('ΒΗΜΑ 2ο-ΤΙΜΕΣ'!AA208/'ΒΗΜΑ 2ο-ΤΙΜΕΣ'!AA207)</f>
        <v>-9.3349569360517172E-3</v>
      </c>
      <c r="AB208" s="29">
        <f>LN('ΒΗΜΑ 2ο-ΤΙΜΕΣ'!AB208/'ΒΗΜΑ 2ο-ΤΙΜΕΣ'!AB207)</f>
        <v>0</v>
      </c>
      <c r="AC208" s="29">
        <f>LN('ΒΗΜΑ 2ο-ΤΙΜΕΣ'!AC208/'ΒΗΜΑ 2ο-ΤΙΜΕΣ'!AC207)</f>
        <v>1.1794576492836877E-2</v>
      </c>
      <c r="AD208" s="29">
        <f>LN('ΒΗΜΑ 2ο-ΤΙΜΕΣ'!AD208/'ΒΗΜΑ 2ο-ΤΙΜΕΣ'!AD207)</f>
        <v>-2.142092929054212E-3</v>
      </c>
      <c r="AE208" s="29">
        <f>LN('ΒΗΜΑ 2ο-ΤΙΜΕΣ'!AE208/'ΒΗΜΑ 2ο-ΤΙΜΕΣ'!AE207)</f>
        <v>1.0101095986503919E-2</v>
      </c>
      <c r="AF208" s="29">
        <f>LN('ΒΗΜΑ 2ο-ΤΙΜΕΣ'!AF208/'ΒΗΜΑ 2ο-ΤΙΜΕΣ'!AF207)</f>
        <v>1.4184634991956163E-2</v>
      </c>
      <c r="AG208" s="29">
        <f>LN('ΒΗΜΑ 2ο-ΤΙΜΕΣ'!AG208/'ΒΗΜΑ 2ο-ΤΙΜΕΣ'!AG207)</f>
        <v>-2.8731258040481135E-2</v>
      </c>
      <c r="AH208" s="29">
        <f>LN('ΒΗΜΑ 2ο-ΤΙΜΕΣ'!AH208/'ΒΗΜΑ 2ο-ΤΙΜΕΣ'!AH207)</f>
        <v>-4.3431121471651365E-3</v>
      </c>
      <c r="AI208" s="29">
        <f>LN('ΒΗΜΑ 2ο-ΤΙΜΕΣ'!AI208/'ΒΗΜΑ 2ο-ΤΙΜΕΣ'!AI207)</f>
        <v>-1.4037910613437645E-2</v>
      </c>
      <c r="AJ208" s="29">
        <f>LN('ΒΗΜΑ 2ο-ΤΙΜΕΣ'!AJ208/'ΒΗΜΑ 2ο-ΤΙΜΕΣ'!AJ207)</f>
        <v>8.5106896679088308E-3</v>
      </c>
      <c r="AK208" s="29">
        <f>LN('ΒΗΜΑ 2ο-ΤΙΜΕΣ'!AK208/'ΒΗΜΑ 2ο-ΤΙΜΕΣ'!AK207)</f>
        <v>-1.9512201312616936E-3</v>
      </c>
      <c r="AL208" s="29">
        <f>LN('ΒΗΜΑ 2ο-ΤΙΜΕΣ'!AL208/'ΒΗΜΑ 2ο-ΤΙΜΕΣ'!AL207)</f>
        <v>8.8106296821549059E-3</v>
      </c>
      <c r="AM208" s="29">
        <f>LN('ΒΗΜΑ 2ο-ΤΙΜΕΣ'!AM208/'ΒΗΜΑ 2ο-ΤΙΜΕΣ'!AM207)</f>
        <v>-2.055499182095999E-3</v>
      </c>
      <c r="AN208" s="29">
        <f>LN('ΒΗΜΑ 2ο-ΤΙΜΕΣ'!AN208/'ΒΗΜΑ 2ο-ΤΙΜΕΣ'!AN207)</f>
        <v>0</v>
      </c>
      <c r="AO208" s="29">
        <f>LN('ΒΗΜΑ 2ο-ΤΙΜΕΣ'!AO208/'ΒΗΜΑ 2ο-ΤΙΜΕΣ'!AO207)</f>
        <v>1.1811160928344619E-2</v>
      </c>
    </row>
    <row r="209" spans="1:41">
      <c r="A209" s="28">
        <v>43220</v>
      </c>
      <c r="B209" s="29">
        <f>LN('ΒΗΜΑ 2ο-ΤΙΜΕΣ'!B209/'ΒΗΜΑ 2ο-ΤΙΜΕΣ'!B208)</f>
        <v>0</v>
      </c>
      <c r="C209" s="29">
        <f>LN('ΒΗΜΑ 2ο-ΤΙΜΕΣ'!C209/'ΒΗΜΑ 2ο-ΤΙΜΕΣ'!C208)</f>
        <v>-7.4460507840785626E-3</v>
      </c>
      <c r="D209" s="29">
        <f>LN('ΒΗΜΑ 2ο-ΤΙΜΕΣ'!D209/'ΒΗΜΑ 2ο-ΤΙΜΕΣ'!D208)</f>
        <v>5.4496047675646848E-3</v>
      </c>
      <c r="E209" s="29">
        <f>LN('ΒΗΜΑ 2ο-ΤΙΜΕΣ'!E209/'ΒΗΜΑ 2ο-ΤΙΜΕΣ'!E208)</f>
        <v>0</v>
      </c>
      <c r="F209" s="29">
        <f>LN('ΒΗΜΑ 2ο-ΤΙΜΕΣ'!F209/'ΒΗΜΑ 2ο-ΤΙΜΕΣ'!F208)</f>
        <v>7.3529743052587332E-3</v>
      </c>
      <c r="G209" s="29">
        <f>LN('ΒΗΜΑ 2ο-ΤΙΜΕΣ'!G209/'ΒΗΜΑ 2ο-ΤΙΜΕΣ'!G208)</f>
        <v>-1.0619568827460148E-2</v>
      </c>
      <c r="H209" s="29">
        <f>LN('ΒΗΜΑ 2ο-ΤΙΜΕΣ'!H209/'ΒΗΜΑ 2ο-ΤΙΜΕΣ'!H208)</f>
        <v>0</v>
      </c>
      <c r="I209" s="29">
        <f>LN('ΒΗΜΑ 2ο-ΤΙΜΕΣ'!I209/'ΒΗΜΑ 2ο-ΤΙΜΕΣ'!I208)</f>
        <v>-8.9686699827603751E-3</v>
      </c>
      <c r="J209" s="29">
        <f>LN('ΒΗΜΑ 2ο-ΤΙΜΕΣ'!J209/'ΒΗΜΑ 2ο-ΤΙΜΕΣ'!J208)</f>
        <v>-1.181116092834472E-2</v>
      </c>
      <c r="K209" s="29">
        <f>LN('ΒΗΜΑ 2ο-ΤΙΜΕΣ'!K209/'ΒΗΜΑ 2ο-ΤΙΜΕΣ'!K208)</f>
        <v>-1.1376686982107934E-2</v>
      </c>
      <c r="L209" s="29">
        <f>LN('ΒΗΜΑ 2ο-ΤΙΜΕΣ'!L209/'ΒΗΜΑ 2ο-ΤΙΜΕΣ'!L208)</f>
        <v>-1.2345835822299266E-2</v>
      </c>
      <c r="M209" s="29">
        <f>LN('ΒΗΜΑ 2ο-ΤΙΜΕΣ'!M209/'ΒΗΜΑ 2ο-ΤΙΜΕΣ'!M208)</f>
        <v>-1.2128564252092936E-3</v>
      </c>
      <c r="N209" s="29">
        <f>LN('ΒΗΜΑ 2ο-ΤΙΜΕΣ'!N209/'ΒΗΜΑ 2ο-ΤΙΜΕΣ'!N208)</f>
        <v>8.3965380117334121E-2</v>
      </c>
      <c r="O209" s="29">
        <f>LN('ΒΗΜΑ 2ο-ΤΙΜΕΣ'!O209/'ΒΗΜΑ 2ο-ΤΙΜΕΣ'!O208)</f>
        <v>-1.4706147389695449E-2</v>
      </c>
      <c r="P209" s="29">
        <f>LN('ΒΗΜΑ 2ο-ΤΙΜΕΣ'!P209/'ΒΗΜΑ 2ο-ΤΙΜΕΣ'!P208)</f>
        <v>-2.2305757514298162E-2</v>
      </c>
      <c r="Q209" s="29">
        <f>LN('ΒΗΜΑ 2ο-ΤΙΜΕΣ'!Q209/'ΒΗΜΑ 2ο-ΤΙΜΕΣ'!Q208)</f>
        <v>2.6380426680103871E-2</v>
      </c>
      <c r="R209" s="29">
        <f>LN('ΒΗΜΑ 2ο-ΤΙΜΕΣ'!R209/'ΒΗΜΑ 2ο-ΤΙΜΕΣ'!R208)</f>
        <v>4.0232347028125677E-2</v>
      </c>
      <c r="S209" s="29">
        <f>LN('ΒΗΜΑ 2ο-ΤΙΜΕΣ'!S209/'ΒΗΜΑ 2ο-ΤΙΜΕΣ'!S208)</f>
        <v>0</v>
      </c>
      <c r="T209" s="29">
        <f>LN('ΒΗΜΑ 2ο-ΤΙΜΕΣ'!T209/'ΒΗΜΑ 2ο-ΤΙΜΕΣ'!T208)</f>
        <v>-1.3183917532582244E-3</v>
      </c>
      <c r="U209" s="29">
        <f>LN('ΒΗΜΑ 2ο-ΤΙΜΕΣ'!U209/'ΒΗΜΑ 2ο-ΤΙΜΕΣ'!U208)</f>
        <v>3.5149421074445919E-3</v>
      </c>
      <c r="V209" s="29">
        <f>LN('ΒΗΜΑ 2ο-ΤΙΜΕΣ'!V209/'ΒΗΜΑ 2ο-ΤΙΜΕΣ'!V208)</f>
        <v>9.3090423066012035E-2</v>
      </c>
      <c r="W209" s="29">
        <f>LN('ΒΗΜΑ 2ο-ΤΙΜΕΣ'!W209/'ΒΗΜΑ 2ο-ΤΙΜΕΣ'!W208)</f>
        <v>-2.1367529497351087E-3</v>
      </c>
      <c r="X209" s="29">
        <f>LN('ΒΗΜΑ 2ο-ΤΙΜΕΣ'!X209/'ΒΗΜΑ 2ο-ΤΙΜΕΣ'!X208)</f>
        <v>1.2158204479809363E-2</v>
      </c>
      <c r="Y209" s="29">
        <f>LN('ΒΗΜΑ 2ο-ΤΙΜΕΣ'!Y209/'ΒΗΜΑ 2ο-ΤΙΜΕΣ'!Y208)</f>
        <v>1.6906174779074521E-3</v>
      </c>
      <c r="Z209" s="29">
        <f>LN('ΒΗΜΑ 2ο-ΤΙΜΕΣ'!Z209/'ΒΗΜΑ 2ο-ΤΙΜΕΣ'!Z208)</f>
        <v>6.8728792877620504E-3</v>
      </c>
      <c r="AA209" s="29">
        <f>LN('ΒΗΜΑ 2ο-ΤΙΜΕΣ'!AA209/'ΒΗΜΑ 2ο-ΤΙΜΕΣ'!AA208)</f>
        <v>8.1728417558743858E-3</v>
      </c>
      <c r="AB209" s="29">
        <f>LN('ΒΗΜΑ 2ο-ΤΙΜΕΣ'!AB209/'ΒΗΜΑ 2ο-ΤΙΜΕΣ'!AB208)</f>
        <v>1.3793322132335769E-2</v>
      </c>
      <c r="AC209" s="29">
        <f>LN('ΒΗΜΑ 2ο-ΤΙΜΕΣ'!AC209/'ΒΗΜΑ 2ο-ΤΙΜΕΣ'!AC208)</f>
        <v>9.1705519722081047E-3</v>
      </c>
      <c r="AD209" s="29">
        <f>LN('ΒΗΜΑ 2ο-ΤΙΜΕΣ'!AD209/'ΒΗΜΑ 2ο-ΤΙΜΕΣ'!AD208)</f>
        <v>-2.8632804100152337E-3</v>
      </c>
      <c r="AE209" s="29">
        <f>LN('ΒΗΜΑ 2ο-ΤΙΜΕΣ'!AE209/'ΒΗΜΑ 2ο-ΤΙΜΕΣ'!AE208)</f>
        <v>-7.5662403833158132E-3</v>
      </c>
      <c r="AF209" s="29">
        <f>LN('ΒΗΜΑ 2ο-ΤΙΜΕΣ'!AF209/'ΒΗΜΑ 2ο-ΤΙΜΕΣ'!AF208)</f>
        <v>2.0906684819313643E-2</v>
      </c>
      <c r="AG209" s="29">
        <f>LN('ΒΗΜΑ 2ο-ΤΙΜΕΣ'!AG209/'ΒΗΜΑ 2ο-ΤΙΜΕΣ'!AG208)</f>
        <v>-9.009069942365968E-3</v>
      </c>
      <c r="AH209" s="29">
        <f>LN('ΒΗΜΑ 2ο-ΤΙΜΕΣ'!AH209/'ΒΗΜΑ 2ο-ΤΙΜΕΣ'!AH208)</f>
        <v>6.5076151567382149E-3</v>
      </c>
      <c r="AI209" s="29">
        <f>LN('ΒΗΜΑ 2ο-ΤΙΜΕΣ'!AI209/'ΒΗΜΑ 2ο-ΤΙΜΕΣ'!AI208)</f>
        <v>1.6968315640854593E-2</v>
      </c>
      <c r="AJ209" s="29">
        <f>LN('ΒΗΜΑ 2ο-ΤΙΜΕΣ'!AJ209/'ΒΗΜΑ 2ο-ΤΙΜΕΣ'!AJ208)</f>
        <v>8.4388686458646035E-3</v>
      </c>
      <c r="AK209" s="29">
        <f>LN('ΒΗΜΑ 2ο-ΤΙΜΕΣ'!AK209/'ΒΗΜΑ 2ο-ΤΙΜΕΣ'!AK208)</f>
        <v>0</v>
      </c>
      <c r="AL209" s="29">
        <f>LN('ΒΗΜΑ 2ο-ΤΙΜΕΣ'!AL209/'ΒΗΜΑ 2ο-ΤΙΜΕΣ'!AL208)</f>
        <v>2.3122417420854212E-2</v>
      </c>
      <c r="AM209" s="29">
        <f>LN('ΒΗΜΑ 2ο-ΤΙΜΕΣ'!AM209/'ΒΗΜΑ 2ο-ΤΙΜΕΣ'!AM208)</f>
        <v>4.1067819526532812E-3</v>
      </c>
      <c r="AN209" s="29">
        <f>LN('ΒΗΜΑ 2ο-ΤΙΜΕΣ'!AN209/'ΒΗΜΑ 2ο-ΤΙΜΕΣ'!AN208)</f>
        <v>0</v>
      </c>
      <c r="AO209" s="29">
        <f>LN('ΒΗΜΑ 2ο-ΤΙΜΕΣ'!AO209/'ΒΗΜΑ 2ο-ΤΙΜΕΣ'!AO208)</f>
        <v>1.745922137176855E-2</v>
      </c>
    </row>
    <row r="210" spans="1:41">
      <c r="A210" s="28">
        <v>43222</v>
      </c>
      <c r="B210" s="29">
        <f>LN('ΒΗΜΑ 2ο-ΤΙΜΕΣ'!B210/'ΒΗΜΑ 2ο-ΤΙΜΕΣ'!B209)</f>
        <v>1.7391742711869239E-2</v>
      </c>
      <c r="C210" s="29">
        <f>LN('ΒΗΜΑ 2ο-ΤΙΜΕΣ'!C210/'ΒΗΜΑ 2ο-ΤΙΜΕΣ'!C209)</f>
        <v>1.493652256783372E-3</v>
      </c>
      <c r="D210" s="29">
        <f>LN('ΒΗΜΑ 2ο-ΤΙΜΕΣ'!D210/'ΒΗΜΑ 2ο-ΤΙΜΕΣ'!D209)</f>
        <v>1.7508864788343126E-2</v>
      </c>
      <c r="E210" s="29">
        <f>LN('ΒΗΜΑ 2ο-ΤΙΜΕΣ'!E210/'ΒΗΜΑ 2ο-ΤΙΜΕΣ'!E209)</f>
        <v>1.5873349156290163E-2</v>
      </c>
      <c r="F210" s="29">
        <f>LN('ΒΗΜΑ 2ο-ΤΙΜΕΣ'!F210/'ΒΗΜΑ 2ο-ΤΙΜΕΣ'!F209)</f>
        <v>-8.5837436913915547E-3</v>
      </c>
      <c r="G210" s="29">
        <f>LN('ΒΗΜΑ 2ο-ΤΙΜΕΣ'!G210/'ΒΗΜΑ 2ο-ΤΙΜΕΣ'!G209)</f>
        <v>-1.0733555643108777E-2</v>
      </c>
      <c r="H210" s="29">
        <f>LN('ΒΗΜΑ 2ο-ΤΙΜΕΣ'!H210/'ΒΗΜΑ 2ο-ΤΙΜΕΣ'!H209)</f>
        <v>3.1201273362434566E-3</v>
      </c>
      <c r="I210" s="29">
        <f>LN('ΒΗΜΑ 2ο-ΤΙΜΕΣ'!I210/'ΒΗΜΑ 2ο-ΤΙΜΕΣ'!I209)</f>
        <v>2.5205189030400962E-2</v>
      </c>
      <c r="J210" s="29">
        <f>LN('ΒΗΜΑ 2ο-ΤΙΜΕΣ'!J210/'ΒΗΜΑ 2ο-ΤΙΜΕΣ'!J209)</f>
        <v>4.0742783462350073E-2</v>
      </c>
      <c r="K210" s="29">
        <f>LN('ΒΗΜΑ 2ο-ΤΙΜΕΣ'!K210/'ΒΗΜΑ 2ο-ΤΙΜΕΣ'!K209)</f>
        <v>3.3748984736641036E-2</v>
      </c>
      <c r="L210" s="29">
        <f>LN('ΒΗΜΑ 2ο-ΤΙΜΕΣ'!L210/'ΒΗΜΑ 2ο-ΤΙΜΕΣ'!L209)</f>
        <v>-6.2305497506360864E-3</v>
      </c>
      <c r="M210" s="29">
        <f>LN('ΒΗΜΑ 2ο-ΤΙΜΕΣ'!M210/'ΒΗΜΑ 2ο-ΤΙΜΕΣ'!M209)</f>
        <v>4.7402238894583899E-2</v>
      </c>
      <c r="N210" s="29">
        <f>LN('ΒΗΜΑ 2ο-ΤΙΜΕΣ'!N210/'ΒΗΜΑ 2ο-ΤΙΜΕΣ'!N209)</f>
        <v>-2.7212563524884815E-2</v>
      </c>
      <c r="O210" s="29">
        <f>LN('ΒΗΜΑ 2ο-ΤΙΜΕΣ'!O210/'ΒΗΜΑ 2ο-ΤΙΜΕΣ'!O209)</f>
        <v>-7.4349784875180902E-3</v>
      </c>
      <c r="P210" s="29">
        <f>LN('ΒΗΜΑ 2ο-ΤΙΜΕΣ'!P210/'ΒΗΜΑ 2ο-ΤΙΜΕΣ'!P209)</f>
        <v>5.0000104167058392E-3</v>
      </c>
      <c r="Q210" s="29">
        <f>LN('ΒΗΜΑ 2ο-ΤΙΜΕΣ'!Q210/'ΒΗΜΑ 2ο-ΤΙΜΕΣ'!Q209)</f>
        <v>-1.7910926566530105E-2</v>
      </c>
      <c r="R210" s="29">
        <f>LN('ΒΗΜΑ 2ο-ΤΙΜΕΣ'!R210/'ΒΗΜΑ 2ο-ΤΙΜΕΣ'!R209)</f>
        <v>-4.0526904506233081E-3</v>
      </c>
      <c r="S210" s="29">
        <f>LN('ΒΗΜΑ 2ο-ΤΙΜΕΣ'!S210/'ΒΗΜΑ 2ο-ΤΙΜΕΣ'!S209)</f>
        <v>1.0118130165584466E-2</v>
      </c>
      <c r="T210" s="29">
        <f>LN('ΒΗΜΑ 2ο-ΤΙΜΕΣ'!T210/'ΒΗΜΑ 2ο-ΤΙΜΕΣ'!T209)</f>
        <v>-1.320132204922844E-3</v>
      </c>
      <c r="U210" s="29">
        <f>LN('ΒΗΜΑ 2ο-ΤΙΜΕΣ'!U210/'ΒΗΜΑ 2ο-ΤΙΜΕΣ'!U209)</f>
        <v>4.1242958534049003E-2</v>
      </c>
      <c r="V210" s="29">
        <f>LN('ΒΗΜΑ 2ο-ΤΙΜΕΣ'!V210/'ΒΗΜΑ 2ο-ΤΙΜΕΣ'!V209)</f>
        <v>-5.0124387182568633E-2</v>
      </c>
      <c r="W210" s="29">
        <f>LN('ΒΗΜΑ 2ο-ΤΙΜΕΣ'!W210/'ΒΗΜΑ 2ο-ΤΙΜΕΣ'!W209)</f>
        <v>5.3333459753626029E-3</v>
      </c>
      <c r="X210" s="29">
        <f>LN('ΒΗΜΑ 2ο-ΤΙΜΕΣ'!X210/'ΒΗΜΑ 2ο-ΤΙΜΕΣ'!X209)</f>
        <v>7.0246149369644385E-3</v>
      </c>
      <c r="Y210" s="29">
        <f>LN('ΒΗΜΑ 2ο-ΤΙΜΕΣ'!Y210/'ΒΗΜΑ 2ο-ΤΙΜΕΣ'!Y209)</f>
        <v>-1.7036187152567852E-2</v>
      </c>
      <c r="Z210" s="29">
        <f>LN('ΒΗΜΑ 2ο-ΤΙΜΕΣ'!Z210/'ΒΗΜΑ 2ο-ΤΙΜΕΣ'!Z209)</f>
        <v>-2.2857152808559511E-3</v>
      </c>
      <c r="AA210" s="29">
        <f>LN('ΒΗΜΑ 2ο-ΤΙΜΕΣ'!AA210/'ΒΗΜΑ 2ο-ΤΙΜΕΣ'!AA209)</f>
        <v>-9.345862418237658E-3</v>
      </c>
      <c r="AB210" s="29">
        <f>LN('ΒΗΜΑ 2ο-ΤΙΜΕΣ'!AB210/'ΒΗΜΑ 2ο-ΤΙΜΕΣ'!AB209)</f>
        <v>-1.6110820272698369E-2</v>
      </c>
      <c r="AC210" s="29">
        <f>LN('ΒΗΜΑ 2ο-ΤΙΜΕΣ'!AC210/'ΒΗΜΑ 2ο-ΤΙΜΕΣ'!AC209)</f>
        <v>-4.9916908972412197E-3</v>
      </c>
      <c r="AD210" s="29">
        <f>LN('ΒΗΜΑ 2ο-ΤΙΜΕΣ'!AD210/'ΒΗΜΑ 2ο-ΤΙΜΕΣ'!AD209)</f>
        <v>6.0747015464713344E-3</v>
      </c>
      <c r="AE210" s="29">
        <f>LN('ΒΗΜΑ 2ο-ΤΙΜΕΣ'!AE210/'ΒΗΜΑ 2ο-ΤΙΜΕΣ'!AE209)</f>
        <v>5.0505157860685716E-3</v>
      </c>
      <c r="AF210" s="29">
        <f>LN('ΒΗΜΑ 2ο-ΤΙΜΕΣ'!AF210/'ΒΗΜΑ 2ο-ΤΙΜΕΣ'!AF209)</f>
        <v>-2.797385204240618E-2</v>
      </c>
      <c r="AG210" s="29">
        <f>LN('ΒΗΜΑ 2ο-ΤΙΜΕΣ'!AG210/'ΒΗΜΑ 2ο-ΤΙΜΕΣ'!AG209)</f>
        <v>-4.5351551653912622E-3</v>
      </c>
      <c r="AH210" s="29">
        <f>LN('ΒΗΜΑ 2ο-ΤΙΜΕΣ'!AH210/'ΒΗΜΑ 2ο-ΤΙΜΕΣ'!AH209)</f>
        <v>7.5390771731659138E-3</v>
      </c>
      <c r="AI210" s="29">
        <f>LN('ΒΗΜΑ 2ο-ΤΙΜΕΣ'!AI210/'ΒΗΜΑ 2ο-ΤΙΜΕΣ'!AI209)</f>
        <v>-6.6055286053080487E-3</v>
      </c>
      <c r="AJ210" s="29">
        <f>LN('ΒΗΜΑ 2ο-ΤΙΜΕΣ'!AJ210/'ΒΗΜΑ 2ο-ΤΙΜΕΣ'!AJ209)</f>
        <v>1.6792615197199939E-3</v>
      </c>
      <c r="AK210" s="29">
        <f>LN('ΒΗΜΑ 2ο-ΤΙΜΕΣ'!AK210/'ΒΗΜΑ 2ο-ΤΙΜΕΣ'!AK209)</f>
        <v>2.507363755211596E-2</v>
      </c>
      <c r="AL210" s="29">
        <f>LN('ΒΗΜΑ 2ο-ΤΙΜΕΣ'!AL210/'ΒΗΜΑ 2ο-ΤΙΜΕΣ'!AL209)</f>
        <v>8.5349024498372859E-3</v>
      </c>
      <c r="AM210" s="29">
        <f>LN('ΒΗΜΑ 2ο-ΤΙΜΕΣ'!AM210/'ΒΗΜΑ 2ο-ΤΙΜΕΣ'!AM209)</f>
        <v>-4.1067819526533593E-3</v>
      </c>
      <c r="AN210" s="29">
        <f>LN('ΒΗΜΑ 2ο-ΤΙΜΕΣ'!AN210/'ΒΗΜΑ 2ο-ΤΙΜΕΣ'!AN209)</f>
        <v>-3.0962225603966925E-2</v>
      </c>
      <c r="AO210" s="29">
        <f>LN('ΒΗΜΑ 2ο-ΤΙΜΕΣ'!AO210/'ΒΗΜΑ 2ο-ΤΙΜΕΣ'!AO209)</f>
        <v>5.7526524894498414E-3</v>
      </c>
    </row>
    <row r="211" spans="1:41">
      <c r="A211" s="28">
        <v>43223</v>
      </c>
      <c r="B211" s="29">
        <f>LN('ΒΗΜΑ 2ο-ΤΙΜΕΣ'!B211/'ΒΗΜΑ 2ο-ΤΙΜΕΣ'!B210)</f>
        <v>-1.3015368112070248E-2</v>
      </c>
      <c r="C211" s="29">
        <f>LN('ΒΗΜΑ 2ο-ΤΙΜΕΣ'!C211/'ΒΗΜΑ 2ο-ΤΙΜΕΣ'!C210)</f>
        <v>-1.8072781059694506E-2</v>
      </c>
      <c r="D211" s="29">
        <f>LN('ΒΗΜΑ 2ο-ΤΙΜΕΣ'!D211/'ΒΗΜΑ 2ο-ΤΙΜΕΣ'!D210)</f>
        <v>-3.2567328662544755E-2</v>
      </c>
      <c r="E211" s="29">
        <f>LN('ΒΗΜΑ 2ο-ΤΙΜΕΣ'!E211/'ΒΗΜΑ 2ο-ΤΙΜΕΣ'!E210)</f>
        <v>-7.9051795071132611E-3</v>
      </c>
      <c r="F211" s="29">
        <f>LN('ΒΗΜΑ 2ο-ΤΙΜΕΣ'!F211/'ΒΗΜΑ 2ο-ΤΙΜΕΣ'!F210)</f>
        <v>-2.1158225507345939E-2</v>
      </c>
      <c r="G211" s="29">
        <f>LN('ΒΗΜΑ 2ο-ΤΙΜΕΣ'!G211/'ΒΗΜΑ 2ο-ΤΙΜΕΣ'!G210)</f>
        <v>-3.6036075032986558E-3</v>
      </c>
      <c r="H211" s="29">
        <f>LN('ΒΗΜΑ 2ο-ΤΙΜΕΣ'!H211/'ΒΗΜΑ 2ο-ΤΙΜΕΣ'!H210)</f>
        <v>-6.2500203451712946E-3</v>
      </c>
      <c r="I211" s="29">
        <f>LN('ΒΗΜΑ 2ο-ΤΙΜΕΣ'!I211/'ΒΗΜΑ 2ο-ΤΙΜΕΣ'!I210)</f>
        <v>-2.9719869384927558E-2</v>
      </c>
      <c r="J211" s="29">
        <f>LN('ΒΗΜΑ 2ο-ΤΙΜΕΣ'!J211/'ΒΗΜΑ 2ο-ΤΙΜΕΣ'!J210)</f>
        <v>5.6872191205895144E-3</v>
      </c>
      <c r="K211" s="29">
        <f>LN('ΒΗΜΑ 2ο-ΤΙΜΕΣ'!K211/'ΒΗΜΑ 2ο-ΤΙΜΕΣ'!K210)</f>
        <v>-4.7574089728483419E-2</v>
      </c>
      <c r="L211" s="29">
        <f>LN('ΒΗΜΑ 2ο-ΤΙΜΕΣ'!L211/'ΒΗΜΑ 2ο-ΤΙΜΕΣ'!L210)</f>
        <v>-3.3039854078200155E-2</v>
      </c>
      <c r="M211" s="29">
        <f>LN('ΒΗΜΑ 2ο-ΤΙΜΕΣ'!M211/'ΒΗΜΑ 2ο-ΤΙΜΕΣ'!M210)</f>
        <v>-3.294415571935403E-2</v>
      </c>
      <c r="N211" s="29">
        <f>LN('ΒΗΜΑ 2ο-ΤΙΜΕΣ'!N211/'ΒΗΜΑ 2ο-ΤΙΜΕΣ'!N210)</f>
        <v>1.8223738956451654E-2</v>
      </c>
      <c r="O211" s="29">
        <f>LN('ΒΗΜΑ 2ο-ΤΙΜΕΣ'!O211/'ΒΗΜΑ 2ο-ΤΙΜΕΣ'!O210)</f>
        <v>-7.4906717291576257E-3</v>
      </c>
      <c r="P211" s="29">
        <f>LN('ΒΗΜΑ 2ο-ΤΙΜΕΣ'!P211/'ΒΗΜΑ 2ο-ΤΙΜΕΣ'!P210)</f>
        <v>-5.0000104167057515E-3</v>
      </c>
      <c r="Q211" s="29">
        <f>LN('ΒΗΜΑ 2ο-ΤΙΜΕΣ'!Q211/'ΒΗΜΑ 2ο-ΤΙΜΕΣ'!Q210)</f>
        <v>0</v>
      </c>
      <c r="R211" s="29">
        <f>LN('ΒΗΜΑ 2ο-ΤΙΜΕΣ'!R211/'ΒΗΜΑ 2ο-ΤΙΜΕΣ'!R210)</f>
        <v>-8.1549891293061436E-3</v>
      </c>
      <c r="S211" s="29">
        <f>LN('ΒΗΜΑ 2ο-ΤΙΜΕΣ'!S211/'ΒΗΜΑ 2ο-ΤΙΜΕΣ'!S210)</f>
        <v>3.3500868852820269E-3</v>
      </c>
      <c r="T211" s="29">
        <f>LN('ΒΗΜΑ 2ο-ΤΙΜΕΣ'!T211/'ΒΗΜΑ 2ο-ΤΙΜΕΣ'!T210)</f>
        <v>-1.8667208719689705E-2</v>
      </c>
      <c r="U211" s="29">
        <f>LN('ΒΗΜΑ 2ο-ΤΙΜΕΣ'!U211/'ΒΗΜΑ 2ο-ΤΙΜΕΣ'!U210)</f>
        <v>-6.7567824628797625E-3</v>
      </c>
      <c r="V211" s="29">
        <f>LN('ΒΗΜΑ 2ο-ΤΙΜΕΣ'!V211/'ΒΗΜΑ 2ο-ΤΙΜΕΣ'!V210)</f>
        <v>-2.3641763057040653E-2</v>
      </c>
      <c r="W211" s="29">
        <f>LN('ΒΗΜΑ 2ο-ΤΙΜΕΣ'!W211/'ΒΗΜΑ 2ο-ΤΙΜΕΣ'!W210)</f>
        <v>-1.8250640761197364E-2</v>
      </c>
      <c r="X211" s="29">
        <f>LN('ΒΗΜΑ 2ο-ΤΙΜΕΣ'!X211/'ΒΗΜΑ 2ο-ΤΙΜΕΣ'!X210)</f>
        <v>-2.8914010164642245E-2</v>
      </c>
      <c r="Y211" s="29">
        <f>LN('ΒΗΜΑ 2ο-ΤΙΜΕΣ'!Y211/'ΒΗΜΑ 2ο-ΤΙΜΕΣ'!Y210)</f>
        <v>-1.210040693408734E-2</v>
      </c>
      <c r="Z211" s="29">
        <f>LN('ΒΗΜΑ 2ο-ΤΙΜΕΣ'!Z211/'ΒΗΜΑ 2ο-ΤΙΜΕΣ'!Z210)</f>
        <v>4.5662179795811844E-3</v>
      </c>
      <c r="AA211" s="29">
        <f>LN('ΒΗΜΑ 2ο-ΤΙΜΕΣ'!AA211/'ΒΗΜΑ 2ο-ΤΙΜΕΣ'!AA210)</f>
        <v>-2.2552884662473086E-2</v>
      </c>
      <c r="AB211" s="29">
        <f>LN('ΒΗΜΑ 2ο-ΤΙΜΕΣ'!AB211/'ΒΗΜΑ 2ο-ΤΙΜΕΣ'!AB210)</f>
        <v>-2.5853378826333668E-2</v>
      </c>
      <c r="AC211" s="29">
        <f>LN('ΒΗΜΑ 2ο-ΤΙΜΕΣ'!AC211/'ΒΗΜΑ 2ο-ΤΙΜΕΣ'!AC210)</f>
        <v>-3.9988313771677733E-2</v>
      </c>
      <c r="AD211" s="29">
        <f>LN('ΒΗΜΑ 2ο-ΤΙΜΕΣ'!AD211/'ΒΗΜΑ 2ο-ΤΙΜΕΣ'!AD210)</f>
        <v>-8.5868148359918312E-3</v>
      </c>
      <c r="AE211" s="29">
        <f>LN('ΒΗΜΑ 2ο-ΤΙΜΕΣ'!AE211/'ΒΗΜΑ 2ο-ΤΙΜΕΣ'!AE210)</f>
        <v>-1.778954156349841E-2</v>
      </c>
      <c r="AF211" s="29">
        <f>LN('ΒΗΜΑ 2ο-ΤΙΜΕΣ'!AF211/'ΒΗΜΑ 2ο-ΤΙΜΕΣ'!AF210)</f>
        <v>-7.1174677688637666E-3</v>
      </c>
      <c r="AG211" s="29">
        <f>LN('ΒΗΜΑ 2ο-ΤΙΜΕΣ'!AG211/'ΒΗΜΑ 2ο-ΤΙΜΕΣ'!AG210)</f>
        <v>-9.1567193525490392E-2</v>
      </c>
      <c r="AH211" s="29">
        <f>LN('ΒΗΜΑ 2ο-ΤΙΜΕΣ'!AH211/'ΒΗΜΑ 2ο-ΤΙΜΕΣ'!AH210)</f>
        <v>-1.4046692329904138E-2</v>
      </c>
      <c r="AI211" s="29">
        <f>LN('ΒΗΜΑ 2ο-ΤΙΜΕΣ'!AI211/'ΒΗΜΑ 2ο-ΤΙΜΕΣ'!AI210)</f>
        <v>-1.4089962427468992E-2</v>
      </c>
      <c r="AJ211" s="29">
        <f>LN('ΒΗΜΑ 2ο-ΤΙΜΕΣ'!AJ211/'ΒΗΜΑ 2ο-ΤΙΜΕΣ'!AJ210)</f>
        <v>-1.1814483413763122E-2</v>
      </c>
      <c r="AK211" s="29">
        <f>LN('ΒΗΜΑ 2ο-ΤΙΜΕΣ'!AK211/'ΒΗΜΑ 2ο-ΤΙΜΕΣ'!AK210)</f>
        <v>-1.9231361927887533E-2</v>
      </c>
      <c r="AL211" s="29">
        <f>LN('ΒΗΜΑ 2ο-ΤΙΜΕΣ'!AL211/'ΒΗΜΑ 2ο-ΤΙΜΕΣ'!AL210)</f>
        <v>-8.534902449837331E-3</v>
      </c>
      <c r="AM211" s="29">
        <f>LN('ΒΗΜΑ 2ο-ΤΙΜΕΣ'!AM211/'ΒΗΜΑ 2ο-ΤΙΜΕΣ'!AM210)</f>
        <v>-4.1237171838621519E-3</v>
      </c>
      <c r="AN211" s="29">
        <f>LN('ΒΗΜΑ 2ο-ΤΙΜΕΣ'!AN211/'ΒΗΜΑ 2ο-ΤΙΜΕΣ'!AN210)</f>
        <v>-5.1624365405307182E-2</v>
      </c>
      <c r="AO211" s="29">
        <f>LN('ΒΗΜΑ 2ο-ΤΙΜΕΣ'!AO211/'ΒΗΜΑ 2ο-ΤΙΜΕΣ'!AO210)</f>
        <v>-1.9305618894153422E-2</v>
      </c>
    </row>
    <row r="212" spans="1:41">
      <c r="A212" s="28">
        <v>43224</v>
      </c>
      <c r="B212" s="29">
        <f>LN('ΒΗΜΑ 2ο-ΤΙΜΕΣ'!B212/'ΒΗΜΑ 2ο-ΤΙΜΕΣ'!B211)</f>
        <v>4.3573053689556262E-3</v>
      </c>
      <c r="C212" s="29">
        <f>LN('ΒΗΜΑ 2ο-ΤΙΜΕΣ'!C212/'ΒΗΜΑ 2ο-ΤΙΜΕΣ'!C211)</f>
        <v>0</v>
      </c>
      <c r="D212" s="29">
        <f>LN('ΒΗΜΑ 2ο-ΤΙΜΕΣ'!D212/'ΒΗΜΑ 2ο-ΤΙΜΕΣ'!D211)</f>
        <v>-2.6556417361432709E-2</v>
      </c>
      <c r="E212" s="29">
        <f>LN('ΒΗΜΑ 2ο-ΤΙΜΕΣ'!E212/'ΒΗΜΑ 2ο-ΤΙΜΕΣ'!E211)</f>
        <v>-2.6132140276848057E-2</v>
      </c>
      <c r="F212" s="29">
        <f>LN('ΒΗΜΑ 2ο-ΤΙΜΕΣ'!F212/'ΒΗΜΑ 2ο-ΤΙΜΕΣ'!F211)</f>
        <v>-2.5188930194840263E-3</v>
      </c>
      <c r="G212" s="29">
        <f>LN('ΒΗΜΑ 2ο-ΤΙΜΕΣ'!G212/'ΒΗΜΑ 2ο-ΤΙΜΕΣ'!G211)</f>
        <v>-2.9306126585499474E-2</v>
      </c>
      <c r="H212" s="29">
        <f>LN('ΒΗΜΑ 2ο-ΤΙΜΕΣ'!H212/'ΒΗΜΑ 2ο-ΤΙΜΕΣ'!H211)</f>
        <v>-6.2893289075639904E-3</v>
      </c>
      <c r="I212" s="29">
        <f>LN('ΒΗΜΑ 2ο-ΤΙΜΕΣ'!I212/'ΒΗΜΑ 2ο-ΤΙΜΕΣ'!I211)</f>
        <v>-4.0005334613699248E-2</v>
      </c>
      <c r="J212" s="29">
        <f>LN('ΒΗΜΑ 2ο-ΤΙΜΕΣ'!J212/'ΒΗΜΑ 2ο-ΤΙΜΕΣ'!J211)</f>
        <v>0</v>
      </c>
      <c r="K212" s="29">
        <f>LN('ΒΗΜΑ 2ο-ΤΙΜΕΣ'!K212/'ΒΗΜΑ 2ο-ΤΙΜΕΣ'!K211)</f>
        <v>-6.9848945219510928E-3</v>
      </c>
      <c r="L212" s="29">
        <f>LN('ΒΗΜΑ 2ο-ΤΙΜΕΣ'!L212/'ΒΗΜΑ 2ο-ΤΙΜΕΣ'!L211)</f>
        <v>-7.5102304541503032E-2</v>
      </c>
      <c r="M212" s="29">
        <f>LN('ΒΗΜΑ 2ο-ΤΙΜΕΣ'!M212/'ΒΗΜΑ 2ο-ΤΙΜΕΣ'!M211)</f>
        <v>-2.5440499843838962E-2</v>
      </c>
      <c r="N212" s="29">
        <f>LN('ΒΗΜΑ 2ο-ΤΙΜΕΣ'!N212/'ΒΗΜΑ 2ο-ΤΙΜΕΣ'!N211)</f>
        <v>0</v>
      </c>
      <c r="O212" s="29">
        <f>LN('ΒΗΜΑ 2ο-ΤΙΜΕΣ'!O212/'ΒΗΜΑ 2ο-ΤΙΜΕΣ'!O211)</f>
        <v>-5.4067221270275821E-2</v>
      </c>
      <c r="P212" s="29">
        <f>LN('ΒΗΜΑ 2ο-ΤΙΜΕΣ'!P212/'ΒΗΜΑ 2ο-ΤΙΜΕΣ'!P211)</f>
        <v>-5.1425211807437109E-2</v>
      </c>
      <c r="Q212" s="29">
        <f>LN('ΒΗΜΑ 2ο-ΤΙΜΕΣ'!Q212/'ΒΗΜΑ 2ο-ΤΙΜΕΣ'!Q211)</f>
        <v>-1.4563364187896667E-2</v>
      </c>
      <c r="R212" s="29">
        <f>LN('ΒΗΜΑ 2ο-ΤΙΜΕΣ'!R212/'ΒΗΜΑ 2ο-ΤΙΜΕΣ'!R211)</f>
        <v>-1.2358550703796736E-2</v>
      </c>
      <c r="S212" s="29">
        <f>LN('ΒΗΜΑ 2ο-ΤΙΜΕΣ'!S212/'ΒΗΜΑ 2ο-ΤΙΜΕΣ'!S211)</f>
        <v>5.0041805845757294E-3</v>
      </c>
      <c r="T212" s="29">
        <f>LN('ΒΗΜΑ 2ο-ΤΙΜΕΣ'!T212/'ΒΗΜΑ 2ο-ΤΙΜΕΣ'!T211)</f>
        <v>-1.0825545504922447E-2</v>
      </c>
      <c r="U212" s="29">
        <f>LN('ΒΗΜΑ 2ο-ΤΙΜΕΣ'!U212/'ΒΗΜΑ 2ο-ΤΙΜΕΣ'!U211)</f>
        <v>1.6807118316381191E-2</v>
      </c>
      <c r="V212" s="29">
        <f>LN('ΒΗΜΑ 2ο-ΤΙΜΕΣ'!V212/'ΒΗΜΑ 2ο-ΤΙΜΕΣ'!V211)</f>
        <v>4.7732787526578117E-3</v>
      </c>
      <c r="W212" s="29">
        <f>LN('ΒΗΜΑ 2ο-ΤΙΜΕΣ'!W212/'ΒΗΜΑ 2ο-ΤΙΜΕΣ'!W211)</f>
        <v>8.6300427742149691E-3</v>
      </c>
      <c r="X212" s="29">
        <f>LN('ΒΗΜΑ 2ο-ΤΙΜΕΣ'!X212/'ΒΗΜΑ 2ο-ΤΙΜΕΣ'!X211)</f>
        <v>3.5962021803525087E-3</v>
      </c>
      <c r="Y212" s="29">
        <f>LN('ΒΗΜΑ 2ο-ΤΙΜΕΣ'!Y212/'ΒΗΜΑ 2ο-ΤΙΜΕΣ'!Y211)</f>
        <v>-9.0971778205726633E-2</v>
      </c>
      <c r="Z212" s="29">
        <f>LN('ΒΗΜΑ 2ο-ΤΙΜΕΣ'!Z212/'ΒΗΜΑ 2ο-ΤΙΜΕΣ'!Z211)</f>
        <v>0</v>
      </c>
      <c r="AA212" s="29">
        <f>LN('ΒΗΜΑ 2ο-ΤΙΜΕΣ'!AA212/'ΒΗΜΑ 2ο-ΤΙΜΕΣ'!AA211)</f>
        <v>-4.0421914498915294E-2</v>
      </c>
      <c r="AB212" s="29">
        <f>LN('ΒΗΜΑ 2ο-ΤΙΜΕΣ'!AB212/'ΒΗΜΑ 2ο-ΤΙΜΕΣ'!AB211)</f>
        <v>0</v>
      </c>
      <c r="AC212" s="29">
        <f>LN('ΒΗΜΑ 2ο-ΤΙΜΕΣ'!AC212/'ΒΗΜΑ 2ο-ΤΙΜΕΣ'!AC211)</f>
        <v>-4.349724126465759E-3</v>
      </c>
      <c r="AD212" s="29">
        <f>LN('ΒΗΜΑ 2ο-ΤΙΜΕΣ'!AD212/'ΒΗΜΑ 2ο-ΤΙΜΕΣ'!AD211)</f>
        <v>2.5121132895204387E-3</v>
      </c>
      <c r="AE212" s="29">
        <f>LN('ΒΗΜΑ 2ο-ΤΙΜΕΣ'!AE212/'ΒΗΜΑ 2ο-ΤΙΜΕΣ'!AE211)</f>
        <v>-2.5673955052458097E-3</v>
      </c>
      <c r="AF212" s="29">
        <f>LN('ΒΗΜΑ 2ο-ΤΙΜΕΣ'!AF212/'ΒΗΜΑ 2ο-ΤΙΜΕΣ'!AF211)</f>
        <v>-3.6367644170874833E-2</v>
      </c>
      <c r="AG212" s="29">
        <f>LN('ΒΗΜΑ 2ο-ΤΙΜΕΣ'!AG212/'ΒΗΜΑ 2ο-ΤΙΜΕΣ'!AG211)</f>
        <v>-4.1964199099032193E-2</v>
      </c>
      <c r="AH212" s="29">
        <f>LN('ΒΗΜΑ 2ο-ΤΙΜΕΣ'!AH212/'ΒΗΜΑ 2ο-ΤΙΜΕΣ'!AH211)</f>
        <v>-3.2064659629501578E-2</v>
      </c>
      <c r="AI212" s="29">
        <f>LN('ΒΗΜΑ 2ο-ΤΙΜΕΣ'!AI212/'ΒΗΜΑ 2ο-ΤΙΜΕΣ'!AI211)</f>
        <v>-4.584454411232982E-2</v>
      </c>
      <c r="AJ212" s="29">
        <f>LN('ΒΗΜΑ 2ο-ΤΙΜΕΣ'!AJ212/'ΒΗΜΑ 2ο-ΤΙΜΕΣ'!AJ211)</f>
        <v>3.3898337545115241E-3</v>
      </c>
      <c r="AK212" s="29">
        <f>LN('ΒΗΜΑ 2ο-ΤΙΜΕΣ'!AK212/'ΒΗΜΑ 2ο-ΤΙΜΕΣ'!AK211)</f>
        <v>-9.756174945364798E-3</v>
      </c>
      <c r="AL212" s="29">
        <f>LN('ΒΗΜΑ 2ο-ΤΙΜΕΣ'!AL212/'ΒΗΜΑ 2ο-ΤΙΜΕΣ'!AL211)</f>
        <v>-1.4388737452099556E-2</v>
      </c>
      <c r="AM212" s="29">
        <f>LN('ΒΗΜΑ 2ο-ΤΙΜΕΣ'!AM212/'ΒΗΜΑ 2ο-ΤΙΜΕΣ'!AM211)</f>
        <v>-8.2988028146950658E-3</v>
      </c>
      <c r="AN212" s="29">
        <f>LN('ΒΗΜΑ 2ο-ΤΙΜΕΣ'!AN212/'ΒΗΜΑ 2ο-ΤΙΜΕΣ'!AN211)</f>
        <v>-4.7466537238923724E-2</v>
      </c>
      <c r="AO212" s="29">
        <f>LN('ΒΗΜΑ 2ο-ΤΙΜΕΣ'!AO212/'ΒΗΜΑ 2ο-ΤΙΜΕΣ'!AO211)</f>
        <v>7.7670293376595964E-3</v>
      </c>
    </row>
    <row r="213" spans="1:41">
      <c r="A213" s="28">
        <v>43227</v>
      </c>
      <c r="B213" s="29">
        <f>LN('ΒΗΜΑ 2ο-ΤΙΜΕΣ'!B213/'ΒΗΜΑ 2ο-ΤΙΜΕΣ'!B212)</f>
        <v>-1.3129291441792623E-2</v>
      </c>
      <c r="C213" s="29">
        <f>LN('ΒΗΜΑ 2ο-ΤΙΜΕΣ'!C213/'ΒΗΜΑ 2ο-ΤΙΜΕΣ'!C212)</f>
        <v>0</v>
      </c>
      <c r="D213" s="29">
        <f>LN('ΒΗΜΑ 2ο-ΤΙΜΕΣ'!D213/'ΒΗΜΑ 2ο-ΤΙΜΕΣ'!D212)</f>
        <v>1.2667305200765635E-2</v>
      </c>
      <c r="E213" s="29">
        <f>LN('ΒΗΜΑ 2ο-ΤΙΜΕΣ'!E213/'ΒΗΜΑ 2ο-ΤΙΜΕΣ'!E212)</f>
        <v>3.0503328176228754E-3</v>
      </c>
      <c r="F213" s="29">
        <f>LN('ΒΗΜΑ 2ο-ΤΙΜΕΣ'!F213/'ΒΗΜΑ 2ο-ΤΙΜΕΣ'!F212)</f>
        <v>-8.866429205641355E-3</v>
      </c>
      <c r="G213" s="29">
        <f>LN('ΒΗΜΑ 2ο-ΤΙΜΕΣ'!G213/'ΒΗΜΑ 2ο-ΤΙΜΕΣ'!G212)</f>
        <v>-1.4981553615616833E-2</v>
      </c>
      <c r="H213" s="29">
        <f>LN('ΒΗΜΑ 2ο-ΤΙΜΕΣ'!H213/'ΒΗΜΑ 2ο-ΤΙΜΕΣ'!H212)</f>
        <v>0</v>
      </c>
      <c r="I213" s="29">
        <f>LN('ΒΗΜΑ 2ο-ΤΙΜΕΣ'!I213/'ΒΗΜΑ 2ο-ΤΙΜΕΣ'!I212)</f>
        <v>3.6984184279522964E-2</v>
      </c>
      <c r="J213" s="29">
        <f>LN('ΒΗΜΑ 2ο-ΤΙΜΕΣ'!J213/'ΒΗΜΑ 2ο-ΤΙΜΕΣ'!J212)</f>
        <v>-3.7878833169370917E-3</v>
      </c>
      <c r="K213" s="29">
        <f>LN('ΒΗΜΑ 2ο-ΤΙΜΕΣ'!K213/'ΒΗΜΑ 2ο-ΤΙΜΕΣ'!K212)</f>
        <v>6.984894521951189E-3</v>
      </c>
      <c r="L213" s="29">
        <f>LN('ΒΗΜΑ 2ο-ΤΙΜΕΣ'!L213/'ΒΗΜΑ 2ο-ΤΙΜΕΣ'!L212)</f>
        <v>5.5555698446019637E-3</v>
      </c>
      <c r="M213" s="29">
        <f>LN('ΒΗΜΑ 2ο-ΤΙΜΕΣ'!M213/'ΒΗΜΑ 2ο-ΤΙΜΕΣ'!M212)</f>
        <v>3.6742233618843254E-3</v>
      </c>
      <c r="N213" s="29">
        <f>LN('ΒΗΜΑ 2ο-ΤΙΜΕΣ'!N213/'ΒΗΜΑ 2ο-ΤΙΜΕΣ'!N212)</f>
        <v>5.7032998401143953E-2</v>
      </c>
      <c r="O213" s="29">
        <f>LN('ΒΗΜΑ 2ο-ΤΙΜΕΣ'!O213/'ΒΗΜΑ 2ο-ΤΙΜΕΣ'!O212)</f>
        <v>-1.6000341346441189E-2</v>
      </c>
      <c r="P213" s="29">
        <f>LN('ΒΗΜΑ 2ο-ΤΙΜΕΣ'!P213/'ΒΗΜΑ 2ο-ΤΙΜΕΣ'!P212)</f>
        <v>1.049878409821957E-2</v>
      </c>
      <c r="Q213" s="29">
        <f>LN('ΒΗΜΑ 2ο-ΤΙΜΕΣ'!Q213/'ΒΗΜΑ 2ο-ΤΙΜΕΣ'!Q212)</f>
        <v>-9.8280889362626512E-3</v>
      </c>
      <c r="R213" s="29">
        <f>LN('ΒΗΜΑ 2ο-ΤΙΜΕΣ'!R213/'ΒΗΜΑ 2ο-ΤΙΜΕΣ'!R212)</f>
        <v>-9.3701882875846295E-3</v>
      </c>
      <c r="S213" s="29">
        <f>LN('ΒΗΜΑ 2ο-ΤΙΜΕΣ'!S213/'ΒΗΜΑ 2ο-ΤΙΜΕΣ'!S212)</f>
        <v>1.6625107736134572E-3</v>
      </c>
      <c r="T213" s="29">
        <f>LN('ΒΗΜΑ 2ο-ΤΙΜΕΣ'!T213/'ΒΗΜΑ 2ο-ΤΙΜΕΣ'!T212)</f>
        <v>1.0825545504922545E-2</v>
      </c>
      <c r="U213" s="29">
        <f>LN('ΒΗΜΑ 2ο-ΤΙΜΕΣ'!U213/'ΒΗΜΑ 2ο-ΤΙΜΕΣ'!U212)</f>
        <v>-1.0050335853501451E-2</v>
      </c>
      <c r="V213" s="29">
        <f>LN('ΒΗΜΑ 2ο-ΤΙΜΕΣ'!V213/'ΒΗΜΑ 2ο-ΤΙΜΕΣ'!V212)</f>
        <v>-9.5694510161506725E-3</v>
      </c>
      <c r="W213" s="29">
        <f>LN('ΒΗΜΑ 2ο-ΤΙΜΕΣ'!W213/'ΒΗΜΑ 2ο-ΤΙΜΕΣ'!W212)</f>
        <v>-1.29731549213801E-2</v>
      </c>
      <c r="X213" s="29">
        <f>LN('ΒΗΜΑ 2ο-ΤΙΜΕΣ'!X213/'ΒΗΜΑ 2ο-ΤΙΜΕΣ'!X212)</f>
        <v>-4.1356325283702811E-2</v>
      </c>
      <c r="Y213" s="29">
        <f>LN('ΒΗΜΑ 2ο-ΤΙΜΕΣ'!Y213/'ΒΗΜΑ 2ο-ΤΙΜΕΣ'!Y212)</f>
        <v>-6.899287148695156E-2</v>
      </c>
      <c r="Z213" s="29">
        <f>LN('ΒΗΜΑ 2ο-ΤΙΜΕΣ'!Z213/'ΒΗΜΑ 2ο-ΤΙΜΕΣ'!Z212)</f>
        <v>-4.5662179795810829E-3</v>
      </c>
      <c r="AA213" s="29">
        <f>LN('ΒΗΜΑ 2ο-ΤΙΜΕΣ'!AA213/'ΒΗΜΑ 2ο-ΤΙΜΕΣ'!AA212)</f>
        <v>-5.1293294387550578E-2</v>
      </c>
      <c r="AB213" s="29">
        <f>LN('ΒΗΜΑ 2ο-ΤΙΜΕΣ'!AB213/'ΒΗΜΑ 2ο-ΤΙΜΕΣ'!AB212)</f>
        <v>0</v>
      </c>
      <c r="AC213" s="29">
        <f>LN('ΒΗΜΑ 2ο-ΤΙΜΕΣ'!AC213/'ΒΗΜΑ 2ο-ΤΙΜΕΣ'!AC212)</f>
        <v>1.5571248870430324E-2</v>
      </c>
      <c r="AD213" s="29">
        <f>LN('ΒΗΜΑ 2ο-ΤΙΜΕΣ'!AD213/'ΒΗΜΑ 2ο-ΤΙΜΕΣ'!AD212)</f>
        <v>6.0747015464713344E-3</v>
      </c>
      <c r="AE213" s="29">
        <f>LN('ΒΗΜΑ 2ο-ΤΙΜΕΣ'!AE213/'ΒΗΜΑ 2ο-ΤΙΜΕΣ'!AE212)</f>
        <v>-5.1546505886645375E-3</v>
      </c>
      <c r="AF213" s="29">
        <f>LN('ΒΗΜΑ 2ο-ΤΙΜΕΣ'!AF213/'ΒΗΜΑ 2ο-ΤΙΜΕΣ'!AF212)</f>
        <v>0</v>
      </c>
      <c r="AG213" s="29">
        <f>LN('ΒΗΜΑ 2ο-ΤΙΜΕΣ'!AG213/'ΒΗΜΑ 2ο-ΤΙΜΕΣ'!AG212)</f>
        <v>3.8885337396923746E-3</v>
      </c>
      <c r="AH213" s="29">
        <f>LN('ΒΗΜΑ 2ο-ΤΙΜΕΣ'!AH213/'ΒΗΜΑ 2ο-ΤΙΜΕΣ'!AH212)</f>
        <v>-2.2497197340154416E-3</v>
      </c>
      <c r="AI213" s="29">
        <f>LN('ΒΗΜΑ 2ο-ΤΙΜΕΣ'!AI213/'ΒΗΜΑ 2ο-ΤΙΜΕΣ'!AI212)</f>
        <v>-0.10631658022154696</v>
      </c>
      <c r="AJ213" s="29">
        <f>LN('ΒΗΜΑ 2ο-ΤΙΜΕΣ'!AJ213/'ΒΗΜΑ 2ο-ΤΙΜΕΣ'!AJ212)</f>
        <v>-1.0204170174241736E-2</v>
      </c>
      <c r="AK213" s="29">
        <f>LN('ΒΗΜΑ 2ο-ΤΙΜΕΣ'!AK213/'ΒΗΜΑ 2ο-ΤΙΜΕΣ'!AK212)</f>
        <v>3.9138993211363148E-3</v>
      </c>
      <c r="AL213" s="29">
        <f>LN('ΒΗΜΑ 2ο-ΤΙΜΕΣ'!AL213/'ΒΗΜΑ 2ο-ΤΙΜΕΣ'!AL212)</f>
        <v>-8.7336799687546662E-3</v>
      </c>
      <c r="AM213" s="29">
        <f>LN('ΒΗΜΑ 2ο-ΤΙΜΕΣ'!AM213/'ΒΗΜΑ 2ο-ΤΙΜΕΣ'!AM212)</f>
        <v>2.0811662038244493E-3</v>
      </c>
      <c r="AN213" s="29">
        <f>LN('ΒΗΜΑ 2ο-ΤΙΜΕΣ'!AN213/'ΒΗΜΑ 2ο-ΤΙΜΕΣ'!AN212)</f>
        <v>-4.2559614418795771E-2</v>
      </c>
      <c r="AO213" s="29">
        <f>LN('ΒΗΜΑ 2ο-ΤΙΜΕΣ'!AO213/'ΒΗΜΑ 2ο-ΤΙΜΕΣ'!AO212)</f>
        <v>-1.7561426929947183E-2</v>
      </c>
    </row>
    <row r="214" spans="1:41">
      <c r="A214" s="28">
        <v>43228</v>
      </c>
      <c r="B214" s="29">
        <f>LN('ΒΗΜΑ 2ο-ΤΙΜΕΣ'!B214/'ΒΗΜΑ 2ο-ΤΙΜΕΣ'!B213)</f>
        <v>2.2002209096023376E-3</v>
      </c>
      <c r="C214" s="29">
        <f>LN('ΒΗΜΑ 2ο-ΤΙΜΕΣ'!C214/'ΒΗΜΑ 2ο-ΤΙΜΕΣ'!C213)</f>
        <v>4.5489085263692094E-3</v>
      </c>
      <c r="D214" s="29">
        <f>LN('ΒΗΜΑ 2ο-ΤΙΜΕΣ'!D214/'ΒΗΜΑ 2ο-ΤΙΜΕΣ'!D213)</f>
        <v>6.9686693160932152E-3</v>
      </c>
      <c r="E214" s="29">
        <f>LN('ΒΗΜΑ 2ο-ΤΙΜΕΣ'!E214/'ΒΗΜΑ 2ο-ΤΙΜΕΣ'!E213)</f>
        <v>1.311163513937511E-2</v>
      </c>
      <c r="F214" s="29">
        <f>LN('ΒΗΜΑ 2ο-ΤΙΜΕΣ'!F214/'ΒΗΜΑ 2ο-ΤΙΜΕΣ'!F213)</f>
        <v>2.3885484989356956E-2</v>
      </c>
      <c r="G214" s="29">
        <f>LN('ΒΗΜΑ 2ο-ΤΙΜΕΣ'!G214/'ΒΗΜΑ 2ο-ΤΙΜΕΣ'!G213)</f>
        <v>0</v>
      </c>
      <c r="H214" s="29">
        <f>LN('ΒΗΜΑ 2ο-ΤΙΜΕΣ'!H214/'ΒΗΜΑ 2ο-ΤΙΜΕΣ'!H213)</f>
        <v>-6.3291350516475123E-3</v>
      </c>
      <c r="I214" s="29">
        <f>LN('ΒΗΜΑ 2ο-ΤΙΜΕΣ'!I214/'ΒΗΜΑ 2ο-ΤΙΜΕΣ'!I213)</f>
        <v>1.3523872533325369E-2</v>
      </c>
      <c r="J214" s="29">
        <f>LN('ΒΗΜΑ 2ο-ΤΙΜΕΣ'!J214/'ΒΗΜΑ 2ο-ΤΙΜΕΣ'!J213)</f>
        <v>-7.6190844764392933E-3</v>
      </c>
      <c r="K214" s="29">
        <f>LN('ΒΗΜΑ 2ο-ΤΙΜΕΣ'!K214/'ΒΗΜΑ 2ο-ΤΙΜΕΣ'!K213)</f>
        <v>-1.1668743834377378E-2</v>
      </c>
      <c r="L214" s="29">
        <f>LN('ΒΗΜΑ 2ο-ΤΙΜΕΣ'!L214/'ΒΗΜΑ 2ο-ΤΙΜΕΣ'!L213)</f>
        <v>-1.6760168857465188E-2</v>
      </c>
      <c r="M214" s="29">
        <f>LN('ΒΗΜΑ 2ο-ΤΙΜΕΣ'!M214/'ΒΗΜΑ 2ο-ΤΙΜΕΣ'!M213)</f>
        <v>2.4420036555518089E-3</v>
      </c>
      <c r="N214" s="29">
        <f>LN('ΒΗΜΑ 2ο-ΤΙΜΕΣ'!N214/'ΒΗΜΑ 2ο-ΤΙΜΕΣ'!N213)</f>
        <v>-4.3579880704025152E-2</v>
      </c>
      <c r="O214" s="29">
        <f>LN('ΒΗΜΑ 2ο-ΤΙΜΕΣ'!O214/'ΒΗΜΑ 2ο-ΤΙΜΕΣ'!O213)</f>
        <v>-3.2789822822990956E-2</v>
      </c>
      <c r="P214" s="29">
        <f>LN('ΒΗΜΑ 2ο-ΤΙΜΕΣ'!P214/'ΒΗΜΑ 2ο-ΤΙΜΕΣ'!P213)</f>
        <v>2.6075634070807695E-3</v>
      </c>
      <c r="Q214" s="29">
        <f>LN('ΒΗΜΑ 2ο-ΤΙΜΕΣ'!Q214/'ΒΗΜΑ 2ο-ΤΙΜΕΣ'!Q213)</f>
        <v>-4.950505159856091E-3</v>
      </c>
      <c r="R214" s="29">
        <f>LN('ΒΗΜΑ 2ο-ΤΙΜΕΣ'!R214/'ΒΗΜΑ 2ο-ΤΙΜΕΣ'!R213)</f>
        <v>1.5568555239923679E-2</v>
      </c>
      <c r="S214" s="29">
        <f>LN('ΒΗΜΑ 2ο-ΤΙΜΕΣ'!S214/'ΒΗΜΑ 2ο-ΤΙΜΕΣ'!S213)</f>
        <v>-2.8645598076964564E-2</v>
      </c>
      <c r="T214" s="29">
        <f>LN('ΒΗΜΑ 2ο-ΤΙΜΕΣ'!T214/'ΒΗΜΑ 2ο-ΤΙΜΕΣ'!T213)</f>
        <v>1.3369183082134417E-2</v>
      </c>
      <c r="U214" s="29">
        <f>LN('ΒΗΜΑ 2ο-ΤΙΜΕΣ'!U214/'ΒΗΜΑ 2ο-ΤΙΜΕΣ'!U213)</f>
        <v>3.3115608784497604E-2</v>
      </c>
      <c r="V214" s="29">
        <f>LN('ΒΗΜΑ 2ο-ΤΙΜΕΣ'!V214/'ΒΗΜΑ 2ο-ΤΙΜΕΣ'!V213)</f>
        <v>1.9048194970694411E-2</v>
      </c>
      <c r="W214" s="29">
        <f>LN('ΒΗΜΑ 2ο-ΤΙΜΕΣ'!W214/'ΒΗΜΑ 2ο-ΤΙΜΕΣ'!W213)</f>
        <v>3.3175862238899574E-2</v>
      </c>
      <c r="X214" s="29">
        <f>LN('ΒΗΜΑ 2ο-ΤΙΜΕΣ'!X214/'ΒΗΜΑ 2ο-ΤΙΜΕΣ'!X213)</f>
        <v>4.7987295499051907E-3</v>
      </c>
      <c r="Y214" s="29">
        <f>LN('ΒΗΜΑ 2ο-ΤΙΜΕΣ'!Y214/'ΒΗΜΑ 2ο-ΤΙΜΕΣ'!Y213)</f>
        <v>-0.10763066419236544</v>
      </c>
      <c r="Z214" s="29">
        <f>LN('ΒΗΜΑ 2ο-ΤΙΜΕΣ'!Z214/'ΒΗΜΑ 2ο-ΤΙΜΕΣ'!Z213)</f>
        <v>2.2857152808558609E-3</v>
      </c>
      <c r="AA214" s="29">
        <f>LN('ΒΗΜΑ 2ο-ΤΙΜΕΣ'!AA214/'ΒΗΜΑ 2ο-ΤΙΜΕΣ'!AA213)</f>
        <v>-4.027389913793996E-2</v>
      </c>
      <c r="AB214" s="29">
        <f>LN('ΒΗΜΑ 2ο-ΤΙΜΕΣ'!AB214/'ΒΗΜΑ 2ο-ΤΙΜΕΣ'!AB213)</f>
        <v>-9.5694510161506725E-3</v>
      </c>
      <c r="AC214" s="29">
        <f>LN('ΒΗΜΑ 2ο-ΤΙΜΕΣ'!AC214/'ΒΗΜΑ 2ο-ΤΙΜΕΣ'!AC213)</f>
        <v>-2.6969881712103589E-2</v>
      </c>
      <c r="AD214" s="29">
        <f>LN('ΒΗΜΑ 2ο-ΤΙΜΕΣ'!AD214/'ΒΗΜΑ 2ο-ΤΙΜΕΣ'!AD213)</f>
        <v>1.5202696900813795E-2</v>
      </c>
      <c r="AE214" s="29">
        <f>LN('ΒΗΜΑ 2ο-ΤΙΜΕΣ'!AE214/'ΒΗΜΑ 2ο-ΤΙΜΕΣ'!AE213)</f>
        <v>5.1546505886644221E-3</v>
      </c>
      <c r="AF214" s="29">
        <f>LN('ΒΗΜΑ 2ο-ΤΙΜΕΣ'!AF214/'ΒΗΜΑ 2ο-ΤΙΜΕΣ'!AF213)</f>
        <v>-3.7740327982847086E-2</v>
      </c>
      <c r="AG214" s="29">
        <f>LN('ΒΗΜΑ 2ο-ΤΙΜΕΣ'!AG214/'ΒΗΜΑ 2ο-ΤΙΜΕΣ'!AG213)</f>
        <v>3.0575630202793049E-2</v>
      </c>
      <c r="AH214" s="29">
        <f>LN('ΒΗΜΑ 2ο-ΤΙΜΕΣ'!AH214/'ΒΗΜΑ 2ο-ΤΙΜΕΣ'!AH213)</f>
        <v>6.7340321813441194E-3</v>
      </c>
      <c r="AI214" s="29">
        <f>LN('ΒΗΜΑ 2ο-ΤΙΜΕΣ'!AI214/'ΒΗΜΑ 2ο-ΤΙΜΕΣ'!AI213)</f>
        <v>-4.3573053689555897E-3</v>
      </c>
      <c r="AJ214" s="29">
        <f>LN('ΒΗΜΑ 2ο-ΤΙΜΕΣ'!AJ214/'ΒΗΜΑ 2ο-ΤΙΜΕΣ'!AJ213)</f>
        <v>0</v>
      </c>
      <c r="AK214" s="29">
        <f>LN('ΒΗΜΑ 2ο-ΤΙΜΕΣ'!AK214/'ΒΗΜΑ 2ο-ΤΙΜΕΣ'!AK213)</f>
        <v>-3.9138993211364406E-3</v>
      </c>
      <c r="AL214" s="29">
        <f>LN('ΒΗΜΑ 2ο-ΤΙΜΕΣ'!AL214/'ΒΗΜΑ 2ο-ΤΙΜΕΣ'!AL213)</f>
        <v>-1.176484157958637E-2</v>
      </c>
      <c r="AM214" s="29">
        <f>LN('ΒΗΜΑ 2ο-ΤΙΜΕΣ'!AM214/'ΒΗΜΑ 2ο-ΤΙΜΕΣ'!AM213)</f>
        <v>-6.2565376143050369E-3</v>
      </c>
      <c r="AN214" s="29">
        <f>LN('ΒΗΜΑ 2ο-ΤΙΜΕΣ'!AN214/'ΒΗΜΑ 2ο-ΤΙΜΕΣ'!AN213)</f>
        <v>1.4388737452099671E-2</v>
      </c>
      <c r="AO214" s="29">
        <f>LN('ΒΗΜΑ 2ο-ΤΙΜΕΣ'!AO214/'ΒΗΜΑ 2ο-ΤΙΜΕΣ'!AO213)</f>
        <v>9.794397592287625E-3</v>
      </c>
    </row>
    <row r="215" spans="1:41">
      <c r="A215" s="28">
        <v>43229</v>
      </c>
      <c r="B215" s="29">
        <f>LN('ΒΗΜΑ 2ο-ΤΙΜΕΣ'!B215/'ΒΗΜΑ 2ο-ΤΙΜΕΣ'!B214)</f>
        <v>2.195390563435656E-3</v>
      </c>
      <c r="C215" s="29">
        <f>LN('ΒΗΜΑ 2ο-ΤΙΜΕΣ'!C215/'ΒΗΜΑ 2ο-ΤΙΜΕΣ'!C214)</f>
        <v>-1.5140048312151828E-3</v>
      </c>
      <c r="D215" s="29">
        <f>LN('ΒΗΜΑ 2ο-ΤΙΜΕΣ'!D215/'ΒΗΜΑ 2ο-ΤΙΜΕΣ'!D214)</f>
        <v>-8.3682496705166903E-3</v>
      </c>
      <c r="E215" s="29">
        <f>LN('ΒΗΜΑ 2ο-ΤΙΜΕΣ'!E215/'ΒΗΜΑ 2ο-ΤΙΜΕΣ'!E214)</f>
        <v>-1.9221633780953668E-2</v>
      </c>
      <c r="F215" s="29">
        <f>LN('ΒΗΜΑ 2ο-ΤΙΜΕΣ'!F215/'ΒΗΜΑ 2ο-ΤΙΜΕΣ'!F214)</f>
        <v>1.2345835822299362E-2</v>
      </c>
      <c r="G215" s="29">
        <f>LN('ΒΗΜΑ 2ο-ΤΙΜΕΣ'!G215/'ΒΗΜΑ 2ο-ΤΙΜΕΣ'!G214)</f>
        <v>0</v>
      </c>
      <c r="H215" s="29">
        <f>LN('ΒΗΜΑ 2ο-ΤΙΜΕΣ'!H215/'ΒΗΜΑ 2ο-ΤΙΜΕΣ'!H214)</f>
        <v>0</v>
      </c>
      <c r="I215" s="29">
        <f>LN('ΒΗΜΑ 2ο-ΤΙΜΕΣ'!I215/'ΒΗΜΑ 2ο-ΤΙΜΕΣ'!I214)</f>
        <v>-5.9880418446225572E-3</v>
      </c>
      <c r="J215" s="29">
        <f>LN('ΒΗΜΑ 2ο-ΤΙΜΕΣ'!J215/'ΒΗΜΑ 2ο-ΤΙΜΕΣ'!J214)</f>
        <v>-7.677580899034306E-3</v>
      </c>
      <c r="K215" s="29">
        <f>LN('ΒΗΜΑ 2ο-ΤΙΜΕΣ'!K215/'ΒΗΜΑ 2ο-ΤΙΜΕΣ'!K214)</f>
        <v>1.629838173311933E-2</v>
      </c>
      <c r="L215" s="29">
        <f>LN('ΒΗΜΑ 2ο-ΤΙΜΕΣ'!L215/'ΒΗΜΑ 2ο-ΤΙΜΕΣ'!L214)</f>
        <v>-5.6497325421190209E-3</v>
      </c>
      <c r="M215" s="29">
        <f>LN('ΒΗΜΑ 2ο-ΤΙΜΕΣ'!M215/'ΒΗΜΑ 2ο-ΤΙΜΕΣ'!M214)</f>
        <v>-7.343974255758506E-3</v>
      </c>
      <c r="N215" s="29">
        <f>LN('ΒΗΜΑ 2ο-ΤΙΜΕΣ'!N215/'ΒΗΜΑ 2ο-ΤΙΜΕΣ'!N214)</f>
        <v>0</v>
      </c>
      <c r="O215" s="29">
        <f>LN('ΒΗΜΑ 2ο-ΤΙΜΕΣ'!O215/'ΒΗΜΑ 2ο-ΤΙΜΕΣ'!O214)</f>
        <v>1.6529301951210506E-2</v>
      </c>
      <c r="P215" s="29">
        <f>LN('ΒΗΜΑ 2ο-ΤΙΜΕΣ'!P215/'ΒΗΜΑ 2ο-ΤΙΜΕΣ'!P214)</f>
        <v>0</v>
      </c>
      <c r="Q215" s="29">
        <f>LN('ΒΗΜΑ 2ο-ΤΙΜΕΣ'!Q215/'ΒΗΜΑ 2ο-ΤΙΜΕΣ'!Q214)</f>
        <v>-2.0050797045561078E-2</v>
      </c>
      <c r="R215" s="29">
        <f>LN('ΒΗΜΑ 2ο-ΤΙΜΕΣ'!R215/'ΒΗΜΑ 2ο-ΤΙΜΕΣ'!R214)</f>
        <v>-2.0618564005588022E-3</v>
      </c>
      <c r="S215" s="29">
        <f>LN('ΒΗΜΑ 2ο-ΤΙΜΕΣ'!S215/'ΒΗΜΑ 2ο-ΤΙΜΕΣ'!S214)</f>
        <v>1.7079423451563376E-3</v>
      </c>
      <c r="T215" s="29">
        <f>LN('ΒΗΜΑ 2ο-ΤΙΜΕΣ'!T215/'ΒΗΜΑ 2ο-ΤΙΜΕΣ'!T214)</f>
        <v>7.9365495957363415E-3</v>
      </c>
      <c r="U215" s="29">
        <f>LN('ΒΗΜΑ 2ο-ΤΙΜΕΣ'!U215/'ΒΗΜΑ 2ο-ΤΙΜΕΣ'!U214)</f>
        <v>-3.2626456348162714E-3</v>
      </c>
      <c r="V215" s="29">
        <f>LN('ΒΗΜΑ 2ο-ΤΙΜΕΣ'!V215/'ΒΗΜΑ 2ο-ΤΙΜΕΣ'!V214)</f>
        <v>1.4051753455650287E-2</v>
      </c>
      <c r="W215" s="29">
        <f>LN('ΒΗΜΑ 2ο-ΤΙΜΕΣ'!W215/'ΒΗΜΑ 2ο-ΤΙΜΕΣ'!W214)</f>
        <v>-1.1646505386323579E-2</v>
      </c>
      <c r="X215" s="29">
        <f>LN('ΒΗΜΑ 2ο-ΤΙΜΕΣ'!X215/'ΒΗΜΑ 2ο-ΤΙΜΕΣ'!X214)</f>
        <v>1.5944728331574547E-3</v>
      </c>
      <c r="Y215" s="29">
        <f>LN('ΒΗΜΑ 2ο-ΤΙΜΕΣ'!Y215/'ΒΗΜΑ 2ο-ΤΙΜΕΣ'!Y214)</f>
        <v>4.0094457201878202E-2</v>
      </c>
      <c r="Z215" s="29">
        <f>LN('ΒΗΜΑ 2ο-ΤΙΜΕΣ'!Z215/'ΒΗΜΑ 2ο-ΤΙΜΕΣ'!Z214)</f>
        <v>2.2805026987250815E-3</v>
      </c>
      <c r="AA215" s="29">
        <f>LN('ΒΗΜΑ 2ο-ΤΙΜΕΣ'!AA215/'ΒΗΜΑ 2ο-ΤΙΜΕΣ'!AA214)</f>
        <v>1.6304709024943569E-2</v>
      </c>
      <c r="AB215" s="29">
        <f>LN('ΒΗΜΑ 2ο-ΤΙΜΕΣ'!AB215/'ΒΗΜΑ 2ο-ΤΙΜΕΣ'!AB214)</f>
        <v>9.5694510161506725E-3</v>
      </c>
      <c r="AC215" s="29">
        <f>LN('ΒΗΜΑ 2ο-ΤΙΜΕΣ'!AC215/'ΒΗΜΑ 2ο-ΤΙΜΕΣ'!AC214)</f>
        <v>1.4010737069598369E-2</v>
      </c>
      <c r="AD215" s="29">
        <f>LN('ΒΗΜΑ 2ο-ΤΙΜΕΣ'!AD215/'ΒΗΜΑ 2ο-ΤΙΜΕΣ'!AD214)</f>
        <v>-1.8414118037269736E-2</v>
      </c>
      <c r="AE215" s="29">
        <f>LN('ΒΗΜΑ 2ο-ΤΙΜΕΣ'!AE215/'ΒΗΜΑ 2ο-ΤΙΜΕΣ'!AE214)</f>
        <v>2.0356937068744103E-2</v>
      </c>
      <c r="AF215" s="29">
        <f>LN('ΒΗΜΑ 2ο-ΤΙΜΕΣ'!AF215/'ΒΗΜΑ 2ο-ΤΙΜΕΣ'!AF214)</f>
        <v>1.5267472130788381E-2</v>
      </c>
      <c r="AG215" s="29">
        <f>LN('ΒΗΜΑ 2ο-ΤΙΜΕΣ'!AG215/'ΒΗΜΑ 2ο-ΤΙΜΕΣ'!AG214)</f>
        <v>1.1229063716413287E-2</v>
      </c>
      <c r="AH215" s="29">
        <f>LN('ΒΗΜΑ 2ο-ΤΙΜΕΣ'!AH215/'ΒΗΜΑ 2ο-ΤΙΜΕΣ'!AH214)</f>
        <v>-1.5783867701262E-2</v>
      </c>
      <c r="AI215" s="29">
        <f>LN('ΒΗΜΑ 2ο-ΤΙΜΕΣ'!AI215/'ΒΗΜΑ 2ο-ΤΙΜΕΣ'!AI214)</f>
        <v>3.4338137580891617E-2</v>
      </c>
      <c r="AJ215" s="29">
        <f>LN('ΒΗΜΑ 2ο-ΤΙΜΕΣ'!AJ215/'ΒΗΜΑ 2ο-ΤΙΜΕΣ'!AJ214)</f>
        <v>5.1151006667704089E-3</v>
      </c>
      <c r="AK215" s="29">
        <f>LN('ΒΗΜΑ 2ο-ΤΙΜΕΣ'!AK215/'ΒΗΜΑ 2ο-ΤΙΜΕΣ'!AK214)</f>
        <v>0</v>
      </c>
      <c r="AL215" s="29">
        <f>LN('ΒΗΜΑ 2ο-ΤΙΜΕΣ'!AL215/'ΒΗΜΑ 2ο-ΤΙΜΕΣ'!AL214)</f>
        <v>0</v>
      </c>
      <c r="AM215" s="29">
        <f>LN('ΒΗΜΑ 2ο-ΤΙΜΕΣ'!AM215/'ΒΗΜΑ 2ο-ΤΙΜΕΣ'!AM214)</f>
        <v>4.175371410480592E-3</v>
      </c>
      <c r="AN215" s="29">
        <f>LN('ΒΗΜΑ 2ο-ΤΙΜΕΣ'!AN215/'ΒΗΜΑ 2ο-ΤΙΜΕΣ'!AN214)</f>
        <v>-2.1661496781179419E-2</v>
      </c>
      <c r="AO215" s="29">
        <f>LN('ΒΗΜΑ 2ο-ΤΙΜΕΣ'!AO215/'ΒΗΜΑ 2ο-ΤΙΜΕΣ'!AO214)</f>
        <v>3.8910554929667217E-3</v>
      </c>
    </row>
    <row r="216" spans="1:41">
      <c r="A216" s="28">
        <v>43230</v>
      </c>
      <c r="B216" s="29">
        <f>LN('ΒΗΜΑ 2ο-ΤΙΜΕΣ'!B216/'ΒΗΜΑ 2ο-ΤΙΜΕΣ'!B215)</f>
        <v>-1.2134732465993373E-2</v>
      </c>
      <c r="C216" s="29">
        <f>LN('ΒΗΜΑ 2ο-ΤΙΜΕΣ'!C216/'ΒΗΜΑ 2ο-ΤΙΜΕΣ'!C215)</f>
        <v>-1.0662705744040069E-2</v>
      </c>
      <c r="D216" s="29">
        <f>LN('ΒΗΜΑ 2ο-ΤΙΜΕΣ'!D216/'ΒΗΜΑ 2ο-ΤΙΜΕΣ'!D215)</f>
        <v>-1.2685159527315687E-2</v>
      </c>
      <c r="E216" s="29">
        <f>LN('ΒΗΜΑ 2ο-ΤΙΜΕΣ'!E216/'ΒΗΜΑ 2ο-ΤΙΜΕΣ'!E215)</f>
        <v>6.1099986415784737E-3</v>
      </c>
      <c r="F216" s="29">
        <f>LN('ΒΗΜΑ 2ο-ΤΙΜΕΣ'!F216/'ΒΗΜΑ 2ο-ΤΙΜΕΣ'!F215)</f>
        <v>0</v>
      </c>
      <c r="G216" s="29">
        <f>LN('ΒΗΜΑ 2ο-ΤΙΜΕΣ'!G216/'ΒΗΜΑ 2ο-ΤΙΜΕΣ'!G215)</f>
        <v>0</v>
      </c>
      <c r="H216" s="29">
        <f>LN('ΒΗΜΑ 2ο-ΤΙΜΕΣ'!H216/'ΒΗΜΑ 2ο-ΤΙΜΕΣ'!H215)</f>
        <v>1.2618463959211464E-2</v>
      </c>
      <c r="I216" s="29">
        <f>LN('ΒΗΜΑ 2ο-ΤΙΜΕΣ'!I216/'ΒΗΜΑ 2ο-ΤΙΜΕΣ'!I215)</f>
        <v>-2.4317307650706357E-2</v>
      </c>
      <c r="J216" s="29">
        <f>LN('ΒΗΜΑ 2ο-ΤΙΜΕΣ'!J216/'ΒΗΜΑ 2ο-ΤΙΜΕΣ'!J215)</f>
        <v>-1.162803799511921E-2</v>
      </c>
      <c r="K216" s="29">
        <f>LN('ΒΗΜΑ 2ο-ΤΙΜΕΣ'!K216/'ΒΗΜΑ 2ο-ΤΙΜΕΣ'!K215)</f>
        <v>-2.3121397583793909E-3</v>
      </c>
      <c r="L216" s="29">
        <f>LN('ΒΗΜΑ 2ο-ΤΙΜΕΣ'!L216/'ΒΗΜΑ 2ο-ΤΙΜΕΣ'!L215)</f>
        <v>-4.258345682577192E-3</v>
      </c>
      <c r="M216" s="29">
        <f>LN('ΒΗΜΑ 2ο-ΤΙΜΕΣ'!M216/'ΒΗΜΑ 2ο-ΤΙΜΕΣ'!M215)</f>
        <v>-2.4600258408622E-3</v>
      </c>
      <c r="N216" s="29">
        <f>LN('ΒΗΜΑ 2ο-ΤΙΜΕΣ'!N216/'ΒΗΜΑ 2ο-ΤΙΜΕΣ'!N215)</f>
        <v>-1.3453117697118752E-2</v>
      </c>
      <c r="O216" s="29">
        <f>LN('ΒΗΜΑ 2ο-ΤΙΜΕΣ'!O216/'ΒΗΜΑ 2ο-ΤΙΜΕΣ'!O215)</f>
        <v>0</v>
      </c>
      <c r="P216" s="29">
        <f>LN('ΒΗΜΑ 2ο-ΤΙΜΕΣ'!P216/'ΒΗΜΑ 2ο-ΤΙΜΕΣ'!P215)</f>
        <v>1.5504186535965254E-2</v>
      </c>
      <c r="Q216" s="29">
        <f>LN('ΒΗΜΑ 2ο-ΤΙΜΕΣ'!Q216/'ΒΗΜΑ 2ο-ΤΙΜΕΣ'!Q215)</f>
        <v>2.5284463533586906E-3</v>
      </c>
      <c r="R216" s="29">
        <f>LN('ΒΗΜΑ 2ο-ΤΙΜΕΣ'!R216/'ΒΗΜΑ 2ο-ΤΙΜΕΣ'!R215)</f>
        <v>1.5361285161487149E-2</v>
      </c>
      <c r="S216" s="29">
        <f>LN('ΒΗΜΑ 2ο-ΤΙΜΕΣ'!S216/'ΒΗΜΑ 2ο-ΤΙΜΕΣ'!S215)</f>
        <v>5.1063940745740555E-3</v>
      </c>
      <c r="T216" s="29">
        <f>LN('ΒΗΜΑ 2ο-ΤΙΜΕΣ'!T216/'ΒΗΜΑ 2ο-ΤΙΜΕΣ'!T215)</f>
        <v>-1.1928570865273732E-2</v>
      </c>
      <c r="U216" s="29">
        <f>LN('ΒΗΜΑ 2ο-ΤΙΜΕΣ'!U216/'ΒΗΜΑ 2ο-ΤΙΜΕΣ'!U215)</f>
        <v>-9.8522964430117071E-3</v>
      </c>
      <c r="V216" s="29">
        <f>LN('ΒΗΜΑ 2ο-ΤΙΜΕΣ'!V216/'ΒΗΜΑ 2ο-ΤΙΜΕΣ'!V215)</f>
        <v>-4.6620131058111901E-3</v>
      </c>
      <c r="W216" s="29">
        <f>LN('ΒΗΜΑ 2ο-ΤΙΜΕΣ'!W216/'ΒΗΜΑ 2ο-ΤΙΜΕΣ'!W215)</f>
        <v>-1.6103407566578735E-2</v>
      </c>
      <c r="X216" s="29">
        <f>LN('ΒΗΜΑ 2ο-ΤΙΜΕΣ'!X216/'ΒΗΜΑ 2ο-ΤΙΜΕΣ'!X215)</f>
        <v>1.1090686694158356E-2</v>
      </c>
      <c r="Y216" s="29">
        <f>LN('ΒΗΜΑ 2ο-ΤΙΜΕΣ'!Y216/'ΒΗΜΑ 2ο-ΤΙΜΕΣ'!Y215)</f>
        <v>-3.5559302036486919E-2</v>
      </c>
      <c r="Z216" s="29">
        <f>LN('ΒΗΜΑ 2ο-ΤΙΜΕΣ'!Z216/'ΒΗΜΑ 2ο-ΤΙΜΕΣ'!Z215)</f>
        <v>-9.1533819864872482E-3</v>
      </c>
      <c r="AA216" s="29">
        <f>LN('ΒΗΜΑ 2ο-ΤΙΜΕΣ'!AA216/'ΒΗΜΑ 2ο-ΤΙΜΕΣ'!AA215)</f>
        <v>-3.0098031157279527E-2</v>
      </c>
      <c r="AB216" s="29">
        <f>LN('ΒΗΜΑ 2ο-ΤΙΜΕΣ'!AB216/'ΒΗΜΑ 2ο-ΤΙΜΕΣ'!AB215)</f>
        <v>1.1834457647002798E-2</v>
      </c>
      <c r="AC216" s="29">
        <f>LN('ΒΗΜΑ 2ο-ΤΙΜΕΣ'!AC216/'ΒΗΜΑ 2ο-ΤΙΜΕΣ'!AC215)</f>
        <v>-1.3129291441792736E-2</v>
      </c>
      <c r="AD216" s="29">
        <f>LN('ΒΗΜΑ 2ο-ΤΙΜΕΣ'!AD216/'ΒΗΜΑ 2ο-ΤΙΜΕΣ'!AD215)</f>
        <v>2.261580489096978E-2</v>
      </c>
      <c r="AE216" s="29">
        <f>LN('ΒΗΜΑ 2ο-ΤΙΜΕΣ'!AE216/'ΒΗΜΑ 2ο-ΤΙΜΕΣ'!AE215)</f>
        <v>3.2220879011162995E-2</v>
      </c>
      <c r="AF216" s="29">
        <f>LN('ΒΗΜΑ 2ο-ΤΙΜΕΣ'!AF216/'ΒΗΜΑ 2ο-ΤΙΜΕΣ'!AF215)</f>
        <v>3.7807228399061523E-3</v>
      </c>
      <c r="AG216" s="29">
        <f>LN('ΒΗΜΑ 2ο-ΤΙΜΕΣ'!AG216/'ΒΗΜΑ 2ο-ΤΙΜΕΣ'!AG215)</f>
        <v>2.4783160144670005E-3</v>
      </c>
      <c r="AH216" s="29">
        <f>LN('ΒΗΜΑ 2ο-ΤΙΜΕΣ'!AH216/'ΒΗΜΑ 2ο-ΤΙΜΕΣ'!AH215)</f>
        <v>1.1357184639274286E-3</v>
      </c>
      <c r="AI216" s="29">
        <f>LN('ΒΗΜΑ 2ο-ΤΙΜΕΣ'!AI216/'ΒΗΜΑ 2ο-ΤΙΜΕΣ'!AI215)</f>
        <v>-4.3110123653728551E-2</v>
      </c>
      <c r="AJ216" s="29">
        <f>LN('ΒΗΜΑ 2ο-ΤΙΜΕΣ'!AJ216/'ΒΗΜΑ 2ο-ΤΙΜΕΣ'!AJ215)</f>
        <v>-2.2356907101276448E-2</v>
      </c>
      <c r="AK216" s="29">
        <f>LN('ΒΗΜΑ 2ο-ΤΙΜΕΣ'!AK216/'ΒΗΜΑ 2ο-ΤΙΜΕΣ'!AK215)</f>
        <v>0</v>
      </c>
      <c r="AL216" s="29">
        <f>LN('ΒΗΜΑ 2ο-ΤΙΜΕΣ'!AL216/'ΒΗΜΑ 2ο-ΤΙΜΕΣ'!AL215)</f>
        <v>1.4684551682921317E-2</v>
      </c>
      <c r="AM216" s="29">
        <f>LN('ΒΗΜΑ 2ο-ΤΙΜΕΣ'!AM216/'ΒΗΜΑ 2ο-ΤΙΜΕΣ'!AM215)</f>
        <v>8.2988028146950641E-3</v>
      </c>
      <c r="AN216" s="29">
        <f>LN('ΒΗΜΑ 2ο-ΤΙΜΕΣ'!AN216/'ΒΗΜΑ 2ο-ΤΙΜΕΣ'!AN215)</f>
        <v>-7.3260400920728977E-3</v>
      </c>
      <c r="AO216" s="29">
        <f>LN('ΒΗΜΑ 2ο-ΤΙΜΕΣ'!AO216/'ΒΗΜΑ 2ο-ΤΙΜΕΣ'!AO215)</f>
        <v>-1.9608471388376424E-2</v>
      </c>
    </row>
    <row r="217" spans="1:41">
      <c r="A217" s="28">
        <v>43231</v>
      </c>
      <c r="B217" s="29">
        <f>LN('ΒΗΜΑ 2ο-ΤΙΜΕΣ'!B217/'ΒΗΜΑ 2ο-ΤΙΜΕΣ'!B216)</f>
        <v>1.2134732465993395E-2</v>
      </c>
      <c r="C217" s="29">
        <f>LN('ΒΗΜΑ 2ο-ΤΙΜΕΣ'!C217/'ΒΗΜΑ 2ο-ΤΙΜΕΣ'!C216)</f>
        <v>-4.6047663867482902E-3</v>
      </c>
      <c r="D217" s="29">
        <f>LN('ΒΗΜΑ 2ο-ΤΙΜΕΣ'!D217/'ΒΗΜΑ 2ο-ΤΙΜΕΣ'!D216)</f>
        <v>1.2685159527315642E-2</v>
      </c>
      <c r="E217" s="29">
        <f>LN('ΒΗΜΑ 2ο-ΤΙΜΕΣ'!E217/'ΒΗΜΑ 2ο-ΤΙΜΕΣ'!E216)</f>
        <v>-1.0157441198354164E-3</v>
      </c>
      <c r="F217" s="29">
        <f>LN('ΒΗΜΑ 2ο-ΤΙΜΕΣ'!F217/'ΒΗΜΑ 2ο-ΤΙΜΕΣ'!F216)</f>
        <v>9.7680874362070479E-3</v>
      </c>
      <c r="G217" s="29">
        <f>LN('ΒΗΜΑ 2ο-ΤΙΜΕΣ'!G217/'ΒΗΜΑ 2ο-ΤΙΜΕΣ'!G216)</f>
        <v>-1.1385322225125352E-2</v>
      </c>
      <c r="H217" s="29">
        <f>LN('ΒΗΜΑ 2ο-ΤΙΜΕΣ'!H217/'ΒΗΜΑ 2ο-ΤΙΜΕΣ'!H216)</f>
        <v>3.1298930089277868E-3</v>
      </c>
      <c r="I217" s="29">
        <f>LN('ΒΗΜΑ 2ο-ΤΙΜΕΣ'!I217/'ΒΗΜΑ 2ο-ΤΙΜΕΣ'!I216)</f>
        <v>2.2814677766171264E-2</v>
      </c>
      <c r="J217" s="29">
        <f>LN('ΒΗΜΑ 2ο-ΤΙΜΕΣ'!J217/'ΒΗΜΑ 2ο-ΤΙΜΕΣ'!J216)</f>
        <v>5.8309203107931437E-3</v>
      </c>
      <c r="K217" s="29">
        <f>LN('ΒΗΜΑ 2ο-ΤΙΜΕΣ'!K217/'ΒΗΜΑ 2ο-ΤΙΜΕΣ'!K216)</f>
        <v>1.8349138668196398E-2</v>
      </c>
      <c r="L217" s="29">
        <f>LN('ΒΗΜΑ 2ο-ΤΙΜΕΣ'!L217/'ΒΗΜΑ 2ο-ΤΙΜΕΣ'!L216)</f>
        <v>4.2583456825772458E-3</v>
      </c>
      <c r="M217" s="29">
        <f>LN('ΒΗΜΑ 2ο-ΤΙΜΕΣ'!M217/'ΒΗΜΑ 2ο-ΤΙΜΕΣ'!M216)</f>
        <v>3.39015516756812E-2</v>
      </c>
      <c r="N217" s="29">
        <f>LN('ΒΗΜΑ 2ο-ΤΙΜΕΣ'!N217/'ΒΗΜΑ 2ο-ΤΙΜΕΣ'!N216)</f>
        <v>1.7897569457542666E-2</v>
      </c>
      <c r="O217" s="29">
        <f>LN('ΒΗΜΑ 2ο-ΤΙΜΕΣ'!O217/'ΒΗΜΑ 2ο-ΤΙΜΕΣ'!O216)</f>
        <v>5.9659836406335792E-2</v>
      </c>
      <c r="P217" s="29">
        <f>LN('ΒΗΜΑ 2ο-ΤΙΜΕΣ'!P217/'ΒΗΜΑ 2ο-ΤΙΜΕΣ'!P216)</f>
        <v>-2.3347363996991177E-2</v>
      </c>
      <c r="Q217" s="29">
        <f>LN('ΒΗΜΑ 2ο-ΤΙΜΕΣ'!Q217/'ΒΗΜΑ 2ο-ΤΙΜΕΣ'!Q216)</f>
        <v>1.3793322132335769E-2</v>
      </c>
      <c r="R217" s="29">
        <f>LN('ΒΗΜΑ 2ο-ΤΙΜΕΣ'!R217/'ΒΗΜΑ 2ο-ΤΙΜΕΣ'!R216)</f>
        <v>6.0790460763821925E-3</v>
      </c>
      <c r="S217" s="29">
        <f>LN('ΒΗΜΑ 2ο-ΤΙΜΕΣ'!S217/'ΒΗΜΑ 2ο-ΤΙΜΕΣ'!S216)</f>
        <v>1.3490929741015288E-2</v>
      </c>
      <c r="T217" s="29">
        <f>LN('ΒΗΜΑ 2ο-ΤΙΜΕΣ'!T217/'ΒΗΜΑ 2ο-ΤΙΜΕΣ'!T216)</f>
        <v>1.1928570865273812E-2</v>
      </c>
      <c r="U217" s="29">
        <f>LN('ΒΗΜΑ 2ο-ΤΙΜΕΣ'!U217/'ΒΗΜΑ 2ο-ΤΙΜΕΣ'!U216)</f>
        <v>0</v>
      </c>
      <c r="V217" s="29">
        <f>LN('ΒΗΜΑ 2ο-ΤΙΜΕΣ'!V217/'ΒΗΜΑ 2ο-ΤΙΜΕΣ'!V216)</f>
        <v>4.5670036833188481E-2</v>
      </c>
      <c r="W217" s="29">
        <f>LN('ΒΗΜΑ 2ο-ΤΙΜΕΣ'!W217/'ΒΗΜΑ 2ο-ΤΙΜΕΣ'!W216)</f>
        <v>2.6696726968243652E-2</v>
      </c>
      <c r="X217" s="29">
        <f>LN('ΒΗΜΑ 2ο-ΤΙΜΕΣ'!X217/'ΒΗΜΑ 2ο-ΤΙΜΕΣ'!X216)</f>
        <v>-1.1090686694158284E-2</v>
      </c>
      <c r="Y217" s="29">
        <f>LN('ΒΗΜΑ 2ο-ΤΙΜΕΣ'!Y217/'ΒΗΜΑ 2ο-ΤΙΜΕΣ'!Y216)</f>
        <v>3.4467002637877976E-2</v>
      </c>
      <c r="Z217" s="29">
        <f>LN('ΒΗΜΑ 2ο-ΤΙΜΕΣ'!Z217/'ΒΗΜΑ 2ο-ΤΙΜΕΣ'!Z216)</f>
        <v>0</v>
      </c>
      <c r="AA217" s="29">
        <f>LN('ΒΗΜΑ 2ο-ΤΙΜΕΣ'!AA217/'ΒΗΜΑ 2ο-ΤΙΜΕΣ'!AA216)</f>
        <v>8.5157808340306965E-2</v>
      </c>
      <c r="AB217" s="29">
        <f>LN('ΒΗΜΑ 2ο-ΤΙΜΕΣ'!AB217/'ΒΗΜΑ 2ο-ΤΙΜΕΣ'!AB216)</f>
        <v>0</v>
      </c>
      <c r="AC217" s="29">
        <f>LN('ΒΗΜΑ 2ο-ΤΙΜΕΣ'!AC217/'ΒΗΜΑ 2ο-ΤΙΜΕΣ'!AC216)</f>
        <v>-8.8496152769824993E-3</v>
      </c>
      <c r="AD217" s="29">
        <f>LN('ΒΗΜΑ 2ο-ΤΙΜΕΣ'!AD217/'ΒΗΜΑ 2ο-ΤΙΜΕΣ'!AD216)</f>
        <v>-4.9036875845298433E-3</v>
      </c>
      <c r="AE217" s="29">
        <f>LN('ΒΗΜΑ 2ο-ΤΙΜΕΣ'!AE217/'ΒΗΜΑ 2ο-ΤΙΜΕΣ'!AE216)</f>
        <v>1.4528100562909808E-2</v>
      </c>
      <c r="AF217" s="29">
        <f>LN('ΒΗΜΑ 2ο-ΤΙΜΕΣ'!AF217/'ΒΗΜΑ 2ο-ΤΙΜΕΣ'!AF216)</f>
        <v>5.1481955835143409E-2</v>
      </c>
      <c r="AG217" s="29">
        <f>LN('ΒΗΜΑ 2ο-ΤΙΜΕΣ'!AG217/'ΒΗΜΑ 2ο-ΤΙΜΕΣ'!AG216)</f>
        <v>1.839414215597434E-2</v>
      </c>
      <c r="AH217" s="29">
        <f>LN('ΒΗΜΑ 2ο-ΤΙΜΕΣ'!AH217/'ΒΗΜΑ 2ο-ΤΙΜΕΣ'!AH216)</f>
        <v>1.9112442366020121E-2</v>
      </c>
      <c r="AI217" s="29">
        <f>LN('ΒΗΜΑ 2ο-ΤΙΜΕΣ'!AI217/'ΒΗΜΑ 2ο-ΤΙΜΕΣ'!AI216)</f>
        <v>4.3956114730379081E-3</v>
      </c>
      <c r="AJ217" s="29">
        <f>LN('ΒΗΜΑ 2ο-ΤΙΜΕΣ'!AJ217/'ΒΗΜΑ 2ο-ΤΙΜΕΣ'!AJ216)</f>
        <v>3.4722257107490571E-3</v>
      </c>
      <c r="AK217" s="29">
        <f>LN('ΒΗΜΑ 2ο-ΤΙΜΕΣ'!AK217/'ΒΗΜΑ 2ο-ΤΙΜΕΣ'!AK216)</f>
        <v>-1.9627091678487058E-3</v>
      </c>
      <c r="AL217" s="29">
        <f>LN('ΒΗΜΑ 2ο-ΤΙΜΕΣ'!AL217/'ΒΗΜΑ 2ο-ΤΙΜΕΣ'!AL216)</f>
        <v>2.8737609767356731E-2</v>
      </c>
      <c r="AM217" s="29">
        <f>LN('ΒΗΜΑ 2ο-ΤΙΜΕΣ'!AM217/'ΒΗΜΑ 2ο-ΤΙΜΕΣ'!AM216)</f>
        <v>0</v>
      </c>
      <c r="AN217" s="29">
        <f>LN('ΒΗΜΑ 2ο-ΤΙΜΕΣ'!AN217/'ΒΗΜΑ 2ο-ΤΙΜΕΣ'!AN216)</f>
        <v>2.8987536873252406E-2</v>
      </c>
      <c r="AO217" s="29">
        <f>LN('ΒΗΜΑ 2ο-ΤΙΜΕΣ'!AO217/'ΒΗΜΑ 2ο-ΤΙΜΕΣ'!AO216)</f>
        <v>2.3484445233069327E-2</v>
      </c>
    </row>
    <row r="218" spans="1:41">
      <c r="A218" s="28">
        <v>43234</v>
      </c>
      <c r="B218" s="29">
        <f>LN('ΒΗΜΑ 2ο-ΤΙΜΕΣ'!B218/'ΒΗΜΑ 2ο-ΤΙΜΕΣ'!B217)</f>
        <v>1.4153747438093984E-2</v>
      </c>
      <c r="C218" s="29">
        <f>LN('ΒΗΜΑ 2ο-ΤΙΜΕΣ'!C218/'ΒΗΜΑ 2ο-ΤΙΜΕΣ'!C217)</f>
        <v>9.1884260544061701E-3</v>
      </c>
      <c r="D218" s="29">
        <f>LN('ΒΗΜΑ 2ο-ΤΙΜΕΣ'!D218/'ΒΗΜΑ 2ο-ΤΙΜΕΣ'!D217)</f>
        <v>-9.8522964430115944E-3</v>
      </c>
      <c r="E218" s="29">
        <f>LN('ΒΗΜΑ 2ο-ΤΙΜΕΣ'!E218/'ΒΗΜΑ 2ο-ΤΙΜΕΣ'!E217)</f>
        <v>-2.7822505599299073E-2</v>
      </c>
      <c r="F218" s="29">
        <f>LN('ΒΗΜΑ 2ο-ΤΙΜΕΣ'!F218/'ΒΗΜΑ 2ο-ΤΙΜΕΣ'!F217)</f>
        <v>-1.8394142155974503E-2</v>
      </c>
      <c r="G218" s="29">
        <f>LN('ΒΗΜΑ 2ο-ΤΙΜΕΣ'!G218/'ΒΗΜΑ 2ο-ΤΙΜΕΣ'!G217)</f>
        <v>3.8095284166676487E-3</v>
      </c>
      <c r="H218" s="29">
        <f>LN('ΒΗΜΑ 2ο-ΤΙΜΕΣ'!H218/'ΒΗΜΑ 2ο-ΤΙΜΕΣ'!H217)</f>
        <v>-9.4192219164916397E-3</v>
      </c>
      <c r="I218" s="29">
        <f>LN('ΒΗΜΑ 2ο-ΤΙΜΕΣ'!I218/'ΒΗΜΑ 2ο-ΤΙΜΕΣ'!I217)</f>
        <v>7.4906717291576587E-3</v>
      </c>
      <c r="J218" s="29">
        <f>LN('ΒΗΜΑ 2ο-ΤΙΜΕΣ'!J218/'ΒΗΜΑ 2ο-ΤΙΜΕΣ'!J217)</f>
        <v>-1.759576189037949E-2</v>
      </c>
      <c r="K218" s="29">
        <f>LN('ΒΗΜΑ 2ο-ΤΙΜΕΣ'!K218/'ΒΗΜΑ 2ο-ΤΙΜΕΣ'!K217)</f>
        <v>-4.5558165358608018E-3</v>
      </c>
      <c r="L218" s="29">
        <f>LN('ΒΗΜΑ 2ο-ΤΙΜΕΣ'!L218/'ΒΗΜΑ 2ο-ΤΙΜΕΣ'!L217)</f>
        <v>-1.8585238303338893E-2</v>
      </c>
      <c r="M218" s="29">
        <f>LN('ΒΗΜΑ 2ο-ΤΙΜΕΣ'!M218/'ΒΗΜΑ 2ο-ΤΙΜΕΣ'!M217)</f>
        <v>-2.6539555234612263E-2</v>
      </c>
      <c r="N218" s="29">
        <f>LN('ΒΗΜΑ 2ο-ΤΙΜΕΣ'!N218/'ΒΗΜΑ 2ο-ΤΙΜΕΣ'!N217)</f>
        <v>-1.3393057336438025E-2</v>
      </c>
      <c r="O218" s="29">
        <f>LN('ΒΗΜΑ 2ο-ΤΙΜΕΣ'!O218/'ΒΗΜΑ 2ο-ΤΙΜΕΣ'!O217)</f>
        <v>-2.3438572972017582E-2</v>
      </c>
      <c r="P218" s="29">
        <f>LN('ΒΗΜΑ 2ο-ΤΙΜΕΣ'!P218/'ΒΗΜΑ 2ο-ΤΙΜΕΣ'!P217)</f>
        <v>3.3551534171232862E-2</v>
      </c>
      <c r="Q218" s="29">
        <f>LN('ΒΗΜΑ 2ο-ΤΙΜΕΣ'!Q218/'ΒΗΜΑ 2ο-ΤΙΜΕΣ'!Q217)</f>
        <v>2.4875634718019286E-3</v>
      </c>
      <c r="R218" s="29">
        <f>LN('ΒΗΜΑ 2ο-ΤΙΜΕΣ'!R218/'ΒΗΜΑ 2ο-ΤΙΜΕΣ'!R217)</f>
        <v>-5.063301956546762E-3</v>
      </c>
      <c r="S218" s="29">
        <f>LN('ΒΗΜΑ 2ο-ΤΙΜΕΣ'!S218/'ΒΗΜΑ 2ο-ΤΙΜΕΣ'!S217)</f>
        <v>8.3403319162189508E-3</v>
      </c>
      <c r="T218" s="29">
        <f>LN('ΒΗΜΑ 2ο-ΤΙΜΕΣ'!T218/'ΒΗΜΑ 2ο-ΤΙΜΕΣ'!T217)</f>
        <v>-9.2654534457901234E-3</v>
      </c>
      <c r="U218" s="29">
        <f>LN('ΒΗΜΑ 2ο-ΤΙΜΕΣ'!U218/'ΒΗΜΑ 2ο-ΤΙΜΕΣ'!U217)</f>
        <v>-6.6225407604933824E-3</v>
      </c>
      <c r="V218" s="29">
        <f>LN('ΒΗΜΑ 2ο-ΤΙΜΕΣ'!V218/'ΒΗΜΑ 2ο-ΤΙΜΕΣ'!V217)</f>
        <v>-8.9686699827603751E-3</v>
      </c>
      <c r="W218" s="29">
        <f>LN('ΒΗΜΑ 2ο-ΤΙΜΕΣ'!W218/'ΒΗΜΑ 2ο-ΤΙΜΕΣ'!W217)</f>
        <v>-1.3793322132335873E-2</v>
      </c>
      <c r="X218" s="29">
        <f>LN('ΒΗΜΑ 2ο-ΤΙΜΕΣ'!X218/'ΒΗΜΑ 2ο-ΤΙΜΕΣ'!X217)</f>
        <v>-1.2289761949905279E-2</v>
      </c>
      <c r="Y218" s="29">
        <f>LN('ΒΗΜΑ 2ο-ΤΙΜΕΣ'!Y218/'ΒΗΜΑ 2ο-ΤΙΜΕΣ'!Y217)</f>
        <v>-8.7816151603846773E-3</v>
      </c>
      <c r="Z218" s="29">
        <f>LN('ΒΗΜΑ 2ο-ΤΙΜΕΣ'!Z218/'ΒΗΜΑ 2ο-ΤΙΜΕΣ'!Z217)</f>
        <v>-3.2713197406302588E-2</v>
      </c>
      <c r="AA218" s="29">
        <f>LN('ΒΗΜΑ 2ο-ΤΙΜΕΣ'!AA218/'ΒΗΜΑ 2ο-ΤΙΜΕΣ'!AA217)</f>
        <v>-6.7263318463756452E-2</v>
      </c>
      <c r="AB218" s="29">
        <f>LN('ΒΗΜΑ 2ο-ΤΙΜΕΣ'!AB218/'ΒΗΜΑ 2ο-ΤΙΜΕΣ'!AB217)</f>
        <v>-4.7169898781387982E-3</v>
      </c>
      <c r="AC218" s="29">
        <f>LN('ΒΗΜΑ 2ο-ΤΙΜΕΣ'!AC218/'ΒΗΜΑ 2ο-ΤΙΜΕΣ'!AC217)</f>
        <v>-2.2472855852058628E-2</v>
      </c>
      <c r="AD218" s="29">
        <f>LN('ΒΗΜΑ 2ο-ΤΙΜΕΣ'!AD218/'ΒΗΜΑ 2ο-ΤΙΜΕΣ'!AD217)</f>
        <v>2.4966622730460946E-2</v>
      </c>
      <c r="AE218" s="29">
        <f>LN('ΒΗΜΑ 2ο-ΤΙΜΕΣ'!AE218/'ΒΗΜΑ 2ο-ΤΙΜΕΣ'!AE217)</f>
        <v>-1.4528100562909969E-2</v>
      </c>
      <c r="AF218" s="29">
        <f>LN('ΒΗΜΑ 2ο-ΤΙΜΕΣ'!AF218/'ΒΗΜΑ 2ο-ΤΙΜΕΣ'!AF217)</f>
        <v>-1.0810916104215617E-2</v>
      </c>
      <c r="AG218" s="29">
        <f>LN('ΒΗΜΑ 2ο-ΤΙΜΕΣ'!AG218/'ΒΗΜΑ 2ο-ΤΙΜΕΣ'!AG217)</f>
        <v>6.0569537081899029E-3</v>
      </c>
      <c r="AH218" s="29">
        <f>LN('ΒΗΜΑ 2ο-ΤΙΜΕΣ'!AH218/'ΒΗΜΑ 2ο-ΤΙΜΕΣ'!AH217)</f>
        <v>-2.2523474667082991E-2</v>
      </c>
      <c r="AI218" s="29">
        <f>LN('ΒΗΜΑ 2ο-ΤΙΜΕΣ'!AI218/'ΒΗΜΑ 2ο-ΤΙΜΕΣ'!AI217)</f>
        <v>-9.9529595347032943E-2</v>
      </c>
      <c r="AJ218" s="29">
        <f>LN('ΒΗΜΑ 2ο-ΤΙΜΕΣ'!AJ218/'ΒΗΜΑ 2ο-ΤΙΜΕΣ'!AJ217)</f>
        <v>5.1858370323654155E-3</v>
      </c>
      <c r="AK218" s="29">
        <f>LN('ΒΗΜΑ 2ο-ΤΙΜΕΣ'!AK218/'ΒΗΜΑ 2ο-ΤΙΜΕΣ'!AK217)</f>
        <v>-1.9665689720408269E-3</v>
      </c>
      <c r="AL218" s="29">
        <f>LN('ΒΗΜΑ 2ο-ΤΙΜΕΣ'!AL218/'ΒΗΜΑ 2ο-ΤΙΜΕΣ'!AL217)</f>
        <v>0</v>
      </c>
      <c r="AM218" s="29">
        <f>LN('ΒΗΜΑ 2ο-ΤΙΜΕΣ'!AM218/'ΒΗΜΑ 2ο-ΤΙΜΕΣ'!AM217)</f>
        <v>-4.1407926660312769E-3</v>
      </c>
      <c r="AN218" s="29">
        <f>LN('ΒΗΜΑ 2ο-ΤΙΜΕΣ'!AN218/'ΒΗΜΑ 2ο-ΤΙΜΕΣ'!AN217)</f>
        <v>-1.4388737452099669E-2</v>
      </c>
      <c r="AO218" s="29">
        <f>LN('ΒΗΜΑ 2ο-ΤΙΜΕΣ'!AO218/'ΒΗΜΑ 2ο-ΤΙΜΕΣ'!AO217)</f>
        <v>-9.7182494689213392E-3</v>
      </c>
    </row>
    <row r="219" spans="1:41">
      <c r="A219" s="28">
        <v>43235</v>
      </c>
      <c r="B219" s="29">
        <f>LN('ΒΗΜΑ 2ο-ΤΙΜΕΣ'!B219/'ΒΗΜΑ 2ο-ΤΙΜΕΣ'!B218)</f>
        <v>-2.5179217449801616E-2</v>
      </c>
      <c r="C219" s="29">
        <f>LN('ΒΗΜΑ 2ο-ΤΙΜΕΣ'!C219/'ΒΗΜΑ 2ο-ΤΙΜΕΣ'!C218)</f>
        <v>-3.4111834506863031E-2</v>
      </c>
      <c r="D219" s="29">
        <f>LN('ΒΗΜΑ 2ο-ΤΙΜΕΣ'!D219/'ΒΗΜΑ 2ο-ΤΙΜΕΣ'!D218)</f>
        <v>-3.8937867726420473E-2</v>
      </c>
      <c r="E219" s="29">
        <f>LN('ΒΗΜΑ 2ο-ΤΙΜΕΣ'!E219/'ΒΗΜΑ 2ο-ΤΙΜΕΣ'!E218)</f>
        <v>-3.5091319811270061E-2</v>
      </c>
      <c r="F219" s="29">
        <f>LN('ΒΗΜΑ 2ο-ΤΙΜΕΣ'!F219/'ΒΗΜΑ 2ο-ΤΙΜΕΣ'!F218)</f>
        <v>-1.3707379730880351E-2</v>
      </c>
      <c r="G219" s="29">
        <f>LN('ΒΗΜΑ 2ο-ΤΙΜΕΣ'!G219/'ΒΗΜΑ 2ο-ΤΙΜΕΣ'!G218)</f>
        <v>0</v>
      </c>
      <c r="H219" s="29">
        <f>LN('ΒΗΜΑ 2ο-ΤΙΜΕΣ'!H219/'ΒΗΜΑ 2ο-ΤΙΜΕΣ'!H218)</f>
        <v>0</v>
      </c>
      <c r="I219" s="29">
        <f>LN('ΒΗΜΑ 2ο-ΤΙΜΕΣ'!I219/'ΒΗΜΑ 2ο-ΤΙΜΕΣ'!I218)</f>
        <v>-1.6554177882504528E-2</v>
      </c>
      <c r="J219" s="29">
        <f>LN('ΒΗΜΑ 2ο-ΤΙΜΕΣ'!J219/'ΒΗΜΑ 2ο-ΤΙΜΕΣ'!J218)</f>
        <v>1.5655897072553063E-2</v>
      </c>
      <c r="K219" s="29">
        <f>LN('ΒΗΜΑ 2ο-ΤΙΜΕΣ'!K219/'ΒΗΜΑ 2ο-ΤΙΜΕΣ'!K218)</f>
        <v>-9.1743762760412694E-3</v>
      </c>
      <c r="L219" s="29">
        <f>LN('ΒΗΜΑ 2ο-ΤΙΜΕΣ'!L219/'ΒΗΜΑ 2ο-ΤΙΜΕΣ'!L218)</f>
        <v>-2.9284669545175258E-2</v>
      </c>
      <c r="M219" s="29">
        <f>LN('ΒΗΜΑ 2ο-ΤΙΜΕΣ'!M219/'ΒΗΜΑ 2ο-ΤΙΜΕΣ'!M218)</f>
        <v>-3.990554417354035E-2</v>
      </c>
      <c r="N219" s="29">
        <f>LN('ΒΗΜΑ 2ο-ΤΙΜΕΣ'!N219/'ΒΗΜΑ 2ο-ΤΙΜΕΣ'!N218)</f>
        <v>0</v>
      </c>
      <c r="O219" s="29">
        <f>LN('ΒΗΜΑ 2ο-ΤΙΜΕΣ'!O219/'ΒΗΜΑ 2ο-ΤΙΜΕΣ'!O218)</f>
        <v>7.8740564309058656E-3</v>
      </c>
      <c r="P219" s="29">
        <f>LN('ΒΗΜΑ 2ο-ΤΙΜΕΣ'!P219/'ΒΗΜΑ 2ο-ΤΙΜΕΣ'!P218)</f>
        <v>-7.6433493125680121E-3</v>
      </c>
      <c r="Q219" s="29">
        <f>LN('ΒΗΜΑ 2ο-ΤΙΜΕΣ'!Q219/'ΒΗΜΑ 2ο-ΤΙΜΕΣ'!Q218)</f>
        <v>-3.797924806521645E-2</v>
      </c>
      <c r="R219" s="29">
        <f>LN('ΒΗΜΑ 2ο-ΤΙΜΕΣ'!R219/'ΒΗΜΑ 2ο-ΤΙΜΕΣ'!R218)</f>
        <v>-2.3627190506382439E-2</v>
      </c>
      <c r="S219" s="29">
        <f>LN('ΒΗΜΑ 2ο-ΤΙΜΕΣ'!S219/'ΒΗΜΑ 2ο-ΤΙΜΕΣ'!S218)</f>
        <v>-3.3277900926745796E-3</v>
      </c>
      <c r="T219" s="29">
        <f>LN('ΒΗΜΑ 2ο-ΤΙΜΕΣ'!T219/'ΒΗΜΑ 2ο-ΤΙΜΕΣ'!T218)</f>
        <v>-1.0695289116747806E-2</v>
      </c>
      <c r="U219" s="29">
        <f>LN('ΒΗΜΑ 2ο-ΤΙΜΕΣ'!U219/'ΒΗΜΑ 2ο-ΤΙΜΕΣ'!U218)</f>
        <v>-6.6666913581893451E-3</v>
      </c>
      <c r="V219" s="29">
        <f>LN('ΒΗΜΑ 2ο-ΤΙΜΕΣ'!V219/'ΒΗΜΑ 2ο-ΤΙΜΕΣ'!V218)</f>
        <v>-2.2780028331819999E-2</v>
      </c>
      <c r="W219" s="29">
        <f>LN('ΒΗΜΑ 2ο-ΤΙΜΕΣ'!W219/'ΒΗΜΑ 2ο-ΤΙΜΕΣ'!W218)</f>
        <v>-1.7241806434506103E-2</v>
      </c>
      <c r="X219" s="29">
        <f>LN('ΒΗΜΑ 2ο-ΤΙΜΕΣ'!X219/'ΒΗΜΑ 2ο-ΤΙΜΕΣ'!X218)</f>
        <v>2.148228538289605E-3</v>
      </c>
      <c r="Y219" s="29">
        <f>LN('ΒΗΜΑ 2ο-ΤΙΜΕΣ'!Y219/'ΒΗΜΑ 2ο-ΤΙΜΕΣ'!Y218)</f>
        <v>2.8262750732207249E-2</v>
      </c>
      <c r="Z219" s="29">
        <f>LN('ΒΗΜΑ 2ο-ΤΙΜΕΣ'!Z219/'ΒΗΜΑ 2ο-ΤΙΜΕΣ'!Z218)</f>
        <v>-9.5466118835800008E-3</v>
      </c>
      <c r="AA219" s="29">
        <f>LN('ΒΗΜΑ 2ο-ΤΙΜΕΣ'!AA219/'ΒΗΜΑ 2ο-ΤΙΜΕΣ'!AA218)</f>
        <v>-3.7530464393409409E-2</v>
      </c>
      <c r="AB219" s="29">
        <f>LN('ΒΗΜΑ 2ο-ΤΙΜΕΣ'!AB219/'ΒΗΜΑ 2ο-ΤΙΜΕΣ'!AB218)</f>
        <v>-2.6348829696751619E-2</v>
      </c>
      <c r="AC219" s="29">
        <f>LN('ΒΗΜΑ 2ο-ΤΙΜΕΣ'!AC219/'ΒΗΜΑ 2ο-ΤΙΜΕΣ'!AC218)</f>
        <v>0</v>
      </c>
      <c r="AD219" s="29">
        <f>LN('ΒΗΜΑ 2ο-ΤΙΜΕΣ'!AD219/'ΒΗΜΑ 2ο-ΤΙΜΕΣ'!AD218)</f>
        <v>5.4644944720787453E-3</v>
      </c>
      <c r="AE219" s="29">
        <f>LN('ΒΗΜΑ 2ο-ΤΙΜΕΣ'!AE219/'ΒΗΜΑ 2ο-ΤΙΜΕΣ'!AE218)</f>
        <v>-2.4692612590371411E-2</v>
      </c>
      <c r="AF219" s="29">
        <f>LN('ΒΗΜΑ 2ο-ΤΙΜΕΣ'!AF219/'ΒΗΜΑ 2ο-ΤΙΜΕΣ'!AF218)</f>
        <v>-3.3152207316900509E-2</v>
      </c>
      <c r="AG219" s="29">
        <f>LN('ΒΗΜΑ 2ο-ΤΙΜΕΣ'!AG219/'ΒΗΜΑ 2ο-ΤΙΜΕΣ'!AG218)</f>
        <v>2.4125464053839259E-3</v>
      </c>
      <c r="AH219" s="29">
        <f>LN('ΒΗΜΑ 2ο-ΤΙΜΕΣ'!AH219/'ΒΗΜΑ 2ο-ΤΙΜΕΣ'!AH218)</f>
        <v>-2.1877671650861321E-2</v>
      </c>
      <c r="AI219" s="29">
        <f>LN('ΒΗΜΑ 2ο-ΤΙΜΕΣ'!AI219/'ΒΗΜΑ 2ο-ΤΙΜΕΣ'!AI218)</f>
        <v>2.9027596579614102E-3</v>
      </c>
      <c r="AJ219" s="29">
        <f>LN('ΒΗΜΑ 2ο-ΤΙΜΕΣ'!AJ219/'ΒΗΜΑ 2ο-ΤΙΜΕΣ'!AJ218)</f>
        <v>-8.6580627431145415E-3</v>
      </c>
      <c r="AK219" s="29">
        <f>LN('ΒΗΜΑ 2ο-ΤΙΜΕΣ'!AK219/'ΒΗΜΑ 2ο-ΤΙΜΕΣ'!AK218)</f>
        <v>3.929278139889557E-3</v>
      </c>
      <c r="AL219" s="29">
        <f>LN('ΒΗΜΑ 2ο-ΤΙΜΕΣ'!AL219/'ΒΗΜΑ 2ο-ΤΙΜΕΣ'!AL218)</f>
        <v>2.8288562004778446E-3</v>
      </c>
      <c r="AM219" s="29">
        <f>LN('ΒΗΜΑ 2ο-ΤΙΜΕΣ'!AM219/'ΒΗΜΑ 2ο-ΤΙΜΕΣ'!AM218)</f>
        <v>0</v>
      </c>
      <c r="AN219" s="29">
        <f>LN('ΒΗΜΑ 2ο-ΤΙΜΕΣ'!AN219/'ΒΗΜΑ 2ο-ΤΙΜΕΣ'!AN218)</f>
        <v>-4.4451762570833921E-2</v>
      </c>
      <c r="AO219" s="29">
        <f>LN('ΒΗΜΑ 2ο-ΤΙΜΕΣ'!AO219/'ΒΗΜΑ 2ο-ΤΙΜΕΣ'!AO218)</f>
        <v>-3.1748698314580298E-2</v>
      </c>
    </row>
    <row r="220" spans="1:41">
      <c r="A220" s="28">
        <v>43236</v>
      </c>
      <c r="B220" s="29">
        <f>LN('ΒΗΜΑ 2ο-ΤΙΜΕΣ'!B220/'ΒΗΜΑ 2ο-ΤΙΜΕΣ'!B219)</f>
        <v>1.5401844611506703E-2</v>
      </c>
      <c r="C220" s="29">
        <f>LN('ΒΗΜΑ 2ο-ΤΙΜΕΣ'!C220/'ΒΗΜΑ 2ο-ΤΙΜΕΣ'!C219)</f>
        <v>-1.9108861698046473E-2</v>
      </c>
      <c r="D220" s="29">
        <f>LN('ΒΗΜΑ 2ο-ΤΙΜΕΣ'!D220/'ΒΗΜΑ 2ο-ΤΙΜΕΣ'!D219)</f>
        <v>0</v>
      </c>
      <c r="E220" s="29">
        <f>LN('ΒΗΜΑ 2ο-ΤΙΜΕΣ'!E220/'ΒΗΜΑ 2ο-ΤΙΜΕΣ'!E219)</f>
        <v>3.2414939241710229E-3</v>
      </c>
      <c r="F220" s="29">
        <f>LN('ΒΗΜΑ 2ο-ΤΙΜΕΣ'!F220/'ΒΗΜΑ 2ο-ΤΙΜΕΣ'!F219)</f>
        <v>-2.512564135883048E-3</v>
      </c>
      <c r="G220" s="29">
        <f>LN('ΒΗΜΑ 2ο-ΤΙΜΕΣ'!G220/'ΒΗΜΑ 2ο-ΤΙΜΕΣ'!G219)</f>
        <v>2.6267926820610105E-2</v>
      </c>
      <c r="H220" s="29">
        <f>LN('ΒΗΜΑ 2ο-ΤΙΜΕΣ'!H220/'ΒΗΜΑ 2ο-ΤΙΜΕΣ'!H219)</f>
        <v>-6.3291350516475123E-3</v>
      </c>
      <c r="I220" s="29">
        <f>LN('ΒΗΜΑ 2ο-ΤΙΜΕΣ'!I220/'ΒΗΜΑ 2ο-ΤΙΜΕΣ'!I219)</f>
        <v>-2.6135230812546015E-2</v>
      </c>
      <c r="J220" s="29">
        <f>LN('ΒΗΜΑ 2ο-ΤΙΜΕΣ'!J220/'ΒΗΜΑ 2ο-ΤΙΜΕΣ'!J219)</f>
        <v>-9.756174945364798E-3</v>
      </c>
      <c r="K220" s="29">
        <f>LN('ΒΗΜΑ 2ο-ΤΙΜΕΣ'!K220/'ΒΗΜΑ 2ο-ΤΙΜΕΣ'!K219)</f>
        <v>-9.2593254127967123E-3</v>
      </c>
      <c r="L220" s="29">
        <f>LN('ΒΗΜΑ 2ο-ΤΙΜΕΣ'!L220/'ΒΗΜΑ 2ο-ΤΙΜΕΣ'!L219)</f>
        <v>1.4847812675792241E-3</v>
      </c>
      <c r="M220" s="29">
        <f>LN('ΒΗΜΑ 2ο-ΤΙΜΕΣ'!M220/'ΒΗΜΑ 2ο-ΤΙΜΕΣ'!M219)</f>
        <v>-7.6628727455691371E-3</v>
      </c>
      <c r="N220" s="29">
        <f>LN('ΒΗΜΑ 2ο-ΤΙΜΕΣ'!N220/'ΒΗΜΑ 2ο-ΤΙΜΕΣ'!N219)</f>
        <v>-2.2728251077556289E-2</v>
      </c>
      <c r="O220" s="29">
        <f>LN('ΒΗΜΑ 2ο-ΤΙΜΕΣ'!O220/'ΒΗΜΑ 2ο-ΤΙΜΕΣ'!O219)</f>
        <v>3.9138993211363148E-3</v>
      </c>
      <c r="P220" s="29">
        <f>LN('ΒΗΜΑ 2ο-ΤΙΜΕΣ'!P220/'ΒΗΜΑ 2ο-ΤΙΜΕΣ'!P219)</f>
        <v>-1.8065007397638888E-2</v>
      </c>
      <c r="Q220" s="29">
        <f>LN('ΒΗΜΑ 2ο-ΤΙΜΕΣ'!Q220/'ΒΗΜΑ 2ο-ΤΙΜΕΣ'!Q219)</f>
        <v>8.9917111919640864E-3</v>
      </c>
      <c r="R220" s="29">
        <f>LN('ΒΗΜΑ 2ο-ΤΙΜΕΣ'!R220/'ΒΗΜΑ 2ο-ΤΙΜΕΣ'!R219)</f>
        <v>-1.255246607111986E-2</v>
      </c>
      <c r="S220" s="29">
        <f>LN('ΒΗΜΑ 2ο-ΤΙΜΕΣ'!S220/'ΒΗΜΑ 2ο-ΤΙΜΕΣ'!S219)</f>
        <v>-1.6680571006969474E-3</v>
      </c>
      <c r="T220" s="29">
        <f>LN('ΒΗΜΑ 2ο-ΤΙΜΕΣ'!T220/'ΒΗΜΑ 2ο-ΤΙΜΕΣ'!T219)</f>
        <v>-3.2789822822990956E-2</v>
      </c>
      <c r="U220" s="29">
        <f>LN('ΒΗΜΑ 2ο-ΤΙΜΕΣ'!U220/'ΒΗΜΑ 2ο-ΤΙΜΕΣ'!U219)</f>
        <v>-2.7120306219193781E-2</v>
      </c>
      <c r="V220" s="29">
        <f>LN('ΒΗΜΑ 2ο-ΤΙΜΕΣ'!V220/'ΒΗΜΑ 2ο-ΤΙΜΕΣ'!V219)</f>
        <v>-1.3921338518608007E-2</v>
      </c>
      <c r="W220" s="29">
        <f>LN('ΒΗΜΑ 2ο-ΤΙΜΕΣ'!W220/'ΒΗΜΑ 2ο-ΤΙΜΕΣ'!W219)</f>
        <v>-2.1762794225955173E-3</v>
      </c>
      <c r="X220" s="29">
        <f>LN('ΒΗΜΑ 2ο-ΤΙΜΕΣ'!X220/'ΒΗΜΑ 2ο-ΤΙΜΕΣ'!X219)</f>
        <v>-8.0797638584117829E-3</v>
      </c>
      <c r="Y220" s="29">
        <f>LN('ΒΗΜΑ 2ο-ΤΙΜΕΣ'!Y220/'ΒΗΜΑ 2ο-ΤΙΜΕΣ'!Y219)</f>
        <v>1.1720965298156673E-2</v>
      </c>
      <c r="Z220" s="29">
        <f>LN('ΒΗΜΑ 2ο-ΤΙΜΕΣ'!Z220/'ΒΗΜΑ 2ο-ΤΙΜΕΣ'!Z219)</f>
        <v>0</v>
      </c>
      <c r="AA220" s="29">
        <f>LN('ΒΗΜΑ 2ο-ΤΙΜΕΣ'!AA220/'ΒΗΜΑ 2ο-ΤΙΜΕΣ'!AA219)</f>
        <v>0</v>
      </c>
      <c r="AB220" s="29">
        <f>LN('ΒΗΜΑ 2ο-ΤΙΜΕΣ'!AB220/'ΒΗΜΑ 2ο-ΤΙΜΕΣ'!AB219)</f>
        <v>-7.3081933067247525E-3</v>
      </c>
      <c r="AC220" s="29">
        <f>LN('ΒΗΜΑ 2ο-ΤΙΜΕΣ'!AC220/'ΒΗΜΑ 2ο-ΤΙΜΕΣ'!AC219)</f>
        <v>-1.834913866819643E-2</v>
      </c>
      <c r="AD220" s="29">
        <f>LN('ΒΗΜΑ 2ο-ΤΙΜΕΣ'!AD220/'ΒΗΜΑ 2ο-ΤΙΜΕΣ'!AD219)</f>
        <v>8.4789383671851574E-3</v>
      </c>
      <c r="AE220" s="29">
        <f>LN('ΒΗΜΑ 2ο-ΤΙΜΕΣ'!AE220/'ΒΗΜΑ 2ο-ΤΙΜΕΣ'!AE219)</f>
        <v>-1.765493523872071E-2</v>
      </c>
      <c r="AF220" s="29">
        <f>LN('ΒΗΜΑ 2ο-ΤΙΜΕΣ'!AF220/'ΒΗΜΑ 2ο-ΤΙΜΕΣ'!AF219)</f>
        <v>-7.5188324140273398E-3</v>
      </c>
      <c r="AG220" s="29">
        <f>LN('ΒΗΜΑ 2ο-ΤΙΜΕΣ'!AG220/'ΒΗΜΑ 2ο-ΤΙΜΕΣ'!AG219)</f>
        <v>1.197619104671562E-2</v>
      </c>
      <c r="AH220" s="29">
        <f>LN('ΒΗΜΑ 2ο-ΤΙΜΕΣ'!AH220/'ΒΗΜΑ 2ο-ΤΙΜΕΣ'!AH219)</f>
        <v>-5.8377281956855272E-3</v>
      </c>
      <c r="AI220" s="29">
        <f>LN('ΒΗΜΑ 2ο-ΤΙΜΕΣ'!AI220/'ΒΗΜΑ 2ο-ΤΙΜΕΣ'!AI219)</f>
        <v>6.7405166138429853E-3</v>
      </c>
      <c r="AJ220" s="29">
        <f>LN('ΒΗΜΑ 2ο-ΤΙΜΕΣ'!AJ220/'ΒΗΜΑ 2ο-ΤΙΜΕΣ'!AJ219)</f>
        <v>-8.7336799687545534E-3</v>
      </c>
      <c r="AK220" s="29">
        <f>LN('ΒΗΜΑ 2ο-ΤΙΜΕΣ'!AK220/'ΒΗΜΑ 2ο-ΤΙΜΕΣ'!AK219)</f>
        <v>0</v>
      </c>
      <c r="AL220" s="29">
        <f>LN('ΒΗΜΑ 2ο-ΤΙΜΕΣ'!AL220/'ΒΗΜΑ 2ο-ΤΙΜΕΣ'!AL219)</f>
        <v>-1.7094433359300183E-2</v>
      </c>
      <c r="AM220" s="29">
        <f>LN('ΒΗΜΑ 2ο-ΤΙΜΕΣ'!AM220/'ΒΗΜΑ 2ο-ΤΙΜΕΣ'!AM219)</f>
        <v>-4.1580101486637881E-3</v>
      </c>
      <c r="AN220" s="29">
        <f>LN('ΒΗΜΑ 2ο-ΤΙΜΕΣ'!AN220/'ΒΗΜΑ 2ο-ΤΙΜΕΣ'!AN219)</f>
        <v>-2.2989518224698718E-2</v>
      </c>
      <c r="AO220" s="29">
        <f>LN('ΒΗΜΑ 2ο-ΤΙΜΕΣ'!AO220/'ΒΗΜΑ 2ο-ΤΙΜΕΣ'!AO219)</f>
        <v>-3.2789822822990956E-2</v>
      </c>
    </row>
    <row r="221" spans="1:41">
      <c r="A221" s="28">
        <v>43237</v>
      </c>
      <c r="B221" s="29">
        <f>LN('ΒΗΜΑ 2ο-ΤΙΜΕΣ'!B221/'ΒΗΜΑ 2ο-ΤΙΜΕΣ'!B220)</f>
        <v>-5.4734674141720431E-3</v>
      </c>
      <c r="C221" s="29">
        <f>LN('ΒΗΜΑ 2ο-ΤΙΜΕΣ'!C221/'ΒΗΜΑ 2ο-ΤΙΜΕΣ'!C220)</f>
        <v>1.7530329404996898E-2</v>
      </c>
      <c r="D221" s="29">
        <f>LN('ΒΗΜΑ 2ο-ΤΙΜΕΣ'!D221/'ΒΗΜΑ 2ο-ΤΙΜΕΣ'!D220)</f>
        <v>-1.4815085785140587E-2</v>
      </c>
      <c r="E221" s="29">
        <f>LN('ΒΗΜΑ 2ο-ΤΙΜΕΣ'!E221/'ΒΗΜΑ 2ο-ΤΙΜΕΣ'!E220)</f>
        <v>1.8172600579645502E-2</v>
      </c>
      <c r="F221" s="29">
        <f>LN('ΒΗΜΑ 2ο-ΤΙΜΕΣ'!F221/'ΒΗΜΑ 2ο-ΤΙΜΕΣ'!F220)</f>
        <v>2.2388994893478686E-2</v>
      </c>
      <c r="G221" s="29">
        <f>LN('ΒΗΜΑ 2ο-ΤΙΜΕΣ'!G221/'ΒΗΜΑ 2ο-ΤΙΜΕΣ'!G220)</f>
        <v>2.1978906718775382E-2</v>
      </c>
      <c r="H221" s="29">
        <f>LN('ΒΗΜΑ 2ο-ΤΙΜΕΣ'!H221/'ΒΗΜΑ 2ο-ΤΙΜΕΣ'!H220)</f>
        <v>0</v>
      </c>
      <c r="I221" s="29">
        <f>LN('ΒΗΜΑ 2ο-ΤΙΜΕΣ'!I221/'ΒΗΜΑ 2ο-ΤΙΜΕΣ'!I220)</f>
        <v>-1.8868484304382805E-2</v>
      </c>
      <c r="J221" s="29">
        <f>LN('ΒΗΜΑ 2ο-ΤΙΜΕΣ'!J221/'ΒΗΜΑ 2ο-ΤΙΜΕΣ'!J220)</f>
        <v>5.8651194523980576E-3</v>
      </c>
      <c r="K221" s="29">
        <f>LN('ΒΗΜΑ 2ο-ΤΙΜΕΣ'!K221/'ΒΗΜΑ 2ο-ΤΙΜΕΣ'!K220)</f>
        <v>-1.4051753455650415E-2</v>
      </c>
      <c r="L221" s="29">
        <f>LN('ΒΗΜΑ 2ο-ΤΙΜΕΣ'!L221/'ΒΗΜΑ 2ο-ΤΙΜΕΣ'!L220)</f>
        <v>-5.9523985272952728E-3</v>
      </c>
      <c r="M221" s="29">
        <f>LN('ΒΗΜΑ 2ο-ΤΙΜΕΣ'!M221/'ΒΗΜΑ 2ο-ΤΙΜΕΣ'!M220)</f>
        <v>1.1472401162236781E-2</v>
      </c>
      <c r="N221" s="29">
        <f>LN('ΒΗΜΑ 2ο-ΤΙΜΕΣ'!N221/'ΒΗΜΑ 2ο-ΤΙΜΕΣ'!N220)</f>
        <v>0</v>
      </c>
      <c r="O221" s="29">
        <f>LN('ΒΗΜΑ 2ο-ΤΙΜΕΣ'!O221/'ΒΗΜΑ 2ο-ΤΙΜΕΣ'!O220)</f>
        <v>0</v>
      </c>
      <c r="P221" s="29">
        <f>LN('ΒΗΜΑ 2ο-ΤΙΜΕΣ'!P221/'ΒΗΜΑ 2ο-ΤΙΜΕΣ'!P220)</f>
        <v>7.782140442054949E-3</v>
      </c>
      <c r="Q221" s="29">
        <f>LN('ΒΗΜΑ 2ο-ΤΙΜΕΣ'!Q221/'ΒΗΜΑ 2ο-ΤΙΜΕΣ'!Q220)</f>
        <v>-5.1282163669194554E-3</v>
      </c>
      <c r="R221" s="29">
        <f>LN('ΒΗΜΑ 2ο-ΤΙΜΕΣ'!R221/'ΒΗΜΑ 2ο-ΤΙΜΕΣ'!R220)</f>
        <v>-2.8832750091734315E-2</v>
      </c>
      <c r="S221" s="29">
        <f>LN('ΒΗΜΑ 2ο-ΤΙΜΕΣ'!S221/'ΒΗΜΑ 2ο-ΤΙΜΕΣ'!S220)</f>
        <v>-2.1941808538436757E-2</v>
      </c>
      <c r="T221" s="29">
        <f>LN('ΒΗΜΑ 2ο-ΤΙΜΕΣ'!T221/'ΒΗΜΑ 2ο-ΤΙΜΕΣ'!T220)</f>
        <v>-1.5395685477973554E-2</v>
      </c>
      <c r="U221" s="29">
        <f>LN('ΒΗΜΑ 2ο-ΤΙΜΕΣ'!U221/'ΒΗΜΑ 2ο-ΤΙΜΕΣ'!U220)</f>
        <v>-1.0362787035546659E-2</v>
      </c>
      <c r="V221" s="29">
        <f>LN('ΒΗΜΑ 2ο-ΤΙΜΕΣ'!V221/'ΒΗΜΑ 2ο-ΤΙΜΕΣ'!V220)</f>
        <v>9.3023926623136306E-3</v>
      </c>
      <c r="W221" s="29">
        <f>LN('ΒΗΜΑ 2ο-ΤΙΜΕΣ'!W221/'ΒΗΜΑ 2ο-ΤΙΜΕΣ'!W220)</f>
        <v>6.5146810211936723E-3</v>
      </c>
      <c r="X221" s="29">
        <f>LN('ΒΗΜΑ 2ο-ΤΙΜΕΣ'!X221/'ΒΗΜΑ 2ο-ΤΙΜΕΣ'!X220)</f>
        <v>-1.0822511878848177E-3</v>
      </c>
      <c r="Y221" s="29">
        <f>LN('ΒΗΜΑ 2ο-ΤΙΜΕΣ'!Y221/'ΒΗΜΑ 2ο-ΤΙΜΕΣ'!Y220)</f>
        <v>5.0604497899672037E-2</v>
      </c>
      <c r="Z221" s="29">
        <f>LN('ΒΗΜΑ 2ο-ΤΙΜΕΣ'!Z221/'ΒΗΜΑ 2ο-ΤΙΜΕΣ'!Z220)</f>
        <v>2.8370697129215566E-2</v>
      </c>
      <c r="AA221" s="29">
        <f>LN('ΒΗΜΑ 2ο-ΤΙΜΕΣ'!AA221/'ΒΗΜΑ 2ο-ΤΙΜΕΣ'!AA220)</f>
        <v>2.5176154892474403E-2</v>
      </c>
      <c r="AB221" s="29">
        <f>LN('ΒΗΜΑ 2ο-ΤΙΜΕΣ'!AB221/'ΒΗΜΑ 2ο-ΤΙΜΕΣ'!AB220)</f>
        <v>2.1766276481954505E-2</v>
      </c>
      <c r="AC221" s="29">
        <f>LN('ΒΗΜΑ 2ο-ΤΙΜΕΣ'!AC221/'ΒΗΜΑ 2ο-ΤΙΜΕΣ'!AC220)</f>
        <v>0</v>
      </c>
      <c r="AD221" s="29">
        <f>LN('ΒΗΜΑ 2ο-ΤΙΜΕΣ'!AD221/'ΒΗΜΑ 2ο-ΤΙΜΕΣ'!AD220)</f>
        <v>-1.3518082491139958E-3</v>
      </c>
      <c r="AE221" s="29">
        <f>LN('ΒΗΜΑ 2ο-ΤΙΜΕΣ'!AE221/'ΒΗΜΑ 2ο-ΤΙΜΕΣ'!AE220)</f>
        <v>2.2642476749759752E-2</v>
      </c>
      <c r="AF221" s="29">
        <f>LN('ΒΗΜΑ 2ο-ΤΙΜΕΣ'!AF221/'ΒΗΜΑ 2ο-ΤΙΜΕΣ'!AF220)</f>
        <v>-3.4552381506659728E-2</v>
      </c>
      <c r="AG221" s="29">
        <f>LN('ΒΗΜΑ 2ο-ΤΙΜΕΣ'!AG221/'ΒΗΜΑ 2ο-ΤΙΜΕΣ'!AG220)</f>
        <v>4.7506027585977988E-3</v>
      </c>
      <c r="AH221" s="29">
        <f>LN('ΒΗΜΑ 2ο-ΤΙΜΕΣ'!AH221/'ΒΗΜΑ 2ο-ΤΙΜΕΣ'!AH220)</f>
        <v>7.0011954589835612E-3</v>
      </c>
      <c r="AI221" s="29">
        <f>LN('ΒΗΜΑ 2ο-ΤΙΜΕΣ'!AI221/'ΒΗΜΑ 2ο-ΤΙΜΕΣ'!AI220)</f>
        <v>2.7450848134436535E-2</v>
      </c>
      <c r="AJ221" s="29">
        <f>LN('ΒΗΜΑ 2ο-ΤΙΜΕΣ'!AJ221/'ΒΗΜΑ 2ο-ΤΙΜΕΣ'!AJ220)</f>
        <v>1.2205905679503545E-2</v>
      </c>
      <c r="AK221" s="29">
        <f>LN('ΒΗΜΑ 2ο-ΤΙΜΕΣ'!AK221/'ΒΗΜΑ 2ο-ΤΙΜΕΣ'!AK220)</f>
        <v>0</v>
      </c>
      <c r="AL221" s="29">
        <f>LN('ΒΗΜΑ 2ο-ΤΙΜΕΣ'!AL221/'ΒΗΜΑ 2ο-ΤΙΜΕΣ'!AL220)</f>
        <v>1.709443335930004E-2</v>
      </c>
      <c r="AM221" s="29">
        <f>LN('ΒΗΜΑ 2ο-ΤΙΜΕΣ'!AM221/'ΒΗΜΑ 2ο-ΤΙΜΕΣ'!AM220)</f>
        <v>8.2988028146950641E-3</v>
      </c>
      <c r="AN221" s="29">
        <f>LN('ΒΗΜΑ 2ο-ΤΙΜΕΣ'!AN221/'ΒΗΜΑ 2ο-ΤΙΜΕΣ'!AN220)</f>
        <v>1.5384918839479456E-2</v>
      </c>
      <c r="AO221" s="29">
        <f>LN('ΒΗΜΑ 2ο-ΤΙΜΕΣ'!AO221/'ΒΗΜΑ 2ο-ΤΙΜΕΣ'!AO220)</f>
        <v>2.0811662038244493E-3</v>
      </c>
    </row>
    <row r="222" spans="1:41">
      <c r="A222" s="28">
        <v>43238</v>
      </c>
      <c r="B222" s="29">
        <f>LN('ΒΗΜΑ 2ο-ΤΙΜΕΣ'!B222/'ΒΗΜΑ 2ο-ΤΙΜΕΣ'!B221)</f>
        <v>-1.1037639651620327E-2</v>
      </c>
      <c r="C222" s="29">
        <f>LN('ΒΗΜΑ 2ο-ΤΙΜΕΣ'!C222/'ΒΗΜΑ 2ο-ΤΙΜΕΣ'!C221)</f>
        <v>-4.7506027585978647E-3</v>
      </c>
      <c r="D222" s="29">
        <f>LN('ΒΗΜΑ 2ο-ΤΙΜΕΣ'!D222/'ΒΗΜΑ 2ο-ΤΙΜΕΣ'!D221)</f>
        <v>2.7963558628646842E-2</v>
      </c>
      <c r="E222" s="29">
        <f>LN('ΒΗΜΑ 2ο-ΤΙΜΕΣ'!E222/'ΒΗΜΑ 2ο-ΤΙΜΕΣ'!E221)</f>
        <v>1.6807118316381191E-2</v>
      </c>
      <c r="F222" s="29">
        <f>LN('ΒΗΜΑ 2ο-ΤΙΜΕΣ'!F222/'ΒΗΜΑ 2ο-ΤΙΜΕΣ'!F221)</f>
        <v>1.2292564547296896E-3</v>
      </c>
      <c r="G222" s="29">
        <f>LN('ΒΗΜΑ 2ο-ΤΙΜΕΣ'!G222/'ΒΗΜΑ 2ο-ΤΙΜΕΣ'!G221)</f>
        <v>-3.6297680505787237E-3</v>
      </c>
      <c r="H222" s="29">
        <f>LN('ΒΗΜΑ 2ο-ΤΙΜΕΣ'!H222/'ΒΗΜΑ 2ο-ΤΙΜΕΣ'!H221)</f>
        <v>0</v>
      </c>
      <c r="I222" s="29">
        <f>LN('ΒΗΜΑ 2ο-ΤΙΜΕΣ'!I222/'ΒΗΜΑ 2ο-ΤΙΜΕΣ'!I221)</f>
        <v>7.9051795071132473E-3</v>
      </c>
      <c r="J222" s="29">
        <f>LN('ΒΗΜΑ 2ο-ΤΙΜΕΣ'!J222/'ΒΗΜΑ 2ο-ΤΙΜΕΣ'!J221)</f>
        <v>1.7391742711869239E-2</v>
      </c>
      <c r="K222" s="29">
        <f>LN('ΒΗΜΑ 2ο-ΤΙΜΕΣ'!K222/'ΒΗΜΑ 2ο-ΤΙΜΕΣ'!K221)</f>
        <v>7.0505579966669832E-3</v>
      </c>
      <c r="L222" s="29">
        <f>LN('ΒΗΜΑ 2ο-ΤΙΜΕΣ'!L222/'ΒΗΜΑ 2ο-ΤΙΜΕΣ'!L221)</f>
        <v>-7.4906717291576257E-3</v>
      </c>
      <c r="M222" s="29">
        <f>LN('ΒΗΜΑ 2ο-ΤΙΜΕΣ'!M222/'ΒΗΜΑ 2ο-ΤΙΜΕΣ'!M221)</f>
        <v>-8.9115803005631634E-3</v>
      </c>
      <c r="N222" s="29">
        <f>LN('ΒΗΜΑ 2ο-ΤΙΜΕΣ'!N222/'ΒΗΜΑ 2ο-ΤΙΜΕΣ'!N221)</f>
        <v>1.596385098901399E-2</v>
      </c>
      <c r="O222" s="29">
        <f>LN('ΒΗΜΑ 2ο-ΤΙΜΕΣ'!O222/'ΒΗΜΑ 2ο-ΤΙΜΕΣ'!O221)</f>
        <v>0</v>
      </c>
      <c r="P222" s="29">
        <f>LN('ΒΗΜΑ 2ο-ΤΙΜΕΣ'!P222/'ΒΗΜΑ 2ο-ΤΙΜΕΣ'!P221)</f>
        <v>7.7220460939103185E-3</v>
      </c>
      <c r="Q222" s="29">
        <f>LN('ΒΗΜΑ 2ο-ΤΙΜΕΣ'!Q222/'ΒΗΜΑ 2ο-ΤΙΜΕΣ'!Q221)</f>
        <v>-1.2861738107442296E-3</v>
      </c>
      <c r="R222" s="29">
        <f>LN('ΒΗΜΑ 2ο-ΤΙΜΕΣ'!R222/'ΒΗΜΑ 2ο-ΤΙΜΕΣ'!R221)</f>
        <v>-5.4318438823617293E-3</v>
      </c>
      <c r="S222" s="29">
        <f>LN('ΒΗΜΑ 2ο-ΤΙΜΕΣ'!S222/'ΒΗΜΑ 2ο-ΤΙΜΕΣ'!S221)</f>
        <v>-5.1326032265203141E-3</v>
      </c>
      <c r="T222" s="29">
        <f>LN('ΒΗΜΑ 2ο-ΤΙΜΕΣ'!T222/'ΒΗΜΑ 2ο-ΤΙΜΕΣ'!T221)</f>
        <v>-1.8505866197707822E-2</v>
      </c>
      <c r="U222" s="29">
        <f>LN('ΒΗΜΑ 2ο-ΤΙΜΕΣ'!U222/'ΒΗΜΑ 2ο-ΤΙΜΕΣ'!U221)</f>
        <v>0</v>
      </c>
      <c r="V222" s="29">
        <f>LN('ΒΗΜΑ 2ο-ΤΙΜΕΣ'!V222/'ΒΗΜΑ 2ο-ΤΙΜΕΣ'!V221)</f>
        <v>-3.2944155719354148E-2</v>
      </c>
      <c r="W222" s="29">
        <f>LN('ΒΗΜΑ 2ο-ΤΙΜΕΣ'!W222/'ΒΗΜΑ 2ο-ΤΙΜΕΣ'!W221)</f>
        <v>-1.0828371388319376E-3</v>
      </c>
      <c r="X222" s="29">
        <f>LN('ΒΗΜΑ 2ο-ΤΙΜΕΣ'!X222/'ΒΗΜΑ 2ο-ΤΙΜΕΣ'!X221)</f>
        <v>3.2432460861198734E-3</v>
      </c>
      <c r="Y222" s="29">
        <f>LN('ΒΗΜΑ 2ο-ΤΙΜΕΣ'!Y222/'ΒΗΜΑ 2ο-ΤΙΜΕΣ'!Y221)</f>
        <v>-1.931936040263748E-2</v>
      </c>
      <c r="Z222" s="29">
        <f>LN('ΒΗΜΑ 2ο-ΤΙΜΕΣ'!Z222/'ΒΗΜΑ 2ο-ΤΙΜΕΣ'!Z221)</f>
        <v>-2.3337233462201001E-3</v>
      </c>
      <c r="AA222" s="29">
        <f>LN('ΒΗΜΑ 2ο-ΤΙΜΕΣ'!AA222/'ΒΗΜΑ 2ο-ΤΙΜΕΣ'!AA221)</f>
        <v>-1.3821702269516474E-3</v>
      </c>
      <c r="AB222" s="29">
        <f>LN('ΒΗΜΑ 2ο-ΤΙΜΕΣ'!AB222/'ΒΗΜΑ 2ο-ΤΙΜΕΣ'!AB221)</f>
        <v>4.7732787526578117E-3</v>
      </c>
      <c r="AC222" s="29">
        <f>LN('ΒΗΜΑ 2ο-ΤΙΜΕΣ'!AC222/'ΒΗΜΑ 2ο-ΤΙΜΕΣ'!AC221)</f>
        <v>-1.8692133012152633E-2</v>
      </c>
      <c r="AD222" s="29">
        <f>LN('ΒΗΜΑ 2ο-ΤΙΜΕΣ'!AD222/'ΒΗΜΑ 2ο-ΤΙΜΕΣ'!AD221)</f>
        <v>-4.745771619004492E-3</v>
      </c>
      <c r="AE222" s="29">
        <f>LN('ΒΗΜΑ 2ο-ΤΙΜΕΣ'!AE222/'ΒΗΜΑ 2ο-ΤΙΜΕΣ'!AE221)</f>
        <v>-1.0000083334583311E-2</v>
      </c>
      <c r="AF222" s="29">
        <f>LN('ΒΗΜΑ 2ο-ΤΙΜΕΣ'!AF222/'ΒΗΜΑ 2ο-ΤΙΜΕΣ'!AF221)</f>
        <v>7.782140442054949E-3</v>
      </c>
      <c r="AG222" s="29">
        <f>LN('ΒΗΜΑ 2ο-ΤΙΜΕΣ'!AG222/'ΒΗΜΑ 2ο-ΤΙΜΕΣ'!AG221)</f>
        <v>-3.5608346230090694E-3</v>
      </c>
      <c r="AH222" s="29">
        <f>LN('ΒΗΜΑ 2ο-ΤΙΜΕΣ'!AH222/'ΒΗΜΑ 2ο-ΤΙΜΕΣ'!AH221)</f>
        <v>-5.8309203107932096E-3</v>
      </c>
      <c r="AI222" s="29">
        <f>LN('ΒΗΜΑ 2ο-ΤΙΜΕΣ'!AI222/'ΒΗΜΑ 2ο-ΤΙΜΕΣ'!AI221)</f>
        <v>3.7278701140143911E-3</v>
      </c>
      <c r="AJ222" s="29">
        <f>LN('ΒΗΜΑ 2ο-ΤΙΜΕΣ'!AJ222/'ΒΗΜΑ 2ο-ΤΙΜΕΣ'!AJ221)</f>
        <v>1.034491984239295E-2</v>
      </c>
      <c r="AK222" s="29">
        <f>LN('ΒΗΜΑ 2ο-ΤΙΜΕΣ'!AK222/'ΒΗΜΑ 2ο-ΤΙΜΕΣ'!AK221)</f>
        <v>-5.8997221271881598E-3</v>
      </c>
      <c r="AL222" s="29">
        <f>LN('ΒΗΜΑ 2ο-ΤΙΜΕΣ'!AL222/'ΒΗΜΑ 2ο-ΤΙΜΕΣ'!AL221)</f>
        <v>3.3336420267591926E-2</v>
      </c>
      <c r="AM222" s="29">
        <f>LN('ΒΗΜΑ 2ο-ΤΙΜΕΣ'!AM222/'ΒΗΜΑ 2ο-ΤΙΜΕΣ'!AM221)</f>
        <v>-8.2988028146950658E-3</v>
      </c>
      <c r="AN222" s="29">
        <f>LN('ΒΗΜΑ 2ο-ΤΙΜΕΣ'!AN222/'ΒΗΜΑ 2ο-ΤΙΜΕΣ'!AN221)</f>
        <v>-7.6628727455691371E-3</v>
      </c>
      <c r="AO222" s="29">
        <f>LN('ΒΗΜΑ 2ο-ΤΙΜΕΣ'!AO222/'ΒΗΜΑ 2ο-ΤΙΜΕΣ'!AO221)</f>
        <v>-2.7398974188114388E-2</v>
      </c>
    </row>
    <row r="223" spans="1:41">
      <c r="A223" s="28">
        <v>43241</v>
      </c>
      <c r="B223" s="29">
        <f>LN('ΒΗΜΑ 2ο-ΤΙΜΕΣ'!B223/'ΒΗΜΑ 2ο-ΤΙΜΕΣ'!B222)</f>
        <v>-7.7994824348237507E-3</v>
      </c>
      <c r="C223" s="29">
        <f>LN('ΒΗΜΑ 2ο-ΤΙΜΕΣ'!C223/'ΒΗΜΑ 2ο-ΤΙΜΕΣ'!C222)</f>
        <v>6.3291350516475296E-3</v>
      </c>
      <c r="D223" s="29">
        <f>LN('ΒΗΜΑ 2ο-ΤΙΜΕΣ'!D223/'ΒΗΜΑ 2ο-ΤΙΜΕΣ'!D222)</f>
        <v>-1.0211613170196339E-2</v>
      </c>
      <c r="E223" s="29">
        <f>LN('ΒΗΜΑ 2ο-ΤΙΜΕΣ'!E223/'ΒΗΜΑ 2ο-ΤΙΜΕΣ'!E222)</f>
        <v>-7.3183808076798399E-3</v>
      </c>
      <c r="F223" s="29">
        <f>LN('ΒΗΜΑ 2ο-ΤΙΜΕΣ'!F223/'ΒΗΜΑ 2ο-ΤΙΜΕΣ'!F222)</f>
        <v>-4.9261183360560009E-3</v>
      </c>
      <c r="G223" s="29">
        <f>LN('ΒΗΜΑ 2ο-ΤΙΜΕΣ'!G223/'ΒΗΜΑ 2ο-ΤΙΜΕΣ'!G222)</f>
        <v>-1.0969031370574046E-2</v>
      </c>
      <c r="H223" s="29">
        <f>LN('ΒΗΜΑ 2ο-ΤΙΜΕΣ'!H223/'ΒΗΜΑ 2ο-ΤΙΜΕΣ'!H222)</f>
        <v>0</v>
      </c>
      <c r="I223" s="29">
        <f>LN('ΒΗΜΑ 2ο-ΤΙΜΕΣ'!I223/'ΒΗΜΑ 2ο-ΤΙΜΕΣ'!I222)</f>
        <v>6.2794554848431012E-3</v>
      </c>
      <c r="J223" s="29">
        <f>LN('ΒΗΜΑ 2ο-ΤΙΜΕΣ'!J223/'ΒΗΜΑ 2ο-ΤΙΜΕΣ'!J222)</f>
        <v>2.6466573188163273E-2</v>
      </c>
      <c r="K223" s="29">
        <f>LN('ΒΗΜΑ 2ο-ΤΙΜΕΣ'!K223/'ΒΗΜΑ 2ο-ΤΙΜΕΣ'!K222)</f>
        <v>-1.6529301951210582E-2</v>
      </c>
      <c r="L223" s="29">
        <f>LN('ΒΗΜΑ 2ο-ΤΙΜΕΣ'!L223/'ΒΗΜΑ 2ο-ΤΙΜΕΣ'!L222)</f>
        <v>-7.6540077122334377E-2</v>
      </c>
      <c r="M223" s="29">
        <f>LN('ΒΗΜΑ 2ο-ΤΙΜΕΣ'!M223/'ΒΗΜΑ 2ο-ΤΙΜΕΣ'!M222)</f>
        <v>2.2756987122616278E-2</v>
      </c>
      <c r="N223" s="29">
        <f>LN('ΒΗΜΑ 2ο-ΤΙΜΕΣ'!N223/'ΒΗΜΑ 2ο-ΤΙΜΕΣ'!N222)</f>
        <v>-2.2650066308521248E-3</v>
      </c>
      <c r="O223" s="29">
        <f>LN('ΒΗΜΑ 2ο-ΤΙΜΕΣ'!O223/'ΒΗΜΑ 2ο-ΤΙΜΕΣ'!O222)</f>
        <v>7.782140442054949E-3</v>
      </c>
      <c r="P223" s="29">
        <f>LN('ΒΗΜΑ 2ο-ΤΙΜΕΣ'!P223/'ΒΗΜΑ 2ο-ΤΙΜΕΣ'!P222)</f>
        <v>0</v>
      </c>
      <c r="Q223" s="29">
        <f>LN('ΒΗΜΑ 2ο-ΤΙΜΕΣ'!Q223/'ΒΗΜΑ 2ο-ΤΙΜΕΣ'!Q222)</f>
        <v>-2.2121917087270709E-2</v>
      </c>
      <c r="R223" s="29">
        <f>LN('ΒΗΜΑ 2ο-ΤΙΜΕΣ'!R223/'ΒΗΜΑ 2ο-ΤΙΜΕΣ'!R222)</f>
        <v>2.0485891617931726E-2</v>
      </c>
      <c r="S223" s="29">
        <f>LN('ΒΗΜΑ 2ο-ΤΙΜΕΣ'!S223/'ΒΗΜΑ 2ο-ΤΙΜΕΣ'!S222)</f>
        <v>-8.6133176781148357E-3</v>
      </c>
      <c r="T223" s="29">
        <f>LN('ΒΗΜΑ 2ο-ΤΙΜΕΣ'!T223/'ΒΗΜΑ 2ο-ΤΙΜΕΣ'!T222)</f>
        <v>-1.5930822072194435E-2</v>
      </c>
      <c r="U223" s="29">
        <f>LN('ΒΗΜΑ 2ο-ΤΙΜΕΣ'!U223/'ΒΗΜΑ 2ο-ΤΙΜΕΣ'!U222)</f>
        <v>-1.3986241974739952E-2</v>
      </c>
      <c r="V223" s="29">
        <f>LN('ΒΗΜΑ 2ο-ΤΙΜΕΣ'!V223/'ΒΗΜΑ 2ο-ΤΙΜΕΣ'!V222)</f>
        <v>4.7732787526578117E-3</v>
      </c>
      <c r="W223" s="29">
        <f>LN('ΒΗΜΑ 2ο-ΤΙΜΕΣ'!W223/'ΒΗΜΑ 2ο-ΤΙΜΕΣ'!W222)</f>
        <v>2.1645030095730502E-3</v>
      </c>
      <c r="X223" s="29">
        <f>LN('ΒΗΜΑ 2ο-ΤΙΜΕΣ'!X223/'ΒΗΜΑ 2ο-ΤΙΜΕΣ'!X222)</f>
        <v>3.7600404940291945E-2</v>
      </c>
      <c r="Y223" s="29">
        <f>LN('ΒΗΜΑ 2ο-ΤΙΜΕΣ'!Y223/'ΒΗΜΑ 2ο-ΤΙΜΕΣ'!Y222)</f>
        <v>-1.8653390591133811E-2</v>
      </c>
      <c r="Z223" s="29">
        <f>LN('ΒΗΜΑ 2ο-ΤΙΜΕΣ'!Z223/'ΒΗΜΑ 2ο-ΤΙΜΕΣ'!Z222)</f>
        <v>-9.3897403498390316E-3</v>
      </c>
      <c r="AA223" s="29">
        <f>LN('ΒΗΜΑ 2ο-ΤΙΜΕΣ'!AA223/'ΒΗΜΑ 2ο-ΤΙΜΕΣ'!AA222)</f>
        <v>8.2645098498934314E-3</v>
      </c>
      <c r="AB223" s="29">
        <f>LN('ΒΗΜΑ 2ο-ΤΙΜΕΣ'!AB223/'ΒΗΜΑ 2ο-ΤΙΜΕΣ'!AB222)</f>
        <v>-4.7732787526577709E-3</v>
      </c>
      <c r="AC223" s="29">
        <f>LN('ΒΗΜΑ 2ο-ΤΙΜΕΣ'!AC223/'ΒΗΜΑ 2ο-ΤΙΜΕΣ'!AC222)</f>
        <v>0</v>
      </c>
      <c r="AD223" s="29">
        <f>LN('ΒΗΜΑ 2ο-ΤΙΜΕΣ'!AD223/'ΒΗΜΑ 2ο-ΤΙΜΕΣ'!AD222)</f>
        <v>2.3506790896828507E-2</v>
      </c>
      <c r="AE223" s="29">
        <f>LN('ΒΗΜΑ 2ο-ΤΙΜΕΣ'!AE223/'ΒΗΜΑ 2ο-ΤΙΜΕΣ'!AE222)</f>
        <v>5.0125418235441935E-3</v>
      </c>
      <c r="AF223" s="29">
        <f>LN('ΒΗΜΑ 2ο-ΤΙΜΕΣ'!AF223/'ΒΗΜΑ 2ο-ΤΙΜΕΣ'!AF222)</f>
        <v>3.8684767779203319E-3</v>
      </c>
      <c r="AG223" s="29">
        <f>LN('ΒΗΜΑ 2ο-ΤΙΜΕΣ'!AG223/'ΒΗΜΑ 2ο-ΤΙΜΕΣ'!AG222)</f>
        <v>4.533024749930413E-2</v>
      </c>
      <c r="AH223" s="29">
        <f>LN('ΒΗΜΑ 2ο-ΤΙΜΕΣ'!AH223/'ΒΗΜΑ 2ο-ΤΙΜΕΣ'!AH222)</f>
        <v>0</v>
      </c>
      <c r="AI223" s="29">
        <f>LN('ΒΗΜΑ 2ο-ΤΙΜΕΣ'!AI223/'ΒΗΜΑ 2ο-ΤΙΜΕΣ'!AI222)</f>
        <v>3.293984907786681E-2</v>
      </c>
      <c r="AJ223" s="29">
        <f>LN('ΒΗΜΑ 2ο-ΤΙΜΕΣ'!AJ223/'ΒΗΜΑ 2ο-ΤΙΜΕΣ'!AJ222)</f>
        <v>-1.2079525654601238E-2</v>
      </c>
      <c r="AK223" s="29">
        <f>LN('ΒΗΜΑ 2ο-ΤΙΜΕΣ'!AK223/'ΒΗΜΑ 2ο-ΤΙΜΕΣ'!AK222)</f>
        <v>5.8997221271881017E-3</v>
      </c>
      <c r="AL223" s="29">
        <f>LN('ΒΗΜΑ 2ο-ΤΙΜΕΣ'!AL223/'ΒΗΜΑ 2ο-ΤΙΜΕΣ'!AL222)</f>
        <v>3.2260862218221262E-2</v>
      </c>
      <c r="AM223" s="29">
        <f>LN('ΒΗΜΑ 2ο-ΤΙΜΕΣ'!AM223/'ΒΗΜΑ 2ο-ΤΙΜΕΣ'!AM222)</f>
        <v>1.4478019180653235E-2</v>
      </c>
      <c r="AN223" s="29">
        <f>LN('ΒΗΜΑ 2ο-ΤΙΜΕΣ'!AN223/'ΒΗΜΑ 2ο-ΤΙΜΕΣ'!AN222)</f>
        <v>5.2446475372542524E-2</v>
      </c>
      <c r="AO223" s="29">
        <f>LN('ΒΗΜΑ 2ο-ΤΙΜΕΣ'!AO223/'ΒΗΜΑ 2ο-ΤΙΜΕΣ'!AO222)</f>
        <v>1.2739025777429932E-2</v>
      </c>
    </row>
    <row r="224" spans="1:41">
      <c r="A224" s="28">
        <v>43242</v>
      </c>
      <c r="B224" s="29">
        <f>LN('ΒΗΜΑ 2ο-ΤΙΜΕΣ'!B224/'ΒΗΜΑ 2ο-ΤΙΜΕΣ'!B223)</f>
        <v>-4.4843124473285759E-3</v>
      </c>
      <c r="C224" s="29">
        <f>LN('ΒΗΜΑ 2ο-ΤΙΜΕΣ'!C224/'ΒΗΜΑ 2ο-ΤΙΜΕΣ'!C223)</f>
        <v>1.5760444554657142E-3</v>
      </c>
      <c r="D224" s="29">
        <f>LN('ΒΗΜΑ 2ο-ΤΙΜΕΣ'!D224/'ΒΗΜΑ 2ο-ΤΙΜΕΣ'!D223)</f>
        <v>3.174869831458027E-2</v>
      </c>
      <c r="E224" s="29">
        <f>LN('ΒΗΜΑ 2ο-ΤΙΜΕΣ'!E224/'ΒΗΜΑ 2ο-ΤΙΜΕΣ'!E223)</f>
        <v>7.3183808076799223E-3</v>
      </c>
      <c r="F224" s="29">
        <f>LN('ΒΗΜΑ 2ο-ΤΙΜΕΣ'!F224/'ΒΗΜΑ 2ο-ΤΙΜΕΣ'!F223)</f>
        <v>4.9261183360560026E-3</v>
      </c>
      <c r="G224" s="29">
        <f>LN('ΒΗΜΑ 2ο-ΤΙΜΕΣ'!G224/'ΒΗΜΑ 2ο-ΤΙΜΕΣ'!G223)</f>
        <v>0</v>
      </c>
      <c r="H224" s="29">
        <f>LN('ΒΗΜΑ 2ο-ΤΙΜΕΣ'!H224/'ΒΗΜΑ 2ο-ΤΙΜΕΣ'!H223)</f>
        <v>0</v>
      </c>
      <c r="I224" s="29">
        <f>LN('ΒΗΜΑ 2ο-ΤΙΜΕΣ'!I224/'ΒΗΜΑ 2ο-ΤΙΜΕΣ'!I223)</f>
        <v>4.5879605750693657E-2</v>
      </c>
      <c r="J224" s="29">
        <f>LN('ΒΗΜΑ 2ο-ΤΙΜΕΣ'!J224/'ΒΗΜΑ 2ο-ΤΙΜΕΣ'!J223)</f>
        <v>2.5784117155714634E-2</v>
      </c>
      <c r="K224" s="29">
        <f>LN('ΒΗΜΑ 2ο-ΤΙΜΕΣ'!K224/'ΒΗΜΑ 2ο-ΤΙΜΕΣ'!K223)</f>
        <v>3.5091319811270193E-2</v>
      </c>
      <c r="L224" s="29">
        <f>LN('ΒΗΜΑ 2ο-ΤΙΜΕΣ'!L224/'ΒΗΜΑ 2ο-ΤΙΜΕΣ'!L223)</f>
        <v>2.2472855852058576E-2</v>
      </c>
      <c r="M224" s="29">
        <f>LN('ΒΗΜΑ 2ο-ΤΙΜΕΣ'!M224/'ΒΗΜΑ 2ο-ΤΙΜΕΣ'!M223)</f>
        <v>6.2305497506361628E-3</v>
      </c>
      <c r="N224" s="29">
        <f>LN('ΒΗΜΑ 2ο-ΤΙΜΕΣ'!N224/'ΒΗΜΑ 2ο-ΤΙΜΕΣ'!N223)</f>
        <v>2.2650066308520615E-3</v>
      </c>
      <c r="O224" s="29">
        <f>LN('ΒΗΜΑ 2ο-ΤΙΜΕΣ'!O224/'ΒΗΜΑ 2ο-ΤΙΜΕΣ'!O223)</f>
        <v>2.6770241064604832E-2</v>
      </c>
      <c r="P224" s="29">
        <f>LN('ΒΗΜΑ 2ο-ΤΙΜΕΣ'!P224/'ΒΗΜΑ 2ο-ΤΙΜΕΣ'!P223)</f>
        <v>-1.2903404835907954E-2</v>
      </c>
      <c r="Q224" s="29">
        <f>LN('ΒΗΜΑ 2ο-ΤΙΜΕΣ'!Q224/'ΒΗΜΑ 2ο-ΤΙΜΕΣ'!Q223)</f>
        <v>7.8637364602146716E-3</v>
      </c>
      <c r="R224" s="29">
        <f>LN('ΒΗΜΑ 2ο-ΤΙΜΕΣ'!R224/'ΒΗΜΑ 2ο-ΤΙΜΕΣ'!R223)</f>
        <v>-9.6515494522215854E-3</v>
      </c>
      <c r="S224" s="29">
        <f>LN('ΒΗΜΑ 2ο-ΤΙΜΕΣ'!S224/'ΒΗΜΑ 2ο-ΤΙΜΕΣ'!S223)</f>
        <v>1.0327114155849524E-2</v>
      </c>
      <c r="T224" s="29">
        <f>LN('ΒΗΜΑ 2ο-ΤΙΜΕΣ'!T224/'ΒΗΜΑ 2ο-ΤΙΜΕΣ'!T223)</f>
        <v>3.4436688269902337E-2</v>
      </c>
      <c r="U224" s="29">
        <f>LN('ΒΗΜΑ 2ο-ΤΙΜΕΣ'!U224/'ΒΗΜΑ 2ο-ΤΙΜΕΣ'!U223)</f>
        <v>-7.067167223092443E-3</v>
      </c>
      <c r="V224" s="29">
        <f>LN('ΒΗΜΑ 2ο-ΤΙΜΕΣ'!V224/'ΒΗΜΑ 2ο-ΤΙΜΕΣ'!V223)</f>
        <v>0</v>
      </c>
      <c r="W224" s="29">
        <f>LN('ΒΗΜΑ 2ο-ΤΙΜΕΣ'!W224/'ΒΗΜΑ 2ο-ΤΙΜΕΣ'!W223)</f>
        <v>-6.1300525863795856E-2</v>
      </c>
      <c r="X224" s="29">
        <f>LN('ΒΗΜΑ 2ο-ΤΙΜΕΣ'!X224/'ΒΗΜΑ 2ο-ΤΙΜΕΣ'!X223)</f>
        <v>-4.1666726948458343E-3</v>
      </c>
      <c r="Y224" s="29">
        <f>LN('ΒΗΜΑ 2ο-ΤΙΜΕΣ'!Y224/'ΒΗΜΑ 2ο-ΤΙΜΕΣ'!Y223)</f>
        <v>-8.4034107963795041E-3</v>
      </c>
      <c r="Z224" s="29">
        <f>LN('ΒΗΜΑ 2ο-ΤΙΜΕΣ'!Z224/'ΒΗΜΑ 2ο-ΤΙΜΕΣ'!Z223)</f>
        <v>2.3311078868446931E-2</v>
      </c>
      <c r="AA224" s="29">
        <f>LN('ΒΗΜΑ 2ο-ΤΙΜΕΣ'!AA224/'ΒΗΜΑ 2ο-ΤΙΜΕΣ'!AA223)</f>
        <v>-4.1237171838620409E-3</v>
      </c>
      <c r="AB224" s="29">
        <f>LN('ΒΗΜΑ 2ο-ΤΙΜΕΣ'!AB224/'ΒΗΜΑ 2ο-ΤΙΜΕΣ'!AB223)</f>
        <v>4.7732787526578117E-3</v>
      </c>
      <c r="AC224" s="29">
        <f>LN('ΒΗΜΑ 2ο-ΤΙΜΕΣ'!AC224/'ΒΗΜΑ 2ο-ΤΙΜΕΣ'!AC223)</f>
        <v>2.7908788117076658E-2</v>
      </c>
      <c r="AD224" s="29">
        <f>LN('ΒΗΜΑ 2ο-ΤΙΜΕΣ'!AD224/'ΒΗΜΑ 2ο-ΤΙΜΕΣ'!AD223)</f>
        <v>2.982603702383557E-3</v>
      </c>
      <c r="AE224" s="29">
        <f>LN('ΒΗΜΑ 2ο-ΤΙΜΕΣ'!AE224/'ΒΗΜΑ 2ο-ΤΙΜΕΣ'!AE223)</f>
        <v>0</v>
      </c>
      <c r="AF224" s="29">
        <f>LN('ΒΗΜΑ 2ο-ΤΙΜΕΣ'!AF224/'ΒΗΜΑ 2ο-ΤΙΜΕΣ'!AF223)</f>
        <v>3.8535693159899723E-3</v>
      </c>
      <c r="AG224" s="29">
        <f>LN('ΒΗΜΑ 2ο-ΤΙΜΕΣ'!AG224/'ΒΗΜΑ 2ο-ΤΙΜΕΣ'!AG223)</f>
        <v>2.2701485345390775E-3</v>
      </c>
      <c r="AH224" s="29">
        <f>LN('ΒΗΜΑ 2ο-ΤΙΜΕΣ'!AH224/'ΒΗΜΑ 2ο-ΤΙΜΕΣ'!AH223)</f>
        <v>1.0471299867295437E-2</v>
      </c>
      <c r="AI224" s="29">
        <f>LN('ΒΗΜΑ 2ο-ΤΙΜΕΣ'!AI224/'ΒΗΜΑ 2ο-ΤΙΜΕΣ'!AI223)</f>
        <v>-9.9503308531679793E-3</v>
      </c>
      <c r="AJ224" s="29">
        <f>LN('ΒΗΜΑ 2ο-ΤΙΜΕΣ'!AJ224/'ΒΗΜΑ 2ο-ΤΙΜΕΣ'!AJ223)</f>
        <v>1.3793322132335769E-2</v>
      </c>
      <c r="AK224" s="29">
        <f>LN('ΒΗΜΑ 2ο-ΤΙΜΕΣ'!AK224/'ΒΗΜΑ 2ο-ΤΙΜΕΣ'!AK223)</f>
        <v>9.7561749453648743E-3</v>
      </c>
      <c r="AL224" s="29">
        <f>LN('ΒΗΜΑ 2ο-ΤΙΜΕΣ'!AL224/'ΒΗΜΑ 2ο-ΤΙΜΕΣ'!AL223)</f>
        <v>5.2770571008438193E-3</v>
      </c>
      <c r="AM224" s="29">
        <f>LN('ΒΗΜΑ 2ο-ΤΙΜΕΣ'!AM224/'ΒΗΜΑ 2ο-ΤΙΜΕΣ'!AM223)</f>
        <v>0</v>
      </c>
      <c r="AN224" s="29">
        <f>LN('ΒΗΜΑ 2ο-ΤΙΜΕΣ'!AN224/'ΒΗΜΑ 2ο-ΤΙΜΕΣ'!AN223)</f>
        <v>-7.3260400920728977E-3</v>
      </c>
      <c r="AO224" s="29">
        <f>LN('ΒΗΜΑ 2ο-ΤΙΜΕΣ'!AO224/'ΒΗΜΑ 2ο-ΤΙΜΕΣ'!AO223)</f>
        <v>2.9108084158070549E-2</v>
      </c>
    </row>
    <row r="225" spans="1:41">
      <c r="A225" s="28">
        <v>43243</v>
      </c>
      <c r="B225" s="29">
        <f>LN('ΒΗΜΑ 2ο-ΤΙΜΕΣ'!B225/'ΒΗΜΑ 2ο-ΤΙΜΕΣ'!B224)</f>
        <v>0</v>
      </c>
      <c r="C225" s="29">
        <f>LN('ΒΗΜΑ 2ο-ΤΙΜΕΣ'!C225/'ΒΗΜΑ 2ο-ΤΙΜΕΣ'!C224)</f>
        <v>-7.9051795071132611E-3</v>
      </c>
      <c r="D225" s="29">
        <f>LN('ΒΗΜΑ 2ο-ΤΙΜΕΣ'!D225/'ΒΗΜΑ 2ο-ΤΙΜΕΣ'!D224)</f>
        <v>-1.7192400540372875E-2</v>
      </c>
      <c r="E225" s="29">
        <f>LN('ΒΗΜΑ 2ο-ΤΙΜΕΣ'!E225/'ΒΗΜΑ 2ο-ΤΙΜΕΣ'!E224)</f>
        <v>-2.9600469776290633E-2</v>
      </c>
      <c r="F225" s="29">
        <f>LN('ΒΗΜΑ 2ο-ΤΙΜΕΣ'!F225/'ΒΗΜΑ 2ο-ΤΙΜΕΣ'!F224)</f>
        <v>-1.1118088583976936E-2</v>
      </c>
      <c r="G225" s="29">
        <f>LN('ΒΗΜΑ 2ο-ΤΙΜΕΣ'!G225/'ΒΗΜΑ 2ο-ΤΙΜΕΣ'!G224)</f>
        <v>-1.4815085785140587E-2</v>
      </c>
      <c r="H225" s="29">
        <f>LN('ΒΗΜΑ 2ο-ΤΙΜΕΣ'!H225/'ΒΗΜΑ 2ο-ΤΙΜΕΣ'!H224)</f>
        <v>0</v>
      </c>
      <c r="I225" s="29">
        <f>LN('ΒΗΜΑ 2ο-ΤΙΜΕΣ'!I225/'ΒΗΜΑ 2ο-ΤΙΜΕΣ'!I224)</f>
        <v>-1.4958865915826911E-3</v>
      </c>
      <c r="J225" s="29">
        <f>LN('ΒΗΜΑ 2ο-ΤΙΜΕΣ'!J225/'ΒΗΜΑ 2ο-ΤΙΜΕΣ'!J224)</f>
        <v>-9.1324835632724741E-3</v>
      </c>
      <c r="K225" s="29">
        <f>LN('ΒΗΜΑ 2ο-ΤΙΜΕΣ'!K225/'ΒΗΜΑ 2ο-ΤΙΜΕΣ'!K224)</f>
        <v>-2.5612575856726345E-2</v>
      </c>
      <c r="L225" s="29">
        <f>LN('ΒΗΜΑ 2ο-ΤΙΜΕΣ'!L225/'ΒΗΜΑ 2ο-ΤΙΜΕΣ'!L224)</f>
        <v>-4.8790164169432056E-2</v>
      </c>
      <c r="M225" s="29">
        <f>LN('ΒΗΜΑ 2ο-ΤΙΜΕΣ'!M225/'ΒΗΜΑ 2ο-ΤΙΜΕΣ'!M224)</f>
        <v>1.9680832033864802E-2</v>
      </c>
      <c r="N225" s="29">
        <f>LN('ΒΗΜΑ 2ο-ΤΙΜΕΣ'!N225/'ΒΗΜΑ 2ο-ΤΙΜΕΣ'!N224)</f>
        <v>-4.5351551653911512E-3</v>
      </c>
      <c r="O225" s="29">
        <f>LN('ΒΗΜΑ 2ο-ΤΙΜΕΣ'!O225/'ΒΗΜΑ 2ο-ΤΙΜΕΣ'!O224)</f>
        <v>-2.677024106460478E-2</v>
      </c>
      <c r="P225" s="29">
        <f>LN('ΒΗΜΑ 2ο-ΤΙΜΕΣ'!P225/'ΒΗΜΑ 2ο-ΤΙΜΕΣ'!P224)</f>
        <v>2.594035177046749E-3</v>
      </c>
      <c r="Q225" s="29">
        <f>LN('ΒΗΜΑ 2ο-ΤΙΜΕΣ'!Q225/'ΒΗΜΑ 2ο-ΤΙΜΕΣ'!Q224)</f>
        <v>5.2083451071382597E-3</v>
      </c>
      <c r="R225" s="29">
        <f>LN('ΒΗΜΑ 2ο-ΤΙΜΕΣ'!R225/'ΒΗΜΑ 2ο-ΤΙΜΕΣ'!R224)</f>
        <v>2.1528533611010927E-3</v>
      </c>
      <c r="S225" s="29">
        <f>LN('ΒΗΜΑ 2ο-ΤΙΜΕΣ'!S225/'ΒΗΜΑ 2ο-ΤΙΜΕΣ'!S224)</f>
        <v>-3.3075251681786079E-2</v>
      </c>
      <c r="T225" s="29">
        <f>LN('ΒΗΜΑ 2ο-ΤΙΜΕΣ'!T225/'ΒΗΜΑ 2ο-ΤΙΜΕΣ'!T224)</f>
        <v>-1.5636423769754888E-2</v>
      </c>
      <c r="U225" s="29">
        <f>LN('ΒΗΜΑ 2ο-ΤΙΜΕΣ'!U225/'ΒΗΜΑ 2ο-ΤΙΜΕΣ'!U224)</f>
        <v>0</v>
      </c>
      <c r="V225" s="29">
        <f>LN('ΒΗΜΑ 2ο-ΤΙΜΕΣ'!V225/'ΒΗΜΑ 2ο-ΤΙΜΕΣ'!V224)</f>
        <v>-9.5694510161506725E-3</v>
      </c>
      <c r="W225" s="29">
        <f>LN('ΒΗΜΑ 2ο-ΤΙΜΕΣ'!W225/'ΒΗΜΑ 2ο-ΤΙΜΕΣ'!W224)</f>
        <v>1.142869582362285E-2</v>
      </c>
      <c r="X225" s="29">
        <f>LN('ΒΗΜΑ 2ο-ΤΙΜΕΣ'!X225/'ΒΗΜΑ 2ο-ΤΙΜΕΣ'!X224)</f>
        <v>-3.136437490130272E-3</v>
      </c>
      <c r="Y225" s="29">
        <f>LN('ΒΗΜΑ 2ο-ΤΙΜΕΣ'!Y225/'ΒΗΜΑ 2ο-ΤΙΜΕΣ'!Y224)</f>
        <v>-2.9980832211935669E-2</v>
      </c>
      <c r="Z225" s="29">
        <f>LN('ΒΗΜΑ 2ο-ΤΙΜΕΣ'!Z225/'ΒΗΜΑ 2ο-ΤΙΜΕΣ'!Z224)</f>
        <v>-3.2789822822990838E-2</v>
      </c>
      <c r="AA225" s="29">
        <f>LN('ΒΗΜΑ 2ο-ΤΙΜΕΣ'!AA225/'ΒΗΜΑ 2ο-ΤΙΜΕΣ'!AA224)</f>
        <v>-1.1080445776571907E-2</v>
      </c>
      <c r="AB225" s="29">
        <f>LN('ΒΗΜΑ 2ο-ΤΙΜΕΣ'!AB225/'ΒΗΜΑ 2ο-ΤΙΜΕΣ'!AB224)</f>
        <v>0</v>
      </c>
      <c r="AC225" s="29">
        <f>LN('ΒΗΜΑ 2ο-ΤΙΜΕΣ'!AC225/'ΒΗΜΑ 2ο-ΤΙΜΕΣ'!AC224)</f>
        <v>-1.1070223754247033E-2</v>
      </c>
      <c r="AD225" s="29">
        <f>LN('ΒΗΜΑ 2ο-ΤΙΜΕΣ'!AD225/'ΒΗΜΑ 2ο-ΤΙΜΕΣ'!AD224)</f>
        <v>-8.9746322831351089E-3</v>
      </c>
      <c r="AE225" s="29">
        <f>LN('ΒΗΜΑ 2ο-ΤΙΜΕΣ'!AE225/'ΒΗΜΑ 2ο-ΤΙΜΕΣ'!AE224)</f>
        <v>-1.0050335853501451E-2</v>
      </c>
      <c r="AF225" s="29">
        <f>LN('ΒΗΜΑ 2ο-ΤΙΜΕΣ'!AF225/'ΒΗΜΑ 2ο-ΤΙΜΕΣ'!AF224)</f>
        <v>-1.9418085857101627E-2</v>
      </c>
      <c r="AG225" s="29">
        <f>LN('ΒΗΜΑ 2ο-ΤΙΜΕΣ'!AG225/'ΒΗΜΑ 2ο-ΤΙΜΕΣ'!AG224)</f>
        <v>-2.2701485345391855E-3</v>
      </c>
      <c r="AH225" s="29">
        <f>LN('ΒΗΜΑ 2ο-ΤΙΜΕΣ'!AH225/'ΒΗΜΑ 2ο-ΤΙΜΕΣ'!AH224)</f>
        <v>1.8349138668196617E-2</v>
      </c>
      <c r="AI225" s="29">
        <f>LN('ΒΗΜΑ 2ο-ΤΙΜΕΣ'!AI225/'ΒΗΜΑ 2ο-ΤΙΜΕΣ'!AI224)</f>
        <v>-2.2059718064732219E-2</v>
      </c>
      <c r="AJ225" s="29">
        <f>LN('ΒΗΜΑ 2ο-ΤΙΜΕΣ'!AJ225/'ΒΗΜΑ 2ο-ΤΙΜΕΣ'!AJ224)</f>
        <v>1.1915034577871244E-2</v>
      </c>
      <c r="AK225" s="29">
        <f>LN('ΒΗΜΑ 2ο-ΤΙΜΕΣ'!AK225/'ΒΗΜΑ 2ο-ΤΙΜΕΣ'!AK224)</f>
        <v>0</v>
      </c>
      <c r="AL225" s="29">
        <f>LN('ΒΗΜΑ 2ο-ΤΙΜΕΣ'!AL225/'ΒΗΜΑ 2ο-ΤΙΜΕΣ'!AL224)</f>
        <v>-7.9260652724206029E-3</v>
      </c>
      <c r="AM225" s="29">
        <f>LN('ΒΗΜΑ 2ο-ΤΙΜΕΣ'!AM225/'ΒΗΜΑ 2ο-ΤΙΜΕΣ'!AM224)</f>
        <v>2.0512827705573612E-3</v>
      </c>
      <c r="AN225" s="29">
        <f>LN('ΒΗΜΑ 2ο-ΤΙΜΕΣ'!AN225/'ΒΗΜΑ 2ο-ΤΙΜΕΣ'!AN224)</f>
        <v>-6.0624621816434854E-2</v>
      </c>
      <c r="AO225" s="29">
        <f>LN('ΒΗΜΑ 2ο-ΤΙΜΕΣ'!AO225/'ΒΗΜΑ 2ο-ΤΙΜΕΣ'!AO224)</f>
        <v>-6.1665149156640148E-3</v>
      </c>
    </row>
    <row r="226" spans="1:41">
      <c r="A226" s="28">
        <v>43244</v>
      </c>
      <c r="B226" s="29">
        <f>LN('ΒΗΜΑ 2ο-ΤΙΜΕΣ'!B226/'ΒΗΜΑ 2ο-ΤΙΜΕΣ'!B225)</f>
        <v>-2.0432038817205855E-2</v>
      </c>
      <c r="C226" s="29">
        <f>LN('ΒΗΜΑ 2ο-ΤΙΜΕΣ'!C226/'ΒΗΜΑ 2ο-ΤΙΜΕΣ'!C225)</f>
        <v>-3.3901551675681339E-2</v>
      </c>
      <c r="D226" s="29">
        <f>LN('ΒΗΜΑ 2ο-ΤΙΜΕΣ'!D226/'ΒΗΜΑ 2ο-ΤΙΜΕΣ'!D225)</f>
        <v>-3.8296285077280438E-2</v>
      </c>
      <c r="E226" s="29">
        <f>LN('ΒΗΜΑ 2ο-ΤΙΜΕΣ'!E226/'ΒΗΜΑ 2ο-ΤΙΜΕΣ'!E225)</f>
        <v>1.0723861617527185E-3</v>
      </c>
      <c r="F226" s="29">
        <f>LN('ΒΗΜΑ 2ο-ΤΙΜΕΣ'!F226/'ΒΗΜΑ 2ο-ΤΙΜΕΣ'!F225)</f>
        <v>-1.8809331957496227E-2</v>
      </c>
      <c r="G226" s="29">
        <f>LN('ΒΗΜΑ 2ο-ΤΙΜΕΣ'!G226/'ΒΗΜΑ 2ο-ΤΙΜΕΣ'!G225)</f>
        <v>0</v>
      </c>
      <c r="H226" s="29">
        <f>LN('ΒΗΜΑ 2ο-ΤΙΜΕΣ'!H226/'ΒΗΜΑ 2ο-ΤΙΜΕΣ'!H225)</f>
        <v>0</v>
      </c>
      <c r="I226" s="29">
        <f>LN('ΒΗΜΑ 2ο-ΤΙΜΕΣ'!I226/'ΒΗΜΑ 2ο-ΤΙΜΕΣ'!I225)</f>
        <v>-3.8143449299026383E-2</v>
      </c>
      <c r="J226" s="29">
        <f>LN('ΒΗΜΑ 2ο-ΤΙΜΕΣ'!J226/'ΒΗΜΑ 2ο-ΤΙΜΕΣ'!J225)</f>
        <v>-1.8365478073013922E-3</v>
      </c>
      <c r="K226" s="29">
        <f>LN('ΒΗΜΑ 2ο-ΤΙΜΕΣ'!K226/'ΒΗΜΑ 2ο-ΤΙΜΕΣ'!K225)</f>
        <v>-7.1006215495763155E-3</v>
      </c>
      <c r="L226" s="29">
        <f>LN('ΒΗΜΑ 2ο-ΤΙΜΕΣ'!L226/'ΒΗΜΑ 2ο-ΤΙΜΕΣ'!L225)</f>
        <v>-3.0459207484708574E-2</v>
      </c>
      <c r="M226" s="29">
        <f>LN('ΒΗΜΑ 2ο-ΤΙΜΕΣ'!M226/'ΒΗΜΑ 2ο-ΤΙΜΕΣ'!M225)</f>
        <v>-2.5911381784500781E-2</v>
      </c>
      <c r="N226" s="29">
        <f>LN('ΒΗΜΑ 2ο-ΤΙΜΕΣ'!N226/'ΒΗΜΑ 2ο-ΤΙΜΕΣ'!N225)</f>
        <v>-1.8349138668196541E-2</v>
      </c>
      <c r="O226" s="29">
        <f>LN('ΒΗΜΑ 2ο-ΤΙΜΕΣ'!O226/'ΒΗΜΑ 2ο-ΤΙΜΕΣ'!O225)</f>
        <v>0</v>
      </c>
      <c r="P226" s="29">
        <f>LN('ΒΗΜΑ 2ο-ΤΙΜΕΣ'!P226/'ΒΗΜΑ 2ο-ΤΙΜΕΣ'!P225)</f>
        <v>2.5873235649509544E-3</v>
      </c>
      <c r="Q226" s="29">
        <f>LN('ΒΗΜΑ 2ο-ΤΙΜΕΣ'!Q226/'ΒΗΜΑ 2ο-ΤΙΜΕΣ'!Q225)</f>
        <v>-1.8349138668196655E-2</v>
      </c>
      <c r="R226" s="29">
        <f>LN('ΒΗΜΑ 2ο-ΤΙΜΕΣ'!R226/'ΒΗΜΑ 2ο-ΤΙΜΕΣ'!R225)</f>
        <v>-1.6260520871780291E-2</v>
      </c>
      <c r="S226" s="29">
        <f>LN('ΒΗΜΑ 2ο-ΤΙΜΕΣ'!S226/'ΒΗΜΑ 2ο-ΤΙΜΕΣ'!S225)</f>
        <v>1.2313260233356887E-2</v>
      </c>
      <c r="T226" s="29">
        <f>LN('ΒΗΜΑ 2ο-ΤΙΜΕΣ'!T226/'ΒΗΜΑ 2ο-ΤΙΜΕΣ'!T225)</f>
        <v>5.7143012634386352E-3</v>
      </c>
      <c r="U226" s="29">
        <f>LN('ΒΗΜΑ 2ο-ΤΙΜΕΣ'!U226/'ΒΗΜΑ 2ο-ΤΙΜΕΣ'!U225)</f>
        <v>4.1672696400568081E-2</v>
      </c>
      <c r="V226" s="29">
        <f>LN('ΒΗΜΑ 2ο-ΤΙΜΕΣ'!V226/'ΒΗΜΑ 2ο-ΤΙΜΕΣ'!V225)</f>
        <v>4.7961722634930135E-3</v>
      </c>
      <c r="W226" s="29">
        <f>LN('ΒΗΜΑ 2ο-ΤΙΜΕΣ'!W226/'ΒΗΜΑ 2ο-ΤΙΜΕΣ'!W225)</f>
        <v>-1.4882930691710415E-2</v>
      </c>
      <c r="X226" s="29">
        <f>LN('ΒΗΜΑ 2ο-ΤΙΜΕΣ'!X226/'ΒΗΜΑ 2ο-ΤΙΜΕΣ'!X225)</f>
        <v>-1.047669032443911E-3</v>
      </c>
      <c r="Y226" s="29">
        <f>LN('ΒΗΜΑ 2ο-ΤΙΜΕΣ'!Y226/'ΒΗΜΑ 2ο-ΤΙΜΕΣ'!Y225)</f>
        <v>-4.4451762570833921E-2</v>
      </c>
      <c r="Z226" s="29">
        <f>LN('ΒΗΜΑ 2ο-ΤΙΜΕΣ'!Z226/'ΒΗΜΑ 2ο-ΤΙΜΕΣ'!Z225)</f>
        <v>-1.9231361927887644E-2</v>
      </c>
      <c r="AA226" s="29">
        <f>LN('ΒΗΜΑ 2ο-ΤΙΜΕΣ'!AA226/'ΒΗΜΑ 2ο-ΤΙΜΕΣ'!AA225)</f>
        <v>-2.3961682013634068E-2</v>
      </c>
      <c r="AB226" s="29">
        <f>LN('ΒΗΜΑ 2ο-ΤΙΜΕΣ'!AB226/'ΒΗΜΑ 2ο-ΤΙΜΕΣ'!AB225)</f>
        <v>-1.9231361927887644E-2</v>
      </c>
      <c r="AC226" s="29">
        <f>LN('ΒΗΜΑ 2ο-ΤΙΜΕΣ'!AC226/'ΒΗΜΑ 2ο-ΤΙΜΕΣ'!AC225)</f>
        <v>2.7790661702660284E-3</v>
      </c>
      <c r="AD226" s="29">
        <f>LN('ΒΗΜΑ 2ο-ΤΙΜΕΣ'!AD226/'ΒΗΜΑ 2ο-ΤΙΜΕΣ'!AD225)</f>
        <v>-6.3641145965671912E-3</v>
      </c>
      <c r="AE226" s="29">
        <f>LN('ΒΗΜΑ 2ο-ΤΙΜΕΣ'!AE226/'ΒΗΜΑ 2ο-ΤΙΜΕΣ'!AE225)</f>
        <v>-1.0152371464017962E-2</v>
      </c>
      <c r="AF226" s="29">
        <f>LN('ΒΗΜΑ 2ο-ΤΙΜΕΣ'!AF226/'ΒΗΜΑ 2ο-ΤΙΜΕΣ'!AF225)</f>
        <v>-1.5810606026642315E-2</v>
      </c>
      <c r="AG226" s="29">
        <f>LN('ΒΗΜΑ 2ο-ΤΙΜΕΣ'!AG226/'ΒΗΜΑ 2ο-ΤΙΜΕΣ'!AG225)</f>
        <v>-1.1428695823622744E-2</v>
      </c>
      <c r="AH226" s="29">
        <f>LN('ΒΗΜΑ 2ο-ΤΙΜΕΣ'!AH226/'ΒΗΜΑ 2ο-ΤΙΜΕΣ'!AH225)</f>
        <v>-2.2989518224698718E-2</v>
      </c>
      <c r="AI226" s="29">
        <f>LN('ΒΗΜΑ 2ο-ΤΙΜΕΣ'!AI226/'ΒΗΜΑ 2ο-ΤΙΜΕΣ'!AI225)</f>
        <v>-3.4029748586311373E-2</v>
      </c>
      <c r="AJ226" s="29">
        <f>LN('ΒΗΜΑ 2ο-ΤΙΜΕΣ'!AJ226/'ΒΗΜΑ 2ο-ΤΙΜΕΣ'!AJ225)</f>
        <v>-2.0513539833103018E-2</v>
      </c>
      <c r="AK226" s="29">
        <f>LN('ΒΗΜΑ 2ο-ΤΙΜΕΣ'!AK226/'ΒΗΜΑ 2ο-ΤΙΜΕΣ'!AK225)</f>
        <v>9.6619109117368901E-3</v>
      </c>
      <c r="AL226" s="29">
        <f>LN('ΒΗΜΑ 2ο-ΤΙΜΕΣ'!AL226/'ΒΗΜΑ 2ο-ΤΙΜΕΣ'!AL225)</f>
        <v>-2.6560440581162963E-3</v>
      </c>
      <c r="AM226" s="29">
        <f>LN('ΒΗΜΑ 2ο-ΤΙΜΕΣ'!AM226/'ΒΗΜΑ 2ο-ΤΙΜΕΣ'!AM225)</f>
        <v>0</v>
      </c>
      <c r="AN226" s="29">
        <f>LN('ΒΗΜΑ 2ο-ΤΙΜΕΣ'!AN226/'ΒΗΜΑ 2ο-ΤΙΜΕΣ'!AN225)</f>
        <v>-8.1345639453952526E-2</v>
      </c>
      <c r="AO226" s="29">
        <f>LN('ΒΗΜΑ 2ο-ΤΙΜΕΣ'!AO226/'ΒΗΜΑ 2ο-ΤΙΜΕΣ'!AO225)</f>
        <v>-1.9782008952038129E-2</v>
      </c>
    </row>
    <row r="227" spans="1:41">
      <c r="A227" s="28">
        <v>43245</v>
      </c>
      <c r="B227" s="29">
        <f>LN('ΒΗΜΑ 2ο-ΤΙΜΕΣ'!B227/'ΒΗΜΑ 2ο-ΤΙΜΕΣ'!B226)</f>
        <v>-1.3857034661426354E-2</v>
      </c>
      <c r="C227" s="29">
        <f>LN('ΒΗΜΑ 2ο-ΤΙΜΕΣ'!C227/'ΒΗΜΑ 2ο-ΤΙΜΕΣ'!C226)</f>
        <v>-3.2894766503986459E-3</v>
      </c>
      <c r="D227" s="29">
        <f>LN('ΒΗΜΑ 2ο-ΤΙΜΕΣ'!D227/'ΒΗΜΑ 2ο-ΤΙΜΕΣ'!D226)</f>
        <v>-3.5144946302769806E-2</v>
      </c>
      <c r="E227" s="29">
        <f>LN('ΒΗΜΑ 2ο-ΤΙΜΕΣ'!E227/'ΒΗΜΑ 2ο-ΤΙΜΕΣ'!E226)</f>
        <v>-7.5309662011644411E-3</v>
      </c>
      <c r="F227" s="29">
        <f>LN('ΒΗΜΑ 2ο-ΤΙΜΕΣ'!F227/'ΒΗΜΑ 2ο-ΤΙΜΕΣ'!F226)</f>
        <v>0</v>
      </c>
      <c r="G227" s="29">
        <f>LN('ΒΗΜΑ 2ο-ΤΙΜΕΣ'!G227/'ΒΗΜΑ 2ο-ΤΙΜΕΣ'!G226)</f>
        <v>-3.7383221106072153E-3</v>
      </c>
      <c r="H227" s="29">
        <f>LN('ΒΗΜΑ 2ο-ΤΙΜΕΣ'!H227/'ΒΗΜΑ 2ο-ΤΙΜΕΣ'!H226)</f>
        <v>-2.2472855852058514E-2</v>
      </c>
      <c r="I227" s="29">
        <f>LN('ΒΗΜΑ 2ο-ΤΙΜΕΣ'!I227/'ΒΗΜΑ 2ο-ΤΙΜΕΣ'!I226)</f>
        <v>-5.268576707026254E-2</v>
      </c>
      <c r="J227" s="29">
        <f>LN('ΒΗΜΑ 2ο-ΤΙΜΕΣ'!J227/'ΒΗΜΑ 2ο-ΤΙΜΕΣ'!J226)</f>
        <v>-1.1090686694158284E-2</v>
      </c>
      <c r="K227" s="29">
        <f>LN('ΒΗΜΑ 2ο-ΤΙΜΕΣ'!K227/'ΒΗΜΑ 2ο-ΤΙΜΕΣ'!K226)</f>
        <v>-1.6766859857067089E-2</v>
      </c>
      <c r="L227" s="29">
        <f>LN('ΒΗΜΑ 2ο-ΤΙΜΕΣ'!L227/'ΒΗΜΑ 2ο-ΤΙΜΕΣ'!L226)</f>
        <v>-5.1679701584425612E-3</v>
      </c>
      <c r="M227" s="29">
        <f>LN('ΒΗΜΑ 2ο-ΤΙΜΕΣ'!M227/'ΒΗΜΑ 2ο-ΤΙΜΕΣ'!M226)</f>
        <v>-2.5317807984289897E-2</v>
      </c>
      <c r="N227" s="29">
        <f>LN('ΒΗΜΑ 2ο-ΤΙΜΕΣ'!N227/'ΒΗΜΑ 2ο-ΤΙΜΕΣ'!N226)</f>
        <v>-6.4538521137571289E-2</v>
      </c>
      <c r="O227" s="29">
        <f>LN('ΒΗΜΑ 2ο-ΤΙΜΕΣ'!O227/'ΒΗΜΑ 2ο-ΤΙΜΕΣ'!O226)</f>
        <v>-1.562531790308087E-2</v>
      </c>
      <c r="P227" s="29">
        <f>LN('ΒΗΜΑ 2ο-ΤΙΜΕΣ'!P227/'ΒΗΜΑ 2ο-ΤΙΜΕΣ'!P226)</f>
        <v>-1.562531790308087E-2</v>
      </c>
      <c r="Q227" s="29">
        <f>LN('ΒΗΜΑ 2ο-ΤΙΜΕΣ'!Q227/'ΒΗΜΑ 2ο-ΤΙΜΕΣ'!Q226)</f>
        <v>-4.4632154020768151E-2</v>
      </c>
      <c r="R227" s="29">
        <f>LN('ΒΗΜΑ 2ο-ΤΙΜΕΣ'!R227/'ΒΗΜΑ 2ο-ΤΙΜΕΣ'!R226)</f>
        <v>-1.6529301951210582E-2</v>
      </c>
      <c r="S227" s="29">
        <f>LN('ΒΗΜΑ 2ο-ΤΙΜΕΣ'!S227/'ΒΗΜΑ 2ο-ΤΙΜΕΣ'!S226)</f>
        <v>3.0983545519967442E-2</v>
      </c>
      <c r="T227" s="29">
        <f>LN('ΒΗΜΑ 2ο-ΤΙΜΕΣ'!T227/'ΒΗΜΑ 2ο-ΤΙΜΕΣ'!T226)</f>
        <v>-5.714301263438552E-3</v>
      </c>
      <c r="U227" s="29">
        <f>LN('ΒΗΜΑ 2ο-ΤΙΜΕΣ'!U227/'ΒΗΜΑ 2ο-ΤΙΜΕΣ'!U226)</f>
        <v>1.3513719166722855E-2</v>
      </c>
      <c r="V227" s="29">
        <f>LN('ΒΗΜΑ 2ο-ΤΙΜΕΣ'!V227/'ΒΗΜΑ 2ο-ΤΙΜΕΣ'!V226)</f>
        <v>-2.9128272923023713E-2</v>
      </c>
      <c r="W227" s="29">
        <f>LN('ΒΗΜΑ 2ο-ΤΙΜΕΣ'!W227/'ΒΗΜΑ 2ο-ΤΙΜΕΣ'!W226)</f>
        <v>-1.5107782991972034E-2</v>
      </c>
      <c r="X227" s="29">
        <f>LN('ΒΗΜΑ 2ο-ΤΙΜΕΣ'!X227/'ΒΗΜΑ 2ο-ΤΙΜΕΣ'!X226)</f>
        <v>-2.4941595365980979E-2</v>
      </c>
      <c r="Y227" s="29">
        <f>LN('ΒΗΜΑ 2ο-ΤΙΜΕΣ'!Y227/'ΒΗΜΑ 2ο-ΤΙΜΕΣ'!Y226)</f>
        <v>-5.2490182621396687E-2</v>
      </c>
      <c r="Z227" s="29">
        <f>LN('ΒΗΜΑ 2ο-ΤΙΜΕΣ'!Z227/'ΒΗΜΑ 2ο-ΤΙΜΕΣ'!Z226)</f>
        <v>4.8426244757879908E-3</v>
      </c>
      <c r="AA227" s="29">
        <f>LN('ΒΗΜΑ 2ο-ΤΙΜΕΣ'!AA227/'ΒΗΜΑ 2ο-ΤΙΜΕΣ'!AA226)</f>
        <v>-6.7872651399338041E-2</v>
      </c>
      <c r="AB227" s="29">
        <f>LN('ΒΗΜΑ 2ο-ΤΙΜΕΣ'!AB227/'ΒΗΜΑ 2ο-ΤΙΜΕΣ'!AB226)</f>
        <v>0</v>
      </c>
      <c r="AC227" s="29">
        <f>LN('ΒΗΜΑ 2ο-ΤΙΜΕΣ'!AC227/'ΒΗΜΑ 2ο-ΤΙΜΕΣ'!AC226)</f>
        <v>-1.1162906614163191E-2</v>
      </c>
      <c r="AD227" s="29">
        <f>LN('ΒΗΜΑ 2ο-ΤΙΜΕΣ'!AD227/'ΒΗΜΑ 2ο-ΤΙΜΕΣ'!AD226)</f>
        <v>2.3577383032726402E-2</v>
      </c>
      <c r="AE227" s="29">
        <f>LN('ΒΗΜΑ 2ο-ΤΙΜΕΣ'!AE227/'ΒΗΜΑ 2ο-ΤΙΜΕΣ'!AE226)</f>
        <v>-5.1151006667703768E-3</v>
      </c>
      <c r="AF227" s="29">
        <f>LN('ΒΗΜΑ 2ο-ΤΙΜΕΣ'!AF227/'ΒΗΜΑ 2ο-ΤΙΜΕΣ'!AF226)</f>
        <v>-2.0121403199421063E-2</v>
      </c>
      <c r="AG227" s="29">
        <f>LN('ΒΗΜΑ 2ο-ΤΙΜΕΣ'!AG227/'ΒΗΜΑ 2ο-ΤΙΜΕΣ'!AG226)</f>
        <v>-1.8562017860059538E-2</v>
      </c>
      <c r="AH227" s="29">
        <f>LN('ΒΗΜΑ 2ο-ΤΙΜΕΣ'!AH227/'ΒΗΜΑ 2ο-ΤΙΜΕΣ'!AH226)</f>
        <v>-5.8309203107932096E-3</v>
      </c>
      <c r="AI227" s="29">
        <f>LN('ΒΗΜΑ 2ο-ΤΙΜΕΣ'!AI227/'ΒΗΜΑ 2ο-ΤΙΜΕΣ'!AI226)</f>
        <v>-9.6619109117368589E-3</v>
      </c>
      <c r="AJ227" s="29">
        <f>LN('ΒΗΜΑ 2ο-ΤΙΜΕΣ'!AJ227/'ΒΗΜΑ 2ο-ΤΙΜΕΣ'!AJ226)</f>
        <v>-1.7422043446664235E-2</v>
      </c>
      <c r="AK227" s="29">
        <f>LN('ΒΗΜΑ 2ο-ΤΙΜΕΣ'!AK227/'ΒΗΜΑ 2ο-ΤΙΜΕΣ'!AK226)</f>
        <v>-2.1380795024950331E-2</v>
      </c>
      <c r="AL227" s="29">
        <f>LN('ΒΗΜΑ 2ο-ΤΙΜΕΣ'!AL227/'ΒΗΜΑ 2ο-ΤΙΜΕΣ'!AL226)</f>
        <v>-2.9691789807402925E-2</v>
      </c>
      <c r="AM227" s="29">
        <f>LN('ΒΗΜΑ 2ο-ΤΙΜΕΣ'!AM227/'ΒΗΜΑ 2ο-ΤΙΜΕΣ'!AM226)</f>
        <v>-1.6529301951210582E-2</v>
      </c>
      <c r="AN227" s="29">
        <f>LN('ΒΗΜΑ 2ο-ΤΙΜΕΣ'!AN227/'ΒΗΜΑ 2ο-ΤΙΜΕΣ'!AN226)</f>
        <v>-7.0204258673248462E-2</v>
      </c>
      <c r="AO227" s="29">
        <f>LN('ΒΗΜΑ 2ο-ΤΙΜΕΣ'!AO227/'ΒΗΜΑ 2ο-ΤΙΜΕΣ'!AO226)</f>
        <v>-6.3291350516476242E-3</v>
      </c>
    </row>
    <row r="228" spans="1:41">
      <c r="A228" s="28">
        <v>43249</v>
      </c>
      <c r="B228" s="29">
        <f>LN('ΒΗΜΑ 2ο-ΤΙΜΕΣ'!B228/'ΒΗΜΑ 2ο-ΤΙΜΕΣ'!B227)</f>
        <v>0</v>
      </c>
      <c r="C228" s="29">
        <f>LN('ΒΗΜΑ 2ο-ΤΙΜΕΣ'!C228/'ΒΗΜΑ 2ο-ΤΙΜΕΣ'!C227)</f>
        <v>-2.6712773653400058E-2</v>
      </c>
      <c r="D228" s="29">
        <f>LN('ΒΗΜΑ 2ο-ΤΙΜΕΣ'!D228/'ΒΗΜΑ 2ο-ΤΙΜΕΣ'!D227)</f>
        <v>-5.9264738168304944E-2</v>
      </c>
      <c r="E228" s="29">
        <f>LN('ΒΗΜΑ 2ο-ΤΙΜΕΣ'!E228/'ΒΗΜΑ 2ο-ΤΙΜΕΣ'!E227)</f>
        <v>-2.2939290946253115E-2</v>
      </c>
      <c r="F228" s="29">
        <f>LN('ΒΗΜΑ 2ο-ΤΙΜΕΣ'!F228/'ΒΗΜΑ 2ο-ΤΙΜΕΣ'!F227)</f>
        <v>-1.0178204915756153E-2</v>
      </c>
      <c r="G228" s="29">
        <f>LN('ΒΗΜΑ 2ο-ΤΙΜΕΣ'!G228/'ΒΗΜΑ 2ο-ΤΙΜΕΣ'!G227)</f>
        <v>-1.5094626222484904E-2</v>
      </c>
      <c r="H228" s="29">
        <f>LN('ΒΗΜΑ 2ο-ΤΙΜΕΣ'!H228/'ΒΗΜΑ 2ο-ΤΙΜΕΣ'!H227)</f>
        <v>-1.3072081567352775E-2</v>
      </c>
      <c r="I228" s="29">
        <f>LN('ΒΗΜΑ 2ο-ΤΙΜΕΣ'!I228/'ΒΗΜΑ 2ο-ΤΙΜΕΣ'!I227)</f>
        <v>-4.8708200315445781E-2</v>
      </c>
      <c r="J228" s="29">
        <f>LN('ΒΗΜΑ 2ο-ΤΙΜΕΣ'!J228/'ΒΗΜΑ 2ο-ΤΙΜΕΣ'!J227)</f>
        <v>-5.5918132657779415E-3</v>
      </c>
      <c r="K228" s="29">
        <f>LN('ΒΗΜΑ 2ο-ΤΙΜΕΣ'!K228/'ΒΗΜΑ 2ο-ΤΙΜΕΣ'!K227)</f>
        <v>0</v>
      </c>
      <c r="L228" s="29">
        <f>LN('ΒΗΜΑ 2ο-ΤΙΜΕΣ'!L228/'ΒΗΜΑ 2ο-ΤΙΜΕΣ'!L227)</f>
        <v>-6.9733338014675073E-2</v>
      </c>
      <c r="M228" s="29">
        <f>LN('ΒΗΜΑ 2ο-ΤΙΜΕΣ'!M228/'ΒΗΜΑ 2ο-ΤΙΜΕΣ'!M227)</f>
        <v>-3.1252543504104426E-2</v>
      </c>
      <c r="N228" s="29">
        <f>LN('ΒΗΜΑ 2ο-ΤΙΜΕΣ'!N228/'ΒΗΜΑ 2ο-ΤΙΜΕΣ'!N227)</f>
        <v>-6.3715814386107739E-2</v>
      </c>
      <c r="O228" s="29">
        <f>LN('ΒΗΜΑ 2ο-ΤΙΜΕΣ'!O228/'ΒΗΜΑ 2ο-ΤΙΜΕΣ'!O227)</f>
        <v>-4.4272823677988044E-2</v>
      </c>
      <c r="P228" s="29">
        <f>LN('ΒΗΜΑ 2ο-ΤΙΜΕΣ'!P228/'ΒΗΜΑ 2ο-ΤΙΜΕΣ'!P227)</f>
        <v>-5.263170044274644E-3</v>
      </c>
      <c r="Q228" s="29">
        <f>LN('ΒΗΜΑ 2ο-ΤΙΜΕΣ'!Q228/'ΒΗΜΑ 2ο-ΤΙΜΕΣ'!Q227)</f>
        <v>-1.3840832659385636E-3</v>
      </c>
      <c r="R228" s="29">
        <f>LN('ΒΗΜΑ 2ο-ΤΙΜΕΣ'!R228/'ΒΗΜΑ 2ο-ΤΙΜΕΣ'!R227)</f>
        <v>-4.8956844726530876E-2</v>
      </c>
      <c r="S228" s="29">
        <f>LN('ΒΗΜΑ 2ο-ΤΙΜΕΣ'!S228/'ΒΗΜΑ 2ο-ΤΙΜΕΣ'!S227)</f>
        <v>0</v>
      </c>
      <c r="T228" s="29">
        <f>LN('ΒΗΜΑ 2ο-ΤΙΜΕΣ'!T228/'ΒΗΜΑ 2ο-ΤΙΜΕΣ'!T227)</f>
        <v>-5.4465262910686194E-2</v>
      </c>
      <c r="U228" s="29">
        <f>LN('ΒΗΜΑ 2ο-ΤΙΜΕΣ'!U228/'ΒΗΜΑ 2ο-ΤΙΜΕΣ'!U227)</f>
        <v>-2.7212563524884815E-2</v>
      </c>
      <c r="V228" s="29">
        <f>LN('ΒΗΜΑ 2ο-ΤΙΜΕΣ'!V228/'ΒΗΜΑ 2ο-ΤΙΜΕΣ'!V227)</f>
        <v>4.9140148024291626E-3</v>
      </c>
      <c r="W228" s="29">
        <f>LN('ΒΗΜΑ 2ο-ΤΙΜΕΣ'!W228/'ΒΗΜΑ 2ο-ΤΙΜΕΣ'!W227)</f>
        <v>-3.3336420267591718E-2</v>
      </c>
      <c r="X228" s="29">
        <f>LN('ΒΗΜΑ 2ο-ΤΙΜΕΣ'!X228/'ΒΗΜΑ 2ο-ΤΙΜΕΣ'!X227)</f>
        <v>-1.1892032037929602E-2</v>
      </c>
      <c r="Y228" s="29">
        <f>LN('ΒΗΜΑ 2ο-ΤΙΜΕΣ'!Y228/'ΒΗΜΑ 2ο-ΤΙΜΕΣ'!Y227)</f>
        <v>-1.8127384592556715E-2</v>
      </c>
      <c r="Z228" s="29">
        <f>LN('ΒΗΜΑ 2ο-ΤΙΜΕΣ'!Z228/'ΒΗΜΑ 2ο-ΤΙΜΕΣ'!Z227)</f>
        <v>-3.4401426717332324E-2</v>
      </c>
      <c r="AA228" s="29">
        <f>LN('ΒΗΜΑ 2ο-ΤΙΜΕΣ'!AA228/'ΒΗΜΑ 2ο-ΤΙΜΕΣ'!AA227)</f>
        <v>-9.2025189311618939E-3</v>
      </c>
      <c r="AB228" s="29">
        <f>LN('ΒΗΜΑ 2ο-ΤΙΜΕΣ'!AB228/'ΒΗΜΑ 2ο-ΤΙΜΕΣ'!AB227)</f>
        <v>-9.7561749453646852E-3</v>
      </c>
      <c r="AC228" s="29">
        <f>LN('ΒΗΜΑ 2ο-ΤΙΜΕΣ'!AC228/'ΒΗΜΑ 2ο-ΤΙΜΕΣ'!AC227)</f>
        <v>-5.6773301189740055E-2</v>
      </c>
      <c r="AD228" s="29">
        <f>LN('ΒΗΜΑ 2ο-ΤΙΜΕΣ'!AD228/'ΒΗΜΑ 2ο-ΤΙΜΕΣ'!AD227)</f>
        <v>-1.8884112600976936E-2</v>
      </c>
      <c r="AE228" s="29">
        <f>LN('ΒΗΜΑ 2ο-ΤΙΜΕΣ'!AE228/'ΒΗΜΑ 2ο-ΤΙΜΕΣ'!AE227)</f>
        <v>-2.3347363996991062E-2</v>
      </c>
      <c r="AF228" s="29">
        <f>LN('ΒΗΜΑ 2ο-ΤΙΜΕΣ'!AF228/'ΒΗΜΑ 2ο-ΤΙΜΕΣ'!AF227)</f>
        <v>-2.4692612590371522E-2</v>
      </c>
      <c r="AG228" s="29">
        <f>LN('ΒΗΜΑ 2ο-ΤΙΜΕΣ'!AG228/'ΒΗΜΑ 2ο-ΤΙΜΕΣ'!AG227)</f>
        <v>-4.6948443042077294E-3</v>
      </c>
      <c r="AH228" s="29">
        <f>LN('ΒΗΜΑ 2ο-ΤΙΜΕΣ'!AH228/'ΒΗΜΑ 2ο-ΤΙΜΕΣ'!AH227)</f>
        <v>0</v>
      </c>
      <c r="AI228" s="29">
        <f>LN('ΒΗΜΑ 2ο-ΤΙΜΕΣ'!AI228/'ΒΗΜΑ 2ο-ΤΙΜΕΣ'!AI227)</f>
        <v>-2.9558802241544391E-2</v>
      </c>
      <c r="AJ228" s="29">
        <f>LN('ΒΗΜΑ 2ο-ΤΙΜΕΣ'!AJ228/'ΒΗΜΑ 2ο-ΤΙΜΕΣ'!AJ227)</f>
        <v>-1.9521471745020069E-2</v>
      </c>
      <c r="AK228" s="29">
        <f>LN('ΒΗΜΑ 2ο-ΤΙΜΕΣ'!AK228/'ΒΗΜΑ 2ο-ΤΙΜΕΣ'!AK227)</f>
        <v>-1.8840418461914529E-2</v>
      </c>
      <c r="AL228" s="29">
        <f>LN('ΒΗΜΑ 2ο-ΤΙΜΕΣ'!AL228/'ΒΗΜΑ 2ο-ΤΙΜΕΣ'!AL227)</f>
        <v>2.1681066061323948E-2</v>
      </c>
      <c r="AM228" s="29">
        <f>LN('ΒΗΜΑ 2ο-ΤΙΜΕΣ'!AM228/'ΒΗΜΑ 2ο-ΤΙΜΕΣ'!AM227)</f>
        <v>0</v>
      </c>
      <c r="AN228" s="29">
        <f>LN('ΒΗΜΑ 2ο-ΤΙΜΕΣ'!AN228/'ΒΗΜΑ 2ο-ΤΙΜΕΣ'!AN227)</f>
        <v>-2.7651531330510123E-2</v>
      </c>
      <c r="AO228" s="29">
        <f>LN('ΒΗΜΑ 2ο-ΤΙΜΕΣ'!AO228/'ΒΗΜΑ 2ο-ΤΙΜΕΣ'!AO227)</f>
        <v>-3.1796529173795732E-3</v>
      </c>
    </row>
    <row r="229" spans="1:41">
      <c r="A229" s="28">
        <v>43250</v>
      </c>
      <c r="B229" s="29">
        <f>LN('ΒΗΜΑ 2ο-ΤΙΜΕΣ'!B229/'ΒΗΜΑ 2ο-ΤΙΜΕΣ'!B228)</f>
        <v>1.1560822401076006E-2</v>
      </c>
      <c r="C229" s="29">
        <f>LN('ΒΗΜΑ 2ο-ΤΙΜΕΣ'!C229/'ΒΗΜΑ 2ο-ΤΙΜΕΣ'!C228)</f>
        <v>2.506396866321622E-2</v>
      </c>
      <c r="D229" s="29">
        <f>LN('ΒΗΜΑ 2ο-ΤΙΜΕΣ'!D229/'ΒΗΜΑ 2ο-ΤΙΜΕΣ'!D228)</f>
        <v>1.6488049901838859E-3</v>
      </c>
      <c r="E229" s="29">
        <f>LN('ΒΗΜΑ 2ο-ΤΙΜΕΣ'!E229/'ΒΗΜΑ 2ο-ΤΙΜΕΣ'!E228)</f>
        <v>4.4101504775525685E-3</v>
      </c>
      <c r="F229" s="29">
        <f>LN('ΒΗΜΑ 2ο-ΤΙΜΕΣ'!F229/'ΒΗΜΑ 2ο-ΤΙΜΕΣ'!F228)</f>
        <v>1.0178204915756052E-2</v>
      </c>
      <c r="G229" s="29">
        <f>LN('ΒΗΜΑ 2ο-ΤΙΜΕΣ'!G229/'ΒΗΜΑ 2ο-ΤΙΜΕΣ'!G228)</f>
        <v>3.7950709685515343E-3</v>
      </c>
      <c r="H229" s="29">
        <f>LN('ΒΗΜΑ 2ο-ΤΙΜΕΣ'!H229/'ΒΗΜΑ 2ο-ΤΙΜΕΣ'!H228)</f>
        <v>3.2840752011897975E-3</v>
      </c>
      <c r="I229" s="29">
        <f>LN('ΒΗΜΑ 2ο-ΤΙΜΕΣ'!I229/'ΒΗΜΑ 2ο-ΤΙΜΕΣ'!I228)</f>
        <v>6.861090379945381E-3</v>
      </c>
      <c r="J229" s="29">
        <f>LN('ΒΗΜΑ 2ο-ΤΙΜΕΣ'!J229/'ΒΗΜΑ 2ο-ΤΙΜΕΣ'!J228)</f>
        <v>2.7651531330510164E-2</v>
      </c>
      <c r="K229" s="29">
        <f>LN('ΒΗΜΑ 2ο-ΤΙΜΕΣ'!K229/'ΒΗΜΑ 2ο-ΤΙΜΕΣ'!K228)</f>
        <v>1.4388737452099671E-2</v>
      </c>
      <c r="L229" s="29">
        <f>LN('ΒΗΜΑ 2ο-ΤΙΜΕΣ'!L229/'ΒΗΜΑ 2ο-ΤΙΜΕΣ'!L228)</f>
        <v>-5.7158413839948637E-2</v>
      </c>
      <c r="M229" s="29">
        <f>LN('ΒΗΜΑ 2ο-ΤΙΜΕΣ'!M229/'ΒΗΜΑ 2ο-ΤΙΜΕΣ'!M228)</f>
        <v>5.2770571008438193E-3</v>
      </c>
      <c r="N229" s="29">
        <f>LN('ΒΗΜΑ 2ο-ΤΙΜΕΣ'!N229/'ΒΗΜΑ 2ο-ΤΙΜΕΣ'!N228)</f>
        <v>5.1293294387550481E-2</v>
      </c>
      <c r="O229" s="29">
        <f>LN('ΒΗΜΑ 2ο-ΤΙΜΕΣ'!O229/'ΒΗΜΑ 2ο-ΤΙΜΕΣ'!O228)</f>
        <v>1.6326893287428666E-2</v>
      </c>
      <c r="P229" s="29">
        <f>LN('ΒΗΜΑ 2ο-ΤΙΜΕΣ'!P229/'ΒΗΜΑ 2ο-ΤΙΜΕΣ'!P228)</f>
        <v>-1.3280407667894378E-2</v>
      </c>
      <c r="Q229" s="29">
        <f>LN('ΒΗΜΑ 2ο-ΤΙΜΕΣ'!Q229/'ΒΗΜΑ 2ο-ΤΙΜΕΣ'!Q228)</f>
        <v>-8.3449719321805338E-3</v>
      </c>
      <c r="R229" s="29">
        <f>LN('ΒΗΜΑ 2ο-ΤΙΜΕΣ'!R229/'ΒΗΜΑ 2ο-ΤΙΜΕΣ'!R228)</f>
        <v>3.2149726410149661E-2</v>
      </c>
      <c r="S229" s="29">
        <f>LN('ΒΗΜΑ 2ο-ΤΙΜΕΣ'!S229/'ΒΗΜΑ 2ο-ΤΙΜΕΣ'!S228)</f>
        <v>0</v>
      </c>
      <c r="T229" s="29">
        <f>LN('ΒΗΜΑ 2ο-ΤΙΜΕΣ'!T229/'ΒΗΜΑ 2ο-ΤΙΜΕΣ'!T228)</f>
        <v>3.4204077770864073E-2</v>
      </c>
      <c r="U229" s="29">
        <f>LN('ΒΗΜΑ 2ο-ΤΙΜΕΣ'!U229/'ΒΗΜΑ 2ο-ΤΙΜΕΣ'!U228)</f>
        <v>6.8728792877620504E-3</v>
      </c>
      <c r="V229" s="29">
        <f>LN('ΒΗΜΑ 2ο-ΤΙΜΕΣ'!V229/'ΒΗΜΑ 2ο-ΤΙΜΕΣ'!V228)</f>
        <v>-1.4815085785140812E-2</v>
      </c>
      <c r="W229" s="29">
        <f>LN('ΒΗΜΑ 2ο-ΤΙΜΕΣ'!W229/'ΒΗΜΑ 2ο-ΤΙΜΕΣ'!W228)</f>
        <v>7.2376673002306031E-3</v>
      </c>
      <c r="X229" s="29">
        <f>LN('ΒΗΜΑ 2ο-ΤΙΜΕΣ'!X229/'ΒΗΜΑ 2ο-ΤΙΜΕΣ'!X228)</f>
        <v>4.8820275973083188E-3</v>
      </c>
      <c r="Y229" s="29">
        <f>LN('ΒΗΜΑ 2ο-ΤΙΜΕΣ'!Y229/'ΒΗΜΑ 2ο-ΤΙΜΕΣ'!Y228)</f>
        <v>0.12372739252790188</v>
      </c>
      <c r="Z229" s="29">
        <f>LN('ΒΗΜΑ 2ο-ΤΙΜΕΣ'!Z229/'ΒΗΜΑ 2ο-ΤΙΜΕΣ'!Z228)</f>
        <v>1.242251999855711E-2</v>
      </c>
      <c r="AA229" s="29">
        <f>LN('ΒΗΜΑ 2ο-ΤΙΜΕΣ'!AA229/'ΒΗΜΑ 2ο-ΤΙΜΕΣ'!AA228)</f>
        <v>4.9596941139372186E-2</v>
      </c>
      <c r="AB229" s="29">
        <f>LN('ΒΗΜΑ 2ο-ΤΙΜΕΣ'!AB229/'ΒΗΜΑ 2ο-ΤΙΜΕΣ'!AB228)</f>
        <v>2.6603745517976153E-2</v>
      </c>
      <c r="AC229" s="29">
        <f>LN('ΒΗΜΑ 2ο-ΤΙΜΕΣ'!AC229/'ΒΗΜΑ 2ο-ΤΙΜΕΣ'!AC228)</f>
        <v>0</v>
      </c>
      <c r="AD229" s="29">
        <f>LN('ΒΗΜΑ 2ο-ΤΙΜΕΣ'!AD229/'ΒΗΜΑ 2ο-ΤΙΜΕΣ'!AD228)</f>
        <v>-6.0382605470823006E-3</v>
      </c>
      <c r="AE229" s="29">
        <f>LN('ΒΗΜΑ 2ο-ΤΙΜΕΣ'!AE229/'ΒΗΜΑ 2ο-ΤΙΜΕΣ'!AE228)</f>
        <v>2.5908184858664834E-2</v>
      </c>
      <c r="AF229" s="29">
        <f>LN('ΒΗΜΑ 2ο-ΤΙΜΕΣ'!AF229/'ΒΗΜΑ 2ο-ΤΙΜΕΣ'!AF228)</f>
        <v>-2.1053409197832381E-2</v>
      </c>
      <c r="AG229" s="29">
        <f>LN('ΒΗΜΑ 2ο-ΤΙΜΕΣ'!AG229/'ΒΗΜΑ 2ο-ΤΙΜΕΣ'!AG228)</f>
        <v>-1.1834457647002796E-2</v>
      </c>
      <c r="AH229" s="29">
        <f>LN('ΒΗΜΑ 2ο-ΤΙΜΕΣ'!AH229/'ΒΗΜΑ 2ο-ΤΙΜΕΣ'!AH228)</f>
        <v>8.1538017269329778E-3</v>
      </c>
      <c r="AI229" s="29">
        <f>LN('ΒΗΜΑ 2ο-ΤΙΜΕΣ'!AI229/'ΒΗΜΑ 2ο-ΤΙΜΕΣ'!AI228)</f>
        <v>7.9681696491768813E-3</v>
      </c>
      <c r="AJ229" s="29">
        <f>LN('ΒΗΜΑ 2ο-ΤΙΜΕΣ'!AJ229/'ΒΗΜΑ 2ο-ΤΙΜΕΣ'!AJ228)</f>
        <v>3.6943515191684276E-2</v>
      </c>
      <c r="AK229" s="29">
        <f>LN('ΒΗΜΑ 2ο-ΤΙΜΕΣ'!AK229/'ΒΗΜΑ 2ο-ΤΙΜΕΣ'!AK228)</f>
        <v>1.000500333583622E-3</v>
      </c>
      <c r="AL229" s="29">
        <f>LN('ΒΗΜΑ 2ο-ΤΙΜΕΣ'!AL229/'ΒΗΜΑ 2ο-ΤΙΜΕΣ'!AL228)</f>
        <v>-2.4424552007074898E-2</v>
      </c>
      <c r="AM229" s="29">
        <f>LN('ΒΗΜΑ 2ο-ΤΙΜΕΣ'!AM229/'ΒΗΜΑ 2ο-ΤΙΜΕΣ'!AM228)</f>
        <v>0</v>
      </c>
      <c r="AN229" s="29">
        <f>LN('ΒΗΜΑ 2ο-ΤΙΜΕΣ'!AN229/'ΒΗΜΑ 2ο-ΤΙΜΕΣ'!AN228)</f>
        <v>4.5670036833188481E-2</v>
      </c>
      <c r="AO229" s="29">
        <f>LN('ΒΗΜΑ 2ο-ΤΙΜΕΣ'!AO229/'ΒΗΜΑ 2ο-ΤΙΜΕΣ'!AO228)</f>
        <v>2.929079692106544E-2</v>
      </c>
    </row>
    <row r="230" spans="1:41">
      <c r="A230" s="28">
        <v>43251</v>
      </c>
      <c r="B230" s="29">
        <f>LN('ΒΗΜΑ 2ο-ΤΙΜΕΣ'!B230/'ΒΗΜΑ 2ο-ΤΙΜΕΣ'!B229)</f>
        <v>6.6691374498672351E-2</v>
      </c>
      <c r="C230" s="29">
        <f>LN('ΒΗΜΑ 2ο-ΤΙΜΕΣ'!C230/'ΒΗΜΑ 2ο-ΤΙΜΕΣ'!C229)</f>
        <v>-8.2850515341068055E-3</v>
      </c>
      <c r="D230" s="29">
        <f>LN('ΒΗΜΑ 2ο-ΤΙΜΕΣ'!D230/'ΒΗΜΑ 2ο-ΤΙΜΕΣ'!D229)</f>
        <v>2.1190686979639054E-2</v>
      </c>
      <c r="E230" s="29">
        <f>LN('ΒΗΜΑ 2ο-ΤΙΜΕΣ'!E230/'ΒΗΜΑ 2ο-ΤΙΜΕΣ'!E229)</f>
        <v>-1.1007155761855161E-3</v>
      </c>
      <c r="F230" s="29">
        <f>LN('ΒΗΜΑ 2ο-ΤΙΜΕΣ'!F230/'ΒΗΜΑ 2ο-ΤΙΜΕΣ'!F229)</f>
        <v>3.1155167779795479E-2</v>
      </c>
      <c r="G230" s="29">
        <f>LN('ΒΗΜΑ 2ο-ΤΙΜΕΣ'!G230/'ΒΗΜΑ 2ο-ΤΙΜΕΣ'!G229)</f>
        <v>3.7807228399061523E-3</v>
      </c>
      <c r="H230" s="29">
        <f>LN('ΒΗΜΑ 2ο-ΤΙΜΕΣ'!H230/'ΒΗΜΑ 2ο-ΤΙΜΕΣ'!H229)</f>
        <v>0</v>
      </c>
      <c r="I230" s="29">
        <f>LN('ΒΗΜΑ 2ο-ΤΙΜΕΣ'!I230/'ΒΗΜΑ 2ο-ΤΙΜΕΣ'!I229)</f>
        <v>8.5106896679086105E-3</v>
      </c>
      <c r="J230" s="29">
        <f>LN('ΒΗΜΑ 2ο-ΤΙΜΕΣ'!J230/'ΒΗΜΑ 2ο-ΤΙΜΕΣ'!J229)</f>
        <v>-4.0821994520255048E-2</v>
      </c>
      <c r="K230" s="29">
        <f>LN('ΒΗΜΑ 2ο-ΤΙΜΕΣ'!K230/'ΒΗΜΑ 2ο-ΤΙΜΕΣ'!K229)</f>
        <v>0</v>
      </c>
      <c r="L230" s="29">
        <f>LN('ΒΗΜΑ 2ο-ΤΙΜΕΣ'!L230/'ΒΗΜΑ 2ο-ΤΙΜΕΣ'!L229)</f>
        <v>-5.8997221271882708E-3</v>
      </c>
      <c r="M230" s="29">
        <f>LN('ΒΗΜΑ 2ο-ΤΙΜΕΣ'!M230/'ΒΗΜΑ 2ο-ΤΙΜΕΣ'!M229)</f>
        <v>3.7447887565497544E-2</v>
      </c>
      <c r="N230" s="29">
        <f>LN('ΒΗΜΑ 2ο-ΤΙΜΕΣ'!N230/'ΒΗΜΑ 2ο-ΤΙΜΕΣ'!N229)</f>
        <v>1.4888612493750559E-2</v>
      </c>
      <c r="O230" s="29">
        <f>LN('ΒΗΜΑ 2ο-ΤΙΜΕΣ'!O230/'ΒΗΜΑ 2ο-ΤΙΜΕΣ'!O229)</f>
        <v>0</v>
      </c>
      <c r="P230" s="29">
        <f>LN('ΒΗΜΑ 2ο-ΤΙΜΕΣ'!P230/'ΒΗΜΑ 2ο-ΤΙΜΕΣ'!P229)</f>
        <v>2.6702285558788921E-3</v>
      </c>
      <c r="Q230" s="29">
        <f>LN('ΒΗΜΑ 2ο-ΤΙΜΕΣ'!Q230/'ΒΗΜΑ 2ο-ΤΙΜΕΣ'!Q229)</f>
        <v>-8.4151969252845849E-3</v>
      </c>
      <c r="R230" s="29">
        <f>LN('ΒΗΜΑ 2ο-ΤΙΜΕΣ'!R230/'ΒΗΜΑ 2ο-ΤΙΜΕΣ'!R229)</f>
        <v>-2.0548668227387677E-2</v>
      </c>
      <c r="S230" s="29">
        <f>LN('ΒΗΜΑ 2ο-ΤΙΜΕΣ'!S230/'ΒΗΜΑ 2ο-ΤΙΜΕΣ'!S229)</f>
        <v>0</v>
      </c>
      <c r="T230" s="29">
        <f>LN('ΒΗΜΑ 2ο-ΤΙΜΕΣ'!T230/'ΒΗΜΑ 2ο-ΤΙΜΕΣ'!T229)</f>
        <v>4.3763745997990027E-3</v>
      </c>
      <c r="U230" s="29">
        <f>LN('ΒΗΜΑ 2ο-ΤΙΜΕΣ'!U230/'ΒΗΜΑ 2ο-ΤΙΜΕΣ'!U229)</f>
        <v>-1.3793322132335761E-2</v>
      </c>
      <c r="V230" s="29">
        <f>LN('ΒΗΜΑ 2ο-ΤΙΜΕΣ'!V230/'ΒΗΜΑ 2ο-ΤΙΜΕΣ'!V229)</f>
        <v>-1.0000083334583311E-2</v>
      </c>
      <c r="W230" s="29">
        <f>LN('ΒΗΜΑ 2ο-ΤΙΜΕΣ'!W230/'ΒΗΜΑ 2ο-ΤΙΜΕΣ'!W229)</f>
        <v>3.8897066110670647E-2</v>
      </c>
      <c r="X230" s="29">
        <f>LN('ΒΗΜΑ 2ο-ΤΙΜΕΣ'!X230/'ΒΗΜΑ 2ο-ΤΙΜΕΣ'!X229)</f>
        <v>-4.3384015985982417E-3</v>
      </c>
      <c r="Y230" s="29">
        <f>LN('ΒΗΜΑ 2ο-ΤΙΜΕΣ'!Y230/'ΒΗΜΑ 2ο-ΤΙΜΕΣ'!Y229)</f>
        <v>2.1322769468821029E-2</v>
      </c>
      <c r="Z230" s="29">
        <f>LN('ΒΗΜΑ 2ο-ΤΙΜΕΣ'!Z230/'ΒΗΜΑ 2ο-ΤΙΜΕΣ'!Z229)</f>
        <v>1.7136282242987237E-2</v>
      </c>
      <c r="AA230" s="29">
        <f>LN('ΒΗΜΑ 2ο-ΤΙΜΕΣ'!AA230/'ΒΗΜΑ 2ο-ΤΙΜΕΣ'!AA229)</f>
        <v>-2.6747508367028223E-2</v>
      </c>
      <c r="AB230" s="29">
        <f>LN('ΒΗΜΑ 2ο-ΤΙΜΕΣ'!AB230/'ΒΗΜΑ 2ο-ΤΙΜΕΣ'!AB229)</f>
        <v>1.1862535309819948E-2</v>
      </c>
      <c r="AC230" s="29">
        <f>LN('ΒΗΜΑ 2ο-ΤΙΜΕΣ'!AC230/'ΒΗΜΑ 2ο-ΤΙΜΕΣ'!AC229)</f>
        <v>1.4742281737203431E-2</v>
      </c>
      <c r="AD230" s="29">
        <f>LN('ΒΗΜΑ 2ο-ΤΙΜΕΣ'!AD230/'ΒΗΜΑ 2ο-ΤΙΜΕΣ'!AD229)</f>
        <v>3.3641716044787546E-4</v>
      </c>
      <c r="AE230" s="29">
        <f>LN('ΒΗΜΑ 2ο-ΤΙΜΕΣ'!AE230/'ΒΗΜΑ 2ο-ΤΙΜΕΣ'!AE229)</f>
        <v>7.6433493125680659E-3</v>
      </c>
      <c r="AF230" s="29">
        <f>LN('ΒΗΜΑ 2ο-ΤΙΜΕΣ'!AF230/'ΒΗΜΑ 2ο-ΤΙΜΕΣ'!AF229)</f>
        <v>2.521141934649607E-2</v>
      </c>
      <c r="AG230" s="29">
        <f>LN('ΒΗΜΑ 2ο-ΤΙΜΕΣ'!AG230/'ΒΗΜΑ 2ο-ΤΙΜΕΣ'!AG229)</f>
        <v>0</v>
      </c>
      <c r="AH230" s="29">
        <f>LN('ΒΗΜΑ 2ο-ΤΙΜΕΣ'!AH230/'ΒΗΜΑ 2ο-ΤΙΜΕΣ'!AH229)</f>
        <v>-3.6625475808244927E-2</v>
      </c>
      <c r="AI230" s="29">
        <f>LN('ΒΗΜΑ 2ο-ΤΙΜΕΣ'!AI230/'ΒΗΜΑ 2ο-ΤΙΜΕΣ'!AI229)</f>
        <v>-2.9806281381379008E-3</v>
      </c>
      <c r="AJ230" s="29">
        <f>LN('ΒΗΜΑ 2ο-ΤΙΜΕΣ'!AJ230/'ΒΗΜΑ 2ο-ΤΙΜΕΣ'!AJ229)</f>
        <v>-2.8022849433304926E-2</v>
      </c>
      <c r="AK230" s="29">
        <f>LN('ΒΗΜΑ 2ο-ΤΙΜΕΣ'!AK230/'ΒΗΜΑ 2ο-ΤΙΜΕΣ'!AK229)</f>
        <v>-1.6129381929883644E-2</v>
      </c>
      <c r="AL230" s="29">
        <f>LN('ΒΗΜΑ 2ο-ΤΙΜΕΣ'!AL230/'ΒΗΜΑ 2ο-ΤΙΜΕΣ'!AL229)</f>
        <v>4.3017385083690643E-2</v>
      </c>
      <c r="AM230" s="29">
        <f>LN('ΒΗΜΑ 2ο-ΤΙΜΕΣ'!AM230/'ΒΗΜΑ 2ο-ΤΙΜΕΣ'!AM229)</f>
        <v>0</v>
      </c>
      <c r="AN230" s="29">
        <f>LN('ΒΗΜΑ 2ο-ΤΙΜΕΣ'!AN230/'ΒΗΜΑ 2ο-ΤΙΜΕΣ'!AN229)</f>
        <v>8.8889474172459942E-3</v>
      </c>
      <c r="AO230" s="29">
        <f>LN('ΒΗΜΑ 2ο-ΤΙΜΕΣ'!AO230/'ΒΗΜΑ 2ο-ΤΙΜΕΣ'!AO229)</f>
        <v>2.2427035787444424E-2</v>
      </c>
    </row>
    <row r="231" spans="1:41">
      <c r="A231" s="28">
        <v>43252</v>
      </c>
      <c r="B231" s="29">
        <f>LN('ΒΗΜΑ 2ο-ΤΙΜΕΣ'!B231/'ΒΗΜΑ 2ο-ΤΙΜΕΣ'!B230)</f>
        <v>-2.173998663640599E-2</v>
      </c>
      <c r="C231" s="29">
        <f>LN('ΒΗΜΑ 2ο-ΤΙΜΕΣ'!C231/'ΒΗΜΑ 2ο-ΤΙΜΕΣ'!C230)</f>
        <v>2.7893522922483167E-2</v>
      </c>
      <c r="D231" s="29">
        <f>LN('ΒΗΜΑ 2ο-ΤΙΜΕΣ'!D231/'ΒΗΜΑ 2ο-ΤΙΜΕΣ'!D230)</f>
        <v>1.600034134644112E-2</v>
      </c>
      <c r="E231" s="29">
        <f>LN('ΒΗΜΑ 2ο-ΤΙΜΕΣ'!E231/'ΒΗΜΑ 2ο-ΤΙΜΕΣ'!E230)</f>
        <v>7.6796866742281358E-3</v>
      </c>
      <c r="F231" s="29">
        <f>LN('ΒΗΜΑ 2ο-ΤΙΜΕΣ'!F231/'ΒΗΜΑ 2ο-ΤΙΜΕΣ'!F230)</f>
        <v>8.5522818153171577E-3</v>
      </c>
      <c r="G231" s="29">
        <f>LN('ΒΗΜΑ 2ο-ΤΙΜΕΣ'!G231/'ΒΗΜΑ 2ο-ΤΙΜΕΣ'!G230)</f>
        <v>-4.239555896768573E-2</v>
      </c>
      <c r="H231" s="29">
        <f>LN('ΒΗΜΑ 2ο-ΤΙΜΕΣ'!H231/'ΒΗΜΑ 2ο-ΤΙΜΕΣ'!H230)</f>
        <v>1.6260520871780326E-2</v>
      </c>
      <c r="I231" s="29">
        <f>LN('ΒΗΜΑ 2ο-ΤΙΜΕΣ'!I231/'ΒΗΜΑ 2ο-ΤΙΜΕΣ'!I230)</f>
        <v>2.5105921131076261E-2</v>
      </c>
      <c r="J231" s="29">
        <f>LN('ΒΗΜΑ 2ο-ΤΙΜΕΣ'!J231/'ΒΗΜΑ 2ο-ΤΙΜΕΣ'!J230)</f>
        <v>2.6169717733384605E-2</v>
      </c>
      <c r="K231" s="29">
        <f>LN('ΒΗΜΑ 2ο-ΤΙΜΕΣ'!K231/'ΒΗΜΑ 2ο-ΤΙΜΕΣ'!K230)</f>
        <v>3.9678483818176236E-2</v>
      </c>
      <c r="L231" s="29">
        <f>LN('ΒΗΜΑ 2ο-ΤΙΜΕΣ'!L231/'ΒΗΜΑ 2ο-ΤΙΜΕΣ'!L230)</f>
        <v>7.9587437918347451E-2</v>
      </c>
      <c r="M231" s="29">
        <f>LN('ΒΗΜΑ 2ο-ΤΙΜΕΣ'!M231/'ΒΗΜΑ 2ο-ΤΙΜΕΣ'!M230)</f>
        <v>2.626792682061032E-2</v>
      </c>
      <c r="N231" s="29">
        <f>LN('ΒΗΜΑ 2ο-ΤΙΜΕΣ'!N231/'ΒΗΜΑ 2ο-ΤΙΜΕΣ'!N230)</f>
        <v>2.4332100659530721E-2</v>
      </c>
      <c r="O231" s="29">
        <f>LN('ΒΗΜΑ 2ο-ΤΙΜΕΣ'!O231/'ΒΗΜΑ 2ο-ΤΙΜΕΣ'!O230)</f>
        <v>3.5789107851585289E-2</v>
      </c>
      <c r="P231" s="29">
        <f>LN('ΒΗΜΑ 2ο-ΤΙΜΕΣ'!P231/'ΒΗΜΑ 2ο-ΤΙΜΕΣ'!P230)</f>
        <v>1.5873349156290163E-2</v>
      </c>
      <c r="Q231" s="29">
        <f>LN('ΒΗΜΑ 2ο-ΤΙΜΕΣ'!Q231/'ΒΗΜΑ 2ο-ΤΙΜΕΣ'!Q230)</f>
        <v>3.4605529177475523E-2</v>
      </c>
      <c r="R231" s="29">
        <f>LN('ΒΗΜΑ 2ο-ΤΙΜΕΣ'!R231/'ΒΗΜΑ 2ο-ΤΙΜΕΣ'!R230)</f>
        <v>3.8466280827796143E-2</v>
      </c>
      <c r="S231" s="29">
        <f>LN('ΒΗΜΑ 2ο-ΤΙΜΕΣ'!S231/'ΒΗΜΑ 2ο-ΤΙΜΕΣ'!S230)</f>
        <v>-1.6963532481785132E-3</v>
      </c>
      <c r="T231" s="29">
        <f>LN('ΒΗΜΑ 2ο-ΤΙΜΕΣ'!T231/'ΒΗΜΑ 2ο-ΤΙΜΕΣ'!T230)</f>
        <v>2.8696373674223338E-2</v>
      </c>
      <c r="U231" s="29">
        <f>LN('ΒΗΜΑ 2ο-ΤΙΜΕΣ'!U231/'ΒΗΜΑ 2ο-ΤΙΜΕΣ'!U230)</f>
        <v>2.061928720273561E-2</v>
      </c>
      <c r="V231" s="29">
        <f>LN('ΒΗΜΑ 2ο-ΤΙΜΕΣ'!V231/'ΒΗΜΑ 2ο-ΤΙΜΕΣ'!V230)</f>
        <v>0</v>
      </c>
      <c r="W231" s="29">
        <f>LN('ΒΗΜΑ 2ο-ΤΙΜΕΣ'!W231/'ΒΗΜΑ 2ο-ΤΙΜΕΣ'!W230)</f>
        <v>5.7637047167499126E-3</v>
      </c>
      <c r="X231" s="29">
        <f>LN('ΒΗΜΑ 2ο-ΤΙΜΕΣ'!X231/'ΒΗΜΑ 2ο-ΤΙΜΕΣ'!X230)</f>
        <v>2.681125745065677E-2</v>
      </c>
      <c r="Y231" s="29">
        <f>LN('ΒΗΜΑ 2ο-ΤΙΜΕΣ'!Y231/'ΒΗΜΑ 2ο-ΤΙΜΕΣ'!Y230)</f>
        <v>1.7773599083964069E-2</v>
      </c>
      <c r="Z231" s="29">
        <f>LN('ΒΗΜΑ 2ο-ΤΙΜΕΣ'!Z231/'ΒΗΜΑ 2ο-ΤΙΜΕΣ'!Z230)</f>
        <v>1.9231361927887592E-2</v>
      </c>
      <c r="AA231" s="29">
        <f>LN('ΒΗΜΑ 2ο-ΤΙΜΕΣ'!AA231/'ΒΗΜΑ 2ο-ΤΙΜΕΣ'!AA230)</f>
        <v>3.2595478249451339E-2</v>
      </c>
      <c r="AB231" s="29">
        <f>LN('ΒΗΜΑ 2ο-ΤΙΜΕΣ'!AB231/'ΒΗΜΑ 2ο-ΤΙΜΕΣ'!AB230)</f>
        <v>1.4051753455650287E-2</v>
      </c>
      <c r="AC231" s="29">
        <f>LN('ΒΗΜΑ 2ο-ΤΙΜΕΣ'!AC231/'ΒΗΜΑ 2ο-ΤΙΜΕΣ'!AC230)</f>
        <v>3.3576295533604306E-2</v>
      </c>
      <c r="AD231" s="29">
        <f>LN('ΒΗΜΑ 2ο-ΤΙΜΕΣ'!AD231/'ΒΗΜΑ 2ο-ΤΙΜΕΣ'!AD230)</f>
        <v>-1.1161962665370465E-2</v>
      </c>
      <c r="AE231" s="29">
        <f>LN('ΒΗΜΑ 2ο-ΤΙΜΕΣ'!AE231/'ΒΗΜΑ 2ο-ΤΙΜΕΣ'!AE230)</f>
        <v>2.5348556031881157E-3</v>
      </c>
      <c r="AF231" s="29">
        <f>LN('ΒΗΜΑ 2ο-ΤΙΜΕΣ'!AF231/'ΒΗΜΑ 2ο-ΤΙΜΕΣ'!AF230)</f>
        <v>2.0534602441707735E-2</v>
      </c>
      <c r="AG231" s="29">
        <f>LN('ΒΗΜΑ 2ο-ΤΙΜΕΣ'!AG231/'ΒΗΜΑ 2ο-ΤΙΜΕΣ'!AG230)</f>
        <v>1.4184634991956381E-2</v>
      </c>
      <c r="AH231" s="29">
        <f>LN('ΒΗΜΑ 2ο-ΤΙΜΕΣ'!AH231/'ΒΗΜΑ 2ο-ΤΙΜΕΣ'!AH230)</f>
        <v>3.8942973948607545E-2</v>
      </c>
      <c r="AI231" s="29">
        <f>LN('ΒΗΜΑ 2ο-ΤΙΜΕΣ'!AI231/'ΒΗΜΑ 2ο-ΤΙΜΕΣ'!AI230)</f>
        <v>2.4571260730505542E-2</v>
      </c>
      <c r="AJ231" s="29">
        <f>LN('ΒΗΜΑ 2ο-ΤΙΜΕΣ'!AJ231/'ΒΗΜΑ 2ο-ΤΙΜΕΣ'!AJ230)</f>
        <v>2.9748475400774698E-2</v>
      </c>
      <c r="AK231" s="29">
        <f>LN('ΒΗΜΑ 2ο-ΤΙΜΕΣ'!AK231/'ΒΗΜΑ 2ο-ΤΙΜΕΣ'!AK230)</f>
        <v>2.6079712783051663E-2</v>
      </c>
      <c r="AL231" s="29">
        <f>LN('ΒΗΜΑ 2ο-ΤΙΜΕΣ'!AL231/'ΒΗΜΑ 2ο-ΤΙΜΕΣ'!AL230)</f>
        <v>-5.2770571008437812E-3</v>
      </c>
      <c r="AM231" s="29">
        <f>LN('ΒΗΜΑ 2ο-ΤΙΜΕΣ'!AM231/'ΒΗΜΑ 2ο-ΤΙΜΕΣ'!AM230)</f>
        <v>0</v>
      </c>
      <c r="AN231" s="29">
        <f>LN('ΒΗΜΑ 2ο-ΤΙΜΕΣ'!AN231/'ΒΗΜΑ 2ο-ΤΙΜΕΣ'!AN230)</f>
        <v>4.3296805753324043E-2</v>
      </c>
      <c r="AO231" s="29">
        <f>LN('ΒΗΜΑ 2ο-ΤΙΜΕΣ'!AO231/'ΒΗΜΑ 2ο-ΤΙΜΕΣ'!AO230)</f>
        <v>-6.0667526822374262E-3</v>
      </c>
    </row>
    <row r="232" spans="1:41">
      <c r="A232" s="28">
        <v>43255</v>
      </c>
      <c r="B232" s="29">
        <f>LN('ΒΗΜΑ 2ο-ΤΙΜΕΣ'!B232/'ΒΗΜΑ 2ο-ΤΙΜΕΣ'!B231)</f>
        <v>0</v>
      </c>
      <c r="C232" s="29">
        <f>LN('ΒΗΜΑ 2ο-ΤΙΜΕΣ'!C232/'ΒΗΜΑ 2ο-ΤΙΜΕΣ'!C231)</f>
        <v>-3.2414939241709557E-3</v>
      </c>
      <c r="D232" s="29">
        <f>LN('ΒΗΜΑ 2ο-ΤΙΜΕΣ'!D232/'ΒΗΜΑ 2ο-ΤΙΜΕΣ'!D231)</f>
        <v>4.7506027585977988E-3</v>
      </c>
      <c r="E232" s="29">
        <f>LN('ΒΗΜΑ 2ο-ΤΙΜΕΣ'!E232/'ΒΗΜΑ 2ο-ΤΙΜΕΣ'!E231)</f>
        <v>5.4496047675644645E-3</v>
      </c>
      <c r="F232" s="29">
        <f>LN('ΒΗΜΑ 2ο-ΤΙΜΕΣ'!F232/'ΒΗΜΑ 2ο-ΤΙΜΕΣ'!F231)</f>
        <v>-8.5522818153172531E-3</v>
      </c>
      <c r="G232" s="29">
        <f>LN('ΒΗΜΑ 2ο-ΤΙΜΕΣ'!G232/'ΒΗΜΑ 2ο-ΤΙΜΕΣ'!G231)</f>
        <v>2.3347363996991107E-2</v>
      </c>
      <c r="H232" s="29">
        <f>LN('ΒΗΜΑ 2ο-ΤΙΜΕΣ'!H232/'ΒΗΜΑ 2ο-ΤΙΜΕΣ'!H231)</f>
        <v>0</v>
      </c>
      <c r="I232" s="29">
        <f>LN('ΒΗΜΑ 2ο-ΤΙΜΕΣ'!I232/'ΒΗΜΑ 2ο-ΤΙΜΕΣ'!I231)</f>
        <v>-8.2988028146950658E-3</v>
      </c>
      <c r="J232" s="29">
        <f>LN('ΒΗΜΑ 2ο-ΤΙΜΕΣ'!J232/'ΒΗΜΑ 2ο-ΤΙΜΕΣ'!J231)</f>
        <v>1.1009285508369396E-2</v>
      </c>
      <c r="K232" s="29">
        <f>LN('ΒΗΜΑ 2ο-ΤΙΜΕΣ'!K232/'ΒΗΜΑ 2ο-ΤΙΜΕΣ'!K231)</f>
        <v>-4.5871640069061539E-3</v>
      </c>
      <c r="L232" s="29">
        <f>LN('ΒΗΜΑ 2ο-ΤΙΜΕΣ'!L232/'ΒΗΜΑ 2ο-ΤΙΜΕΣ'!L231)</f>
        <v>2.5181186630159634E-2</v>
      </c>
      <c r="M232" s="29">
        <f>LN('ΒΗΜΑ 2ο-ΤΙΜΕΣ'!M232/'ΒΗΜΑ 2ο-ΤΙΜΕΣ'!M231)</f>
        <v>1.1049836186584935E-2</v>
      </c>
      <c r="N232" s="29">
        <f>LN('ΒΗΜΑ 2ο-ΤΙΜΕΣ'!N232/'ΒΗΜΑ 2ο-ΤΙΜΕΣ'!N231)</f>
        <v>1.9048194970694411E-2</v>
      </c>
      <c r="O232" s="29">
        <f>LN('ΒΗΜΑ 2ο-ΤΙΜΕΣ'!O232/'ΒΗΜΑ 2ο-ΤΙΜΕΣ'!O231)</f>
        <v>-3.9138993211364406E-3</v>
      </c>
      <c r="P232" s="29">
        <f>LN('ΒΗΜΑ 2ο-ΤΙΜΕΣ'!P232/'ΒΗΜΑ 2ο-ΤΙΜΕΣ'!P231)</f>
        <v>2.0779968491745435E-2</v>
      </c>
      <c r="Q232" s="29">
        <f>LN('ΒΗΜΑ 2ο-ΤΙΜΕΣ'!Q232/'ΒΗΜΑ 2ο-ΤΙΜΕΣ'!Q231)</f>
        <v>6.7796869853787691E-3</v>
      </c>
      <c r="R232" s="29">
        <f>LN('ΒΗΜΑ 2ο-ΤΙΜΕΣ'!R232/'ΒΗΜΑ 2ο-ΤΙΜΕΣ'!R231)</f>
        <v>-6.6815393334826211E-3</v>
      </c>
      <c r="S232" s="29">
        <f>LN('ΒΗΜΑ 2ο-ΤΙΜΕΣ'!S232/'ΒΗΜΑ 2ο-ΤΙΜΕΣ'!S231)</f>
        <v>-1.1955735920148772E-2</v>
      </c>
      <c r="T232" s="29">
        <f>LN('ΒΗΜΑ 2ο-ΤΙΜΕΣ'!T232/'ΒΗΜΑ 2ο-ΤΙΜΕΣ'!T231)</f>
        <v>1.6830691824473852E-2</v>
      </c>
      <c r="U232" s="29">
        <f>LN('ΒΗΜΑ 2ο-ΤΙΜΕΣ'!U232/'ΒΗΜΑ 2ο-ΤΙΜΕΣ'!U231)</f>
        <v>-6.8259650703998706E-3</v>
      </c>
      <c r="V232" s="29">
        <f>LN('ΒΗΜΑ 2ο-ΤΙΜΕΣ'!V232/'ΒΗΜΑ 2ο-ΤΙΜΕΣ'!V231)</f>
        <v>2.9705154413915694E-2</v>
      </c>
      <c r="W232" s="29">
        <f>LN('ΒΗΜΑ 2ο-ΤΙΜΕΣ'!W232/'ΒΗΜΑ 2ο-ΤΙΜΕΣ'!W231)</f>
        <v>-5.7637047167499065E-3</v>
      </c>
      <c r="X232" s="29">
        <f>LN('ΒΗΜΑ 2ο-ΤΙΜΕΣ'!X232/'ΒΗΜΑ 2ο-ΤΙΜΕΣ'!X231)</f>
        <v>8.4299761604594015E-3</v>
      </c>
      <c r="Y232" s="29">
        <f>LN('ΒΗΜΑ 2ο-ΤΙΜΕΣ'!Y232/'ΒΗΜΑ 2ο-ΤΙΜΕΣ'!Y231)</f>
        <v>2.152825326364961E-2</v>
      </c>
      <c r="Z232" s="29">
        <f>LN('ΒΗΜΑ 2ο-ΤΙΜΕΣ'!Z232/'ΒΗΜΑ 2ο-ΤΙΜΕΣ'!Z231)</f>
        <v>0</v>
      </c>
      <c r="AA232" s="29">
        <f>LN('ΒΗΜΑ 2ο-ΤΙΜΕΣ'!AA232/'ΒΗΜΑ 2ο-ΤΙΜΕΣ'!AA231)</f>
        <v>5.8139698654195958E-3</v>
      </c>
      <c r="AB232" s="29">
        <f>LN('ΒΗΜΑ 2ο-ΤΙΜΕΣ'!AB232/'ΒΗΜΑ 2ο-ΤΙΜΕΣ'!AB231)</f>
        <v>0</v>
      </c>
      <c r="AC232" s="29">
        <f>LN('ΒΗΜΑ 2ο-ΤΙΜΕΣ'!AC232/'ΒΗΜΑ 2ο-ΤΙΜΕΣ'!AC231)</f>
        <v>-1.7126964792800597E-2</v>
      </c>
      <c r="AD232" s="29">
        <f>LN('ΒΗΜΑ 2ο-ΤΙΜΕΣ'!AD232/'ΒΗΜΑ 2ο-ΤΙΜΕΣ'!AD231)</f>
        <v>1.3596195160396518E-3</v>
      </c>
      <c r="AE232" s="29">
        <f>LN('ΒΗΜΑ 2ο-ΤΙΜΕΣ'!AE232/'ΒΗΜΑ 2ο-ΤΙΜΕΣ'!AE231)</f>
        <v>1.2578782206859965E-2</v>
      </c>
      <c r="AF232" s="29">
        <f>LN('ΒΗΜΑ 2ο-ΤΙΜΕΣ'!AF232/'ΒΗΜΑ 2ο-ΤΙΜΕΣ'!AF231)</f>
        <v>2.8057952795157527E-2</v>
      </c>
      <c r="AG232" s="29">
        <f>LN('ΒΗΜΑ 2ο-ΤΙΜΕΣ'!AG232/'ΒΗΜΑ 2ο-ΤΙΜΕΣ'!AG231)</f>
        <v>-1.4184634991956413E-2</v>
      </c>
      <c r="AH232" s="29">
        <f>LN('ΒΗΜΑ 2ο-ΤΙΜΕΣ'!AH232/'ΒΗΜΑ 2ο-ΤΙΜΕΣ'!AH231)</f>
        <v>1.1507606851479944E-2</v>
      </c>
      <c r="AI232" s="29">
        <f>LN('ΒΗΜΑ 2ο-ΤΙΜΕΣ'!AI232/'ΒΗΜΑ 2ο-ΤΙΜΕΣ'!AI231)</f>
        <v>4.4620595932706966E-2</v>
      </c>
      <c r="AJ232" s="29">
        <f>LN('ΒΗΜΑ 2ο-ΤΙΜΕΣ'!AJ232/'ΒΗΜΑ 2ο-ΤΙΜΕΣ'!AJ231)</f>
        <v>-6.9204428445737952E-3</v>
      </c>
      <c r="AK232" s="29">
        <f>LN('ΒΗΜΑ 2ο-ΤΙΜΕΣ'!AK232/'ΒΗΜΑ 2ο-ΤΙΜΕΣ'!AK231)</f>
        <v>9.8522964430116395E-3</v>
      </c>
      <c r="AL232" s="29">
        <f>LN('ΒΗΜΑ 2ο-ΤΙΜΕΣ'!AL232/'ΒΗΜΑ 2ο-ΤΙΜΕΣ'!AL231)</f>
        <v>2.0943173845243173E-2</v>
      </c>
      <c r="AM232" s="29">
        <f>LN('ΒΗΜΑ 2ο-ΤΙΜΕΣ'!AM232/'ΒΗΜΑ 2ο-ΤΙΜΕΣ'!AM231)</f>
        <v>1.8576385572935457E-2</v>
      </c>
      <c r="AN232" s="29">
        <f>LN('ΒΗΜΑ 2ο-ΤΙΜΕΣ'!AN232/'ΒΗΜΑ 2ο-ΤΙΜΕΣ'!AN231)</f>
        <v>-8.5106896679085064E-3</v>
      </c>
      <c r="AO232" s="29">
        <f>LN('ΒΗΜΑ 2ο-ΤΙΜΕΣ'!AO232/'ΒΗΜΑ 2ο-ΤΙΜΕΣ'!AO231)</f>
        <v>-1.1218883604788177E-2</v>
      </c>
    </row>
    <row r="233" spans="1:41">
      <c r="A233" s="28">
        <v>43256</v>
      </c>
      <c r="B233" s="29">
        <f>LN('ΒΗΜΑ 2ο-ΤΙΜΕΣ'!B233/'ΒΗΜΑ 2ο-ΤΙΜΕΣ'!B232)</f>
        <v>-7.7220460939103897E-3</v>
      </c>
      <c r="C233" s="29">
        <f>LN('ΒΗΜΑ 2ο-ΤΙΜΕΣ'!C233/'ΒΗΜΑ 2ο-ΤΙΜΕΣ'!C232)</f>
        <v>2.0884293166920712E-2</v>
      </c>
      <c r="D233" s="29">
        <f>LN('ΒΗΜΑ 2ο-ΤΙΜΕΣ'!D233/'ΒΗΜΑ 2ο-ΤΙΜΕΣ'!D232)</f>
        <v>3.1545767485153453E-3</v>
      </c>
      <c r="E233" s="29">
        <f>LN('ΒΗΜΑ 2ο-ΤΙΜΕΣ'!E233/'ΒΗΜΑ 2ο-ΤΙΜΕΣ'!E232)</f>
        <v>3.2555644597662002E-3</v>
      </c>
      <c r="F233" s="29">
        <f>LN('ΒΗΜΑ 2ο-ΤΙΜΕΣ'!F233/'ΒΗΜΑ 2ο-ΤΙΜΕΣ'!F232)</f>
        <v>1.2262417232442935E-3</v>
      </c>
      <c r="G233" s="29">
        <f>LN('ΒΗΜΑ 2ο-ΤΙΜΕΣ'!G233/'ΒΗΜΑ 2ο-ΤΙΜΕΣ'!G232)</f>
        <v>1.5267472130788381E-2</v>
      </c>
      <c r="H233" s="29">
        <f>LN('ΒΗΜΑ 2ο-ΤΙΜΕΣ'!H233/'ΒΗΜΑ 2ο-ΤΙΜΕΣ'!H232)</f>
        <v>0</v>
      </c>
      <c r="I233" s="29">
        <f>LN('ΒΗΜΑ 2ο-ΤΙΜΕΣ'!I233/'ΒΗΜΑ 2ο-ΤΙΜΕΣ'!I232)</f>
        <v>1.4888612493750777E-2</v>
      </c>
      <c r="J233" s="29">
        <f>LN('ΒΗΜΑ 2ο-ΤΙΜΕΣ'!J233/'ΒΗΜΑ 2ο-ΤΙΜΕΣ'!J232)</f>
        <v>3.6429912785010087E-3</v>
      </c>
      <c r="K233" s="29">
        <f>LN('ΒΗΜΑ 2ο-ΤΙΜΕΣ'!K233/'ΒΗΜΑ 2ο-ΤΙΜΕΣ'!K232)</f>
        <v>9.1533819864872013E-3</v>
      </c>
      <c r="L233" s="29">
        <f>LN('ΒΗΜΑ 2ο-ΤΙΜΕΣ'!L233/'ΒΗΜΑ 2ο-ΤΙΜΕΣ'!L232)</f>
        <v>2.282803255620084E-2</v>
      </c>
      <c r="M233" s="29">
        <f>LN('ΒΗΜΑ 2ο-ΤΙΜΕΣ'!M233/'ΒΗΜΑ 2ο-ΤΙΜΕΣ'!M232)</f>
        <v>6.6139802504544987E-2</v>
      </c>
      <c r="N233" s="29">
        <f>LN('ΒΗΜΑ 2ο-ΤΙΜΕΣ'!N233/'ΒΗΜΑ 2ο-ΤΙΜΕΣ'!N232)</f>
        <v>2.7908788117076658E-2</v>
      </c>
      <c r="O233" s="29">
        <f>LN('ΒΗΜΑ 2ο-ΤΙΜΕΣ'!O233/'ΒΗΜΑ 2ο-ΤΙΜΕΣ'!O232)</f>
        <v>7.8125397367936247E-3</v>
      </c>
      <c r="P233" s="29">
        <f>LN('ΒΗΜΑ 2ο-ΤΙΜΕΣ'!P233/'ΒΗΜΑ 2ο-ΤΙΜΕΣ'!P232)</f>
        <v>0</v>
      </c>
      <c r="Q233" s="29">
        <f>LN('ΒΗΜΑ 2ο-ΤΙΜΕΣ'!Q233/'ΒΗΜΑ 2ο-ΤΙΜΕΣ'!Q232)</f>
        <v>4.0458585195435751E-3</v>
      </c>
      <c r="R233" s="29">
        <f>LN('ΒΗΜΑ 2ο-ΤΙΜΕΣ'!R233/'ΒΗΜΑ 2ο-ΤΙΜΕΣ'!R232)</f>
        <v>2.4283753981609563E-2</v>
      </c>
      <c r="S233" s="29">
        <f>LN('ΒΗΜΑ 2ο-ΤΙΜΕΣ'!S233/'ΒΗΜΑ 2ο-ΤΙΜΕΣ'!S232)</f>
        <v>3.0459207484708439E-2</v>
      </c>
      <c r="T233" s="29">
        <f>LN('ΒΗΜΑ 2ο-ΤΙΜΕΣ'!T233/'ΒΗΜΑ 2ο-ΤΙΜΕΣ'!T232)</f>
        <v>8.3102971336280352E-3</v>
      </c>
      <c r="U233" s="29">
        <f>LN('ΒΗΜΑ 2ο-ΤΙΜΕΣ'!U233/'ΒΗΜΑ 2ο-ΤΙΜΕΣ'!U232)</f>
        <v>2.0339684237122783E-2</v>
      </c>
      <c r="V233" s="29">
        <f>LN('ΒΗΜΑ 2ο-ΤΙΜΕΣ'!V233/'ΒΗΜΑ 2ο-ΤΙΜΕΣ'!V232)</f>
        <v>-9.8040000966208556E-3</v>
      </c>
      <c r="W233" s="29">
        <f>LN('ΒΗΜΑ 2ο-ΤΙΜΕΣ'!W233/'ΒΗΜΑ 2ο-ΤΙΜΕΣ'!W232)</f>
        <v>3.5210906043051292E-2</v>
      </c>
      <c r="X233" s="29">
        <f>LN('ΒΗΜΑ 2ο-ΤΙΜΕΣ'!X233/'ΒΗΜΑ 2ο-ΤΙΜΕΣ'!X232)</f>
        <v>9.3995470115043004E-3</v>
      </c>
      <c r="Y233" s="29">
        <f>LN('ΒΗΜΑ 2ο-ΤΙΜΕΣ'!Y233/'ΒΗΜΑ 2ο-ΤΙΜΕΣ'!Y232)</f>
        <v>-1.0147134305465702E-3</v>
      </c>
      <c r="Z233" s="29">
        <f>LN('ΒΗΜΑ 2ο-ΤΙΜΕΣ'!Z233/'ΒΗΜΑ 2ο-ΤΙΜΕΣ'!Z232)</f>
        <v>1.1834457647002798E-2</v>
      </c>
      <c r="AA233" s="29">
        <f>LN('ΒΗΜΑ 2ο-ΤΙΜΕΣ'!AA233/'ΒΗΜΑ 2ο-ΤΙΜΕΣ'!AA232)</f>
        <v>3.5590945102702533E-2</v>
      </c>
      <c r="AB233" s="29">
        <f>LN('ΒΗΜΑ 2ο-ΤΙΜΕΣ'!AB233/'ΒΗΜΑ 2ο-ΤΙΜΕΣ'!AB232)</f>
        <v>0</v>
      </c>
      <c r="AC233" s="29">
        <f>LN('ΒΗΜΑ 2ο-ΤΙΜΕΣ'!AC233/'ΒΗΜΑ 2ο-ΤΙΜΕΣ'!AC232)</f>
        <v>2.1832855830213316E-2</v>
      </c>
      <c r="AD233" s="29">
        <f>LN('ΒΗΜΑ 2ο-ΤΙΜΕΣ'!AD233/'ΒΗΜΑ 2ο-ΤΙΜΕΣ'!AD232)</f>
        <v>2.2170877894154613E-2</v>
      </c>
      <c r="AE233" s="29">
        <f>LN('ΒΗΜΑ 2ο-ΤΙΜΕΣ'!AE233/'ΒΗΜΑ 2ο-ΤΙΜΕΣ'!AE232)</f>
        <v>9.950330853168092E-3</v>
      </c>
      <c r="AF233" s="29">
        <f>LN('ΒΗΜΑ 2ο-ΤΙΜΕΣ'!AF233/'ΒΗΜΑ 2ο-ΤΙΜΕΣ'!AF232)</f>
        <v>1.1787955752042173E-2</v>
      </c>
      <c r="AG233" s="29">
        <f>LN('ΒΗΜΑ 2ο-ΤΙΜΕΣ'!AG233/'ΒΗΜΑ 2ο-ΤΙΜΕΣ'!AG232)</f>
        <v>1.7699577099400857E-2</v>
      </c>
      <c r="AH233" s="29">
        <f>LN('ΒΗΜΑ 2ο-ΤΙΜΕΣ'!AH233/'ΒΗΜΑ 2ο-ΤΙΜΕΣ'!AH232)</f>
        <v>2.9314387668775307E-2</v>
      </c>
      <c r="AI233" s="29">
        <f>LN('ΒΗΜΑ 2ο-ΤΙΜΕΣ'!AI233/'ΒΗΜΑ 2ο-ΤΙΜΕΣ'!AI232)</f>
        <v>-1.1204599012863132E-2</v>
      </c>
      <c r="AJ233" s="29">
        <f>LN('ΒΗΜΑ 2ο-ΤΙΜΕΣ'!AJ233/'ΒΗΜΑ 2ο-ΤΙΜΕΣ'!AJ232)</f>
        <v>2.4014876203873919E-2</v>
      </c>
      <c r="AK233" s="29">
        <f>LN('ΒΗΜΑ 2ο-ΤΙΜΕΣ'!AK233/'ΒΗΜΑ 2ο-ΤΙΜΕΣ'!AK232)</f>
        <v>1.3632148790057627E-2</v>
      </c>
      <c r="AL233" s="29">
        <f>LN('ΒΗΜΑ 2ο-ΤΙΜΕΣ'!AL233/'ΒΗΜΑ 2ο-ΤΙΜΕΣ'!AL232)</f>
        <v>5.1679701584425976E-3</v>
      </c>
      <c r="AM233" s="29">
        <f>LN('ΒΗΜΑ 2ο-ΤΙΜΕΣ'!AM233/'ΒΗΜΑ 2ο-ΤΙΜΕΣ'!AM232)</f>
        <v>-1.2345835822299266E-2</v>
      </c>
      <c r="AN233" s="29">
        <f>LN('ΒΗΜΑ 2ο-ΤΙΜΕΣ'!AN233/'ΒΗΜΑ 2ο-ΤΙΜΕΣ'!AN232)</f>
        <v>0</v>
      </c>
      <c r="AO233" s="29">
        <f>LN('ΒΗΜΑ 2ο-ΤΙΜΕΣ'!AO233/'ΒΗΜΑ 2ο-ΤΙΜΕΣ'!AO232)</f>
        <v>-1.44630620275547E-2</v>
      </c>
    </row>
    <row r="234" spans="1:41">
      <c r="A234" s="28">
        <v>43257</v>
      </c>
      <c r="B234" s="29">
        <f>LN('ΒΗΜΑ 2ο-ΤΙΜΕΣ'!B234/'ΒΗΜΑ 2ο-ΤΙΜΕΣ'!B233)</f>
        <v>-3.3277900926745796E-3</v>
      </c>
      <c r="C234" s="29">
        <f>LN('ΒΗΜΑ 2ο-ΤΙΜΕΣ'!C234/'ΒΗΜΑ 2ο-ΤΙΜΕΣ'!C233)</f>
        <v>-1.1191163961261104E-2</v>
      </c>
      <c r="D234" s="29">
        <f>LN('ΒΗΜΑ 2ο-ΤΙΜΕΣ'!D234/'ΒΗΜΑ 2ο-ΤΙΜΕΣ'!D233)</f>
        <v>-6.0034244942059778E-2</v>
      </c>
      <c r="E234" s="29">
        <f>LN('ΒΗΜΑ 2ο-ΤΙΜΕΣ'!E234/'ΒΗΜΑ 2ο-ΤΙΜΕΣ'!E233)</f>
        <v>-2.1691982475452154E-3</v>
      </c>
      <c r="F234" s="29">
        <f>LN('ΒΗΜΑ 2ο-ΤΙΜΕΣ'!F234/'ΒΗΜΑ 2ο-ΤΙΜΕΣ'!F233)</f>
        <v>-4.9140148024291522E-3</v>
      </c>
      <c r="G234" s="29">
        <f>LN('ΒΗΜΑ 2ο-ΤΙΜΕΣ'!G234/'ΒΗΜΑ 2ο-ΤΙΜΕΣ'!G233)</f>
        <v>0</v>
      </c>
      <c r="H234" s="29">
        <f>LN('ΒΗΜΑ 2ο-ΤΙΜΕΣ'!H234/'ΒΗΜΑ 2ο-ΤΙΜΕΣ'!H233)</f>
        <v>0</v>
      </c>
      <c r="I234" s="29">
        <f>LN('ΒΗΜΑ 2ο-ΤΙΜΕΣ'!I234/'ΒΗΜΑ 2ο-ΤΙΜΕΣ'!I233)</f>
        <v>-4.8790164169432056E-2</v>
      </c>
      <c r="J234" s="29">
        <f>LN('ΒΗΜΑ 2ο-ΤΙΜΕΣ'!J234/'ΒΗΜΑ 2ο-ΤΙΜΕΣ'!J233)</f>
        <v>-3.1396854060672039E-2</v>
      </c>
      <c r="K234" s="29">
        <f>LN('ΒΗΜΑ 2ο-ΤΙΜΕΣ'!K234/'ΒΗΜΑ 2ο-ΤΙΜΕΣ'!K233)</f>
        <v>1.8059181538397681E-2</v>
      </c>
      <c r="L234" s="29">
        <f>LN('ΒΗΜΑ 2ο-ΤΙΜΕΣ'!L234/'ΒΗΜΑ 2ο-ΤΙΜΕΣ'!L233)</f>
        <v>-2.4605810802199962E-2</v>
      </c>
      <c r="M234" s="29">
        <f>LN('ΒΗΜΑ 2ο-ΤΙΜΕΣ'!M234/'ΒΗΜΑ 2ο-ΤΙΜΕΣ'!M233)</f>
        <v>-4.6792161506758939E-2</v>
      </c>
      <c r="N234" s="29">
        <f>LN('ΒΗΜΑ 2ο-ΤΙΜΕΣ'!N234/'ΒΗΜΑ 2ο-ΤΙΜΕΣ'!N233)</f>
        <v>4.5766670274116732E-3</v>
      </c>
      <c r="O234" s="29">
        <f>LN('ΒΗΜΑ 2ο-ΤΙΜΕΣ'!O234/'ΒΗΜΑ 2ο-ΤΙΜΕΣ'!O233)</f>
        <v>-1.1741817876683174E-2</v>
      </c>
      <c r="P234" s="29">
        <f>LN('ΒΗΜΑ 2ο-ΤΙΜΕΣ'!P234/'ΒΗΜΑ 2ο-ΤΙΜΕΣ'!P233)</f>
        <v>-1.033600933066206E-2</v>
      </c>
      <c r="Q234" s="29">
        <f>LN('ΒΗΜΑ 2ο-ΤΙΜΕΣ'!Q234/'ΒΗΜΑ 2ο-ΤΙΜΕΣ'!Q233)</f>
        <v>-1.0825545504922447E-2</v>
      </c>
      <c r="R234" s="29">
        <f>LN('ΒΗΜΑ 2ο-ΤΙΜΕΣ'!R234/'ΒΗΜΑ 2ο-ΤΙΜΕΣ'!R233)</f>
        <v>1.8368965972377756E-2</v>
      </c>
      <c r="S234" s="29">
        <f>LN('ΒΗΜΑ 2ο-ΤΙΜΕΣ'!S234/'ΒΗΜΑ 2ο-ΤΙΜΕΣ'!S233)</f>
        <v>-6.688988150796652E-3</v>
      </c>
      <c r="T234" s="29">
        <f>LN('ΒΗΜΑ 2ο-ΤΙΜΕΣ'!T234/'ΒΗΜΑ 2ο-ΤΙΜΕΣ'!T233)</f>
        <v>-1.5288692515090466E-2</v>
      </c>
      <c r="U234" s="29">
        <f>LN('ΒΗΜΑ 2ο-ΤΙΜΕΣ'!U234/'ΒΗΜΑ 2ο-ΤΙΜΕΣ'!U233)</f>
        <v>3.3500868852818057E-3</v>
      </c>
      <c r="V234" s="29">
        <f>LN('ΒΗΜΑ 2ο-ΤΙΜΕΣ'!V234/'ΒΗΜΑ 2ο-ΤΙΜΕΣ'!V233)</f>
        <v>1.4670189747793839E-2</v>
      </c>
      <c r="W234" s="29">
        <f>LN('ΒΗΜΑ 2ο-ΤΙΜΕΣ'!W234/'ΒΗΜΑ 2ο-ΤΙΜΕΣ'!W233)</f>
        <v>-2.715098906595086E-2</v>
      </c>
      <c r="X234" s="29">
        <f>LN('ΒΗΜΑ 2ο-ΤΙΜΕΣ'!X234/'ΒΗΜΑ 2ο-ΤΙΜΕΣ'!X233)</f>
        <v>-2.6021352179517077E-3</v>
      </c>
      <c r="Y234" s="29">
        <f>LN('ΒΗΜΑ 2ο-ΤΙΜΕΣ'!Y234/'ΒΗΜΑ 2ο-ΤΙΜΕΣ'!Y233)</f>
        <v>-5.0890695074712932E-3</v>
      </c>
      <c r="Z234" s="29">
        <f>LN('ΒΗΜΑ 2ο-ΤΙΜΕΣ'!Z234/'ΒΗΜΑ 2ο-ΤΙΜΕΣ'!Z233)</f>
        <v>1.1696039763191236E-2</v>
      </c>
      <c r="AA234" s="29">
        <f>LN('ΒΗΜΑ 2ο-ΤΙΜΕΣ'!AA234/'ΒΗΜΑ 2ο-ΤΙΜΕΣ'!AA233)</f>
        <v>-2.9810582187203182E-2</v>
      </c>
      <c r="AB234" s="29">
        <f>LN('ΒΗΜΑ 2ο-ΤΙΜΕΣ'!AB234/'ΒΗΜΑ 2ο-ΤΙΜΕΣ'!AB233)</f>
        <v>-2.1152375005226681E-2</v>
      </c>
      <c r="AC234" s="29">
        <f>LN('ΒΗΜΑ 2ο-ΤΙΜΕΣ'!AC234/'ΒΗΜΑ 2ο-ΤΙΜΕΣ'!AC233)</f>
        <v>-2.6642869913998276E-2</v>
      </c>
      <c r="AD234" s="29">
        <f>LN('ΒΗΜΑ 2ο-ΤΙΜΕΣ'!AD234/'ΒΗΜΑ 2ο-ΤΙΜΕΣ'!AD233)</f>
        <v>-1.7088705342711865E-2</v>
      </c>
      <c r="AE234" s="29">
        <f>LN('ΒΗΜΑ 2ο-ΤΙΜΕΣ'!AE234/'ΒΗΜΑ 2ο-ΤΙΜΕΣ'!AE233)</f>
        <v>-4.9627893421291249E-3</v>
      </c>
      <c r="AF234" s="29">
        <f>LN('ΒΗΜΑ 2ο-ΤΙΜΕΣ'!AF234/'ΒΗΜΑ 2ο-ΤΙΜΕΣ'!AF233)</f>
        <v>3.8318864302136602E-2</v>
      </c>
      <c r="AG234" s="29">
        <f>LN('ΒΗΜΑ 2ο-ΤΙΜΕΣ'!AG234/'ΒΗΜΑ 2ο-ΤΙΜΕΣ'!AG233)</f>
        <v>-5.8651194523981339E-3</v>
      </c>
      <c r="AH234" s="29">
        <f>LN('ΒΗΜΑ 2ο-ΤΙΜΕΣ'!AH234/'ΒΗΜΑ 2ο-ΤΙΜΕΣ'!AH233)</f>
        <v>-1.5677812719229793E-2</v>
      </c>
      <c r="AI234" s="29">
        <f>LN('ΒΗΜΑ 2ο-ΤΙΜΕΣ'!AI234/'ΒΗΜΑ 2ο-ΤΙΜΕΣ'!AI233)</f>
        <v>-3.7307052412810592E-2</v>
      </c>
      <c r="AJ234" s="29">
        <f>LN('ΒΗΜΑ 2ο-ΤΙΜΕΣ'!AJ234/'ΒΗΜΑ 2ο-ΤΙΜΕΣ'!AJ233)</f>
        <v>-3.3955890011382718E-3</v>
      </c>
      <c r="AK234" s="29">
        <f>LN('ΒΗΜΑ 2ο-ΤΙΜΕΣ'!AK234/'ΒΗΜΑ 2ο-ΤΙΜΕΣ'!AK233)</f>
        <v>-7.7670293376596589E-3</v>
      </c>
      <c r="AL234" s="29">
        <f>LN('ΒΗΜΑ 2ο-ΤΙΜΕΣ'!AL234/'ΒΗΜΑ 2ο-ΤΙΜΕΣ'!AL233)</f>
        <v>-5.1679701584425612E-3</v>
      </c>
      <c r="AM234" s="29">
        <f>LN('ΒΗΜΑ 2ο-ΤΙΜΕΣ'!AM234/'ΒΗΜΑ 2ο-ΤΙΜΕΣ'!AM233)</f>
        <v>4.13223728491037E-3</v>
      </c>
      <c r="AN234" s="29">
        <f>LN('ΒΗΜΑ 2ο-ΤΙΜΕΣ'!AN234/'ΒΗΜΑ 2ο-ΤΙΜΕΣ'!AN233)</f>
        <v>-1.7241806434506103E-2</v>
      </c>
      <c r="AO234" s="29">
        <f>LN('ΒΗΜΑ 2ο-ΤΙΜΕΣ'!AO234/'ΒΗΜΑ 2ο-ΤΙΜΕΣ'!AO233)</f>
        <v>-1.0411245084105038E-3</v>
      </c>
    </row>
    <row r="235" spans="1:41">
      <c r="A235" s="28">
        <v>43258</v>
      </c>
      <c r="B235" s="29">
        <f>LN('ΒΗΜΑ 2ο-ΤΙΜΕΣ'!B235/'ΒΗΜΑ 2ο-ΤΙΜΕΣ'!B234)</f>
        <v>-4.4543503493801968E-3</v>
      </c>
      <c r="C235" s="29">
        <f>LN('ΒΗΜΑ 2ο-ΤΙΜΕΣ'!C235/'ΒΗΜΑ 2ο-ΤΙΜΕΣ'!C234)</f>
        <v>6.4102783609190188E-3</v>
      </c>
      <c r="D235" s="29">
        <f>LN('ΒΗΜΑ 2ο-ΤΙΜΕΣ'!D235/'ΒΗΜΑ 2ο-ΤΙΜΕΣ'!D234)</f>
        <v>-5.0293484050019733E-3</v>
      </c>
      <c r="E235" s="29">
        <f>LN('ΒΗΜΑ 2ο-ΤΙΜΕΣ'!E235/'ΒΗΜΑ 2ο-ΤΙΜΕΣ'!E234)</f>
        <v>2.0419839008742745E-2</v>
      </c>
      <c r="F235" s="29">
        <f>LN('ΒΗΜΑ 2ο-ΤΙΜΕΣ'!F235/'ΒΗΜΑ 2ο-ΤΙΜΕΣ'!F234)</f>
        <v>9.8040000966208348E-3</v>
      </c>
      <c r="G235" s="29">
        <f>LN('ΒΗΜΑ 2ο-ΤΙΜΕΣ'!G235/'ΒΗΜΑ 2ο-ΤΙΜΕΣ'!G234)</f>
        <v>-1.9121041446778397E-2</v>
      </c>
      <c r="H235" s="29">
        <f>LN('ΒΗΜΑ 2ο-ΤΙΜΕΣ'!H235/'ΒΗΜΑ 2ο-ΤΙΜΕΣ'!H234)</f>
        <v>6.4308903302903314E-3</v>
      </c>
      <c r="I235" s="29">
        <f>LN('ΒΗΜΑ 2ο-ΤΙΜΕΣ'!I235/'ΒΗΜΑ 2ο-ΤΙΜΕΣ'!I234)</f>
        <v>1.3698844358161927E-2</v>
      </c>
      <c r="J235" s="29">
        <f>LN('ΒΗΜΑ 2ο-ΤΙΜΕΣ'!J235/'ΒΗΜΑ 2ο-ΤΙΜΕΣ'!J234)</f>
        <v>-3.7594029239058128E-3</v>
      </c>
      <c r="K235" s="29">
        <f>LN('ΒΗΜΑ 2ο-ΤΙΜΕΣ'!K235/'ΒΗΜΑ 2ο-ΤΙΜΕΣ'!K234)</f>
        <v>1.9934214900817111E-2</v>
      </c>
      <c r="L235" s="29">
        <f>LN('ΒΗΜΑ 2ο-ΤΙΜΕΣ'!L235/'ΒΗΜΑ 2ο-ΤΙΜΕΣ'!L234)</f>
        <v>3.8399132934535757E-2</v>
      </c>
      <c r="M235" s="29">
        <f>LN('ΒΗΜΑ 2ο-ΤΙΜΕΣ'!M235/'ΒΗΜΑ 2ο-ΤΙΜΕΣ'!M234)</f>
        <v>5.9701669865037544E-3</v>
      </c>
      <c r="N235" s="29">
        <f>LN('ΒΗΜΑ 2ο-ΤΙΜΕΣ'!N235/'ΒΗΜΑ 2ο-ΤΙΜΕΣ'!N234)</f>
        <v>4.5558165358608824E-3</v>
      </c>
      <c r="O235" s="29">
        <f>LN('ΒΗΜΑ 2ο-ΤΙΜΕΣ'!O235/'ΒΗΜΑ 2ο-ΤΙΜΕΣ'!O234)</f>
        <v>1.1741817876683195E-2</v>
      </c>
      <c r="P235" s="29">
        <f>LN('ΒΗΜΑ 2ο-ΤΙΜΕΣ'!P235/'ΒΗΜΑ 2ο-ΤΙΜΕΣ'!P234)</f>
        <v>-0.1096989172564245</v>
      </c>
      <c r="Q235" s="29">
        <f>LN('ΒΗΜΑ 2ο-ΤΙΜΕΣ'!Q235/'ΒΗΜΑ 2ο-ΤΙΜΕΣ'!Q234)</f>
        <v>1.753247876164063E-2</v>
      </c>
      <c r="R235" s="29">
        <f>LN('ΒΗΜΑ 2ο-ΤΙΜΕΣ'!R235/'ΒΗΜΑ 2ο-ΤΙΜΕΣ'!R234)</f>
        <v>-7.5228726629875241E-3</v>
      </c>
      <c r="S235" s="29">
        <f>LN('ΒΗΜΑ 2ο-ΤΙΜΕΣ'!S235/'ΒΗΜΑ 2ο-ΤΙΜΕΣ'!S234)</f>
        <v>1.6764463272523522E-3</v>
      </c>
      <c r="T235" s="29">
        <f>LN('ΒΗΜΑ 2ο-ΤΙΜΕΣ'!T235/'ΒΗΜΑ 2ο-ΤΙΜΕΣ'!T234)</f>
        <v>1.5288692515090336E-2</v>
      </c>
      <c r="U235" s="29">
        <f>LN('ΒΗΜΑ 2ο-ΤΙΜΕΣ'!U235/'ΒΗΜΑ 2ο-ΤΙΜΕΣ'!U234)</f>
        <v>-6.7114345879868038E-3</v>
      </c>
      <c r="V235" s="29">
        <f>LN('ΒΗΜΑ 2ο-ΤΙΜΕΣ'!V235/'ΒΗΜΑ 2ο-ΤΙΜΕΣ'!V234)</f>
        <v>0</v>
      </c>
      <c r="W235" s="29">
        <f>LN('ΒΗΜΑ 2ο-ΤΙΜΕΣ'!W235/'ΒΗΜΑ 2ο-ΤΙΜΕΣ'!W234)</f>
        <v>-8.0599169771002864E-3</v>
      </c>
      <c r="X235" s="29">
        <f>LN('ΒΗΜΑ 2ο-ΤΙΜΕΣ'!X235/'ΒΗΜΑ 2ο-ΤΙΜΕΣ'!X234)</f>
        <v>2.6021352179516925E-3</v>
      </c>
      <c r="Y235" s="29">
        <f>LN('ΒΗΜΑ 2ο-ΤΙΜΕΣ'!Y235/'ΒΗΜΑ 2ο-ΤΙΜΕΣ'!Y234)</f>
        <v>1.820070464684637E-2</v>
      </c>
      <c r="Z235" s="29">
        <f>LN('ΒΗΜΑ 2ο-ΤΙΜΕΣ'!Z235/'ΒΗΜΑ 2ο-ΤΙΜΕΣ'!Z234)</f>
        <v>9.2593254127967262E-3</v>
      </c>
      <c r="AA235" s="29">
        <f>LN('ΒΗΜΑ 2ο-ΤΙΜΕΣ'!AA235/'ΒΗΜΑ 2ο-ΤΙΜΕΣ'!AA234)</f>
        <v>0</v>
      </c>
      <c r="AB235" s="29">
        <f>LN('ΒΗΜΑ 2ο-ΤΙΜΕΣ'!AB235/'ΒΗΜΑ 2ο-ΤΙΜΕΣ'!AB234)</f>
        <v>-4.7619137602435907E-3</v>
      </c>
      <c r="AC235" s="29">
        <f>LN('ΒΗΜΑ 2ο-ΤΙΜΕΣ'!AC235/'ΒΗΜΑ 2ο-ΤΙΜΕΣ'!AC234)</f>
        <v>-2.2429024078398783E-2</v>
      </c>
      <c r="AD235" s="29">
        <f>LN('ΒΗΜΑ 2ο-ΤΙΜΕΣ'!AD235/'ΒΗΜΑ 2ο-ΤΙΜΕΣ'!AD234)</f>
        <v>-7.4627212015894884E-3</v>
      </c>
      <c r="AE235" s="29">
        <f>LN('ΒΗΜΑ 2ο-ΤΙΜΕΣ'!AE235/'ΒΗΜΑ 2ο-ΤΙΜΕΣ'!AE234)</f>
        <v>2.4844733276621869E-3</v>
      </c>
      <c r="AF235" s="29">
        <f>LN('ΒΗΜΑ 2ο-ΤΙΜΕΣ'!AF235/'ΒΗΜΑ 2ο-ΤΙΜΕΣ'!AF234)</f>
        <v>7.4906717291576587E-3</v>
      </c>
      <c r="AG235" s="29">
        <f>LN('ΒΗΜΑ 2ο-ΤΙΜΕΣ'!AG235/'ΒΗΜΑ 2ο-ΤΙΜΕΣ'!AG234)</f>
        <v>-1.177163173014863E-3</v>
      </c>
      <c r="AH235" s="29">
        <f>LN('ΒΗΜΑ 2ο-ΤΙΜΕΣ'!AH235/'ΒΗΜΑ 2ο-ΤΙΜΕΣ'!AH234)</f>
        <v>-5.6593246689014666E-3</v>
      </c>
      <c r="AI235" s="29">
        <f>LN('ΒΗΜΑ 2ο-ΤΙΜΕΣ'!AI235/'ΒΗΜΑ 2ο-ΤΙΜΕΣ'!AI234)</f>
        <v>-2.0680205237538857E-2</v>
      </c>
      <c r="AJ235" s="29">
        <f>LN('ΒΗΜΑ 2ο-ΤΙΜΕΣ'!AJ235/'ΒΗΜΑ 2ο-ΤΙΜΕΣ'!AJ234)</f>
        <v>5.0890695074712281E-3</v>
      </c>
      <c r="AK235" s="29">
        <f>LN('ΒΗΜΑ 2ο-ΤΙΜΕΣ'!AK235/'ΒΗΜΑ 2ο-ΤΙΜΕΣ'!AK234)</f>
        <v>5.8309203107931437E-3</v>
      </c>
      <c r="AL235" s="29">
        <f>LN('ΒΗΜΑ 2ο-ΤΙΜΕΣ'!AL235/'ΒΗΜΑ 2ο-ΤΙΜΕΣ'!AL234)</f>
        <v>-1.5666116744399463E-2</v>
      </c>
      <c r="AM235" s="29">
        <f>LN('ΒΗΜΑ 2ο-ΤΙΜΕΣ'!AM235/'ΒΗΜΑ 2ο-ΤΙΜΕΣ'!AM234)</f>
        <v>0</v>
      </c>
      <c r="AN235" s="29">
        <f>LN('ΒΗΜΑ 2ο-ΤΙΜΕΣ'!AN235/'ΒΗΜΑ 2ο-ΤΙΜΕΣ'!AN234)</f>
        <v>1.7241806434506173E-2</v>
      </c>
      <c r="AO235" s="29">
        <f>LN('ΒΗΜΑ 2ο-ΤΙΜΕΣ'!AO235/'ΒΗΜΑ 2ο-ΤΙΜΕΣ'!AO234)</f>
        <v>1.0362787035546658E-2</v>
      </c>
    </row>
    <row r="236" spans="1:41">
      <c r="A236" s="28">
        <v>43259</v>
      </c>
      <c r="B236" s="29">
        <f>LN('ΒΗΜΑ 2ο-ΤΙΜΕΣ'!B236/'ΒΗΜΑ 2ο-ΤΙΜΕΣ'!B235)</f>
        <v>-1.2352767967001051E-2</v>
      </c>
      <c r="C236" s="29">
        <f>LN('ΒΗΜΑ 2ο-ΤΙΜΕΣ'!C236/'ΒΗΜΑ 2ο-ΤΙΜΕΣ'!C235)</f>
        <v>6.3694482854799285E-3</v>
      </c>
      <c r="D236" s="29">
        <f>LN('ΒΗΜΑ 2ο-ΤΙΜΕΣ'!D236/'ΒΗΜΑ 2ο-ΤΙΜΕΣ'!D235)</f>
        <v>0</v>
      </c>
      <c r="E236" s="29">
        <f>LN('ΒΗΜΑ 2ο-ΤΙΜΕΣ'!E236/'ΒΗΜΑ 2ο-ΤΙΜΕΣ'!E235)</f>
        <v>-1.0695289116747919E-2</v>
      </c>
      <c r="F236" s="29">
        <f>LN('ΒΗΜΑ 2ο-ΤΙΜΕΣ'!F236/'ΒΗΜΑ 2ο-ΤΙΜΕΣ'!F235)</f>
        <v>0</v>
      </c>
      <c r="G236" s="29">
        <f>LN('ΒΗΜΑ 2ο-ΤΙΜΕΣ'!G236/'ΒΗΜΑ 2ο-ΤΙΜΕΣ'!G235)</f>
        <v>0</v>
      </c>
      <c r="H236" s="29">
        <f>LN('ΒΗΜΑ 2ο-ΤΙΜΕΣ'!H236/'ΒΗΜΑ 2ο-ΤΙΜΕΣ'!H235)</f>
        <v>0</v>
      </c>
      <c r="I236" s="29">
        <f>LN('ΒΗΜΑ 2ο-ΤΙΜΕΣ'!I236/'ΒΗΜΑ 2ο-ΤΙΜΕΣ'!I235)</f>
        <v>5.0890695074712281E-3</v>
      </c>
      <c r="J236" s="29">
        <f>LN('ΒΗΜΑ 2ο-ΤΙΜΕΣ'!J236/'ΒΗΜΑ 2ο-ΤΙΜΕΣ'!J235)</f>
        <v>-2.0933209666465676E-2</v>
      </c>
      <c r="K236" s="29">
        <f>LN('ΒΗΜΑ 2ο-ΤΙΜΕΣ'!K236/'ΒΗΜΑ 2ο-ΤΙΜΕΣ'!K235)</f>
        <v>-4.3956114730381093E-3</v>
      </c>
      <c r="L236" s="29">
        <f>LN('ΒΗΜΑ 2ο-ΤΙΜΕΣ'!L236/'ΒΗΜΑ 2ο-ΤΙΜΕΣ'!L235)</f>
        <v>-5.1502259763157934E-3</v>
      </c>
      <c r="M236" s="29">
        <f>LN('ΒΗΜΑ 2ο-ΤΙΜΕΣ'!M236/'ΒΗΜΑ 2ο-ΤΙΜΕΣ'!M235)</f>
        <v>3.5650661644961446E-3</v>
      </c>
      <c r="N236" s="29">
        <f>LN('ΒΗΜΑ 2ο-ΤΙΜΕΣ'!N236/'ΒΗΜΑ 2ο-ΤΙΜΕΣ'!N235)</f>
        <v>0</v>
      </c>
      <c r="O236" s="29">
        <f>LN('ΒΗΜΑ 2ο-ΤΙΜΕΣ'!O236/'ΒΗΜΑ 2ο-ΤΙΜΕΣ'!O235)</f>
        <v>3.8172573505029811E-2</v>
      </c>
      <c r="P236" s="29">
        <f>LN('ΒΗΜΑ 2ο-ΤΙΜΕΣ'!P236/'ΒΗΜΑ 2ο-ΤΙΜΕΣ'!P235)</f>
        <v>2.0086758566737292E-2</v>
      </c>
      <c r="Q236" s="29">
        <f>LN('ΒΗΜΑ 2ο-ΤΙΜΕΣ'!Q236/'ΒΗΜΑ 2ο-ΤΙΜΕΣ'!Q235)</f>
        <v>-1.4815085785140699E-2</v>
      </c>
      <c r="R236" s="29">
        <f>LN('ΒΗΜΑ 2ο-ΤΙΜΕΣ'!R236/'ΒΗΜΑ 2ο-ΤΙΜΕΣ'!R235)</f>
        <v>-2.1598280534298971E-3</v>
      </c>
      <c r="S236" s="29">
        <f>LN('ΒΗΜΑ 2ο-ΤΙΜΕΣ'!S236/'ΒΗΜΑ 2ο-ΤΙΜΕΣ'!S235)</f>
        <v>1.3311344638239287E-2</v>
      </c>
      <c r="T236" s="29">
        <f>LN('ΒΗΜΑ 2ο-ΤΙΜΕΣ'!T236/'ΒΗΜΑ 2ο-ΤΙΜΕΣ'!T235)</f>
        <v>0</v>
      </c>
      <c r="U236" s="29">
        <f>LN('ΒΗΜΑ 2ο-ΤΙΜΕΣ'!U236/'ΒΗΜΑ 2ο-ΤΙΜΕΣ'!U235)</f>
        <v>-4.4757900641493605E-2</v>
      </c>
      <c r="V236" s="29">
        <f>LN('ΒΗΜΑ 2ο-ΤΙΜΕΣ'!V236/'ΒΗΜΑ 2ο-ΤΙΜΕΣ'!V235)</f>
        <v>-1.4670189747793855E-2</v>
      </c>
      <c r="W236" s="29">
        <f>LN('ΒΗΜΑ 2ο-ΤΙΜΕΣ'!W236/'ΒΗΜΑ 2ο-ΤΙΜΕΣ'!W235)</f>
        <v>1.8328119004300179E-2</v>
      </c>
      <c r="X236" s="29">
        <f>LN('ΒΗΜΑ 2ο-ΤΙΜΕΣ'!X236/'ΒΗΜΑ 2ο-ΤΙΜΕΣ'!X235)</f>
        <v>3.1136506732795752E-3</v>
      </c>
      <c r="Y236" s="29">
        <f>LN('ΒΗΜΑ 2ο-ΤΙΜΕΣ'!Y236/'ΒΗΜΑ 2ο-ΤΙΜΕΣ'!Y235)</f>
        <v>-3.1554780858169623E-2</v>
      </c>
      <c r="Z236" s="29">
        <f>LN('ΒΗΜΑ 2ο-ΤΙΜΕΣ'!Z236/'ΒΗΜΑ 2ο-ΤΙΜΕΣ'!Z235)</f>
        <v>-4.6189458562944166E-3</v>
      </c>
      <c r="AA236" s="29">
        <f>LN('ΒΗΜΑ 2ο-ΤΙΜΕΣ'!AA236/'ΒΗΜΑ 2ο-ΤΙΜΕΣ'!AA235)</f>
        <v>-1.3053122244579106E-2</v>
      </c>
      <c r="AB236" s="29">
        <f>LN('ΒΗΜΑ 2ο-ΤΙΜΕΣ'!AB236/'ΒΗΜΑ 2ο-ΤΙΜΕΣ'!AB235)</f>
        <v>0</v>
      </c>
      <c r="AC236" s="29">
        <f>LN('ΒΗΜΑ 2ο-ΤΙΜΕΣ'!AC236/'ΒΗΜΑ 2ο-ΤΙΜΕΣ'!AC235)</f>
        <v>1.3712261863981794E-2</v>
      </c>
      <c r="AD236" s="29">
        <f>LN('ΒΗΜΑ 2ο-ΤΙΜΕΣ'!AD236/'ΒΗΜΑ 2ο-ΤΙΜΕΣ'!AD235)</f>
        <v>5.7715318927048899E-3</v>
      </c>
      <c r="AE236" s="29">
        <f>LN('ΒΗΜΑ 2ο-ΤΙΜΕΣ'!AE236/'ΒΗΜΑ 2ο-ΤΙΜΕΣ'!AE235)</f>
        <v>-2.4844733276620564E-3</v>
      </c>
      <c r="AF236" s="29">
        <f>LN('ΒΗΜΑ 2ο-ΤΙΜΕΣ'!AF236/'ΒΗΜΑ 2ο-ΤΙΜΕΣ'!AF235)</f>
        <v>0</v>
      </c>
      <c r="AG236" s="29">
        <f>LN('ΒΗΜΑ 2ο-ΤΙΜΕΣ'!AG236/'ΒΗΜΑ 2ο-ΤΙΜΕΣ'!AG235)</f>
        <v>1.1771631730148311E-3</v>
      </c>
      <c r="AH236" s="29">
        <f>LN('ΒΗΜΑ 2ο-ΤΙΜΕΣ'!AH236/'ΒΗΜΑ 2ο-ΤΙΜΕΣ'!AH235)</f>
        <v>-2.2963121508448706E-2</v>
      </c>
      <c r="AI236" s="29">
        <f>LN('ΒΗΜΑ 2ο-ΤΙΜΕΣ'!AI236/'ΒΗΜΑ 2ο-ΤΙΜΕΣ'!AI235)</f>
        <v>-2.7744528633655105E-2</v>
      </c>
      <c r="AJ236" s="29">
        <f>LN('ΒΗΜΑ 2ο-ΤΙΜΕΣ'!AJ236/'ΒΗΜΑ 2ο-ΤΙΜΕΣ'!AJ235)</f>
        <v>-2.0513539833103018E-2</v>
      </c>
      <c r="AK236" s="29">
        <f>LN('ΒΗΜΑ 2ο-ΤΙΜΕΣ'!AK236/'ΒΗΜΑ 2ο-ΤΙΜΕΣ'!AK235)</f>
        <v>-7.7821404420549628E-3</v>
      </c>
      <c r="AL236" s="29">
        <f>LN('ΒΗΜΑ 2ο-ΤΙΜΕΣ'!AL236/'ΒΗΜΑ 2ο-ΤΙΜΕΣ'!AL235)</f>
        <v>1.0471299867295437E-2</v>
      </c>
      <c r="AM236" s="29">
        <f>LN('ΒΗΜΑ 2ο-ΤΙΜΕΣ'!AM236/'ΒΗΜΑ 2ο-ΤΙΜΕΣ'!AM235)</f>
        <v>-1.0362787035546547E-2</v>
      </c>
      <c r="AN236" s="29">
        <f>LN('ΒΗΜΑ 2ο-ΤΙΜΕΣ'!AN236/'ΒΗΜΑ 2ο-ΤΙΜΕΣ'!AN235)</f>
        <v>-2.5975486403260677E-2</v>
      </c>
      <c r="AO236" s="29">
        <f>LN('ΒΗΜΑ 2ο-ΤΙΜΕΣ'!AO236/'ΒΗΜΑ 2ο-ΤΙΜΕΣ'!AO235)</f>
        <v>-2.0834086902841914E-2</v>
      </c>
    </row>
    <row r="237" spans="1:41">
      <c r="A237" s="28">
        <v>43262</v>
      </c>
      <c r="B237" s="29">
        <f>LN('ΒΗΜΑ 2ο-ΤΙΜΕΣ'!B237/'ΒΗΜΑ 2ο-ΤΙΜΕΣ'!B236)</f>
        <v>-5.6657375356771959E-3</v>
      </c>
      <c r="C237" s="29">
        <f>LN('ΒΗΜΑ 2ο-ΤΙΜΕΣ'!C237/'ΒΗΜΑ 2ο-ΤΙΜΕΣ'!C236)</f>
        <v>-2.2472855852058514E-2</v>
      </c>
      <c r="D237" s="29">
        <f>LN('ΒΗΜΑ 2ο-ΤΙΜΕΣ'!D237/'ΒΗΜΑ 2ο-ΤΙΜΕΣ'!D236)</f>
        <v>-1.1834457647002909E-2</v>
      </c>
      <c r="E237" s="29">
        <f>LN('ΒΗΜΑ 2ο-ΤΙΜΕΣ'!E237/'ΒΗΜΑ 2ο-ΤΙΜΕΣ'!E236)</f>
        <v>-3.6128724088505537E-2</v>
      </c>
      <c r="F237" s="29">
        <f>LN('ΒΗΜΑ 2ο-ΤΙΜΕΣ'!F237/'ΒΗΜΑ 2ο-ΤΙΜΕΣ'!F236)</f>
        <v>-6.1162270174359825E-3</v>
      </c>
      <c r="G237" s="29">
        <f>LN('ΒΗΜΑ 2ο-ΤΙΜΕΣ'!G237/'ΒΗΜΑ 2ο-ΤΙΜΕΣ'!G236)</f>
        <v>-7.7519768043179359E-3</v>
      </c>
      <c r="H237" s="29">
        <f>LN('ΒΗΜΑ 2ο-ΤΙΜΕΣ'!H237/'ΒΗΜΑ 2ο-ΤΙΜΕΣ'!H236)</f>
        <v>0</v>
      </c>
      <c r="I237" s="29">
        <f>LN('ΒΗΜΑ 2ο-ΤΙΜΕΣ'!I237/'ΒΗΜΑ 2ο-ΤΙΜΕΣ'!I236)</f>
        <v>-1.7065260554186983E-2</v>
      </c>
      <c r="J237" s="29">
        <f>LN('ΒΗΜΑ 2ο-ΤΙΜΕΣ'!J237/'ΒΗΜΑ 2ο-ΤΙΜΕΣ'!J236)</f>
        <v>-1.5504186535965312E-2</v>
      </c>
      <c r="K237" s="29">
        <f>LN('ΒΗΜΑ 2ο-ΤΙΜΕΣ'!K237/'ΒΗΜΑ 2ο-ΤΙΜΕΣ'!K236)</f>
        <v>-1.5538603427779048E-2</v>
      </c>
      <c r="L237" s="29">
        <f>LN('ΒΗΜΑ 2ο-ΤΙΜΕΣ'!L237/'ΒΗΜΑ 2ο-ΤΙΜΕΣ'!L236)</f>
        <v>-1.7226533114461818E-3</v>
      </c>
      <c r="M237" s="29">
        <f>LN('ΒΗΜΑ 2ο-ΤΙΜΕΣ'!M237/'ΒΗΜΑ 2ο-ΤΙΜΕΣ'!M236)</f>
        <v>-1.5541257211211912E-2</v>
      </c>
      <c r="N237" s="29">
        <f>LN('ΒΗΜΑ 2ο-ΤΙΜΕΣ'!N237/'ΒΗΜΑ 2ο-ΤΙΜΕΣ'!N236)</f>
        <v>-1.1428695823622968E-2</v>
      </c>
      <c r="O237" s="29">
        <f>LN('ΒΗΜΑ 2ο-ΤΙΜΕΣ'!O237/'ΒΗΜΑ 2ο-ΤΙΜΕΣ'!O236)</f>
        <v>2.2223136784710256E-2</v>
      </c>
      <c r="P237" s="29">
        <f>LN('ΒΗΜΑ 2ο-ΤΙΜΕΣ'!P237/'ΒΗΜΑ 2ο-ΤΙΜΕΣ'!P236)</f>
        <v>2.5246782734783889E-2</v>
      </c>
      <c r="Q237" s="29">
        <f>LN('ΒΗΜΑ 2ο-ΤΙΜΕΣ'!Q237/'ΒΗΜΑ 2ο-ΤΙΜΕΣ'!Q236)</f>
        <v>-9.543358046899859E-3</v>
      </c>
      <c r="R237" s="29">
        <f>LN('ΒΗΜΑ 2ο-ΤΙΜΕΣ'!R237/'ΒΗΜΑ 2ο-ΤΙΜΕΣ'!R236)</f>
        <v>5.3908486348765933E-3</v>
      </c>
      <c r="S237" s="29">
        <f>LN('ΒΗΜΑ 2ο-ΤΙΜΕΣ'!S237/'ΒΗΜΑ 2ο-ΤΙΜΕΣ'!S236)</f>
        <v>2.4491020008295911E-2</v>
      </c>
      <c r="T237" s="29">
        <f>LN('ΒΗΜΑ 2ο-ΤΙΜΕΣ'!T237/'ΒΗΜΑ 2ο-ΤΙΜΕΣ'!T236)</f>
        <v>-1.2491487894029141E-2</v>
      </c>
      <c r="U237" s="29">
        <f>LN('ΒΗΜΑ 2ο-ΤΙΜΕΣ'!U237/'ΒΗΜΑ 2ο-ΤΙΜΕΣ'!U236)</f>
        <v>7.0175726586465398E-3</v>
      </c>
      <c r="V237" s="29">
        <f>LN('ΒΗΜΑ 2ο-ΤΙΜΕΣ'!V237/'ΒΗΜΑ 2ο-ΤΙΜΕΣ'!V236)</f>
        <v>-1.4888612493750524E-2</v>
      </c>
      <c r="W237" s="29">
        <f>LN('ΒΗΜΑ 2ο-ΤΙΜΕΣ'!W237/'ΒΗΜΑ 2ο-ΤΙΜΕΣ'!W236)</f>
        <v>-2.0642934852751506E-2</v>
      </c>
      <c r="X237" s="29">
        <f>LN('ΒΗΜΑ 2ο-ΤΙΜΕΣ'!X237/'ΒΗΜΑ 2ο-ΤΙΜΕΣ'!X236)</f>
        <v>-1.1464429890699486E-2</v>
      </c>
      <c r="Y237" s="29">
        <f>LN('ΒΗΜΑ 2ο-ΤΙΜΕΣ'!Y237/'ΒΗΜΑ 2ο-ΤΙΜΕΣ'!Y236)</f>
        <v>8.2389755445528619E-3</v>
      </c>
      <c r="Z237" s="29">
        <f>LN('ΒΗΜΑ 2ο-ΤΙΜΕΣ'!Z237/'ΒΗΜΑ 2ο-ΤΙΜΕΣ'!Z236)</f>
        <v>-9.3023926623135612E-3</v>
      </c>
      <c r="AA237" s="29">
        <f>LN('ΒΗΜΑ 2ο-ΤΙΜΕΣ'!AA237/'ΒΗΜΑ 2ο-ΤΙΜΕΣ'!AA236)</f>
        <v>-5.7072543761324791E-2</v>
      </c>
      <c r="AB237" s="29">
        <f>LN('ΒΗΜΑ 2ο-ΤΙΜΕΣ'!AB237/'ΒΗΜΑ 2ο-ΤΙΜΕΣ'!AB236)</f>
        <v>2.3837913552761975E-3</v>
      </c>
      <c r="AC237" s="29">
        <f>LN('ΒΗΜΑ 2ο-ΤΙΜΕΣ'!AC237/'ΒΗΜΑ 2ο-ΤΙΜΕΣ'!AC236)</f>
        <v>1.9436352085712523E-3</v>
      </c>
      <c r="AD237" s="29">
        <f>LN('ΒΗΜΑ 2ο-ΤΙΜΕΣ'!AD237/'ΒΗΜΑ 2ο-ΤΙΜΕΣ'!AD236)</f>
        <v>-1.0891870780680352E-2</v>
      </c>
      <c r="AE237" s="29">
        <f>LN('ΒΗΜΑ 2ο-ΤΙΜΕΣ'!AE237/'ΒΗΜΑ 2ο-ΤΙΜΕΣ'!AE236)</f>
        <v>-4.9875415110389393E-3</v>
      </c>
      <c r="AF237" s="29">
        <f>LN('ΒΗΜΑ 2ο-ΤΙΜΕΣ'!AF237/'ΒΗΜΑ 2ο-ΤΙΜΕΣ'!AF236)</f>
        <v>-1.1257154524634447E-2</v>
      </c>
      <c r="AG237" s="29">
        <f>LN('ΒΗΜΑ 2ο-ΤΙΜΕΣ'!AG237/'ΒΗΜΑ 2ο-ΤΙΜΕΣ'!AG236)</f>
        <v>1.1757790890120365E-3</v>
      </c>
      <c r="AH237" s="29">
        <f>LN('ΒΗΜΑ 2ο-ΤΙΜΕΣ'!AH237/'ΒΗΜΑ 2ο-ΤΙΜΕΣ'!AH236)</f>
        <v>-2.3255824434754101E-3</v>
      </c>
      <c r="AI237" s="29">
        <f>LN('ΒΗΜΑ 2ο-ΤΙΜΕΣ'!AI237/'ΒΗΜΑ 2ο-ΤΙΜΕΣ'!AI236)</f>
        <v>-2.695860512331669E-2</v>
      </c>
      <c r="AJ237" s="29">
        <f>LN('ΒΗΜΑ 2ο-ΤΙΜΕΣ'!AJ237/'ΒΗΜΑ 2ο-ΤΙΜΕΣ'!AJ236)</f>
        <v>0</v>
      </c>
      <c r="AK237" s="29">
        <f>LN('ΒΗΜΑ 2ο-ΤΙΜΕΣ'!AK237/'ΒΗΜΑ 2ο-ΤΙΜΕΣ'!AK236)</f>
        <v>-1.3766195764147959E-2</v>
      </c>
      <c r="AL237" s="29">
        <f>LN('ΒΗΜΑ 2ο-ΤΙΜΕΣ'!AL237/'ΒΗΜΑ 2ο-ΤΙΜΕΣ'!AL236)</f>
        <v>0</v>
      </c>
      <c r="AM237" s="29">
        <f>LN('ΒΗΜΑ 2ο-ΤΙΜΕΣ'!AM237/'ΒΗΜΑ 2ο-ΤΙΜΕΣ'!AM236)</f>
        <v>0</v>
      </c>
      <c r="AN237" s="29">
        <f>LN('ΒΗΜΑ 2ο-ΤΙΜΕΣ'!AN237/'ΒΗΜΑ 2ο-ΤΙΜΕΣ'!AN236)</f>
        <v>-1.7699577099400975E-2</v>
      </c>
      <c r="AO237" s="29">
        <f>LN('ΒΗΜΑ 2ο-ΤΙΜΕΣ'!AO237/'ΒΗΜΑ 2ο-ΤΙΜΕΣ'!AO236)</f>
        <v>-1.4846508116994585E-2</v>
      </c>
    </row>
    <row r="238" spans="1:41">
      <c r="A238" s="28">
        <v>43263</v>
      </c>
      <c r="B238" s="29">
        <f>LN('ΒΗΜΑ 2ο-ΤΙΜΕΣ'!B238/'ΒΗΜΑ 2ο-ΤΙΜΕΣ'!B237)</f>
        <v>1.1299555253933247E-2</v>
      </c>
      <c r="C238" s="29">
        <f>LN('ΒΗΜΑ 2ο-ΤΙΜΕΣ'!C238/'ΒΗΜΑ 2ο-ΤΙΜΕΣ'!C237)</f>
        <v>6.4725145056175196E-3</v>
      </c>
      <c r="D238" s="29">
        <f>LN('ΒΗΜΑ 2ο-ΤΙΜΕΣ'!D238/'ΒΗΜΑ 2ο-ΤΙΜΕΣ'!D237)</f>
        <v>5.0890695074712281E-3</v>
      </c>
      <c r="E238" s="29">
        <f>LN('ΒΗΜΑ 2ο-ΤΙΜΕΣ'!E238/'ΒΗΜΑ 2ο-ΤΙΜΕΣ'!E237)</f>
        <v>5.558658003827462E-3</v>
      </c>
      <c r="F238" s="29">
        <f>LN('ΒΗΜΑ 2ο-ΤΙΜΕΣ'!F238/'ΒΗΜΑ 2ο-ΤΙΜΕΣ'!F237)</f>
        <v>2.4509816191401607E-3</v>
      </c>
      <c r="G238" s="29">
        <f>LN('ΒΗΜΑ 2ο-ΤΙΜΕΣ'!G238/'ΒΗΜΑ 2ο-ΤΙΜΕΣ'!G237)</f>
        <v>2.6873018251096271E-2</v>
      </c>
      <c r="H238" s="29">
        <f>LN('ΒΗΜΑ 2ο-ΤΙΜΕΣ'!H238/'ΒΗΜΑ 2ο-ΤΙΜΕΣ'!H237)</f>
        <v>0</v>
      </c>
      <c r="I238" s="29">
        <f>LN('ΒΗΜΑ 2ο-ΤΙΜΕΣ'!I238/'ΒΗΜΑ 2ο-ΤΙΜΕΣ'!I237)</f>
        <v>-8.6430961560199689E-3</v>
      </c>
      <c r="J238" s="29">
        <f>LN('ΒΗΜΑ 2ο-ΤΙΜΕΣ'!J238/'ΒΗΜΑ 2ο-ΤΙΜΕΣ'!J237)</f>
        <v>-3.9138993211364406E-3</v>
      </c>
      <c r="K238" s="29">
        <f>LN('ΒΗΜΑ 2ο-ΤΙΜΕΣ'!K238/'ΒΗΜΑ 2ο-ΤΙΜΕΣ'!K237)</f>
        <v>6.6889881507964889E-3</v>
      </c>
      <c r="L238" s="29">
        <f>LN('ΒΗΜΑ 2ο-ΤΙΜΕΣ'!L238/'ΒΗΜΑ 2ο-ΤΙΜΕΣ'!L237)</f>
        <v>-1.7256259674697252E-3</v>
      </c>
      <c r="M238" s="29">
        <f>LN('ΒΗΜΑ 2ο-ΤΙΜΕΣ'!M238/'ΒΗΜΑ 2ο-ΤΙΜΕΣ'!M237)</f>
        <v>-6.0423144559625863E-3</v>
      </c>
      <c r="N238" s="29">
        <f>LN('ΒΗΜΑ 2ο-ΤΙΜΕΣ'!N238/'ΒΗΜΑ 2ο-ΤΙΜΕΣ'!N237)</f>
        <v>2.0478531343540919E-2</v>
      </c>
      <c r="O238" s="29">
        <f>LN('ΒΗΜΑ 2ο-ΤΙΜΕΣ'!O238/'ΒΗΜΑ 2ο-ΤΙΜΕΣ'!O237)</f>
        <v>2.173998663640582E-2</v>
      </c>
      <c r="P238" s="29">
        <f>LN('ΒΗΜΑ 2ο-ΤΙΜΕΣ'!P238/'ΒΗΜΑ 2ο-ΤΙΜΕΣ'!P237)</f>
        <v>-1.6760168857465188E-2</v>
      </c>
      <c r="Q238" s="29">
        <f>LN('ΒΗΜΑ 2ο-ΤΙΜΕΣ'!Q238/'ΒΗΜΑ 2ο-ΤΙΜΕΣ'!Q237)</f>
        <v>2.0339684237122783E-2</v>
      </c>
      <c r="R238" s="29">
        <f>LN('ΒΗΜΑ 2ο-ΤΙΜΕΣ'!R238/'ΒΗΜΑ 2ο-ΤΙΜΕΣ'!R237)</f>
        <v>1.3881696486155818E-2</v>
      </c>
      <c r="S238" s="29">
        <f>LN('ΒΗΜΑ 2ο-ΤΙΜΕΣ'!S238/'ΒΗΜΑ 2ο-ΤΙΜΕΣ'!S237)</f>
        <v>-4.8504541337494661E-3</v>
      </c>
      <c r="T238" s="29">
        <f>LN('ΒΗΜΑ 2ο-ΤΙΜΕΣ'!T238/'ΒΗΜΑ 2ο-ΤΙΜΕΣ'!T237)</f>
        <v>-1.1236073266925842E-2</v>
      </c>
      <c r="U238" s="29">
        <f>LN('ΒΗΜΑ 2ο-ΤΙΜΕΣ'!U238/'ΒΗΜΑ 2ο-ΤΙΜΕΣ'!U237)</f>
        <v>-0.65877953705573744</v>
      </c>
      <c r="V238" s="29">
        <f>LN('ΒΗΜΑ 2ο-ΤΙΜΕΣ'!V238/'ΒΗΜΑ 2ο-ΤΙΜΕΣ'!V237)</f>
        <v>0</v>
      </c>
      <c r="W238" s="29">
        <f>LN('ΒΗΜΑ 2ο-ΤΙΜΕΣ'!W238/'ΒΗΜΑ 2ο-ΤΙΜΕΣ'!W237)</f>
        <v>1.3809195274186359E-2</v>
      </c>
      <c r="X238" s="29">
        <f>LN('ΒΗΜΑ 2ο-ΤΙΜΕΣ'!X238/'ΒΗΜΑ 2ο-ΤΙΜΕΣ'!X237)</f>
        <v>1.1464429890699434E-2</v>
      </c>
      <c r="Y238" s="29">
        <f>LN('ΒΗΜΑ 2ο-ΤΙΜΕΣ'!Y238/'ΒΗΜΑ 2ο-ΤΙΜΕΣ'!Y237)</f>
        <v>5.1151006667704089E-3</v>
      </c>
      <c r="Z238" s="29">
        <f>LN('ΒΗΜΑ 2ο-ΤΙΜΕΣ'!Z238/'ΒΗΜΑ 2ο-ΤΙΜΕΣ'!Z237)</f>
        <v>4.6620131058111502E-3</v>
      </c>
      <c r="AA238" s="29">
        <f>LN('ΒΗΜΑ 2ο-ΤΙΜΕΣ'!AA238/'ΒΗΜΑ 2ο-ΤΙΜΕΣ'!AA237)</f>
        <v>-6.2015702632811573E-3</v>
      </c>
      <c r="AB238" s="29">
        <f>LN('ΒΗΜΑ 2ο-ΤΙΜΕΣ'!AB238/'ΒΗΜΑ 2ο-ΤΙΜΕΣ'!AB237)</f>
        <v>-7.1684894786126279E-3</v>
      </c>
      <c r="AC238" s="29">
        <f>LN('ΒΗΜΑ 2ο-ΤΙΜΕΣ'!AC238/'ΒΗΜΑ 2ο-ΤΙΜΕΣ'!AC237)</f>
        <v>4.8426244757879908E-3</v>
      </c>
      <c r="AD238" s="29">
        <f>LN('ΒΗΜΑ 2ο-ΤΙΜΕΣ'!AD238/'ΒΗΜΑ 2ο-ΤΙΜΕΣ'!AD237)</f>
        <v>1.1906927541832391E-2</v>
      </c>
      <c r="AE238" s="29">
        <f>LN('ΒΗΜΑ 2ο-ΤΙΜΕΣ'!AE238/'ΒΗΜΑ 2ο-ΤΙΜΕΣ'!AE237)</f>
        <v>0</v>
      </c>
      <c r="AF238" s="29">
        <f>LN('ΒΗΜΑ 2ο-ΤΙΜΕΣ'!AF238/'ΒΗΜΑ 2ο-ΤΙΜΕΣ'!AF237)</f>
        <v>-3.7807228399060443E-3</v>
      </c>
      <c r="AG238" s="29">
        <f>LN('ΒΗΜΑ 2ο-ΤΙΜΕΣ'!AG238/'ΒΗΜΑ 2ο-ΤΙΜΕΣ'!AG237)</f>
        <v>1.5160640230681446E-2</v>
      </c>
      <c r="AH238" s="29">
        <f>LN('ΒΗΜΑ 2ο-ΤΙΜΕΣ'!AH238/'ΒΗΜΑ 2ο-ΤΙΜΕΣ'!AH237)</f>
        <v>5.803846819800269E-3</v>
      </c>
      <c r="AI238" s="29">
        <f>LN('ΒΗΜΑ 2ο-ΤΙΜΕΣ'!AI238/'ΒΗΜΑ 2ο-ΤΙΜΕΣ'!AI237)</f>
        <v>6.2860343185967898E-3</v>
      </c>
      <c r="AJ238" s="29">
        <f>LN('ΒΗΜΑ 2ο-ΤΙΜΕΣ'!AJ238/'ΒΗΜΑ 2ο-ΤΙΜΕΣ'!AJ237)</f>
        <v>3.4482792789159236E-3</v>
      </c>
      <c r="AK238" s="29">
        <f>LN('ΒΗΜΑ 2ο-ΤΙΜΕΣ'!AK238/'ΒΗΜΑ 2ο-ΤΙΜΕΣ'!AK237)</f>
        <v>9.8522964430116395E-3</v>
      </c>
      <c r="AL238" s="29">
        <f>LN('ΒΗΜΑ 2ο-ΤΙΜΕΣ'!AL238/'ΒΗΜΑ 2ο-ΤΙΜΕΣ'!AL237)</f>
        <v>1.5504186535965254E-2</v>
      </c>
      <c r="AM238" s="29">
        <f>LN('ΒΗΜΑ 2ο-ΤΙΜΕΣ'!AM238/'ΒΗΜΑ 2ο-ΤΙΜΕΣ'!AM237)</f>
        <v>6.2305497506361628E-3</v>
      </c>
      <c r="AN238" s="29">
        <f>LN('ΒΗΜΑ 2ο-ΤΙΜΕΣ'!AN238/'ΒΗΜΑ 2ο-ΤΙΜΕΣ'!AN237)</f>
        <v>8.8889474172459942E-3</v>
      </c>
      <c r="AO238" s="29">
        <f>LN('ΒΗΜΑ 2ο-ΤΙΜΕΣ'!AO238/'ΒΗΜΑ 2ο-ΤΙΜΕΣ'!AO237)</f>
        <v>5.3276631077875686E-3</v>
      </c>
    </row>
    <row r="239" spans="1:41">
      <c r="A239" s="28">
        <v>43264</v>
      </c>
      <c r="B239" s="29">
        <f>LN('ΒΗΜΑ 2ο-ΤΙΜΕΣ'!B239/'ΒΗΜΑ 2ο-ΤΙΜΕΣ'!B238)</f>
        <v>-5.633817718256131E-3</v>
      </c>
      <c r="C239" s="29">
        <f>LN('ΒΗΜΑ 2ο-ΤΙΜΕΣ'!C239/'ΒΗΜΑ 2ο-ΤΙΜΕΣ'!C238)</f>
        <v>1.4411778661303184E-2</v>
      </c>
      <c r="D239" s="29">
        <f>LN('ΒΗΜΑ 2ο-ΤΙΜΕΣ'!D239/'ΒΗΜΑ 2ο-ΤΙΜΕΣ'!D238)</f>
        <v>1.5113637810048106E-2</v>
      </c>
      <c r="E239" s="29">
        <f>LN('ΒΗΜΑ 2ο-ΤΙΜΕΣ'!E239/'ΒΗΜΑ 2ο-ΤΙΜΕΣ'!E238)</f>
        <v>-5.5586580038273813E-3</v>
      </c>
      <c r="F239" s="29">
        <f>LN('ΒΗΜΑ 2ο-ΤΙΜΕΣ'!F239/'ΒΗΜΑ 2ο-ΤΙΜΕΣ'!F238)</f>
        <v>9.744291474678141E-3</v>
      </c>
      <c r="G239" s="29">
        <f>LN('ΒΗΜΑ 2ο-ΤΙΜΕΣ'!G239/'ΒΗΜΑ 2ο-ΤΙΜΕΣ'!G238)</f>
        <v>-3.7950709685514979E-3</v>
      </c>
      <c r="H239" s="29">
        <f>LN('ΒΗΜΑ 2ο-ΤΙΜΕΣ'!H239/'ΒΗΜΑ 2ο-ΤΙΜΕΣ'!H238)</f>
        <v>0</v>
      </c>
      <c r="I239" s="29">
        <f>LN('ΒΗΜΑ 2ο-ΤΙΜΕΣ'!I239/'ΒΗΜΑ 2ο-ΤΙΜΕΣ'!I238)</f>
        <v>6.920442844573757E-3</v>
      </c>
      <c r="J239" s="29">
        <f>LN('ΒΗΜΑ 2ο-ΤΙΜΕΣ'!J239/'ΒΗΜΑ 2ο-ΤΙΜΕΣ'!J238)</f>
        <v>0</v>
      </c>
      <c r="K239" s="29">
        <f>LN('ΒΗΜΑ 2ο-ΤΙΜΕΣ'!K239/'ΒΗΜΑ 2ο-ΤΙΜΕΣ'!K238)</f>
        <v>0</v>
      </c>
      <c r="L239" s="29">
        <f>LN('ΒΗΜΑ 2ο-ΤΙΜΕΣ'!L239/'ΒΗΜΑ 2ο-ΤΙΜΕΣ'!L238)</f>
        <v>-1.5666116744399463E-2</v>
      </c>
      <c r="M239" s="29">
        <f>LN('ΒΗΜΑ 2ο-ΤΙΜΕΣ'!M239/'ΒΗΜΑ 2ο-ΤΙΜΕΣ'!M238)</f>
        <v>6.0423144559626617E-3</v>
      </c>
      <c r="N239" s="29">
        <f>LN('ΒΗΜΑ 2ο-ΤΙΜΕΣ'!N239/'ΒΗΜΑ 2ο-ΤΙΜΕΣ'!N238)</f>
        <v>2.2497197340153245E-3</v>
      </c>
      <c r="O239" s="29">
        <f>LN('ΒΗΜΑ 2ο-ΤΙΜΕΣ'!O239/'ΒΗΜΑ 2ο-ΤΙΜΕΣ'!O238)</f>
        <v>1.423511582187191E-2</v>
      </c>
      <c r="P239" s="29">
        <f>LN('ΒΗΜΑ 2ο-ΤΙΜΕΣ'!P239/'ΒΗΜΑ 2ο-ΤΙΜΕΣ'!P238)</f>
        <v>-4.3172171865208546E-2</v>
      </c>
      <c r="Q239" s="29">
        <f>LN('ΒΗΜΑ 2ο-ΤΙΜΕΣ'!Q239/'ΒΗΜΑ 2ο-ΤΙΜΕΣ'!Q238)</f>
        <v>-6.7340321813440683E-3</v>
      </c>
      <c r="R239" s="29">
        <f>LN('ΒΗΜΑ 2ο-ΤΙΜΕΣ'!R239/'ΒΗΜΑ 2ο-ΤΙΜΕΣ'!R238)</f>
        <v>6.3425159764705008E-3</v>
      </c>
      <c r="S239" s="29">
        <f>LN('ΒΗΜΑ 2ο-ΤΙΜΕΣ'!S239/'ΒΗΜΑ 2ο-ΤΙΜΕΣ'!S238)</f>
        <v>-2.7939368689241423E-2</v>
      </c>
      <c r="T239" s="29">
        <f>LN('ΒΗΜΑ 2ο-ΤΙΜΕΣ'!T239/'ΒΗΜΑ 2ο-ΤΙΜΕΣ'!T238)</f>
        <v>-1.4224990931347213E-2</v>
      </c>
      <c r="U239" s="29">
        <f>LN('ΒΗΜΑ 2ο-ΤΙΜΕΣ'!U239/'ΒΗΜΑ 2ο-ΤΙΜΕΣ'!U238)</f>
        <v>1.342302033214055E-2</v>
      </c>
      <c r="V239" s="29">
        <f>LN('ΒΗΜΑ 2ο-ΤΙΜΕΣ'!V239/'ΒΗΜΑ 2ο-ΤΙΜΕΣ'!V238)</f>
        <v>2.9558802241544429E-2</v>
      </c>
      <c r="W239" s="29">
        <f>LN('ΒΗΜΑ 2ο-ΤΙΜΕΣ'!W239/'ΒΗΜΑ 2ο-ΤΙΜΕΣ'!W238)</f>
        <v>5.6980211146377959E-3</v>
      </c>
      <c r="X239" s="29">
        <f>LN('ΒΗΜΑ 2ο-ΤΙΜΕΣ'!X239/'ΒΗΜΑ 2ο-ΤΙΜΕΣ'!X238)</f>
        <v>5.1679701584423773E-3</v>
      </c>
      <c r="Y239" s="29">
        <f>LN('ΒΗΜΑ 2ο-ΤΙΜΕΣ'!Y239/'ΒΗΜΑ 2ο-ΤΙΜΕΣ'!Y238)</f>
        <v>3.4105612486510839E-2</v>
      </c>
      <c r="Z239" s="29">
        <f>LN('ΒΗΜΑ 2ο-ΤΙΜΕΣ'!Z239/'ΒΗΜΑ 2ο-ΤΙΜΕΣ'!Z238)</f>
        <v>4.6403795565023009E-3</v>
      </c>
      <c r="AA239" s="29">
        <f>LN('ΒΗΜΑ 2ο-ΤΙΜΕΣ'!AA239/'ΒΗΜΑ 2ο-ΤΙΜΕΣ'!AA238)</f>
        <v>9.2879924664707215E-3</v>
      </c>
      <c r="AB239" s="29">
        <f>LN('ΒΗΜΑ 2ο-ΤΙΜΕΣ'!AB239/'ΒΗΜΑ 2ο-ΤΙΜΕΣ'!AB238)</f>
        <v>0</v>
      </c>
      <c r="AC239" s="29">
        <f>LN('ΒΗΜΑ 2ο-ΤΙΜΕΣ'!AC239/'ΒΗΜΑ 2ο-ΤΙΜΕΣ'!AC238)</f>
        <v>1.1527505171067414E-2</v>
      </c>
      <c r="AD239" s="29">
        <f>LN('ΒΗΜΑ 2ο-ΤΙΜΕΣ'!AD239/'ΒΗΜΑ 2ο-ΤΙΜΕΣ'!AD238)</f>
        <v>1.0140274656288575E-3</v>
      </c>
      <c r="AE239" s="29">
        <f>LN('ΒΗΜΑ 2ο-ΤΙΜΕΣ'!AE239/'ΒΗΜΑ 2ο-ΤΙΜΕΣ'!AE238)</f>
        <v>0</v>
      </c>
      <c r="AF239" s="29">
        <f>LN('ΒΗΜΑ 2ο-ΤΙΜΕΣ'!AF239/'ΒΗΜΑ 2ο-ΤΙΜΕΣ'!AF238)</f>
        <v>-3.7950709685516094E-3</v>
      </c>
      <c r="AG239" s="29">
        <f>LN('ΒΗΜΑ 2ο-ΤΙΜΕΣ'!AG239/'ΒΗΜΑ 2ο-ΤΙΜΕΣ'!AG238)</f>
        <v>3.4662079764863291E-3</v>
      </c>
      <c r="AH239" s="29">
        <f>LN('ΒΗΜΑ 2ο-ΤΙΜΕΣ'!AH239/'ΒΗΜΑ 2ο-ΤΙΜΕΣ'!AH238)</f>
        <v>6.920442844573757E-3</v>
      </c>
      <c r="AI239" s="29">
        <f>LN('ΒΗΜΑ 2ο-ΤΙΜΕΣ'!AI239/'ΒΗΜΑ 2ο-ΤΙΜΕΣ'!AI238)</f>
        <v>1.7085582587733978E-2</v>
      </c>
      <c r="AJ239" s="29">
        <f>LN('ΒΗΜΑ 2ο-ΤΙΜΕΣ'!AJ239/'ΒΗΜΑ 2ο-ΤΙΜΕΣ'!AJ238)</f>
        <v>-1.3865040137171564E-2</v>
      </c>
      <c r="AK239" s="29">
        <f>LN('ΒΗΜΑ 2ο-ΤΙΜΕΣ'!AK239/'ΒΗΜΑ 2ο-ΤΙΜΕΣ'!AK238)</f>
        <v>-3.9292781398894382E-3</v>
      </c>
      <c r="AL239" s="29">
        <f>LN('ΒΗΜΑ 2ο-ΤΙΜΕΣ'!AL239/'ΒΗΜΑ 2ο-ΤΙΜΕΣ'!AL238)</f>
        <v>-7.7220460939102778E-3</v>
      </c>
      <c r="AM239" s="29">
        <f>LN('ΒΗΜΑ 2ο-ΤΙΜΕΣ'!AM239/'ΒΗΜΑ 2ο-ΤΙΜΕΣ'!AM238)</f>
        <v>-6.2305497506360864E-3</v>
      </c>
      <c r="AN239" s="29">
        <f>LN('ΒΗΜΑ 2ο-ΤΙΜΕΣ'!AN239/'ΒΗΜΑ 2ο-ΤΙΜΕΣ'!AN238)</f>
        <v>2.6202372394024117E-2</v>
      </c>
      <c r="AO239" s="29">
        <f>LN('ΒΗΜΑ 2ο-ΤΙΜΕΣ'!AO239/'ΒΗΜΑ 2ο-ΤΙΜΕΣ'!AO238)</f>
        <v>6.355953600698727E-3</v>
      </c>
    </row>
    <row r="240" spans="1:41">
      <c r="A240" s="28">
        <v>43265</v>
      </c>
      <c r="B240" s="29">
        <f>LN('ΒΗΜΑ 2ο-ΤΙΜΕΣ'!B240/'ΒΗΜΑ 2ο-ΤΙΜΕΣ'!B239)</f>
        <v>0</v>
      </c>
      <c r="C240" s="29">
        <f>LN('ΒΗΜΑ 2ο-ΤΙΜΕΣ'!C240/'ΒΗΜΑ 2ο-ΤΙΜΕΣ'!C239)</f>
        <v>1.1067306639681753E-2</v>
      </c>
      <c r="D240" s="29">
        <f>LN('ΒΗΜΑ 2ο-ΤΙΜΕΣ'!D240/'ΒΗΜΑ 2ο-ΤΙΜΕΣ'!D239)</f>
        <v>1.980262729617973E-2</v>
      </c>
      <c r="E240" s="29">
        <f>LN('ΒΗΜΑ 2ο-ΤΙΜΕΣ'!E240/'ΒΗΜΑ 2ο-ΤΙΜΕΣ'!E239)</f>
        <v>-4.469281182297143E-3</v>
      </c>
      <c r="F240" s="29">
        <f>LN('ΒΗΜΑ 2ο-ΤΙΜΕΣ'!F240/'ΒΗΜΑ 2ο-ΤΙΜΕΣ'!F239)</f>
        <v>2.4213086890103454E-3</v>
      </c>
      <c r="G240" s="29">
        <f>LN('ΒΗΜΑ 2ο-ΤΙΜΕΣ'!G240/'ΒΗΜΑ 2ο-ΤΙΜΕΣ'!G239)</f>
        <v>7.5757938084577226E-3</v>
      </c>
      <c r="H240" s="29">
        <f>LN('ΒΗΜΑ 2ο-ΤΙΜΕΣ'!H240/'ΒΗΜΑ 2ο-ΤΙΜΕΣ'!H239)</f>
        <v>0</v>
      </c>
      <c r="I240" s="29">
        <f>LN('ΒΗΜΑ 2ο-ΤΙΜΕΣ'!I240/'ΒΗΜΑ 2ο-ΤΙΜΕΣ'!I239)</f>
        <v>2.3851215822179847E-2</v>
      </c>
      <c r="J240" s="29">
        <f>LN('ΒΗΜΑ 2ο-ΤΙΜΕΣ'!J240/'ΒΗΜΑ 2ο-ΤΙΜΕΣ'!J239)</f>
        <v>-1.3820555618632087E-2</v>
      </c>
      <c r="K240" s="29">
        <f>LN('ΒΗΜΑ 2ο-ΤΙΜΕΣ'!K240/'ΒΗΜΑ 2ο-ΤΙΜΕΣ'!K239)</f>
        <v>2.2197567383130316E-3</v>
      </c>
      <c r="L240" s="29">
        <f>LN('ΒΗΜΑ 2ο-ΤΙΜΕΣ'!L240/'ΒΗΜΑ 2ο-ΤΙΜΕΣ'!L239)</f>
        <v>5.1293294387550481E-2</v>
      </c>
      <c r="M240" s="29">
        <f>LN('ΒΗΜΑ 2ο-ΤΙΜΕΣ'!M240/'ΒΗΜΑ 2ο-ΤΙΜΕΣ'!M239)</f>
        <v>0.10836803672178166</v>
      </c>
      <c r="N240" s="29">
        <f>LN('ΒΗΜΑ 2ο-ΤΙΜΕΣ'!N240/'ΒΗΜΑ 2ο-ΤΙΜΕΣ'!N239)</f>
        <v>8.9486055760140144E-3</v>
      </c>
      <c r="O240" s="29">
        <f>LN('ΒΗΜΑ 2ο-ΤΙΜΕΣ'!O240/'ΒΗΜΑ 2ο-ΤΙΜΕΣ'!O239)</f>
        <v>-3.5398267051241737E-3</v>
      </c>
      <c r="P240" s="29">
        <f>LN('ΒΗΜΑ 2ο-ΤΙΜΕΣ'!P240/'ΒΗΜΑ 2ο-ΤΙΜΕΣ'!P239)</f>
        <v>1.4598799421152631E-2</v>
      </c>
      <c r="Q240" s="29">
        <f>LN('ΒΗΜΑ 2ο-ΤΙΜΕΣ'!Q240/'ΒΗΜΑ 2ο-ΤΙΜΕΣ'!Q239)</f>
        <v>2.6990569691649835E-3</v>
      </c>
      <c r="R240" s="29">
        <f>LN('ΒΗΜΑ 2ο-ΤΙΜΕΣ'!R240/'ΒΗΜΑ 2ο-ΤΙΜΕΣ'!R239)</f>
        <v>1.0531859846586405E-3</v>
      </c>
      <c r="S240" s="29">
        <f>LN('ΒΗΜΑ 2ο-ΤΙΜΕΣ'!S240/'ΒΗΜΑ 2ο-ΤΙΜΕΣ'!S239)</f>
        <v>0</v>
      </c>
      <c r="T240" s="29">
        <f>LN('ΒΗΜΑ 2ο-ΤΙΜΕΣ'!T240/'ΒΗΜΑ 2ο-ΤΙΜΕΣ'!T239)</f>
        <v>-1.1527505171067383E-2</v>
      </c>
      <c r="U240" s="29">
        <f>LN('ΒΗΜΑ 2ο-ΤΙΜΕΣ'!U240/'ΒΗΜΑ 2ο-ΤΙΜΕΣ'!U239)</f>
        <v>2.1108963210235265E-2</v>
      </c>
      <c r="V240" s="29">
        <f>LN('ΒΗΜΑ 2ο-ΤΙΜΕΣ'!V240/'ΒΗΜΑ 2ο-ΤΙΜΕΣ'!V239)</f>
        <v>4.8426244757879908E-3</v>
      </c>
      <c r="W240" s="29">
        <f>LN('ΒΗΜΑ 2ο-ΤΙΜΕΣ'!W240/'ΒΗΜΑ 2ο-ΤΙΜΕΣ'!W239)</f>
        <v>-1.0279930619749385E-2</v>
      </c>
      <c r="X240" s="29">
        <f>LN('ΒΗΜΑ 2ο-ΤΙΜΕΣ'!X240/'ΒΗΜΑ 2ο-ΤΙΜΕΣ'!X239)</f>
        <v>-1.0314596066622707E-3</v>
      </c>
      <c r="Y240" s="29">
        <f>LN('ΒΗΜΑ 2ο-ΤΙΜΕΣ'!Y240/'ΒΗΜΑ 2ο-ΤΙΜΕΣ'!Y239)</f>
        <v>7.2274791072061056E-2</v>
      </c>
      <c r="Z240" s="29">
        <f>LN('ΒΗΜΑ 2ο-ΤΙΜΕΣ'!Z240/'ΒΗΜΑ 2ο-ΤΙΜΕΣ'!Z239)</f>
        <v>6.9204428445735367E-3</v>
      </c>
      <c r="AA240" s="29">
        <f>LN('ΒΗΜΑ 2ο-ΤΙΜΕΣ'!AA240/'ΒΗΜΑ 2ο-ΤΙΜΕΣ'!AA239)</f>
        <v>5.690157551825939E-2</v>
      </c>
      <c r="AB240" s="29">
        <f>LN('ΒΗΜΑ 2ο-ΤΙΜΕΣ'!AB240/'ΒΗΜΑ 2ο-ΤΙΜΕΣ'!AB239)</f>
        <v>0</v>
      </c>
      <c r="AC240" s="29">
        <f>LN('ΒΗΜΑ 2ο-ΤΙΜΕΣ'!AC240/'ΒΗΜΑ 2ο-ΤΙΜΕΣ'!AC239)</f>
        <v>-5.7471422555680713E-3</v>
      </c>
      <c r="AD240" s="29">
        <f>LN('ΒΗΜΑ 2ο-ΤΙΜΕΣ'!AD240/'ΒΗΜΑ 2ο-ΤΙΜΕΣ'!AD239)</f>
        <v>1.3089631430902927E-2</v>
      </c>
      <c r="AE240" s="29">
        <f>LN('ΒΗΜΑ 2ο-ΤΙΜΕΣ'!AE240/'ΒΗΜΑ 2ο-ΤΙΜΕΣ'!AE239)</f>
        <v>1.980262729617973E-2</v>
      </c>
      <c r="AF240" s="29">
        <f>LN('ΒΗΜΑ 2ο-ΤΙΜΕΣ'!AF240/'ΒΗΜΑ 2ο-ΤΙΜΕΣ'!AF239)</f>
        <v>-1.1472401162236807E-2</v>
      </c>
      <c r="AG240" s="29">
        <f>LN('ΒΗΜΑ 2ο-ΤΙΜΕΣ'!AG240/'ΒΗΜΑ 2ο-ΤΙΜΕΣ'!AG239)</f>
        <v>1.1527378798082617E-3</v>
      </c>
      <c r="AH240" s="29">
        <f>LN('ΒΗΜΑ 2ο-ΤΙΜΕΣ'!AH240/'ΒΗΜΑ 2ο-ΤΙΜΕΣ'!AH239)</f>
        <v>9.1533819864872013E-3</v>
      </c>
      <c r="AI240" s="29">
        <f>LN('ΒΗΜΑ 2ο-ΤΙΜΕΣ'!AI240/'ΒΗΜΑ 2ο-ΤΙΜΕΣ'!AI239)</f>
        <v>7.1611559228280065E-3</v>
      </c>
      <c r="AJ240" s="29">
        <f>LN('ΒΗΜΑ 2ο-ΤΙΜΕΣ'!AJ240/'ΒΗΜΑ 2ο-ΤΙΜΕΣ'!AJ239)</f>
        <v>1.9015266113487313E-2</v>
      </c>
      <c r="AK240" s="29">
        <f>LN('ΒΗΜΑ 2ο-ΤΙΜΕΣ'!AK240/'ΒΗΜΑ 2ο-ΤΙΜΕΣ'!AK239)</f>
        <v>-7.9051795071132611E-3</v>
      </c>
      <c r="AL240" s="29">
        <f>LN('ΒΗΜΑ 2ο-ΤΙΜΕΣ'!AL240/'ΒΗΜΑ 2ο-ΤΙΜΕΣ'!AL239)</f>
        <v>1.5384918839479456E-2</v>
      </c>
      <c r="AM240" s="29">
        <f>LN('ΒΗΜΑ 2ο-ΤΙΜΕΣ'!AM240/'ΒΗΜΑ 2ο-ΤΙΜΕΣ'!AM239)</f>
        <v>1.6529301951210506E-2</v>
      </c>
      <c r="AN240" s="29">
        <f>LN('ΒΗΜΑ 2ο-ΤΙΜΕΣ'!AN240/'ΒΗΜΑ 2ο-ΤΙΜΕΣ'!AN239)</f>
        <v>1.709443335930004E-2</v>
      </c>
      <c r="AO240" s="29">
        <f>LN('ΒΗΜΑ 2ο-ΤΙΜΕΣ'!AO240/'ΒΗΜΑ 2ο-ΤΙΜΕΣ'!AO239)</f>
        <v>0</v>
      </c>
    </row>
    <row r="241" spans="1:41">
      <c r="A241" s="28">
        <v>43266</v>
      </c>
      <c r="B241" s="29">
        <f>LN('ΒΗΜΑ 2ο-ΤΙΜΕΣ'!B241/'ΒΗΜΑ 2ο-ΤΙΜΕΣ'!B240)</f>
        <v>-2.9818723023674165E-2</v>
      </c>
      <c r="C241" s="29">
        <f>LN('ΒΗΜΑ 2ο-ΤΙΜΕΣ'!C241/'ΒΗΜΑ 2ο-ΤΙΜΕΣ'!C240)</f>
        <v>-4.9970105309280727E-2</v>
      </c>
      <c r="D241" s="29">
        <f>LN('ΒΗΜΑ 2ο-ΤΙΜΕΣ'!D241/'ΒΗΜΑ 2ο-ΤΙΜΕΣ'!D240)</f>
        <v>-3.273325344969249E-3</v>
      </c>
      <c r="E241" s="29">
        <f>LN('ΒΗΜΑ 2ο-ΤΙΜΕΣ'!E241/'ΒΗΜΑ 2ο-ΤΙΜΕΣ'!E240)</f>
        <v>-4.4893453625943283E-3</v>
      </c>
      <c r="F241" s="29">
        <f>LN('ΒΗΜΑ 2ο-ΤΙΜΕΣ'!F241/'ΒΗΜΑ 2ο-ΤΙΜΕΣ'!F240)</f>
        <v>-1.2099215027131982E-3</v>
      </c>
      <c r="G241" s="29">
        <f>LN('ΒΗΜΑ 2ο-ΤΙΜΕΣ'!G241/'ΒΗΜΑ 2ο-ΤΙΜΕΣ'!G240)</f>
        <v>0</v>
      </c>
      <c r="H241" s="29">
        <f>LN('ΒΗΜΑ 2ο-ΤΙΜΕΣ'!H241/'ΒΗΜΑ 2ο-ΤΙΜΕΣ'!H240)</f>
        <v>0</v>
      </c>
      <c r="I241" s="29">
        <f>LN('ΒΗΜΑ 2ο-ΤΙΜΕΣ'!I241/'ΒΗΜΑ 2ο-ΤΙΜΕΣ'!I240)</f>
        <v>0</v>
      </c>
      <c r="J241" s="29">
        <f>LN('ΒΗΜΑ 2ο-ΤΙΜΕΣ'!J241/'ΒΗΜΑ 2ο-ΤΙΜΕΣ'!J240)</f>
        <v>-9.9900930750862985E-3</v>
      </c>
      <c r="K241" s="29">
        <f>LN('ΒΗΜΑ 2ο-ΤΙΜΕΣ'!K241/'ΒΗΜΑ 2ο-ΤΙΜΕΣ'!K240)</f>
        <v>-2.2197567383128881E-3</v>
      </c>
      <c r="L241" s="29">
        <f>LN('ΒΗΜΑ 2ο-ΤΙΜΕΣ'!L241/'ΒΗΜΑ 2ο-ΤΙΜΕΣ'!L240)</f>
        <v>1.6529301951210506E-2</v>
      </c>
      <c r="M241" s="29">
        <f>LN('ΒΗΜΑ 2ο-ΤΙΜΕΣ'!M241/'ΒΗΜΑ 2ο-ΤΙΜΕΣ'!M240)</f>
        <v>1.1821738965166953E-2</v>
      </c>
      <c r="N241" s="29">
        <f>LN('ΒΗΜΑ 2ο-ΤΙΜΕΣ'!N241/'ΒΗΜΑ 2ο-ΤΙΜΕΣ'!N240)</f>
        <v>-2.0248160829947424E-2</v>
      </c>
      <c r="O241" s="29">
        <f>LN('ΒΗΜΑ 2ο-ΤΙΜΕΣ'!O241/'ΒΗΜΑ 2ο-ΤΙΜΕΣ'!O240)</f>
        <v>-1.4285957247476541E-2</v>
      </c>
      <c r="P241" s="29">
        <f>LN('ΒΗΜΑ 2ο-ΤΙΜΕΣ'!P241/'ΒΗΜΑ 2ο-ΤΙΜΕΣ'!P240)</f>
        <v>2.0086758566737292E-2</v>
      </c>
      <c r="Q241" s="29">
        <f>LN('ΒΗΜΑ 2ο-ΤΙΜΕΣ'!Q241/'ΒΗΜΑ 2ο-ΤΙΜΕΣ'!Q240)</f>
        <v>4.0349752121790821E-3</v>
      </c>
      <c r="R241" s="29">
        <f>LN('ΒΗΜΑ 2ο-ΤΙΜΕΣ'!R241/'ΒΗΜΑ 2ο-ΤΙΜΕΣ'!R240)</f>
        <v>-8.4567100182235087E-3</v>
      </c>
      <c r="S241" s="29">
        <f>LN('ΒΗΜΑ 2ο-ΤΙΜΕΣ'!S241/'ΒΗΜΑ 2ο-ΤΙΜΕΣ'!S240)</f>
        <v>-6.688988150796652E-3</v>
      </c>
      <c r="T241" s="29">
        <f>LN('ΒΗΜΑ 2ο-ΤΙΜΕΣ'!T241/'ΒΗΜΑ 2ο-ΤΙΜΕΣ'!T240)</f>
        <v>-3.2403424054659416E-2</v>
      </c>
      <c r="U241" s="29">
        <f>LN('ΒΗΜΑ 2ο-ΤΙΜΕΣ'!U241/'ΒΗΜΑ 2ο-ΤΙΜΕΣ'!U240)</f>
        <v>-2.1108963210235168E-2</v>
      </c>
      <c r="V241" s="29">
        <f>LN('ΒΗΜΑ 2ο-ΤΙΜΕΣ'!V241/'ΒΗΜΑ 2ο-ΤΙΜΕΣ'!V240)</f>
        <v>9.6154586994419734E-3</v>
      </c>
      <c r="W241" s="29">
        <f>LN('ΒΗΜΑ 2ο-ΤΙΜΕΣ'!W241/'ΒΗΜΑ 2ο-ΤΙΜΕΣ'!W240)</f>
        <v>2.2702450618306513E-2</v>
      </c>
      <c r="X241" s="29">
        <f>LN('ΒΗΜΑ 2ο-ΤΙΜΕΣ'!X241/'ΒΗΜΑ 2ο-ΤΙΜΕΣ'!X240)</f>
        <v>1.0314596066622124E-3</v>
      </c>
      <c r="Y241" s="29">
        <f>LN('ΒΗΜΑ 2ο-ΤΙΜΕΣ'!Y241/'ΒΗΜΑ 2ο-ΤΙΜΕΣ'!Y240)</f>
        <v>1.6378892084039681E-2</v>
      </c>
      <c r="Z241" s="29">
        <f>LN('ΒΗΜΑ 2ο-ΤΙΜΕΣ'!Z241/'ΒΗΜΑ 2ο-ΤΙΜΕΣ'!Z240)</f>
        <v>-9.2379409849363617E-3</v>
      </c>
      <c r="AA241" s="29">
        <f>LN('ΒΗΜΑ 2ο-ΤΙΜΕΣ'!AA241/'ΒΗΜΑ 2ο-ΤΙΜΕΣ'!AA240)</f>
        <v>-7.3046343788872202E-3</v>
      </c>
      <c r="AB241" s="29">
        <f>LN('ΒΗΜΑ 2ο-ΤΙΜΕΣ'!AB241/'ΒΗΜΑ 2ο-ΤΙΜΕΣ'!AB240)</f>
        <v>-2.9199154692262353E-2</v>
      </c>
      <c r="AC241" s="29">
        <f>LN('ΒΗΜΑ 2ο-ΤΙΜΕΣ'!AC241/'ΒΗΜΑ 2ο-ΤΙΜΕΣ'!AC240)</f>
        <v>-3.0231458779663753E-2</v>
      </c>
      <c r="AD241" s="29">
        <f>LN('ΒΗΜΑ 2ο-ΤΙΜΕΣ'!AD241/'ΒΗΜΑ 2ο-ΤΙΜΕΣ'!AD240)</f>
        <v>1.9482207739998602E-2</v>
      </c>
      <c r="AE241" s="29">
        <f>LN('ΒΗΜΑ 2ο-ΤΙΜΕΣ'!AE241/'ΒΗΜΑ 2ο-ΤΙΜΕΣ'!AE240)</f>
        <v>4.8899852941917702E-3</v>
      </c>
      <c r="AF241" s="29">
        <f>LN('ΒΗΜΑ 2ο-ΤΙΜΕΣ'!AF241/'ΒΗΜΑ 2ο-ΤΙΜΕΣ'!AF240)</f>
        <v>-5.5350095083164956E-2</v>
      </c>
      <c r="AG241" s="29">
        <f>LN('ΒΗΜΑ 2ο-ΤΙΜΕΣ'!AG241/'ΒΗΜΑ 2ο-ΤΙΜΕΣ'!AG240)</f>
        <v>6.8886609951853157E-3</v>
      </c>
      <c r="AH241" s="29">
        <f>LN('ΒΗΜΑ 2ο-ΤΙΜΕΣ'!AH241/'ΒΗΜΑ 2ο-ΤΙΜΕΣ'!AH240)</f>
        <v>1.1383040500602814E-3</v>
      </c>
      <c r="AI241" s="29">
        <f>LN('ΒΗΜΑ 2ο-ΤΙΜΕΣ'!AI241/'ΒΗΜΑ 2ο-ΤΙΜΕΣ'!AI240)</f>
        <v>-1.8519047767237527E-2</v>
      </c>
      <c r="AJ241" s="29">
        <f>LN('ΒΗΜΑ 2ο-ΤΙΜΕΣ'!AJ241/'ΒΗΜΑ 2ο-ΤΙΜΕΣ'!AJ240)</f>
        <v>-1.5530942030876623E-2</v>
      </c>
      <c r="AK241" s="29">
        <f>LN('ΒΗΜΑ 2ο-ΤΙΜΕΣ'!AK241/'ΒΗΜΑ 2ο-ΤΙΜΕΣ'!AK240)</f>
        <v>1.1834457647002798E-2</v>
      </c>
      <c r="AL241" s="29">
        <f>LN('ΒΗΜΑ 2ο-ΤΙΜΕΣ'!AL241/'ΒΗΜΑ 2ο-ΤΙΜΕΣ'!AL240)</f>
        <v>-7.6628727455691371E-3</v>
      </c>
      <c r="AM241" s="29">
        <f>LN('ΒΗΜΑ 2ο-ΤΙΜΕΣ'!AM241/'ΒΗΜΑ 2ο-ΤΙΜΕΣ'!AM240)</f>
        <v>-8.23049913651548E-3</v>
      </c>
      <c r="AN241" s="29">
        <f>LN('ΒΗΜΑ 2ο-ΤΙΜΕΣ'!AN241/'ΒΗΜΑ 2ο-ΤΙΜΕΣ'!AN240)</f>
        <v>-2.5752496102414625E-2</v>
      </c>
      <c r="AO241" s="29">
        <f>LN('ΒΗΜΑ 2ο-ΤΙΜΕΣ'!AO241/'ΒΗΜΑ 2ο-ΤΙΜΕΣ'!AO240)</f>
        <v>-1.0615810947656235E-2</v>
      </c>
    </row>
    <row r="242" spans="1:41">
      <c r="A242" s="28">
        <v>43269</v>
      </c>
      <c r="B242" s="29">
        <f>LN('ΒΗΜΑ 2ο-ΤΙΜΕΣ'!B242/'ΒΗΜΑ 2ο-ΤΙΜΕΣ'!B241)</f>
        <v>1.2724289664374073E-2</v>
      </c>
      <c r="C242" s="29">
        <f>LN('ΒΗΜΑ 2ο-ΤΙΜΕΣ'!C242/'ΒΗΜΑ 2ο-ΤΙΜΕΣ'!C241)</f>
        <v>1.639380977567657E-2</v>
      </c>
      <c r="D242" s="29">
        <f>LN('ΒΗΜΑ 2ο-ΤΙΜΕΣ'!D242/'ΒΗΜΑ 2ο-ΤΙΜΕΣ'!D241)</f>
        <v>3.7011464976819231E-2</v>
      </c>
      <c r="E242" s="29">
        <f>LN('ΒΗΜΑ 2ο-ΤΙΜΕΣ'!E242/'ΒΗΜΑ 2ο-ΤΙΜΕΣ'!E241)</f>
        <v>-1.0175328041652451E-2</v>
      </c>
      <c r="F242" s="29">
        <f>LN('ΒΗΜΑ 2ο-ΤΙΜΕΣ'!F242/'ΒΗΜΑ 2ο-ΤΙΜΕΣ'!F241)</f>
        <v>2.1557721074979056E-2</v>
      </c>
      <c r="G242" s="29">
        <f>LN('ΒΗΜΑ 2ο-ΤΙΜΕΣ'!G242/'ΒΗΜΑ 2ο-ΤΙΜΕΣ'!G241)</f>
        <v>-5.0300738474798892E-2</v>
      </c>
      <c r="H242" s="29">
        <f>LN('ΒΗΜΑ 2ο-ΤΙΜΕΣ'!H242/'ΒΗΜΑ 2ο-ΤΙΜΕΣ'!H241)</f>
        <v>0</v>
      </c>
      <c r="I242" s="29">
        <f>LN('ΒΗΜΑ 2ο-ΤΙΜΕΣ'!I242/'ΒΗΜΑ 2ο-ΤΙΜΕΣ'!I241)</f>
        <v>2.6579637804712102E-2</v>
      </c>
      <c r="J242" s="29">
        <f>LN('ΒΗΜΑ 2ο-ΤΙΜΕΣ'!J242/'ΒΗΜΑ 2ο-ΤΙΜΕΣ'!J241)</f>
        <v>-1.6194685919980606E-2</v>
      </c>
      <c r="K242" s="29">
        <f>LN('ΒΗΜΑ 2ο-ΤΙΜΕΣ'!K242/'ΒΗΜΑ 2ο-ΤΙΜΕΣ'!K241)</f>
        <v>0</v>
      </c>
      <c r="L242" s="29">
        <f>LN('ΒΗΜΑ 2ο-ΤΙΜΕΣ'!L242/'ΒΗΜΑ 2ο-ΤΙΜΕΣ'!L241)</f>
        <v>-4.184710993550049E-2</v>
      </c>
      <c r="M242" s="29">
        <f>LN('ΒΗΜΑ 2ο-ΤΙΜΕΣ'!M242/'ΒΗΜΑ 2ο-ΤΙΜΕΣ'!M241)</f>
        <v>5.6089466651043578E-2</v>
      </c>
      <c r="N242" s="29">
        <f>LN('ΒΗΜΑ 2ο-ΤΙΜΕΣ'!N242/'ΒΗΜΑ 2ο-ΤΙΜΕΣ'!N241)</f>
        <v>0</v>
      </c>
      <c r="O242" s="29">
        <f>LN('ΒΗΜΑ 2ο-ΤΙΜΕΣ'!O242/'ΒΗΜΑ 2ο-ΤΙΜΕΣ'!O241)</f>
        <v>0</v>
      </c>
      <c r="P242" s="29">
        <f>LN('ΒΗΜΑ 2ο-ΤΙΜΕΣ'!P242/'ΒΗΜΑ 2ο-ΤΙΜΕΣ'!P241)</f>
        <v>-5.6980211146377786E-3</v>
      </c>
      <c r="Q242" s="29">
        <f>LN('ΒΗΜΑ 2ο-ΤΙΜΕΣ'!Q242/'ΒΗΜΑ 2ο-ΤΙΜΕΣ'!Q241)</f>
        <v>-5.3835930834726427E-3</v>
      </c>
      <c r="R242" s="29">
        <f>LN('ΒΗΜΑ 2ο-ΤΙΜΕΣ'!R242/'ΒΗΜΑ 2ο-ΤΙΜΕΣ'!R241)</f>
        <v>6.3492276786587445E-3</v>
      </c>
      <c r="S242" s="29">
        <f>LN('ΒΗΜΑ 2ο-ΤΙΜΕΣ'!S242/'ΒΗΜΑ 2ο-ΤΙΜΕΣ'!S241)</f>
        <v>-1.6792615197199141E-3</v>
      </c>
      <c r="T242" s="29">
        <f>LN('ΒΗΜΑ 2ο-ΤΙΜΕΣ'!T242/'ΒΗΜΑ 2ο-ΤΙΜΕΣ'!T241)</f>
        <v>2.3669744085904703E-2</v>
      </c>
      <c r="U242" s="29">
        <f>LN('ΒΗΜΑ 2ο-ΤΙΜΕΣ'!U242/'ΒΗΜΑ 2ο-ΤΙΜΕΣ'!U241)</f>
        <v>-8.0321716972641538E-3</v>
      </c>
      <c r="V242" s="29">
        <f>LN('ΒΗΜΑ 2ο-ΤΙΜΕΣ'!V242/'ΒΗΜΑ 2ο-ΤΙΜΕΣ'!V241)</f>
        <v>-9.6154586994419804E-3</v>
      </c>
      <c r="W242" s="29">
        <f>LN('ΒΗΜΑ 2ο-ΤΙΜΕΣ'!W242/'ΒΗΜΑ 2ο-ΤΙΜΕΣ'!W241)</f>
        <v>-1.8120541113194912E-2</v>
      </c>
      <c r="X242" s="29">
        <f>LN('ΒΗΜΑ 2ο-ΤΙΜΕΣ'!X242/'ΒΗΜΑ 2ο-ΤΙΜΕΣ'!X241)</f>
        <v>-3.0975760441341693E-3</v>
      </c>
      <c r="Y242" s="29">
        <f>LN('ΒΗΜΑ 2ο-ΤΙΜΕΣ'!Y242/'ΒΗΜΑ 2ο-ΤΙΜΕΣ'!Y241)</f>
        <v>3.6036075032986181E-3</v>
      </c>
      <c r="Z242" s="29">
        <f>LN('ΒΗΜΑ 2ο-ΤΙΜΕΣ'!Z242/'ΒΗΜΑ 2ο-ΤΙΜΕΣ'!Z241)</f>
        <v>9.2379409849363599E-3</v>
      </c>
      <c r="AA242" s="29">
        <f>LN('ΒΗΜΑ 2ο-ΤΙΜΕΣ'!AA242/'ΒΗΜΑ 2ο-ΤΙΜΕΣ'!AA241)</f>
        <v>-1.4673516939497316E-3</v>
      </c>
      <c r="AB242" s="29">
        <f>LN('ΒΗΜΑ 2ο-ΤΙΜΕΣ'!AB242/'ΒΗΜΑ 2ο-ΤΙΜΕΣ'!AB241)</f>
        <v>1.9560525854493572E-2</v>
      </c>
      <c r="AC242" s="29">
        <f>LN('ΒΗΜΑ 2ο-ΤΙΜΕΣ'!AC242/'ΒΗΜΑ 2ο-ΤΙΜΕΣ'!AC241)</f>
        <v>2.5416812984123256E-2</v>
      </c>
      <c r="AD242" s="29">
        <f>LN('ΒΗΜΑ 2ο-ΤΙΜΕΣ'!AD242/'ΒΗΜΑ 2ο-ΤΙΜΕΣ'!AD241)</f>
        <v>-1.9815707826464503E-2</v>
      </c>
      <c r="AE242" s="29">
        <f>LN('ΒΗΜΑ 2ο-ΤΙΜΕΣ'!AE242/'ΒΗΜΑ 2ο-ΤΙΜΕΣ'!AE241)</f>
        <v>-2.4420036555517443E-3</v>
      </c>
      <c r="AF242" s="29">
        <f>LN('ΒΗΜΑ 2ο-ΤΙΜΕΣ'!AF242/'ΒΗΜΑ 2ο-ΤΙΜΕΣ'!AF241)</f>
        <v>5.1496525767175061E-2</v>
      </c>
      <c r="AG242" s="29">
        <f>LN('ΒΗΜΑ 2ο-ΤΙΜΕΣ'!AG242/'ΒΗΜΑ 2ο-ΤΙΜΕΣ'!AG241)</f>
        <v>-4.5871640069060429E-3</v>
      </c>
      <c r="AH242" s="29">
        <f>LN('ΒΗΜΑ 2ο-ΤΙΜΕΣ'!AH242/'ΒΗΜΑ 2ο-ΤΙΜΕΣ'!AH241)</f>
        <v>-1.138304050060392E-3</v>
      </c>
      <c r="AI242" s="29">
        <f>LN('ΒΗΜΑ 2ο-ΤΙΜΕΣ'!AI242/'ΒΗΜΑ 2ο-ΤΙΜΕΣ'!AI241)</f>
        <v>-1.7282441148747961E-2</v>
      </c>
      <c r="AJ242" s="29">
        <f>LN('ΒΗΜΑ 2ο-ΤΙΜΕΣ'!AJ242/'ΒΗΜΑ 2ο-ΤΙΜΕΣ'!AJ241)</f>
        <v>0</v>
      </c>
      <c r="AK242" s="29">
        <f>LN('ΒΗΜΑ 2ο-ΤΙΜΕΣ'!AK242/'ΒΗΜΑ 2ο-ΤΙΜΕΣ'!AK241)</f>
        <v>9.7561749453648743E-3</v>
      </c>
      <c r="AL242" s="29">
        <f>LN('ΒΗΜΑ 2ο-ΤΙΜΕΣ'!AL242/'ΒΗΜΑ 2ο-ΤΙΜΕΣ'!AL241)</f>
        <v>-3.1252543504104426E-2</v>
      </c>
      <c r="AM242" s="29">
        <f>LN('ΒΗΜΑ 2ο-ΤΙΜΕΣ'!AM242/'ΒΗΜΑ 2ο-ΤΙΜΕΣ'!AM241)</f>
        <v>8.2304991365154435E-3</v>
      </c>
      <c r="AN242" s="29">
        <f>LN('ΒΗΜΑ 2ο-ΤΙΜΕΣ'!AN242/'ΒΗΜΑ 2ο-ΤΙΜΕΣ'!AN241)</f>
        <v>0</v>
      </c>
      <c r="AO242" s="29">
        <f>LN('ΒΗΜΑ 2ο-ΤΙΜΕΣ'!AO242/'ΒΗΜΑ 2ο-ΤΙΜΕΣ'!AO241)</f>
        <v>-1.0678057608301005E-3</v>
      </c>
    </row>
    <row r="243" spans="1:41">
      <c r="A243" s="28">
        <v>43270</v>
      </c>
      <c r="B243" s="29">
        <f>LN('ΒΗΜΑ 2ο-ΤΙΜΕΣ'!B243/'ΒΗΜΑ 2ο-ΤΙΜΕΣ'!B242)</f>
        <v>8.0137807235536162E-3</v>
      </c>
      <c r="C243" s="29">
        <f>LN('ΒΗΜΑ 2ο-ΤΙΜΕΣ'!C243/'ΒΗΜΑ 2ο-ΤΙΜΕΣ'!C242)</f>
        <v>-8.1633106391610939E-3</v>
      </c>
      <c r="D243" s="29">
        <f>LN('ΒΗΜΑ 2ο-ΤΙΜΕΣ'!D243/'ΒΗΜΑ 2ο-ΤΙΜΕΣ'!D242)</f>
        <v>-3.2105486207964856E-2</v>
      </c>
      <c r="E243" s="29">
        <f>LN('ΒΗΜΑ 2ο-ΤΙΜΕΣ'!E243/'ΒΗΜΑ 2ο-ΤΙΜΕΣ'!E242)</f>
        <v>-1.2578782206860298E-2</v>
      </c>
      <c r="F243" s="29">
        <f>LN('ΒΗΜΑ 2ο-ΤΙΜΕΣ'!F243/'ΒΗΜΑ 2ο-ΤΙΜΕΣ'!F242)</f>
        <v>-1.1919092237210311E-2</v>
      </c>
      <c r="G243" s="29">
        <f>LN('ΒΗΜΑ 2ο-ΤΙΜΕΣ'!G243/'ΒΗΜΑ 2ο-ΤΙΜΕΣ'!G242)</f>
        <v>7.9051795071132473E-3</v>
      </c>
      <c r="H243" s="29">
        <f>LN('ΒΗΜΑ 2ο-ΤΙΜΕΣ'!H243/'ΒΗΜΑ 2ο-ΤΙΜΕΣ'!H242)</f>
        <v>-6.4308903302904025E-3</v>
      </c>
      <c r="I243" s="29">
        <f>LN('ΒΗΜΑ 2ο-ΤΙΜΕΣ'!I243/'ΒΗΜΑ 2ο-ΤΙΜΕΣ'!I242)</f>
        <v>-3.3336420267591836E-2</v>
      </c>
      <c r="J243" s="29">
        <f>LN('ΒΗΜΑ 2ο-ΤΙΜΕΣ'!J243/'ΒΗΜΑ 2ο-ΤΙΜΕΣ'!J242)</f>
        <v>1.2170535620255114E-2</v>
      </c>
      <c r="K243" s="29">
        <f>LN('ΒΗΜΑ 2ο-ΤΙΜΕΣ'!K243/'ΒΗΜΑ 2ο-ΤΙΜΕΣ'!K242)</f>
        <v>-2.2472855852058628E-2</v>
      </c>
      <c r="L243" s="29">
        <f>LN('ΒΗΜΑ 2ο-ΤΙΜΕΣ'!L243/'ΒΗΜΑ 2ο-ΤΙΜΕΣ'!L242)</f>
        <v>4.0206420478040607E-2</v>
      </c>
      <c r="M243" s="29">
        <f>LN('ΒΗΜΑ 2ο-ΤΙΜΕΣ'!M243/'ΒΗΜΑ 2ο-ΤΙΜΕΣ'!M242)</f>
        <v>5.8840500022933395E-2</v>
      </c>
      <c r="N243" s="29">
        <f>LN('ΒΗΜΑ 2ο-ΤΙΜΕΣ'!N243/'ΒΗΜΑ 2ο-ΤΙΜΕΣ'!N242)</f>
        <v>9.0498355199178562E-3</v>
      </c>
      <c r="O243" s="29">
        <f>LN('ΒΗΜΑ 2ο-ΤΙΜΕΣ'!O243/'ΒΗΜΑ 2ο-ΤΙΜΕΣ'!O242)</f>
        <v>7.168489478612497E-3</v>
      </c>
      <c r="P243" s="29">
        <f>LN('ΒΗΜΑ 2ο-ΤΙΜΕΣ'!P243/'ΒΗΜΑ 2ο-ΤΙΜΕΣ'!P242)</f>
        <v>5.6980211146377959E-3</v>
      </c>
      <c r="Q243" s="29">
        <f>LN('ΒΗΜΑ 2ο-ΤΙΜΕΣ'!Q243/'ΒΗΜΑ 2ο-ΤΙΜΕΣ'!Q242)</f>
        <v>-1.6326893287428781E-2</v>
      </c>
      <c r="R243" s="29">
        <f>LN('ΒΗΜΑ 2ο-ΤΙΜΕΣ'!R243/'ΒΗΜΑ 2ο-ΤΙΜΕΣ'!R242)</f>
        <v>-8.4746269909722321E-3</v>
      </c>
      <c r="S243" s="29">
        <f>LN('ΒΗΜΑ 2ο-ΤΙΜΕΣ'!S243/'ΒΗΜΑ 2ο-ΤΙΜΕΣ'!S242)</f>
        <v>6.7001925698195654E-3</v>
      </c>
      <c r="T243" s="29">
        <f>LN('ΒΗΜΑ 2ο-ΤΙΜΕΣ'!T243/'ΒΗΜΑ 2ο-ΤΙΜΕΣ'!T242)</f>
        <v>-2.0680205237538631E-2</v>
      </c>
      <c r="U243" s="29">
        <f>LN('ΒΗΜΑ 2ο-ΤΙΜΕΣ'!U243/'ΒΗΜΑ 2ο-ΤΙΜΕΣ'!U242)</f>
        <v>-8.0972102326194745E-3</v>
      </c>
      <c r="V243" s="29">
        <f>LN('ΒΗΜΑ 2ο-ΤΙΜΕΣ'!V243/'ΒΗΜΑ 2ο-ΤΙΜΕΣ'!V242)</f>
        <v>4.8192864359489218E-3</v>
      </c>
      <c r="W243" s="29">
        <f>LN('ΒΗΜΑ 2ο-ΤΙΜΕΣ'!W243/'ΒΗΜΑ 2ο-ΤΙΜΕΣ'!W242)</f>
        <v>4.5610113275624461E-3</v>
      </c>
      <c r="X243" s="29">
        <f>LN('ΒΗΜΑ 2ο-ΤΙΜΕΣ'!X243/'ΒΗΜΑ 2ο-ΤΙΜΕΣ'!X242)</f>
        <v>-1.8789696843366486E-2</v>
      </c>
      <c r="Y243" s="29">
        <f>LN('ΒΗΜΑ 2ο-ΤΙΜΕΣ'!Y243/'ΒΗΜΑ 2ο-ΤΙΜΕΣ'!Y242)</f>
        <v>-3.4770199741717696E-2</v>
      </c>
      <c r="Z243" s="29">
        <f>LN('ΒΗΜΑ 2ο-ΤΙΜΕΣ'!Z243/'ΒΗΜΑ 2ο-ΤΙΜΕΣ'!Z242)</f>
        <v>-2.301496988279163E-3</v>
      </c>
      <c r="AA243" s="29">
        <f>LN('ΒΗΜΑ 2ο-ΤΙΜΕΣ'!AA243/'ΒΗΜΑ 2ο-ΤΙΜΕΣ'!AA242)</f>
        <v>-1.4695079793599947E-3</v>
      </c>
      <c r="AB243" s="29">
        <f>LN('ΒΗΜΑ 2ο-ΤΙΜΕΣ'!AB243/'ΒΗΜΑ 2ο-ΤΙΜΕΣ'!AB242)</f>
        <v>-9.7324369182310005E-3</v>
      </c>
      <c r="AC243" s="29">
        <f>LN('ΒΗΜΑ 2ο-ΤΙΜΕΣ'!AC243/'ΒΗΜΑ 2ο-ΤΙΜΕΣ'!AC242)</f>
        <v>-9.6993970887135055E-3</v>
      </c>
      <c r="AD243" s="29">
        <f>LN('ΒΗΜΑ 2ο-ΤΙΜΕΣ'!AD243/'ΒΗΜΑ 2ο-ΤΙΜΕΣ'!AD242)</f>
        <v>-5.6865849844716125E-3</v>
      </c>
      <c r="AE243" s="29">
        <f>LN('ΒΗΜΑ 2ο-ΤΙΜΕΣ'!AE243/'ΒΗΜΑ 2ο-ΤΙΜΕΣ'!AE242)</f>
        <v>2.4420036555515873E-3</v>
      </c>
      <c r="AF243" s="29">
        <f>LN('ΒΗΜΑ 2ο-ΤΙΜΕΣ'!AF243/'ΒΗΜΑ 2ο-ΤΙΜΕΣ'!AF242)</f>
        <v>-1.5564516541111573E-2</v>
      </c>
      <c r="AG243" s="29">
        <f>LN('ΒΗΜΑ 2ο-ΤΙΜΕΣ'!AG243/'ΒΗΜΑ 2ο-ΤΙΜΕΣ'!AG242)</f>
        <v>-2.3014969882792745E-3</v>
      </c>
      <c r="AH243" s="29">
        <f>LN('ΒΗΜΑ 2ο-ΤΙΜΕΣ'!AH243/'ΒΗΜΑ 2ο-ΤΙΜΕΣ'!AH242)</f>
        <v>-9.1533819864872482E-3</v>
      </c>
      <c r="AI243" s="29">
        <f>LN('ΒΗΜΑ 2ο-ΤΙΜΕΣ'!AI243/'ΒΗΜΑ 2ο-ΤΙΜΕΣ'!AI242)</f>
        <v>3.732937309403879E-2</v>
      </c>
      <c r="AJ243" s="29">
        <f>LN('ΒΗΜΑ 2ο-ΤΙΜΕΣ'!AJ243/'ΒΗΜΑ 2ο-ΤΙΜΕΣ'!AJ242)</f>
        <v>3.4722257107490571E-3</v>
      </c>
      <c r="AK243" s="29">
        <f>LN('ΒΗΜΑ 2ο-ΤΙΜΕΣ'!AK243/'ΒΗΜΑ 2ο-ΤΙΜΕΣ'!AK242)</f>
        <v>-3.8910554929666762E-3</v>
      </c>
      <c r="AL243" s="29">
        <f>LN('ΒΗΜΑ 2ο-ΤΙΜΕΣ'!AL243/'ΒΗΜΑ 2ο-ΤΙΜΕΣ'!AL242)</f>
        <v>1.0526412986987603E-2</v>
      </c>
      <c r="AM243" s="29">
        <f>LN('ΒΗΜΑ 2ο-ΤΙΜΕΣ'!AM243/'ΒΗΜΑ 2ο-ΤΙΜΕΣ'!AM242)</f>
        <v>-8.23049913651548E-3</v>
      </c>
      <c r="AN243" s="29">
        <f>LN('ΒΗΜΑ 2ο-ΤΙΜΕΣ'!AN243/'ΒΗΜΑ 2ο-ΤΙΜΕΣ'!AN242)</f>
        <v>0</v>
      </c>
      <c r="AO243" s="29">
        <f>LN('ΒΗΜΑ 2ο-ΤΙΜΕΣ'!AO243/'ΒΗΜΑ 2ο-ΤΙΜΕΣ'!AO242)</f>
        <v>2.1344725286328412E-3</v>
      </c>
    </row>
    <row r="244" spans="1:41">
      <c r="A244" s="28">
        <v>43271</v>
      </c>
      <c r="B244" s="29">
        <f>LN('ΒΗΜΑ 2ο-ΤΙΜΕΣ'!B244/'ΒΗΜΑ 2ο-ΤΙΜΕΣ'!B243)</f>
        <v>-8.0137807235536561E-3</v>
      </c>
      <c r="C244" s="29">
        <f>LN('ΒΗΜΑ 2ο-ΤΙΜΕΣ'!C244/'ΒΗΜΑ 2ο-ΤΙΜΕΣ'!C243)</f>
        <v>4.9059787688544056E-3</v>
      </c>
      <c r="D244" s="29">
        <f>LN('ΒΗΜΑ 2ο-ΤΙΜΕΣ'!D244/'ΒΗΜΑ 2ο-ΤΙΜΕΣ'!D243)</f>
        <v>5.2434567846390459E-2</v>
      </c>
      <c r="E244" s="29">
        <f>LN('ΒΗΜΑ 2ο-ΤΙΜΕΣ'!E244/'ΒΗΜΑ 2ο-ΤΙΜΕΣ'!E243)</f>
        <v>0</v>
      </c>
      <c r="F244" s="29">
        <f>LN('ΒΗΜΑ 2ο-ΤΙΜΕΣ'!F244/'ΒΗΜΑ 2ο-ΤΙΜΕΣ'!F243)</f>
        <v>1.4285957247476652E-2</v>
      </c>
      <c r="G244" s="29">
        <f>LN('ΒΗΜΑ 2ο-ΤΙΜΕΣ'!G244/'ΒΗΜΑ 2ο-ΤΙΜΕΣ'!G243)</f>
        <v>-2.7945930390559336E-2</v>
      </c>
      <c r="H244" s="29">
        <f>LN('ΒΗΜΑ 2ο-ΤΙΜΕΣ'!H244/'ΒΗΜΑ 2ο-ΤΙΜΕΣ'!H243)</f>
        <v>0</v>
      </c>
      <c r="I244" s="29">
        <f>LN('ΒΗΜΑ 2ο-ΤΙΜΕΣ'!I244/'ΒΗΜΑ 2ο-ΤΙΜΕΣ'!I243)</f>
        <v>5.4423981887688121E-2</v>
      </c>
      <c r="J244" s="29">
        <f>LN('ΒΗΜΑ 2ο-ΤΙΜΕΣ'!J244/'ΒΗΜΑ 2ο-ΤΙΜΕΣ'!J243)</f>
        <v>3.174869831458027E-2</v>
      </c>
      <c r="K244" s="29">
        <f>LN('ΒΗΜΑ 2ο-ΤΙΜΕΣ'!K244/'ΒΗΜΑ 2ο-ΤΙΜΕΣ'!K243)</f>
        <v>-1.6036998909817076E-2</v>
      </c>
      <c r="L244" s="29">
        <f>LN('ΒΗΜΑ 2ο-ΤΙΜΕΣ'!L244/'ΒΗΜΑ 2ο-ΤΙΜΕΣ'!L243)</f>
        <v>-1.4888612493750637E-2</v>
      </c>
      <c r="M244" s="29">
        <f>LN('ΒΗΜΑ 2ο-ΤΙΜΕΣ'!M244/'ΒΗΜΑ 2ο-ΤΙΜΕΣ'!M243)</f>
        <v>2.3530497410194036E-2</v>
      </c>
      <c r="N244" s="29">
        <f>LN('ΒΗΜΑ 2ο-ΤΙΜΕΣ'!N244/'ΒΗΜΑ 2ο-ΤΙΜΕΣ'!N243)</f>
        <v>1.342302033214055E-2</v>
      </c>
      <c r="O244" s="29">
        <f>LN('ΒΗΜΑ 2ο-ΤΙΜΕΣ'!O244/'ΒΗΜΑ 2ο-ΤΙΜΕΣ'!O243)</f>
        <v>7.1174677688639549E-3</v>
      </c>
      <c r="P244" s="29">
        <f>LN('ΒΗΜΑ 2ο-ΤΙΜΕΣ'!P244/'ΒΗΜΑ 2ο-ΤΙΜΕΣ'!P243)</f>
        <v>-2.0086758566737344E-2</v>
      </c>
      <c r="Q244" s="29">
        <f>LN('ΒΗΜΑ 2ο-ΤΙΜΕΣ'!Q244/'ΒΗΜΑ 2ο-ΤΙΜΕΣ'!Q243)</f>
        <v>-1.9391189314650441E-2</v>
      </c>
      <c r="R244" s="29">
        <f>LN('ΒΗΜΑ 2ο-ΤΙΜΕΣ'!R244/'ΒΗΜΑ 2ο-ΤΙΜΕΣ'!R243)</f>
        <v>2.1253993123135366E-3</v>
      </c>
      <c r="S244" s="29">
        <f>LN('ΒΗΜΑ 2ο-ΤΙΜΕΣ'!S244/'ΒΗΜΑ 2ο-ΤΙΜΕΣ'!S243)</f>
        <v>1.6680571006970134E-3</v>
      </c>
      <c r="T244" s="29">
        <f>LN('ΒΗΜΑ 2ο-ΤΙΜΕΣ'!T244/'ΒΗΜΑ 2ο-ΤΙΜΕΣ'!T243)</f>
        <v>-1.5037877364540559E-2</v>
      </c>
      <c r="U244" s="29">
        <f>LN('ΒΗΜΑ 2ο-ΤΙΜΕΣ'!U244/'ΒΗΜΑ 2ο-ΤΙΜΕΣ'!U243)</f>
        <v>-1.9152432214756123E-2</v>
      </c>
      <c r="V244" s="29">
        <f>LN('ΒΗΜΑ 2ο-ΤΙΜΕΣ'!V244/'ΒΗΜΑ 2ο-ΤΙΜΕΣ'!V243)</f>
        <v>0</v>
      </c>
      <c r="W244" s="29">
        <f>LN('ΒΗΜΑ 2ο-ΤΙΜΕΣ'!W244/'ΒΗΜΑ 2ο-ΤΙΜΕΣ'!W243)</f>
        <v>-1.6055390753297542E-2</v>
      </c>
      <c r="X244" s="29">
        <f>LN('ΒΗΜΑ 2ο-ΤΙΜΕΣ'!X244/'ΒΗΜΑ 2ο-ΤΙΜΕΣ'!X243)</f>
        <v>-2.022421246262622E-2</v>
      </c>
      <c r="Y244" s="29">
        <f>LN('ΒΗΜΑ 2ο-ΤΙΜΕΣ'!Y244/'ΒΗΜΑ 2ο-ΤΙΜΕΣ'!Y243)</f>
        <v>-1.8639334380627533E-3</v>
      </c>
      <c r="Z244" s="29">
        <f>LN('ΒΗΜΑ 2ο-ΤΙΜΕΣ'!Z244/'ΒΗΜΑ 2ο-ΤΙΜΕΣ'!Z243)</f>
        <v>2.3014969882791674E-3</v>
      </c>
      <c r="AA244" s="29">
        <f>LN('ΒΗΜΑ 2ο-ΤΙΜΕΣ'!AA244/'ΒΗΜΑ 2ο-ΤΙΜΕΣ'!AA243)</f>
        <v>2.1819047394639673E-2</v>
      </c>
      <c r="AB244" s="29">
        <f>LN('ΒΗΜΑ 2ο-ΤΙΜΕΣ'!AB244/'ΒΗΜΑ 2ο-ΤΙΜΕΣ'!AB243)</f>
        <v>7.3081933067246224E-3</v>
      </c>
      <c r="AC244" s="29">
        <f>LN('ΒΗΜΑ 2ο-ΤΙΜΕΣ'!AC244/'ΒΗΜΑ 2ο-ΤΙΜΕΣ'!AC243)</f>
        <v>-5.8651194523981339E-3</v>
      </c>
      <c r="AD244" s="29">
        <f>LN('ΒΗΜΑ 2ο-ΤΙΜΕΣ'!AD244/'ΒΗΜΑ 2ο-ΤΙΜΕΣ'!AD243)</f>
        <v>-8.4218116099790182E-3</v>
      </c>
      <c r="AE244" s="29">
        <f>LN('ΒΗΜΑ 2ο-ΤΙΜΕΣ'!AE244/'ΒΗΜΑ 2ο-ΤΙΜΕΣ'!AE243)</f>
        <v>-4.8899852941916809E-3</v>
      </c>
      <c r="AF244" s="29">
        <f>LN('ΒΗΜΑ 2ο-ΤΙΜΕΣ'!AF244/'ΒΗΜΑ 2ο-ΤΙΜΕΣ'!AF243)</f>
        <v>7.8125397367936247E-3</v>
      </c>
      <c r="AG244" s="29">
        <f>LN('ΒΗΜΑ 2ο-ΤΙΜΕΣ'!AG244/'ΒΗΜΑ 2ο-ΤΙΜΕΣ'!AG243)</f>
        <v>1.3730192811902037E-2</v>
      </c>
      <c r="AH244" s="29">
        <f>LN('ΒΗΜΑ 2ο-ΤΙΜΕΣ'!AH244/'ΒΗΜΑ 2ο-ΤΙΜΕΣ'!AH243)</f>
        <v>2.833050662622599E-2</v>
      </c>
      <c r="AI244" s="29">
        <f>LN('ΒΗΜΑ 2ο-ΤΙΜΕΣ'!AI244/'ΒΗΜΑ 2ο-ΤΙΜΕΣ'!AI243)</f>
        <v>4.2347547829092141E-2</v>
      </c>
      <c r="AJ244" s="29">
        <f>LN('ΒΗΜΑ 2ο-ΤΙΜΕΣ'!AJ244/'ΒΗΜΑ 2ο-ΤΙΜΕΣ'!AJ243)</f>
        <v>1.7316021642781155E-3</v>
      </c>
      <c r="AK244" s="29">
        <f>LN('ΒΗΜΑ 2ο-ΤΙΜΕΣ'!AK244/'ΒΗΜΑ 2ο-ΤΙΜΕΣ'!AK243)</f>
        <v>7.7670293376595964E-3</v>
      </c>
      <c r="AL244" s="29">
        <f>LN('ΒΗΜΑ 2ο-ΤΙΜΕΣ'!AL244/'ΒΗΜΑ 2ο-ΤΙΜΕΣ'!AL243)</f>
        <v>2.5841231183887328E-2</v>
      </c>
      <c r="AM244" s="29">
        <f>LN('ΒΗΜΑ 2ο-ΤΙΜΕΣ'!AM244/'ΒΗΜΑ 2ο-ΤΙΜΕΣ'!AM243)</f>
        <v>6.1792163659581184E-3</v>
      </c>
      <c r="AN244" s="29">
        <f>LN('ΒΗΜΑ 2ο-ΤΙΜΕΣ'!AN244/'ΒΗΜΑ 2ο-ΤΙΜΕΣ'!AN243)</f>
        <v>-8.7336799687546662E-3</v>
      </c>
      <c r="AO244" s="29">
        <f>LN('ΒΗΜΑ 2ο-ΤΙΜΕΣ'!AO244/'ΒΗΜΑ 2ο-ΤΙΜΕΣ'!AO243)</f>
        <v>-4.2735107773821616E-3</v>
      </c>
    </row>
    <row r="245" spans="1:41">
      <c r="A245" s="28">
        <v>43272</v>
      </c>
      <c r="B245" s="29">
        <f>LN('ΒΗΜΑ 2ο-ΤΙΜΕΣ'!B245/'ΒΗΜΑ 2ο-ΤΙΜΕΣ'!B244)</f>
        <v>3.4423441909729197E-3</v>
      </c>
      <c r="C245" s="29">
        <f>LN('ΒΗΜΑ 2ο-ΤΙΜΕΣ'!C245/'ΒΗΜΑ 2ο-ΤΙΜΕΣ'!C244)</f>
        <v>4.3103240417506267E-2</v>
      </c>
      <c r="D245" s="29">
        <f>LN('ΒΗΜΑ 2ο-ΤΙΜΕΣ'!D245/'ΒΗΜΑ 2ο-ΤΙΜΕΣ'!D244)</f>
        <v>4.9821623776094205E-2</v>
      </c>
      <c r="E245" s="29">
        <f>LN('ΒΗΜΑ 2ο-ΤΙΜΕΣ'!E245/'ΒΗΜΑ 2ο-ΤΙΜΕΣ'!E244)</f>
        <v>1.15008638323731E-3</v>
      </c>
      <c r="F245" s="29">
        <f>LN('ΒΗΜΑ 2ο-ΤΙΜΕΣ'!F245/'ΒΗΜΑ 2ο-ΤΙΜΕΣ'!F244)</f>
        <v>-1.1827322490496007E-3</v>
      </c>
      <c r="G245" s="29">
        <f>LN('ΒΗΜΑ 2ο-ΤΙΜΕΣ'!G245/'ΒΗΜΑ 2ο-ΤΙΜΕΣ'!G244)</f>
        <v>1.207258123426924E-2</v>
      </c>
      <c r="H245" s="29">
        <f>LN('ΒΗΜΑ 2ο-ΤΙΜΕΣ'!H245/'ΒΗΜΑ 2ο-ΤΙΜΕΣ'!H244)</f>
        <v>6.4308903302903314E-3</v>
      </c>
      <c r="I245" s="29">
        <f>LN('ΒΗΜΑ 2ο-ΤΙΜΕΣ'!I245/'ΒΗΜΑ 2ο-ΤΙΜΕΣ'!I244)</f>
        <v>6.5240521868401152E-2</v>
      </c>
      <c r="J245" s="29">
        <f>LN('ΒΗΜΑ 2ο-ΤΙΜΕΣ'!J245/'ΒΗΜΑ 2ο-ΤΙΜΕΣ'!J244)</f>
        <v>0</v>
      </c>
      <c r="K245" s="29">
        <f>LN('ΒΗΜΑ 2ο-ΤΙΜΕΣ'!K245/'ΒΗΜΑ 2ο-ΤΙΜΕΣ'!K244)</f>
        <v>9.1954670931003943E-3</v>
      </c>
      <c r="L245" s="29">
        <f>LN('ΒΗΜΑ 2ο-ΤΙΜΕΣ'!L245/'ΒΗΜΑ 2ο-ΤΙΜΕΣ'!L244)</f>
        <v>-3.3389012655145986E-3</v>
      </c>
      <c r="M245" s="29">
        <f>LN('ΒΗΜΑ 2ο-ΤΙΜΕΣ'!M245/'ΒΗΜΑ 2ο-ΤΙΜΕΣ'!M244)</f>
        <v>-8.4393242813895292E-2</v>
      </c>
      <c r="N245" s="29">
        <f>LN('ΒΗΜΑ 2ο-ΤΙΜΕΣ'!N245/'ΒΗΜΑ 2ο-ΤΙΜΕΣ'!N244)</f>
        <v>4.4345970678655536E-3</v>
      </c>
      <c r="O245" s="29">
        <f>LN('ΒΗΜΑ 2ο-ΤΙΜΕΣ'!O245/'ΒΗΜΑ 2ο-ΤΙΜΕΣ'!O244)</f>
        <v>7.0671672230923528E-3</v>
      </c>
      <c r="P245" s="29">
        <f>LN('ΒΗΜΑ 2ο-ΤΙΜΕΣ'!P245/'ΒΗΜΑ 2ο-ΤΙΜΕΣ'!P244)</f>
        <v>0</v>
      </c>
      <c r="Q245" s="29">
        <f>LN('ΒΗΜΑ 2ο-ΤΙΜΕΣ'!Q245/'ΒΗΜΑ 2ο-ΤΙΜΕΣ'!Q244)</f>
        <v>1.9391189314650364E-2</v>
      </c>
      <c r="R245" s="29">
        <f>LN('ΒΗΜΑ 2ο-ΤΙΜΕΣ'!R245/'ΒΗΜΑ 2ο-ΤΙΜΕΣ'!R244)</f>
        <v>-2.1253993123134776E-3</v>
      </c>
      <c r="S245" s="29">
        <f>LN('ΒΗΜΑ 2ο-ΤΙΜΕΣ'!S245/'ΒΗΜΑ 2ο-ΤΙΜΕΣ'!S244)</f>
        <v>1.6652793190612488E-3</v>
      </c>
      <c r="T245" s="29">
        <f>LN('ΒΗΜΑ 2ο-ΤΙΜΕΣ'!T245/'ΒΗΜΑ 2ο-ΤΙΜΕΣ'!T244)</f>
        <v>7.5472056353831241E-3</v>
      </c>
      <c r="U245" s="29">
        <f>LN('ΒΗΜΑ 2ο-ΤΙΜΕΣ'!U245/'ΒΗΜΑ 2ο-ΤΙΜΕΣ'!U244)</f>
        <v>1.6438726343159939E-2</v>
      </c>
      <c r="V245" s="29">
        <f>LN('ΒΗΜΑ 2ο-ΤΙΜΕΣ'!V245/'ΒΗΜΑ 2ο-ΤΙΜΕΣ'!V244)</f>
        <v>0</v>
      </c>
      <c r="W245" s="29">
        <f>LN('ΒΗΜΑ 2ο-ΤΙΜΕΣ'!W245/'ΒΗΜΑ 2ο-ΤΙΜΕΣ'!W244)</f>
        <v>2.2858138076050184E-2</v>
      </c>
      <c r="X245" s="29">
        <f>LN('ΒΗΜΑ 2ο-ΤΙΜΕΣ'!X245/'ΒΗΜΑ 2ο-ΤΙΜΕΣ'!X244)</f>
        <v>7.4986960911203838E-3</v>
      </c>
      <c r="Y245" s="29">
        <f>LN('ΒΗΜΑ 2ο-ΤΙΜΕΣ'!Y245/'ΒΗΜΑ 2ο-ΤΙΜΕΣ'!Y244)</f>
        <v>3.7243990909824939E-3</v>
      </c>
      <c r="Z245" s="29">
        <f>LN('ΒΗΜΑ 2ο-ΤΙΜΕΣ'!Z245/'ΒΗΜΑ 2ο-ΤΙΜΕΣ'!Z244)</f>
        <v>9.1533819864872013E-3</v>
      </c>
      <c r="AA245" s="29">
        <f>LN('ΒΗΜΑ 2ο-ΤΙΜΕΣ'!AA245/'ΒΗΜΑ 2ο-ΤΙΜΕΣ'!AA244)</f>
        <v>-4.3258899471226063E-3</v>
      </c>
      <c r="AB245" s="29">
        <f>LN('ΒΗΜΑ 2ο-ΤΙΜΕΣ'!AB245/'ΒΗΜΑ 2ο-ΤΙΜΕΣ'!AB244)</f>
        <v>0</v>
      </c>
      <c r="AC245" s="29">
        <f>LN('ΒΗΜΑ 2ο-ΤΙΜΕΣ'!AC245/'ΒΗΜΑ 2ο-ΤΙΜΕΣ'!AC244)</f>
        <v>4.8899852941917702E-3</v>
      </c>
      <c r="AD245" s="29">
        <f>LN('ΒΗΜΑ 2ο-ΤΙΜΕΣ'!AD245/'ΒΗΜΑ 2ο-ΤΙΜΕΣ'!AD244)</f>
        <v>-5.0873435140973734E-3</v>
      </c>
      <c r="AE245" s="29">
        <f>LN('ΒΗΜΑ 2ο-ΤΙΜΕΣ'!AE245/'ΒΗΜΑ 2ο-ΤΙΜΕΣ'!AE244)</f>
        <v>0</v>
      </c>
      <c r="AF245" s="29">
        <f>LN('ΒΗΜΑ 2ο-ΤΙΜΕΣ'!AF245/'ΒΗΜΑ 2ο-ΤΙΜΕΣ'!AF244)</f>
        <v>-0.20196855417775114</v>
      </c>
      <c r="AG245" s="29">
        <f>LN('ΒΗΜΑ 2ο-ΤΙΜΕΣ'!AG245/'ΒΗΜΑ 2ο-ΤΙΜΕΣ'!AG244)</f>
        <v>-1.2578782206860073E-2</v>
      </c>
      <c r="AH245" s="29">
        <f>LN('ΒΗΜΑ 2ο-ΤΙΜΕΣ'!AH245/'ΒΗΜΑ 2ο-ΤΙΜΕΣ'!AH244)</f>
        <v>1.4420660326437964E-2</v>
      </c>
      <c r="AI245" s="29">
        <f>LN('ΒΗΜΑ 2ο-ΤΙΜΕΣ'!AI245/'ΒΗΜΑ 2ο-ΤΙΜΕΣ'!AI244)</f>
        <v>9.7088141269609032E-3</v>
      </c>
      <c r="AJ245" s="29">
        <f>LN('ΒΗΜΑ 2ο-ΤΙΜΕΣ'!AJ245/'ΒΗΜΑ 2ο-ΤΙΜΕΣ'!AJ244)</f>
        <v>1.7286089006176889E-3</v>
      </c>
      <c r="AK245" s="29">
        <f>LN('ΒΗΜΑ 2ο-ΤΙΜΕΣ'!AK245/'ΒΗΜΑ 2ο-ΤΙΜΕΣ'!AK244)</f>
        <v>1.1538589556493806E-2</v>
      </c>
      <c r="AL245" s="29">
        <f>LN('ΒΗΜΑ 2ο-ΤΙΜΕΣ'!AL245/'ΒΗΜΑ 2ο-ΤΙΜΕΣ'!AL244)</f>
        <v>-1.025650016718911E-2</v>
      </c>
      <c r="AM245" s="29">
        <f>LN('ΒΗΜΑ 2ο-ΤΙΜΕΣ'!AM245/'ΒΗΜΑ 2ο-ΤΙΜΕΣ'!AM244)</f>
        <v>2.0512827705573612E-3</v>
      </c>
      <c r="AN245" s="29">
        <f>LN('ΒΗΜΑ 2ο-ΤΙΜΕΣ'!AN245/'ΒΗΜΑ 2ο-ΤΙΜΕΣ'!AN244)</f>
        <v>2.5975486403260736E-2</v>
      </c>
      <c r="AO245" s="29">
        <f>LN('ΒΗΜΑ 2ο-ΤΙΜΕΣ'!AO245/'ΒΗΜΑ 2ο-ΤΙΜΕΣ'!AO244)</f>
        <v>1.6985546365743807E-2</v>
      </c>
    </row>
    <row r="246" spans="1:41">
      <c r="A246" s="28">
        <v>43273</v>
      </c>
      <c r="B246" s="29">
        <f>LN('ΒΗΜΑ 2ο-ΤΙΜΕΣ'!B246/'ΒΗΜΑ 2ο-ΤΙΜΕΣ'!B245)</f>
        <v>1.928590688658325E-2</v>
      </c>
      <c r="C246" s="29">
        <f>LN('ΒΗΜΑ 2ο-ΤΙΜΕΣ'!C246/'ΒΗΜΑ 2ο-ΤΙΜΕΣ'!C245)</f>
        <v>-1.4162313812504473E-2</v>
      </c>
      <c r="D246" s="29">
        <f>LN('ΒΗΜΑ 2ο-ΤΙΜΕΣ'!D246/'ΒΗΜΑ 2ο-ΤΙΜΕΣ'!D245)</f>
        <v>-7.3910166463890667E-3</v>
      </c>
      <c r="E246" s="29">
        <f>LN('ΒΗΜΑ 2ο-ΤΙΜΕΣ'!E246/'ΒΗΜΑ 2ο-ΤΙΜΕΣ'!E245)</f>
        <v>-1.9733664156950249E-2</v>
      </c>
      <c r="F246" s="29">
        <f>LN('ΒΗΜΑ 2ο-ΤΙΜΕΣ'!F246/'ΒΗΜΑ 2ο-ΤΙΜΕΣ'!F245)</f>
        <v>0</v>
      </c>
      <c r="G246" s="29">
        <f>LN('ΒΗΜΑ 2ο-ΤΙΜΕΣ'!G246/'ΒΗΜΑ 2ο-ΤΙΜΕΣ'!G245)</f>
        <v>0</v>
      </c>
      <c r="H246" s="29">
        <f>LN('ΒΗΜΑ 2ο-ΤΙΜΕΣ'!H246/'ΒΗΜΑ 2ο-ΤΙΜΕΣ'!H245)</f>
        <v>6.3897980987709883E-3</v>
      </c>
      <c r="I246" s="29">
        <f>LN('ΒΗΜΑ 2ο-ΤΙΜΕΣ'!I246/'ΒΗΜΑ 2ο-ΤΙΜΕΣ'!I245)</f>
        <v>-4.6162041763162492E-2</v>
      </c>
      <c r="J246" s="29">
        <f>LN('ΒΗΜΑ 2ο-ΤΙΜΕΣ'!J246/'ΒΗΜΑ 2ο-ΤΙΜΕΣ'!J245)</f>
        <v>-3.1748698314580298E-2</v>
      </c>
      <c r="K246" s="29">
        <f>LN('ΒΗΜΑ 2ο-ΤΙΜΕΣ'!K246/'ΒΗΜΑ 2ο-ΤΙΜΕΣ'!K245)</f>
        <v>9.1116803512558131E-3</v>
      </c>
      <c r="L246" s="29">
        <f>LN('ΒΗΜΑ 2ο-ΤΙΜΕΣ'!L246/'ΒΗΜΑ 2ο-ΤΙΜΕΣ'!L245)</f>
        <v>-2.5403567600139339E-2</v>
      </c>
      <c r="M246" s="29">
        <f>LN('ΒΗΜΑ 2ο-ΤΙΜΕΣ'!M246/'ΒΗΜΑ 2ο-ΤΙΜΕΣ'!M245)</f>
        <v>-1.324522675002068E-2</v>
      </c>
      <c r="N246" s="29">
        <f>LN('ΒΗΜΑ 2ο-ΤΙΜΕΣ'!N246/'ΒΗΜΑ 2ο-ΤΙΜΕΣ'!N245)</f>
        <v>8.8106296821549059E-3</v>
      </c>
      <c r="O246" s="29">
        <f>LN('ΒΗΜΑ 2ο-ΤΙΜΕΣ'!O246/'ΒΗΜΑ 2ο-ΤΙΜΕΣ'!O245)</f>
        <v>0</v>
      </c>
      <c r="P246" s="29">
        <f>LN('ΒΗΜΑ 2ο-ΤΙΜΕΣ'!P246/'ΒΗΜΑ 2ο-ΤΙΜΕΣ'!P245)</f>
        <v>-1.4598799421152523E-2</v>
      </c>
      <c r="Q246" s="29">
        <f>LN('ΒΗΜΑ 2ο-ΤΙΜΕΣ'!Q246/'ΒΗΜΑ 2ο-ΤΙΜΕΣ'!Q245)</f>
        <v>-5.5020771539834217E-3</v>
      </c>
      <c r="R246" s="29">
        <f>LN('ΒΗΜΑ 2ο-ΤΙΜΕΣ'!R246/'ΒΗΜΑ 2ο-ΤΙΜΕΣ'!R245)</f>
        <v>0</v>
      </c>
      <c r="S246" s="29">
        <f>LN('ΒΗΜΑ 2ο-ΤΙΜΕΣ'!S246/'ΒΗΜΑ 2ο-ΤΙΜΕΣ'!S245)</f>
        <v>2.9510338149388714E-2</v>
      </c>
      <c r="T246" s="29">
        <f>LN('ΒΗΜΑ 2ο-ΤΙΜΕΣ'!T246/'ΒΗΜΑ 2ο-ΤΙΜΕΣ'!T245)</f>
        <v>-1.0582109330536972E-2</v>
      </c>
      <c r="U246" s="29">
        <f>LN('ΒΗΜΑ 2ο-ΤΙΜΕΣ'!U246/'ΒΗΜΑ 2ο-ΤΙΜΕΣ'!U245)</f>
        <v>-5.449604767564703E-3</v>
      </c>
      <c r="V246" s="29">
        <f>LN('ΒΗΜΑ 2ο-ΤΙΜΕΣ'!V246/'ΒΗΜΑ 2ο-ΤΙΜΕΣ'!V245)</f>
        <v>-1.9418085857101627E-2</v>
      </c>
      <c r="W246" s="29">
        <f>LN('ΒΗΜΑ 2ο-ΤΙΜΕΣ'!W246/'ΒΗΜΑ 2ο-ΤΙΜΕΣ'!W245)</f>
        <v>-2.2858138076050097E-2</v>
      </c>
      <c r="X246" s="29">
        <f>LN('ΒΗΜΑ 2ο-ΤΙΜΕΣ'!X246/'ΒΗΜΑ 2ο-ΤΙΜΕΣ'!X245)</f>
        <v>3.1965930256274942E-3</v>
      </c>
      <c r="Y246" s="29">
        <f>LN('ΒΗΜΑ 2ο-ΤΙΜΕΣ'!Y246/'ΒΗΜΑ 2ο-ΤΙΜΕΣ'!Y245)</f>
        <v>-5.5918132657778296E-3</v>
      </c>
      <c r="Z246" s="29">
        <f>LN('ΒΗΜΑ 2ο-ΤΙΜΕΣ'!Z246/'ΒΗΜΑ 2ο-ΤΙΜΕΣ'!Z245)</f>
        <v>2.2753138371356054E-3</v>
      </c>
      <c r="AA246" s="29">
        <f>LN('ΒΗΜΑ 2ο-ΤΙΜΕΣ'!AA246/'ΒΗΜΑ 2ο-ΤΙΜΕΣ'!AA245)</f>
        <v>-1.1628037995118986E-2</v>
      </c>
      <c r="AB246" s="29">
        <f>LN('ΒΗΜΑ 2ο-ΤΙΜΕΣ'!AB246/'ΒΗΜΑ 2ο-ΤΙΜΕΣ'!AB245)</f>
        <v>4.8426244757879908E-3</v>
      </c>
      <c r="AC246" s="29">
        <f>LN('ΒΗΜΑ 2ο-ΤΙΜΕΣ'!AC246/'ΒΗΜΑ 2ο-ΤΙΜΕΣ'!AC245)</f>
        <v>2.7899837528799105E-2</v>
      </c>
      <c r="AD246" s="29">
        <f>LN('ΒΗΜΑ 2ο-ΤΙΜΕΣ'!AD246/'ΒΗΜΑ 2ο-ΤΙΜΕΣ'!AD245)</f>
        <v>-2.0265161994527603E-2</v>
      </c>
      <c r="AE246" s="29">
        <f>LN('ΒΗΜΑ 2ο-ΤΙΜΕΣ'!AE246/'ΒΗΜΑ 2ο-ΤΙΜΕΣ'!AE245)</f>
        <v>-2.4539889615667028E-3</v>
      </c>
      <c r="AF246" s="29">
        <f>LN('ΒΗΜΑ 2ο-ΤΙΜΕΣ'!AF246/'ΒΗΜΑ 2ο-ΤΙΜΕΣ'!AF245)</f>
        <v>2.3530497410194036E-2</v>
      </c>
      <c r="AG246" s="29">
        <f>LN('ΒΗΜΑ 2ο-ΤΙΜΕΣ'!AG246/'ΒΗΜΑ 2ο-ΤΙΜΕΣ'!AG245)</f>
        <v>4.5924305742101714E-3</v>
      </c>
      <c r="AH246" s="29">
        <f>LN('ΒΗΜΑ 2ο-ΤΙΜΕΣ'!AH246/'ΒΗΜΑ 2ο-ΤΙΜΕΣ'!AH245)</f>
        <v>-5.0829687517865346E-2</v>
      </c>
      <c r="AI246" s="29">
        <f>LN('ΒΗΜΑ 2ο-ΤΙΜΕΣ'!AI246/'ΒΗΜΑ 2ο-ΤΙΜΕΣ'!AI245)</f>
        <v>-6.4860634202040884E-2</v>
      </c>
      <c r="AJ246" s="29">
        <f>LN('ΒΗΜΑ 2ο-ΤΙΜΕΣ'!AJ246/'ΒΗΜΑ 2ο-ΤΙΜΕΣ'!AJ245)</f>
        <v>-1.5666116744399352E-2</v>
      </c>
      <c r="AK246" s="29">
        <f>LN('ΒΗΜΑ 2ο-ΤΙΜΕΣ'!AK246/'ΒΗΜΑ 2ο-ΤΙΜΕΣ'!AK245)</f>
        <v>0</v>
      </c>
      <c r="AL246" s="29">
        <f>LN('ΒΗΜΑ 2ο-ΤΙΜΕΣ'!AL246/'ΒΗΜΑ 2ο-ΤΙΜΕΣ'!AL245)</f>
        <v>-2.0834086902842025E-2</v>
      </c>
      <c r="AM246" s="29">
        <f>LN('ΒΗΜΑ 2ο-ΤΙΜΕΣ'!AM246/'ΒΗΜΑ 2ο-ΤΙΜΕΣ'!AM245)</f>
        <v>-8.23049913651548E-3</v>
      </c>
      <c r="AN246" s="29">
        <f>LN('ΒΗΜΑ 2ο-ΤΙΜΕΣ'!AN246/'ΒΗΜΑ 2ο-ΤΙΜΕΣ'!AN245)</f>
        <v>-4.3675063502661648E-2</v>
      </c>
      <c r="AO246" s="29">
        <f>LN('ΒΗΜΑ 2ο-ΤΙΜΕΣ'!AO246/'ΒΗΜΑ 2ο-ΤΙΜΕΣ'!AO245)</f>
        <v>0</v>
      </c>
    </row>
    <row r="247" spans="1:41">
      <c r="A247" s="28">
        <v>43276</v>
      </c>
      <c r="B247" s="29">
        <f>LN('ΒΗΜΑ 2ο-ΤΙΜΕΣ'!B247/'ΒΗΜΑ 2ο-ΤΙΜΕΣ'!B246)</f>
        <v>0</v>
      </c>
      <c r="C247" s="29">
        <f>LN('ΒΗΜΑ 2ο-ΤΙΜΕΣ'!C247/'ΒΗΜΑ 2ο-ΤΙΜΕΣ'!C246)</f>
        <v>-1.5860431556347402E-3</v>
      </c>
      <c r="D247" s="29">
        <f>LN('ΒΗΜΑ 2ο-ΤΙΜΕΣ'!D247/'ΒΗΜΑ 2ο-ΤΙΜΕΣ'!D246)</f>
        <v>2.0558727021036567E-2</v>
      </c>
      <c r="E247" s="29">
        <f>LN('ΒΗΜΑ 2ο-ΤΙΜΕΣ'!E247/'ΒΗΜΑ 2ο-ΤΙΜΕΣ'!E246)</f>
        <v>1.281322131237664E-2</v>
      </c>
      <c r="F247" s="29">
        <f>LN('ΒΗΜΑ 2ο-ΤΙΜΕΣ'!F247/'ΒΗΜΑ 2ο-ΤΙΜΕΣ'!F246)</f>
        <v>-1.4302985190331028E-2</v>
      </c>
      <c r="G247" s="29">
        <f>LN('ΒΗΜΑ 2ο-ΤΙΜΕΣ'!G247/'ΒΗΜΑ 2ο-ΤΙΜΕΣ'!G246)</f>
        <v>3.9920212695374567E-3</v>
      </c>
      <c r="H247" s="29">
        <f>LN('ΒΗΜΑ 2ο-ΤΙΜΕΣ'!H247/'ΒΗΜΑ 2ο-ΤΙΜΕΣ'!H246)</f>
        <v>3.1796529173795844E-3</v>
      </c>
      <c r="I247" s="29">
        <f>LN('ΒΗΜΑ 2ο-ΤΙΜΕΣ'!I247/'ΒΗΜΑ 2ο-ΤΙΜΕΣ'!I246)</f>
        <v>6.2794554848431012E-3</v>
      </c>
      <c r="J247" s="29">
        <f>LN('ΒΗΜΑ 2ο-ΤΙΜΕΣ'!J247/'ΒΗΜΑ 2ο-ΤΙΜΕΣ'!J246)</f>
        <v>1.9960742562537933E-2</v>
      </c>
      <c r="K247" s="29">
        <f>LN('ΒΗΜΑ 2ο-ΤΙΜΕΣ'!K247/'ΒΗΜΑ 2ο-ΤΙΜΕΣ'!K246)</f>
        <v>-2.7587956518829053E-2</v>
      </c>
      <c r="L247" s="29">
        <f>LN('ΒΗΜΑ 2ο-ΤΙΜΕΣ'!L247/'ΒΗΜΑ 2ο-ΤΙΜΕΣ'!L246)</f>
        <v>-3.3132934852433495E-2</v>
      </c>
      <c r="M247" s="29">
        <f>LN('ΒΗΜΑ 2ο-ΤΙΜΕΣ'!M247/'ΒΗΜΑ 2ο-ΤΙΜΕΣ'!M246)</f>
        <v>-3.6557595733797577E-2</v>
      </c>
      <c r="N247" s="29">
        <f>LN('ΒΗΜΑ 2ο-ΤΙΜΕΣ'!N247/'ΒΗΜΑ 2ο-ΤΙΜΕΣ'!N246)</f>
        <v>-4.3956114730379975E-3</v>
      </c>
      <c r="O247" s="29">
        <f>LN('ΒΗΜΑ 2ο-ΤΙΜΕΣ'!O247/'ΒΗΜΑ 2ο-ΤΙΜΕΣ'!O246)</f>
        <v>-7.067167223092443E-3</v>
      </c>
      <c r="P247" s="29">
        <f>LN('ΒΗΜΑ 2ο-ΤΙΜΕΣ'!P247/'ΒΗΜΑ 2ο-ΤΙΜΕΣ'!P246)</f>
        <v>0</v>
      </c>
      <c r="Q247" s="29">
        <f>LN('ΒΗΜΑ 2ο-ΤΙΜΕΣ'!Q247/'ΒΗΜΑ 2ο-ΤΙΜΕΣ'!Q246)</f>
        <v>1.2337373759840784E-2</v>
      </c>
      <c r="R247" s="29">
        <f>LN('ΒΗΜΑ 2ο-ΤΙΜΕΣ'!R247/'ΒΗΜΑ 2ο-ΤΙΜΕΣ'!R246)</f>
        <v>-9.6205979869824401E-3</v>
      </c>
      <c r="S247" s="29">
        <f>LN('ΒΗΜΑ 2ο-ΤΙΜΕΣ'!S247/'ΒΗΜΑ 2ο-ΤΙΜΕΣ'!S246)</f>
        <v>-1.7930390718429133E-2</v>
      </c>
      <c r="T247" s="29">
        <f>LN('ΒΗΜΑ 2ο-ΤΙΜΕΣ'!T247/'ΒΗΜΑ 2ο-ΤΙΜΕΣ'!T246)</f>
        <v>0</v>
      </c>
      <c r="U247" s="29">
        <f>LN('ΒΗΜΑ 2ο-ΤΙΜΕΣ'!U247/'ΒΗΜΑ 2ο-ΤΙΜΕΣ'!U246)</f>
        <v>2.1622464013165709E-2</v>
      </c>
      <c r="V247" s="29">
        <f>LN('ΒΗΜΑ 2ο-ΤΙΜΕΣ'!V247/'ΒΗΜΑ 2ο-ΤΙΜΕΣ'!V246)</f>
        <v>1.4598799421152631E-2</v>
      </c>
      <c r="W247" s="29">
        <f>LN('ΒΗΜΑ 2ο-ΤΙΜΕΣ'!W247/'ΒΗΜΑ 2ο-ΤΙΜΕΣ'!W246)</f>
        <v>-5.7971176843259579E-3</v>
      </c>
      <c r="X247" s="29">
        <f>LN('ΒΗΜΑ 2ο-ΤΙΜΕΣ'!X247/'ΒΗΜΑ 2ο-ΤΙΜΕΣ'!X246)</f>
        <v>5.3050522296930981E-3</v>
      </c>
      <c r="Y247" s="29">
        <f>LN('ΒΗΜΑ 2ο-ΤΙΜΕΣ'!Y247/'ΒΗΜΑ 2ο-ΤΙΜΕΣ'!Y246)</f>
        <v>-3.0362863730117935E-2</v>
      </c>
      <c r="Z247" s="29">
        <f>LN('ΒΗΜΑ 2ο-ΤΙΜΕΣ'!Z247/'ΒΗΜΑ 2ο-ΤΙΜΕΣ'!Z246)</f>
        <v>-2.2753138371356509E-3</v>
      </c>
      <c r="AA247" s="29">
        <f>LN('ΒΗΜΑ 2ο-ΤΙΜΕΣ'!AA247/'ΒΗΜΑ 2ο-ΤΙΜΕΣ'!AA246)</f>
        <v>-2.5167871706926786E-2</v>
      </c>
      <c r="AB247" s="29">
        <f>LN('ΒΗΜΑ 2ο-ΤΙΜΕΣ'!AB247/'ΒΗΜΑ 2ο-ΤΙΜΕΣ'!AB246)</f>
        <v>-1.7052788382719244E-2</v>
      </c>
      <c r="AC247" s="29">
        <f>LN('ΒΗΜΑ 2ο-ΤΙΜΕΣ'!AC247/'ΒΗΜΑ 2ο-ΤΙΜΕΣ'!AC246)</f>
        <v>2.1586948055081063E-2</v>
      </c>
      <c r="AD247" s="29">
        <f>LN('ΒΗΜΑ 2ο-ΤΙΜΕΣ'!AD247/'ΒΗΜΑ 2ο-ΤΙΜΕΣ'!AD246)</f>
        <v>-9.7629785226857179E-3</v>
      </c>
      <c r="AE247" s="29">
        <f>LN('ΒΗΜΑ 2ο-ΤΙΜΕΣ'!AE247/'ΒΗΜΑ 2ο-ΤΙΜΕΣ'!AE246)</f>
        <v>-2.4600258408625339E-3</v>
      </c>
      <c r="AF247" s="29">
        <f>LN('ΒΗΜΑ 2ο-ΤΙΜΕΣ'!AF247/'ΒΗΜΑ 2ο-ΤΙΜΕΣ'!AF246)</f>
        <v>-2.3530497410194161E-2</v>
      </c>
      <c r="AG247" s="29">
        <f>LN('ΒΗΜΑ 2ο-ΤΙΜΕΣ'!AG247/'ΒΗΜΑ 2ο-ΤΙΜΕΣ'!AG246)</f>
        <v>2.2883305180122159E-3</v>
      </c>
      <c r="AH247" s="29">
        <f>LN('ΒΗΜΑ 2ο-ΤΙΜΕΣ'!AH247/'ΒΗΜΑ 2ο-ΤΙΜΕΣ'!AH246)</f>
        <v>1.495139985296356E-2</v>
      </c>
      <c r="AI247" s="29">
        <f>LN('ΒΗΜΑ 2ο-ΤΙΜΕΣ'!AI247/'ΒΗΜΑ 2ο-ΤΙΜΕΣ'!AI246)</f>
        <v>3.6441279162256097E-2</v>
      </c>
      <c r="AJ247" s="29">
        <f>LN('ΒΗΜΑ 2ο-ΤΙΜΕΣ'!AJ247/'ΒΗΜΑ 2ο-ΤΙΜΕΣ'!AJ246)</f>
        <v>-1.2356732688905492E-2</v>
      </c>
      <c r="AK247" s="29">
        <f>LN('ΒΗΜΑ 2ο-ΤΙΜΕΣ'!AK247/'ΒΗΜΑ 2ο-ΤΙΜΕΣ'!AK246)</f>
        <v>3.8167985267008112E-3</v>
      </c>
      <c r="AL247" s="29">
        <f>LN('ΒΗΜΑ 2ο-ΤΙΜΕΣ'!AL247/'ΒΗΜΑ 2ο-ΤΙΜΕΣ'!AL246)</f>
        <v>7.8637364602146716E-3</v>
      </c>
      <c r="AM247" s="29">
        <f>LN('ΒΗΜΑ 2ο-ΤΙΜΕΣ'!AM247/'ΒΗΜΑ 2ο-ΤΙΜΕΣ'!AM246)</f>
        <v>0</v>
      </c>
      <c r="AN247" s="29">
        <f>LN('ΒΗΜΑ 2ο-ΤΙΜΕΣ'!AN247/'ΒΗΜΑ 2ο-ΤΙΜΕΣ'!AN246)</f>
        <v>0</v>
      </c>
      <c r="AO247" s="29">
        <f>LN('ΒΗΜΑ 2ο-ΤΙΜΕΣ'!AO247/'ΒΗΜΑ 2ο-ΤΙΜΕΣ'!AO246)</f>
        <v>-1.9129169908995304E-2</v>
      </c>
    </row>
    <row r="248" spans="1:41">
      <c r="A248" s="28">
        <v>43277</v>
      </c>
      <c r="B248" s="29">
        <f>LN('ΒΗΜΑ 2ο-ΤΙΜΕΣ'!B248/'ΒΗΜΑ 2ο-ΤΙΜΕΣ'!B247)</f>
        <v>-1.1299555253933282E-2</v>
      </c>
      <c r="C248" s="29">
        <f>LN('ΒΗΜΑ 2ο-ΤΙΜΕΣ'!C248/'ΒΗΜΑ 2ο-ΤΙΜΕΣ'!C247)</f>
        <v>-9.5694510161506725E-3</v>
      </c>
      <c r="D248" s="29">
        <f>LN('ΒΗΜΑ 2ο-ΤΙΜΕΣ'!D248/'ΒΗΜΑ 2ο-ΤΙΜΕΣ'!D247)</f>
        <v>-4.369999671118379E-3</v>
      </c>
      <c r="E248" s="29">
        <f>LN('ΒΗΜΑ 2ο-ΤΙΜΕΣ'!E248/'ΒΗΜΑ 2ο-ΤΙΜΕΣ'!E247)</f>
        <v>4.6189458562944583E-3</v>
      </c>
      <c r="F248" s="29">
        <f>LN('ΒΗΜΑ 2ο-ΤΙΜΕΣ'!F248/'ΒΗΜΑ 2ο-ΤΙΜΕΣ'!F247)</f>
        <v>1.0746372075484061E-2</v>
      </c>
      <c r="G248" s="29">
        <f>LN('ΒΗΜΑ 2ο-ΤΙΜΕΣ'!G248/'ΒΗΜΑ 2ο-ΤΙΜΕΣ'!G247)</f>
        <v>-3.651521297509757E-2</v>
      </c>
      <c r="H248" s="29">
        <f>LN('ΒΗΜΑ 2ο-ΤΙΜΕΣ'!H248/'ΒΗΜΑ 2ο-ΤΙΜΕΣ'!H247)</f>
        <v>9.478743954543959E-3</v>
      </c>
      <c r="I248" s="29">
        <f>LN('ΒΗΜΑ 2ο-ΤΙΜΕΣ'!I248/'ΒΗΜΑ 2ο-ΤΙΜΕΣ'!I247)</f>
        <v>1.5637219761827589E-3</v>
      </c>
      <c r="J248" s="29">
        <f>LN('ΒΗΜΑ 2ο-ΤΙΜΕΣ'!J248/'ΒΗΜΑ 2ο-ΤΙΜΕΣ'!J247)</f>
        <v>9.8329209162390536E-3</v>
      </c>
      <c r="K248" s="29">
        <f>LN('ΒΗΜΑ 2ο-ΤΙΜΕΣ'!K248/'ΒΗΜΑ 2ο-ΤΙΜΕΣ'!K247)</f>
        <v>0</v>
      </c>
      <c r="L248" s="29">
        <f>LN('ΒΗΜΑ 2ο-ΤΙΜΕΣ'!L248/'ΒΗΜΑ 2ο-ΤΙΜΕΣ'!L247)</f>
        <v>-1.4285957247476317E-2</v>
      </c>
      <c r="M248" s="29">
        <f>LN('ΒΗΜΑ 2ο-ΤΙΜΕΣ'!M248/'ΒΗΜΑ 2ο-ΤΙΜΕΣ'!M247)</f>
        <v>0</v>
      </c>
      <c r="N248" s="29">
        <f>LN('ΒΗΜΑ 2ο-ΤΙΜΕΣ'!N248/'ΒΗΜΑ 2ο-ΤΙΜΕΣ'!N247)</f>
        <v>1.746769304039078E-2</v>
      </c>
      <c r="O248" s="29">
        <f>LN('ΒΗΜΑ 2ο-ΤΙΜΕΣ'!O248/'ΒΗΜΑ 2ο-ΤΙΜΕΣ'!O247)</f>
        <v>-3.5524016043677721E-3</v>
      </c>
      <c r="P248" s="29">
        <f>LN('ΒΗΜΑ 2ο-ΤΙΜΕΣ'!P248/'ΒΗΜΑ 2ο-ΤΙΜΕΣ'!P247)</f>
        <v>-1.4815085785140699E-2</v>
      </c>
      <c r="Q248" s="29">
        <f>LN('ΒΗΜΑ 2ο-ΤΙΜΕΣ'!Q248/'ΒΗΜΑ 2ο-ΤΙΜΕΣ'!Q247)</f>
        <v>-8.207980417829509E-3</v>
      </c>
      <c r="R248" s="29">
        <f>LN('ΒΗΜΑ 2ο-ΤΙΜΕΣ'!R248/'ΒΗΜΑ 2ο-ΤΙΜΕΣ'!R247)</f>
        <v>-4.1672696400568074E-2</v>
      </c>
      <c r="S248" s="29">
        <f>LN('ΒΗΜΑ 2ο-ΤΙΜΕΣ'!S248/'ΒΗΜΑ 2ο-ΤΙΜΕΣ'!S247)</f>
        <v>-1.6584128015535181E-2</v>
      </c>
      <c r="T248" s="29">
        <f>LN('ΒΗΜΑ 2ο-ΤΙΜΕΣ'!T248/'ΒΗΜΑ 2ο-ΤΙΜΕΣ'!T247)</f>
        <v>2.5507759547212665E-2</v>
      </c>
      <c r="U248" s="29">
        <f>LN('ΒΗΜΑ 2ο-ΤΙΜΕΣ'!U248/'ΒΗΜΑ 2ο-ΤΙΜΕΣ'!U247)</f>
        <v>-1.0752791776261849E-2</v>
      </c>
      <c r="V248" s="29">
        <f>LN('ΒΗΜΑ 2ο-ΤΙΜΕΣ'!V248/'ΒΗΜΑ 2ο-ΤΙΜΕΣ'!V247)</f>
        <v>-9.7088141269609379E-3</v>
      </c>
      <c r="W248" s="29">
        <f>LN('ΒΗΜΑ 2ο-ΤΙΜΕΣ'!W248/'ΒΗΜΑ 2ο-ΤΙΜΕΣ'!W247)</f>
        <v>-9.345862418237658E-3</v>
      </c>
      <c r="X248" s="29">
        <f>LN('ΒΗΜΑ 2ο-ΤΙΜΕΣ'!X248/'ΒΗΜΑ 2ο-ΤΙΜΕΣ'!X247)</f>
        <v>2.3013567959551635E-2</v>
      </c>
      <c r="Y248" s="29">
        <f>LN('ΒΗΜΑ 2ο-ΤΙΜΕΣ'!Y248/'ΒΗΜΑ 2ο-ΤΙΜΕΣ'!Y247)</f>
        <v>-5.6478604160470923E-2</v>
      </c>
      <c r="Z248" s="29">
        <f>LN('ΒΗΜΑ 2ο-ΤΙΜΕΣ'!Z248/'ΒΗΜΑ 2ο-ΤΙΜΕΣ'!Z247)</f>
        <v>-2.2805026987252177E-3</v>
      </c>
      <c r="AA248" s="29">
        <f>LN('ΒΗΜΑ 2ο-ΤΙΜΕΣ'!AA248/'ΒΗΜΑ 2ο-ΤΙΜΕΣ'!AA247)</f>
        <v>-1.9682694458425028E-2</v>
      </c>
      <c r="AB248" s="29">
        <f>LN('ΒΗΜΑ 2ο-ΤΙΜΕΣ'!AB248/'ΒΗΜΑ 2ο-ΤΙΜΕΣ'!AB247)</f>
        <v>7.3439742557582849E-3</v>
      </c>
      <c r="AC248" s="29">
        <f>LN('ΒΗΜΑ 2ο-ΤΙΜΕΣ'!AC248/'ΒΗΜΑ 2ο-ΤΙΜΕΣ'!AC247)</f>
        <v>2.7816429618769921E-3</v>
      </c>
      <c r="AD248" s="29">
        <f>LN('ΒΗΜΑ 2ο-ΤΙΜΕΣ'!AD248/'ΒΗΜΑ 2ο-ΤΙΜΕΣ'!AD247)</f>
        <v>2.100105777116593E-3</v>
      </c>
      <c r="AE248" s="29">
        <f>LN('ΒΗΜΑ 2ο-ΤΙΜΕΣ'!AE248/'ΒΗΜΑ 2ο-ΤΙΜΕΣ'!AE247)</f>
        <v>-2.4660924951934427E-3</v>
      </c>
      <c r="AF248" s="29">
        <f>LN('ΒΗΜΑ 2ο-ΤΙΜΕΣ'!AF248/'ΒΗΜΑ 2ο-ΤΙΜΕΣ'!AF247)</f>
        <v>-4.8790164169431945E-2</v>
      </c>
      <c r="AG248" s="29">
        <f>LN('ΒΗΜΑ 2ο-ΤΙΜΕΣ'!AG248/'ΒΗΜΑ 2ο-ΤΙΜΕΣ'!AG247)</f>
        <v>0</v>
      </c>
      <c r="AH248" s="29">
        <f>LN('ΒΗΜΑ 2ο-ΤΙΜΕΣ'!AH248/'ΒΗΜΑ 2ο-ΤΙΜΕΣ'!AH247)</f>
        <v>4.5558165358606613E-3</v>
      </c>
      <c r="AI248" s="29">
        <f>LN('ΒΗΜΑ 2ο-ΤΙΜΕΣ'!AI248/'ΒΗΜΑ 2ο-ΤΙΜΕΣ'!AI247)</f>
        <v>-3.6956875976978013E-2</v>
      </c>
      <c r="AJ248" s="29">
        <f>LN('ΒΗΜΑ 2ο-ΤΙΜΕΣ'!AJ248/'ΒΗΜΑ 2ο-ΤΙΜΕΣ'!AJ247)</f>
        <v>-1.9731581862595125E-2</v>
      </c>
      <c r="AK248" s="29">
        <f>LN('ΒΗΜΑ 2ο-ΤΙΜΕΣ'!AK248/'ΒΗΜΑ 2ο-ΤΙΜΕΣ'!AK247)</f>
        <v>3.8022859497384787E-3</v>
      </c>
      <c r="AL248" s="29">
        <f>LN('ΒΗΜΑ 2ο-ΤΙΜΕΣ'!AL248/'ΒΗΜΑ 2ο-ΤΙΜΕΣ'!AL247)</f>
        <v>1.2970350442627405E-2</v>
      </c>
      <c r="AM248" s="29">
        <f>LN('ΒΗΜΑ 2ο-ΤΙΜΕΣ'!AM248/'ΒΗΜΑ 2ο-ΤΙΜΕΣ'!AM247)</f>
        <v>8.2304991365154435E-3</v>
      </c>
      <c r="AN248" s="29">
        <f>LN('ΒΗΜΑ 2ο-ΤΙΜΕΣ'!AN248/'ΒΗΜΑ 2ο-ΤΙΜΕΣ'!AN247)</f>
        <v>-8.9686699827603751E-3</v>
      </c>
      <c r="AO248" s="29">
        <f>LN('ΒΗΜΑ 2ο-ΤΙΜΕΣ'!AO248/'ΒΗΜΑ 2ο-ΤΙΜΕΣ'!AO247)</f>
        <v>1.0672459890771759E-2</v>
      </c>
    </row>
    <row r="249" spans="1:41">
      <c r="A249" s="28">
        <v>43278</v>
      </c>
      <c r="B249" s="29">
        <f>LN('ΒΗΜΑ 2ο-ΤΙΜΕΣ'!B249/'ΒΗΜΑ 2ο-ΤΙΜΕΣ'!B248)</f>
        <v>-1.0279930619749385E-2</v>
      </c>
      <c r="C249" s="29">
        <f>LN('ΒΗΜΑ 2ο-ΤΙΜΕΣ'!C249/'ΒΗΜΑ 2ο-ΤΙΜΕΣ'!C248)</f>
        <v>-3.2102756302483213E-3</v>
      </c>
      <c r="D249" s="29">
        <f>LN('ΒΗΜΑ 2ο-ΤΙΜΕΣ'!D249/'ΒΗΜΑ 2ο-ΤΙΜΕΣ'!D248)</f>
        <v>-1.3225762219261137E-2</v>
      </c>
      <c r="E249" s="29">
        <f>LN('ΒΗΜΑ 2ο-ΤΙΜΕΣ'!E249/'ΒΗΜΑ 2ο-ΤΙΜΕΣ'!E248)</f>
        <v>0</v>
      </c>
      <c r="F249" s="29">
        <f>LN('ΒΗΜΑ 2ο-ΤΙΜΕΣ'!F249/'ΒΗΜΑ 2ο-ΤΙΜΕΣ'!F248)</f>
        <v>-2.0396627907645699E-2</v>
      </c>
      <c r="G249" s="29">
        <f>LN('ΒΗΜΑ 2ο-ΤΙΜΕΣ'!G249/'ΒΗΜΑ 2ο-ΤΙΜΕΣ'!G248)</f>
        <v>2.4491020008295911E-2</v>
      </c>
      <c r="H249" s="29">
        <f>LN('ΒΗΜΑ 2ο-ΤΙΜΕΣ'!H249/'ΒΗΜΑ 2ο-ΤΙΜΕΣ'!H248)</f>
        <v>0</v>
      </c>
      <c r="I249" s="29">
        <f>LN('ΒΗΜΑ 2ο-ΤΙΜΕΣ'!I249/'ΒΗΜΑ 2ο-ΤΙΜΕΣ'!I248)</f>
        <v>1.5504186535965254E-2</v>
      </c>
      <c r="J249" s="29">
        <f>LN('ΒΗΜΑ 2ο-ΤΙΜΕΣ'!J249/'ΒΗΜΑ 2ο-ΤΙΜΕΣ'!J248)</f>
        <v>-1.9588644853331455E-3</v>
      </c>
      <c r="K249" s="29">
        <f>LN('ΒΗΜΑ 2ο-ΤΙΜΕΣ'!K249/'ΒΗΜΑ 2ο-ΤΙΜΕΣ'!K248)</f>
        <v>0</v>
      </c>
      <c r="L249" s="29">
        <f>LN('ΒΗΜΑ 2ο-ΤΙΜΕΣ'!L249/'ΒΗΜΑ 2ο-ΤΙΜΕΣ'!L248)</f>
        <v>1.6057436895858469E-2</v>
      </c>
      <c r="M249" s="29">
        <f>LN('ΒΗΜΑ 2ο-ΤΙΜΕΣ'!M249/'ΒΗΜΑ 2ο-ΤΙΜΕΣ'!M248)</f>
        <v>5.3843232020823181E-2</v>
      </c>
      <c r="N249" s="29">
        <f>LN('ΒΗΜΑ 2ο-ΤΙΜΕΣ'!N249/'ΒΗΜΑ 2ο-ΤΙΜΕΣ'!N248)</f>
        <v>-2.6317308317373417E-2</v>
      </c>
      <c r="O249" s="29">
        <f>LN('ΒΗΜΑ 2ο-ΤΙΜΕΣ'!O249/'ΒΗΜΑ 2ο-ΤΙΜΕΣ'!O248)</f>
        <v>-1.795380361659582E-2</v>
      </c>
      <c r="P249" s="29">
        <f>LN('ΒΗΜΑ 2ο-ΤΙΜΕΣ'!P249/'ΒΗΜΑ 2ο-ΤΙΜΕΣ'!P248)</f>
        <v>-1.5037877364540559E-2</v>
      </c>
      <c r="Q249" s="29">
        <f>LN('ΒΗΜΑ 2ο-ΤΙΜΕΣ'!Q249/'ΒΗΜΑ 2ο-ΤΙΜΕΣ'!Q248)</f>
        <v>4.1124115530925195E-3</v>
      </c>
      <c r="R249" s="29">
        <f>LN('ΒΗΜΑ 2ο-ΤΙΜΕΣ'!R249/'ΒΗΜΑ 2ο-ΤΙΜΕΣ'!R248)</f>
        <v>-4.4893453625943283E-3</v>
      </c>
      <c r="S249" s="29">
        <f>LN('ΒΗΜΑ 2ο-ΤΙΜΕΣ'!S249/'ΒΗΜΑ 2ο-ΤΙΜΕΣ'!S248)</f>
        <v>1.9868203216724965E-2</v>
      </c>
      <c r="T249" s="29">
        <f>LN('ΒΗΜΑ 2ο-ΤΙΜΕΣ'!T249/'ΒΗΜΑ 2ο-ΤΙΜΕΣ'!T248)</f>
        <v>2.4873264745139755E-2</v>
      </c>
      <c r="U249" s="29">
        <f>LN('ΒΗΜΑ 2ο-ΤΙΜΕΣ'!U249/'ΒΗΜΑ 2ο-ΤΙΜΕΣ'!U248)</f>
        <v>1.342302033214055E-2</v>
      </c>
      <c r="V249" s="29">
        <f>LN('ΒΗΜΑ 2ο-ΤΙΜΕΣ'!V249/'ΒΗΜΑ 2ο-ΤΙΜΕΣ'!V248)</f>
        <v>-1.9705071079332444E-2</v>
      </c>
      <c r="W249" s="29">
        <f>LN('ΒΗΜΑ 2ο-ΤΙΜΕΣ'!W249/'ΒΗΜΑ 2ο-ΤΙΜΕΣ'!W248)</f>
        <v>-9.4340322333586416E-3</v>
      </c>
      <c r="X249" s="29">
        <f>LN('ΒΗΜΑ 2ο-ΤΙΜΕΣ'!X249/'ΒΗΜΑ 2ο-ΤΙΜΕΣ'!X248)</f>
        <v>0</v>
      </c>
      <c r="Y249" s="29">
        <f>LN('ΒΗΜΑ 2ο-ΤΙΜΕΣ'!Y249/'ΒΗΜΑ 2ο-ΤΙΜΕΣ'!Y248)</f>
        <v>1.8182319083190547E-2</v>
      </c>
      <c r="Z249" s="29">
        <f>LN('ΒΗΜΑ 2ο-ΤΙΜΕΣ'!Z249/'ΒΗΜΑ 2ο-ΤΙΜΕΣ'!Z248)</f>
        <v>-6.8728792877620643E-3</v>
      </c>
      <c r="AA249" s="29">
        <f>LN('ΒΗΜΑ 2ο-ΤΙΜΕΣ'!AA249/'ΒΗΜΑ 2ο-ΤΙΜΕΣ'!AA248)</f>
        <v>-1.5302221807675935E-3</v>
      </c>
      <c r="AB249" s="29">
        <f>LN('ΒΗΜΑ 2ο-ΤΙΜΕΣ'!AB249/'ΒΗΜΑ 2ο-ΤΙΜΕΣ'!AB248)</f>
        <v>-7.3439742557583941E-3</v>
      </c>
      <c r="AC249" s="29">
        <f>LN('ΒΗΜΑ 2ο-ΤΙΜΕΣ'!AC249/'ΒΗΜΑ 2ο-ΤΙΜΕΣ'!AC248)</f>
        <v>1.1965168058272996E-2</v>
      </c>
      <c r="AD249" s="29">
        <f>LN('ΒΗΜΑ 2ο-ΤΙΜΕΣ'!AD249/'ΒΗΜΑ 2ο-ΤΙΜΕΣ'!AD248)</f>
        <v>1.0434877292579494E-2</v>
      </c>
      <c r="AE249" s="29">
        <f>LN('ΒΗΜΑ 2ο-ΤΙΜΕΣ'!AE249/'ΒΗΜΑ 2ο-ΤΙΜΕΣ'!AE248)</f>
        <v>4.9261183360560026E-3</v>
      </c>
      <c r="AF249" s="29">
        <f>LN('ΒΗΜΑ 2ο-ΤΙΜΕΣ'!AF249/'ΒΗΜΑ 2ο-ΤΙΜΕΣ'!AF248)</f>
        <v>-8.8831213706615814E-2</v>
      </c>
      <c r="AG249" s="29">
        <f>LN('ΒΗΜΑ 2ο-ΤΙΜΕΣ'!AG249/'ΒΗΜΑ 2ο-ΤΙΜΕΣ'!AG248)</f>
        <v>-1.7291497110060994E-2</v>
      </c>
      <c r="AH249" s="29">
        <f>LN('ΒΗΜΑ 2ο-ΤΙΜΕΣ'!AH249/'ΒΗΜΑ 2ο-ΤΙΜΕΣ'!AH248)</f>
        <v>-1.1370097870751247E-3</v>
      </c>
      <c r="AI249" s="29">
        <f>LN('ΒΗΜΑ 2ο-ΤΙΜΕΣ'!AI249/'ΒΗΜΑ 2ο-ΤΙΜΕΣ'!AI248)</f>
        <v>5.6569963151406662E-3</v>
      </c>
      <c r="AJ249" s="29">
        <f>LN('ΒΗΜΑ 2ο-ΤΙΜΕΣ'!AJ249/'ΒΗΜΑ 2ο-ΤΙΜΕΣ'!AJ248)</f>
        <v>-3.6297680505786127E-3</v>
      </c>
      <c r="AK249" s="29">
        <f>LN('ΒΗΜΑ 2ο-ΤΙΜΕΣ'!AK249/'ΒΗΜΑ 2ο-ΤΙΜΕΣ'!AK248)</f>
        <v>7.561472700576488E-3</v>
      </c>
      <c r="AL249" s="29">
        <f>LN('ΒΗΜΑ 2ο-ΤΙΜΕΣ'!AL249/'ΒΗΜΑ 2ο-ΤΙΜΕΣ'!AL248)</f>
        <v>5.1413995004186523E-3</v>
      </c>
      <c r="AM249" s="29">
        <f>LN('ΒΗΜΑ 2ο-ΤΙΜΕΣ'!AM249/'ΒΗΜΑ 2ο-ΤΙΜΕΣ'!AM248)</f>
        <v>-4.1067819526533593E-3</v>
      </c>
      <c r="AN249" s="29">
        <f>LN('ΒΗΜΑ 2ο-ΤΙΜΕΣ'!AN249/'ΒΗΜΑ 2ο-ΤΙΜΕΣ'!AN248)</f>
        <v>-9.0498355199179273E-3</v>
      </c>
      <c r="AO249" s="29">
        <f>LN('ΒΗΜΑ 2ο-ΤΙΜΕΣ'!AO249/'ΒΗΜΑ 2ο-ΤΙΜΕΣ'!AO248)</f>
        <v>6.3492276786587445E-3</v>
      </c>
    </row>
    <row r="250" spans="1:41">
      <c r="A250" s="28">
        <v>43279</v>
      </c>
      <c r="B250" s="29">
        <f>LN('ΒΗΜΑ 2ο-ΤΙΜΕΣ'!B250/'ΒΗΜΑ 2ο-ΤΙΜΕΣ'!B249)</f>
        <v>-1.2709587604949467E-2</v>
      </c>
      <c r="C250" s="29">
        <f>LN('ΒΗΜΑ 2ο-ΤΙΜΕΣ'!C250/'ΒΗΜΑ 2ο-ΤΙΜΕΣ'!C249)</f>
        <v>-2.1121825029282434E-2</v>
      </c>
      <c r="D250" s="29">
        <f>LN('ΒΗΜΑ 2ο-ΤΙΜΕΣ'!D250/'ΒΗΜΑ 2ο-ΤΙΜΕΣ'!D249)</f>
        <v>-4.5393572260362246E-2</v>
      </c>
      <c r="E250" s="29">
        <f>LN('ΒΗΜΑ 2ο-ΤΙΜΕΣ'!E250/'ΒΗΜΑ 2ο-ΤΙΜΕΣ'!E249)</f>
        <v>-2.2132528349002787E-2</v>
      </c>
      <c r="F250" s="29">
        <f>LN('ΒΗΜΑ 2ο-ΤΙΜΕΣ'!F250/'ΒΗΜΑ 2ο-ΤΙΜΕΣ'!F249)</f>
        <v>0</v>
      </c>
      <c r="G250" s="29">
        <f>LN('ΒΗΜΑ 2ο-ΤΙΜΕΣ'!G250/'ΒΗΜΑ 2ο-ΤΙΜΕΣ'!G249)</f>
        <v>8.0321716972642527E-3</v>
      </c>
      <c r="H250" s="29">
        <f>LN('ΒΗΜΑ 2ο-ΤΙΜΕΣ'!H250/'ΒΗΜΑ 2ο-ΤΙΜΕΣ'!H249)</f>
        <v>-3.1496089028963314E-3</v>
      </c>
      <c r="I250" s="29">
        <f>LN('ΒΗΜΑ 2ο-ΤΙΜΕΣ'!I250/'ΒΗΜΑ 2ο-ΤΙΜΕΣ'!I249)</f>
        <v>-3.4432196421484131E-2</v>
      </c>
      <c r="J250" s="29">
        <f>LN('ΒΗΜΑ 2ο-ΤΙΜΕΣ'!J250/'ΒΗΜΑ 2ο-ΤΙΜΕΣ'!J249)</f>
        <v>-1.9802627296179643E-2</v>
      </c>
      <c r="K250" s="29">
        <f>LN('ΒΗΜΑ 2ο-ΤΙΜΕΣ'!K250/'ΒΗΜΑ 2ο-ΤΙΜΕΣ'!K249)</f>
        <v>-2.3337233462202116E-3</v>
      </c>
      <c r="L250" s="29">
        <f>LN('ΒΗΜΑ 2ο-ΤΙΜΕΣ'!L250/'ΒΗΜΑ 2ο-ΤΙΜΕΣ'!L249)</f>
        <v>-2.1467729624105973E-2</v>
      </c>
      <c r="M250" s="29">
        <f>LN('ΒΗΜΑ 2ο-ΤΙΜΕΣ'!M250/'ΒΗΜΑ 2ο-ΤΙΜΕΣ'!M249)</f>
        <v>4.2433598414596541E-2</v>
      </c>
      <c r="N250" s="29">
        <f>LN('ΒΗΜΑ 2ο-ΤΙΜΕΣ'!N250/'ΒΗΜΑ 2ο-ΤΙΜΕΣ'!N249)</f>
        <v>8.8496152769826E-3</v>
      </c>
      <c r="O250" s="29">
        <f>LN('ΒΗΜΑ 2ο-ΤΙΜΕΣ'!O250/'ΒΗΜΑ 2ο-ΤΙΜΕΣ'!O249)</f>
        <v>-2.1978906718775115E-2</v>
      </c>
      <c r="P250" s="29">
        <f>LN('ΒΗΜΑ 2ο-ΤΙΜΕΣ'!P250/'ΒΗΜΑ 2ο-ΤΙΜΕΣ'!P249)</f>
        <v>-1.2195273093818243E-2</v>
      </c>
      <c r="Q250" s="29">
        <f>LN('ΒΗΜΑ 2ο-ΤΙΜΕΣ'!Q250/'ΒΗΜΑ 2ο-ΤΙΜΕΣ'!Q249)</f>
        <v>-2.3530497410194161E-2</v>
      </c>
      <c r="R250" s="29">
        <f>LN('ΒΗΜΑ 2ο-ΤΙΜΕΣ'!R250/'ΒΗΜΑ 2ο-ΤΙΜΕΣ'!R249)</f>
        <v>-3.6659316916124819E-2</v>
      </c>
      <c r="S250" s="29">
        <f>LN('ΒΗΜΑ 2ο-ΤΙΜΕΣ'!S250/'ΒΗΜΑ 2ο-ΤΙΜΕΣ'!S249)</f>
        <v>-5.5616690659257367E-2</v>
      </c>
      <c r="T250" s="29">
        <f>LN('ΒΗΜΑ 2ο-ΤΙΜΕΣ'!T250/'ΒΗΜΑ 2ο-ΤΙΜΕΣ'!T249)</f>
        <v>-8.7083278917843079E-3</v>
      </c>
      <c r="U250" s="29">
        <f>LN('ΒΗΜΑ 2ο-ΤΙΜΕΣ'!U250/'ΒΗΜΑ 2ο-ΤΙΜΕΣ'!U249)</f>
        <v>-1.3423020332140661E-2</v>
      </c>
      <c r="V250" s="29">
        <f>LN('ΒΗΜΑ 2ο-ΤΙΜΕΣ'!V250/'ΒΗΜΑ 2ο-ΤΙΜΕΣ'!V249)</f>
        <v>-1.0000083334583311E-2</v>
      </c>
      <c r="W250" s="29">
        <f>LN('ΒΗΜΑ 2ο-ΤΙΜΕΣ'!W250/'ΒΗΜΑ 2ο-ΤΙΜΕΣ'!W249)</f>
        <v>-2.3724803536303565E-3</v>
      </c>
      <c r="X250" s="29">
        <f>LN('ΒΗΜΑ 2ο-ΤΙΜΕΣ'!X250/'ΒΗΜΑ 2ο-ΤΙΜΕΣ'!X249)</f>
        <v>-1.826296520095378E-2</v>
      </c>
      <c r="Y250" s="29">
        <f>LN('ΒΗΜΑ 2ο-ΤΙΜΕΣ'!Y250/'ΒΗΜΑ 2ο-ΤΙΜΕΣ'!Y249)</f>
        <v>-3.152269137197658E-2</v>
      </c>
      <c r="Z250" s="29">
        <f>LN('ΒΗΜΑ 2ο-ΤΙΜΕΣ'!Z250/'ΒΗΜΑ 2ο-ΤΙΜΕΣ'!Z249)</f>
        <v>-2.0906684819313601E-2</v>
      </c>
      <c r="AA250" s="29">
        <f>LN('ΒΗΜΑ 2ο-ΤΙΜΕΣ'!AA250/'ΒΗΜΑ 2ο-ΤΙΜΕΣ'!AA249)</f>
        <v>-6.811817210907424E-2</v>
      </c>
      <c r="AB250" s="29">
        <f>LN('ΒΗΜΑ 2ο-ΤΙΜΕΣ'!AB250/'ΒΗΜΑ 2ο-ΤΙΜΕΣ'!AB249)</f>
        <v>-7.3983074814449245E-3</v>
      </c>
      <c r="AC250" s="29">
        <f>LN('ΒΗΜΑ 2ο-ΤΙΜΕΣ'!AC250/'ΒΗΜΑ 2ο-ΤΙΜΕΣ'!AC249)</f>
        <v>-4.1088879780241366E-2</v>
      </c>
      <c r="AD250" s="29">
        <f>LN('ΒΗΜΑ 2ο-ΤΙΜΕΣ'!AD250/'ΒΗΜΑ 2ο-ΤΙΜΕΣ'!AD249)</f>
        <v>-3.8086408623089527E-2</v>
      </c>
      <c r="AE250" s="29">
        <f>LN('ΒΗΜΑ 2ο-ΤΙΜΕΣ'!AE250/'ΒΗΜΑ 2ο-ΤΙΜΕΣ'!AE249)</f>
        <v>-1.9851768552731585E-2</v>
      </c>
      <c r="AF250" s="29">
        <f>LN('ΒΗΜΑ 2ο-ΤΙΜΕΣ'!AF250/'ΒΗΜΑ 2ο-ΤΙΜΕΣ'!AF249)</f>
        <v>-0.3574558889218038</v>
      </c>
      <c r="AG250" s="29">
        <f>LN('ΒΗΜΑ 2ο-ΤΙΜΕΣ'!AG250/'ΒΗΜΑ 2ο-ΤΙΜΕΣ'!AG249)</f>
        <v>-2.1152375005226681E-2</v>
      </c>
      <c r="AH250" s="29">
        <f>LN('ΒΗΜΑ 2ο-ΤΙΜΕΣ'!AH250/'ΒΗΜΑ 2ο-ΤΙΜΕΣ'!AH249)</f>
        <v>-1.1441772419784942E-2</v>
      </c>
      <c r="AI250" s="29">
        <f>LN('ΒΗΜΑ 2ο-ΤΙΜΕΣ'!AI250/'ΒΗΜΑ 2ο-ΤΙΜΕΣ'!AI249)</f>
        <v>-3.8154614971283599E-2</v>
      </c>
      <c r="AJ250" s="29">
        <f>LN('ΒΗΜΑ 2ο-ΤΙΜΕΣ'!AJ250/'ΒΗΜΑ 2ο-ΤΙΜΕΣ'!AJ249)</f>
        <v>1.6231194928582552E-2</v>
      </c>
      <c r="AK250" s="29">
        <f>LN('ΒΗΜΑ 2ο-ΤΙΜΕΣ'!AK250/'ΒΗΜΑ 2ο-ΤΙΜΕΣ'!AK249)</f>
        <v>-2.0933209666465676E-2</v>
      </c>
      <c r="AL250" s="29">
        <f>LN('ΒΗΜΑ 2ο-ΤΙΜΕΣ'!AL250/'ΒΗΜΑ 2ο-ΤΙΜΕΣ'!AL249)</f>
        <v>-2.5673955052458097E-3</v>
      </c>
      <c r="AM250" s="29">
        <f>LN('ΒΗΜΑ 2ο-ΤΙΜΕΣ'!AM250/'ΒΗΜΑ 2ο-ΤΙΜΕΣ'!AM249)</f>
        <v>-3.7740327982847197E-2</v>
      </c>
      <c r="AN250" s="29">
        <f>LN('ΒΗΜΑ 2ο-ΤΙΜΕΣ'!AN250/'ΒΗΜΑ 2ο-ΤΙΜΕΣ'!AN249)</f>
        <v>-8.5359848951156753E-2</v>
      </c>
      <c r="AO250" s="29">
        <f>LN('ΒΗΜΑ 2ο-ΤΙΜΕΣ'!AO250/'ΒΗΜΑ 2ο-ΤΙΜΕΣ'!AO249)</f>
        <v>-2.8894465999714888E-2</v>
      </c>
    </row>
    <row r="251" spans="1:41">
      <c r="A251" s="28">
        <v>43280</v>
      </c>
      <c r="B251" s="29">
        <f>LN('ΒΗΜΑ 2ο-ΤΙΜΕΣ'!B251/'ΒΗΜΑ 2ο-ΤΙΜΕΣ'!B250)</f>
        <v>0</v>
      </c>
      <c r="C251" s="29">
        <f>LN('ΒΗΜΑ 2ο-ΤΙΜΕΣ'!C251/'ΒΗΜΑ 2ο-ΤΙΜΕΣ'!C250)</f>
        <v>1.3050756195490775E-2</v>
      </c>
      <c r="D251" s="29">
        <f>LN('ΒΗΜΑ 2ο-ΤΙΜΕΣ'!D251/'ΒΗΜΑ 2ο-ΤΙΜΕΣ'!D250)</f>
        <v>1.0777625493829336E-2</v>
      </c>
      <c r="E251" s="29">
        <f>LN('ΒΗΜΑ 2ο-ΤΙΜΕΣ'!E251/'ΒΗΜΑ 2ο-ΤΙΜΕΣ'!E250)</f>
        <v>1.1709735672907919E-2</v>
      </c>
      <c r="F251" s="29">
        <f>LN('ΒΗΜΑ 2ο-ΤΙΜΕΣ'!F251/'ΒΗΜΑ 2ο-ΤΙΜΕΣ'!F250)</f>
        <v>2.4213086890103454E-3</v>
      </c>
      <c r="G251" s="29">
        <f>LN('ΒΗΜΑ 2ο-ΤΙΜΕΣ'!G251/'ΒΗΜΑ 2ο-ΤΙΜΕΣ'!G250)</f>
        <v>0</v>
      </c>
      <c r="H251" s="29">
        <f>LN('ΒΗΜΑ 2ο-ΤΙΜΕΣ'!H251/'ΒΗΜΑ 2ο-ΤΙΜΕΣ'!H250)</f>
        <v>3.1496089028962013E-3</v>
      </c>
      <c r="I251" s="29">
        <f>LN('ΒΗΜΑ 2ο-ΤΙΜΕΣ'!I251/'ΒΗΜΑ 2ο-ΤΙΜΕΣ'!I250)</f>
        <v>0</v>
      </c>
      <c r="J251" s="29">
        <f>LN('ΒΗΜΑ 2ο-ΤΙΜΕΣ'!J251/'ΒΗΜΑ 2ο-ΤΙΜΕΣ'!J250)</f>
        <v>2.7615167032973391E-2</v>
      </c>
      <c r="K251" s="29">
        <f>LN('ΒΗΜΑ 2ο-ΤΙΜΕΣ'!K251/'ΒΗΜΑ 2ο-ΤΙΜΕΣ'!K250)</f>
        <v>1.3921338518608014E-2</v>
      </c>
      <c r="L251" s="29">
        <f>LN('ΒΗΜΑ 2ο-ΤΙΜΕΣ'!L251/'ΒΗΜΑ 2ο-ΤΙΜΕΣ'!L250)</f>
        <v>-0.2308585884471635</v>
      </c>
      <c r="M251" s="29">
        <f>LN('ΒΗΜΑ 2ο-ΤΙΜΕΣ'!M251/'ΒΗΜΑ 2ο-ΤΙΜΕΣ'!M250)</f>
        <v>-7.5223421237587518E-2</v>
      </c>
      <c r="N251" s="29">
        <f>LN('ΒΗΜΑ 2ο-ΤΙΜΕΣ'!N251/'ΒΗΜΑ 2ο-ΤΙΜΕΣ'!N250)</f>
        <v>-8.8496152769824993E-3</v>
      </c>
      <c r="O251" s="29">
        <f>LN('ΒΗΜΑ 2ο-ΤΙΜΕΣ'!O251/'ΒΗΜΑ 2ο-ΤΙΜΕΣ'!O250)</f>
        <v>-3.710579396535713E-3</v>
      </c>
      <c r="P251" s="29">
        <f>LN('ΒΗΜΑ 2ο-ΤΙΜΕΣ'!P251/'ΒΗΜΑ 2ο-ΤΙΜΕΣ'!P250)</f>
        <v>1.522099401035517E-2</v>
      </c>
      <c r="Q251" s="29">
        <f>LN('ΒΗΜΑ 2ο-ΤΙΜΕΣ'!Q251/'ΒΗΜΑ 2ο-ΤΙΜΕΣ'!Q250)</f>
        <v>4.1928782600359578E-3</v>
      </c>
      <c r="R251" s="29">
        <f>LN('ΒΗΜΑ 2ο-ΤΙΜΕΣ'!R251/'ΒΗΜΑ 2ο-ΤΙΜΕΣ'!R250)</f>
        <v>3.494470649773557E-3</v>
      </c>
      <c r="S251" s="29">
        <f>LN('ΒΗΜΑ 2ο-ΤΙΜΕΣ'!S251/'ΒΗΜΑ 2ο-ΤΙΜΕΣ'!S250)</f>
        <v>3.9087388708046913E-2</v>
      </c>
      <c r="T251" s="29">
        <f>LN('ΒΗΜΑ 2ο-ΤΙΜΕΣ'!T251/'ΒΗΜΑ 2ο-ΤΙΜΕΣ'!T250)</f>
        <v>2.8737609767356731E-2</v>
      </c>
      <c r="U251" s="29">
        <f>LN('ΒΗΜΑ 2ο-ΤΙΜΕΣ'!U251/'ΒΗΜΑ 2ο-ΤΙΜΕΣ'!U250)</f>
        <v>0</v>
      </c>
      <c r="V251" s="29">
        <f>LN('ΒΗΜΑ 2ο-ΤΙΜΕΣ'!V251/'ΒΗΜΑ 2ο-ΤΙΜΕΣ'!V250)</f>
        <v>1.0000083334583179E-2</v>
      </c>
      <c r="W251" s="29">
        <f>LN('ΒΗΜΑ 2ο-ΤΙΜΕΣ'!W251/'ΒΗΜΑ 2ο-ΤΙΜΕΣ'!W250)</f>
        <v>3.5566131148470209E-3</v>
      </c>
      <c r="X251" s="29">
        <f>LN('ΒΗΜΑ 2ο-ΤΙΜΕΣ'!X251/'ΒΗΜΑ 2ο-ΤΙΜΕΣ'!X250)</f>
        <v>1.9296557024236511E-2</v>
      </c>
      <c r="Y251" s="29">
        <f>LN('ΒΗΜΑ 2ο-ΤΙΜΕΣ'!Y251/'ΒΗΜΑ 2ο-ΤΙΜΕΣ'!Y250)</f>
        <v>2.0450610471290841E-2</v>
      </c>
      <c r="Z251" s="29">
        <f>LN('ΒΗΜΑ 2ο-ΤΙΜΕΣ'!Z251/'ΒΗΜΑ 2ο-ΤΙΜΕΣ'!Z250)</f>
        <v>9.345862418237599E-3</v>
      </c>
      <c r="AA251" s="29">
        <f>LN('ΒΗΜΑ 2ο-ΤΙΜΕΣ'!AA251/'ΒΗΜΑ 2ο-ΤΙΜΕΣ'!AA250)</f>
        <v>1.3029500290333897E-2</v>
      </c>
      <c r="AB251" s="29">
        <f>LN('ΒΗΜΑ 2ο-ΤΙΜΕΣ'!AB251/'ΒΗΜΑ 2ο-ΤΙΜΕΣ'!AB250)</f>
        <v>9.8522964430116395E-3</v>
      </c>
      <c r="AC251" s="29">
        <f>LN('ΒΗΜΑ 2ο-ΤΙΜΕΣ'!AC251/'ΒΗΜΑ 2ο-ΤΙΜΕΣ'!AC250)</f>
        <v>1.0431578709815498E-2</v>
      </c>
      <c r="AD251" s="29">
        <f>LN('ΒΗΜΑ 2ο-ΤΙΜΕΣ'!AD251/'ΒΗΜΑ 2ο-ΤΙΜΕΣ'!AD250)</f>
        <v>2.6602029747384886E-2</v>
      </c>
      <c r="AE251" s="29">
        <f>LN('ΒΗΜΑ 2ο-ΤΙΜΕΣ'!AE251/'ΒΗΜΑ 2ο-ΤΙΜΕΣ'!AE250)</f>
        <v>1.4925650216675574E-2</v>
      </c>
      <c r="AF251" s="29">
        <f>LN('ΒΗΜΑ 2ο-ΤΙΜΕΣ'!AF251/'ΒΗΜΑ 2ο-ΤΙΜΕΣ'!AF250)</f>
        <v>-7.8431774610258926E-3</v>
      </c>
      <c r="AG251" s="29">
        <f>LN('ΒΗΜΑ 2ο-ΤΙΜΕΣ'!AG251/'ΒΗΜΑ 2ο-ΤΙΜΕΣ'!AG250)</f>
        <v>-9.5466118835800008E-3</v>
      </c>
      <c r="AH251" s="29">
        <f>LN('ΒΗΜΑ 2ο-ΤΙΜΕΣ'!AH251/'ΒΗΜΑ 2ο-ΤΙΜΕΣ'!AH250)</f>
        <v>-2.3041484848501884E-3</v>
      </c>
      <c r="AI251" s="29">
        <f>LN('ΒΗΜΑ 2ο-ΤΙΜΕΣ'!AI251/'ΒΗΜΑ 2ο-ΤΙΜΕΣ'!AI250)</f>
        <v>-1.3408621380384079E-2</v>
      </c>
      <c r="AJ251" s="29">
        <f>LN('ΒΗΜΑ 2ο-ΤΙΜΕΣ'!AJ251/'ΒΗΜΑ 2ο-ΤΙΜΕΣ'!AJ250)</f>
        <v>1.7873105740956587E-3</v>
      </c>
      <c r="AK251" s="29">
        <f>LN('ΒΗΜΑ 2ο-ΤΙΜΕΣ'!AK251/'ΒΗΜΑ 2ο-ΤΙΜΕΣ'!AK250)</f>
        <v>-5.3319637532782974E-2</v>
      </c>
      <c r="AL251" s="29">
        <f>LN('ΒΗΜΑ 2ο-ΤΙΜΕΣ'!AL251/'ΒΗΜΑ 2ο-ΤΙΜΕΣ'!AL250)</f>
        <v>2.5673955052457334E-3</v>
      </c>
      <c r="AM251" s="29">
        <f>LN('ΒΗΜΑ 2ο-ΤΙΜΕΣ'!AM251/'ΒΗΜΑ 2ο-ΤΙΜΕΣ'!AM250)</f>
        <v>8.5106896679086105E-3</v>
      </c>
      <c r="AN251" s="29">
        <f>LN('ΒΗΜΑ 2ο-ΤΙΜΕΣ'!AN251/'ΒΗΜΑ 2ο-ΤΙΜΕΣ'!AN250)</f>
        <v>1.9608471388376118E-2</v>
      </c>
      <c r="AO251" s="29">
        <f>LN('ΒΗΜΑ 2ο-ΤΙΜΕΣ'!AO251/'ΒΗΜΑ 2ο-ΤΙΜΕΣ'!AO250)</f>
        <v>9.7245498919947809E-3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O41"/>
  <sheetViews>
    <sheetView zoomScale="80" zoomScaleNormal="80" workbookViewId="0">
      <selection activeCell="B31" sqref="B31"/>
    </sheetView>
  </sheetViews>
  <sheetFormatPr defaultRowHeight="15"/>
  <cols>
    <col min="1" max="1" width="10.42578125" customWidth="1"/>
    <col min="10" max="10" width="10.28515625" customWidth="1"/>
    <col min="13" max="13" width="10.7109375" customWidth="1"/>
  </cols>
  <sheetData>
    <row r="1" spans="1:41">
      <c r="B1" s="27" t="s">
        <v>7</v>
      </c>
      <c r="C1" t="s">
        <v>8</v>
      </c>
      <c r="D1" t="s">
        <v>16</v>
      </c>
      <c r="E1" s="27" t="s">
        <v>17</v>
      </c>
      <c r="F1" t="s">
        <v>18</v>
      </c>
      <c r="G1" s="27" t="s">
        <v>19</v>
      </c>
      <c r="H1" t="s">
        <v>20</v>
      </c>
      <c r="I1" t="s">
        <v>21</v>
      </c>
      <c r="J1" t="s">
        <v>34</v>
      </c>
      <c r="K1" s="27" t="s">
        <v>35</v>
      </c>
      <c r="L1" t="s">
        <v>140</v>
      </c>
      <c r="M1" t="s">
        <v>37</v>
      </c>
      <c r="N1" s="27" t="s">
        <v>141</v>
      </c>
      <c r="O1" t="s">
        <v>39</v>
      </c>
      <c r="P1" s="27" t="s">
        <v>40</v>
      </c>
      <c r="Q1" t="s">
        <v>56</v>
      </c>
      <c r="R1" t="s">
        <v>57</v>
      </c>
      <c r="S1" t="s">
        <v>63</v>
      </c>
      <c r="T1" s="27" t="s">
        <v>64</v>
      </c>
      <c r="U1" s="27" t="s">
        <v>65</v>
      </c>
      <c r="V1" s="27" t="s">
        <v>66</v>
      </c>
      <c r="W1" t="s">
        <v>76</v>
      </c>
      <c r="X1" s="27" t="s">
        <v>77</v>
      </c>
      <c r="Y1" t="s">
        <v>142</v>
      </c>
      <c r="Z1" t="s">
        <v>86</v>
      </c>
      <c r="AA1" t="s">
        <v>87</v>
      </c>
      <c r="AB1" s="27" t="s">
        <v>88</v>
      </c>
      <c r="AC1" s="27" t="s">
        <v>96</v>
      </c>
      <c r="AD1" s="27" t="s">
        <v>100</v>
      </c>
      <c r="AE1" t="s">
        <v>101</v>
      </c>
      <c r="AF1" t="s">
        <v>102</v>
      </c>
      <c r="AG1" s="27" t="s">
        <v>110</v>
      </c>
      <c r="AH1" t="s">
        <v>113</v>
      </c>
      <c r="AI1" t="s">
        <v>114</v>
      </c>
      <c r="AJ1" t="s">
        <v>115</v>
      </c>
      <c r="AK1" t="s">
        <v>116</v>
      </c>
      <c r="AL1" s="27" t="s">
        <v>117</v>
      </c>
      <c r="AM1" t="s">
        <v>118</v>
      </c>
      <c r="AN1" t="s">
        <v>132</v>
      </c>
      <c r="AO1" t="s">
        <v>133</v>
      </c>
    </row>
    <row r="2" spans="1:41">
      <c r="A2" s="27" t="s">
        <v>7</v>
      </c>
      <c r="B2" s="31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t="s">
        <v>8</v>
      </c>
      <c r="B3" s="31">
        <v>0.21767121651239144</v>
      </c>
      <c r="C3" s="30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t="s">
        <v>16</v>
      </c>
      <c r="B4" s="31">
        <v>0.16628278050824993</v>
      </c>
      <c r="C4" s="30">
        <v>0.39022068719871639</v>
      </c>
      <c r="D4" s="30">
        <v>1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27" t="s">
        <v>17</v>
      </c>
      <c r="B5" s="31">
        <v>7.6877486068512219E-2</v>
      </c>
      <c r="C5" s="31">
        <v>0.30315776627689256</v>
      </c>
      <c r="D5" s="31">
        <v>0.40814439094909449</v>
      </c>
      <c r="E5" s="31">
        <v>1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t="s">
        <v>18</v>
      </c>
      <c r="B6" s="31">
        <v>0.28190398579199222</v>
      </c>
      <c r="C6" s="30">
        <v>0.28857884536170003</v>
      </c>
      <c r="D6" s="30">
        <v>0.3310762813305182</v>
      </c>
      <c r="E6" s="31">
        <v>0.3622934962896277</v>
      </c>
      <c r="F6" s="30">
        <v>1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7" t="s">
        <v>19</v>
      </c>
      <c r="B7" s="31">
        <v>8.3473686634255001E-2</v>
      </c>
      <c r="C7" s="31">
        <v>0.11162603061130542</v>
      </c>
      <c r="D7" s="31">
        <v>0.14725695696340182</v>
      </c>
      <c r="E7" s="31">
        <v>0.15669457985307703</v>
      </c>
      <c r="F7" s="31">
        <v>0.1063120947510436</v>
      </c>
      <c r="G7" s="31">
        <v>1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>
      <c r="A8" t="s">
        <v>20</v>
      </c>
      <c r="B8" s="31">
        <v>7.9735303731323162E-2</v>
      </c>
      <c r="C8" s="30">
        <v>0.27505787150783662</v>
      </c>
      <c r="D8" s="30">
        <v>0.26397666247466417</v>
      </c>
      <c r="E8" s="31">
        <v>0.37587314806778893</v>
      </c>
      <c r="F8" s="30">
        <v>0.28954541645383292</v>
      </c>
      <c r="G8" s="31">
        <v>0.10375947628000948</v>
      </c>
      <c r="H8" s="30">
        <v>1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>
      <c r="A9" t="s">
        <v>21</v>
      </c>
      <c r="B9" s="31">
        <v>0.15288276909852538</v>
      </c>
      <c r="C9" s="30">
        <v>0.33704855064136352</v>
      </c>
      <c r="D9" s="30">
        <v>0.71138859972796442</v>
      </c>
      <c r="E9" s="31">
        <v>0.30523809672324986</v>
      </c>
      <c r="F9" s="30">
        <v>0.2505019845740587</v>
      </c>
      <c r="G9" s="31">
        <v>0.11427555494536779</v>
      </c>
      <c r="H9" s="30">
        <v>0.25420812644027435</v>
      </c>
      <c r="I9" s="30">
        <v>1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>
      <c r="A10" t="s">
        <v>34</v>
      </c>
      <c r="B10" s="31">
        <v>7.560561052080754E-2</v>
      </c>
      <c r="C10" s="30">
        <v>0.27775855927426174</v>
      </c>
      <c r="D10" s="30">
        <v>0.36084726384841032</v>
      </c>
      <c r="E10" s="31">
        <v>0.3893846287593567</v>
      </c>
      <c r="F10" s="30">
        <v>0.19818372898754352</v>
      </c>
      <c r="G10" s="31">
        <v>0.12105394744679411</v>
      </c>
      <c r="H10" s="30">
        <v>0.23654983493935922</v>
      </c>
      <c r="I10" s="30">
        <v>0.35565437897658103</v>
      </c>
      <c r="J10" s="30">
        <v>1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>
      <c r="A11" s="27" t="s">
        <v>35</v>
      </c>
      <c r="B11" s="31">
        <v>0.26587046771851675</v>
      </c>
      <c r="C11" s="31">
        <v>0.26655445650501436</v>
      </c>
      <c r="D11" s="31">
        <v>0.2419417826351879</v>
      </c>
      <c r="E11" s="31">
        <v>0.26318267620100438</v>
      </c>
      <c r="F11" s="31">
        <v>0.25997323466196209</v>
      </c>
      <c r="G11" s="31">
        <v>6.380212162912563E-2</v>
      </c>
      <c r="H11" s="31">
        <v>0.22467560174044618</v>
      </c>
      <c r="I11" s="31">
        <v>0.28550915421834111</v>
      </c>
      <c r="J11" s="31">
        <v>0.19529258250364184</v>
      </c>
      <c r="K11" s="31">
        <v>1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>
      <c r="A12" t="s">
        <v>36</v>
      </c>
      <c r="B12" s="31">
        <v>6.6977132204361634E-2</v>
      </c>
      <c r="C12" s="30">
        <v>0.19635667853577257</v>
      </c>
      <c r="D12" s="30">
        <v>0.30383304907002878</v>
      </c>
      <c r="E12" s="31">
        <v>0.27571479156646134</v>
      </c>
      <c r="F12" s="30">
        <v>0.23682951222383511</v>
      </c>
      <c r="G12" s="31">
        <v>0.15256401623389135</v>
      </c>
      <c r="H12" s="30">
        <v>0.22151518586998589</v>
      </c>
      <c r="I12" s="30">
        <v>0.32614075106115242</v>
      </c>
      <c r="J12" s="30">
        <v>0.199860125659481</v>
      </c>
      <c r="K12" s="31">
        <v>0.20317229646520338</v>
      </c>
      <c r="L12" s="30">
        <v>1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>
      <c r="A13" t="s">
        <v>37</v>
      </c>
      <c r="B13" s="31">
        <v>0.15068683892742593</v>
      </c>
      <c r="C13" s="30">
        <v>0.26298326034369784</v>
      </c>
      <c r="D13" s="30">
        <v>0.39966139165004699</v>
      </c>
      <c r="E13" s="31">
        <v>0.21142876971001093</v>
      </c>
      <c r="F13" s="30">
        <v>0.31892164214675739</v>
      </c>
      <c r="G13" s="31">
        <v>0.10862671222812417</v>
      </c>
      <c r="H13" s="30">
        <v>0.25610189664447836</v>
      </c>
      <c r="I13" s="30">
        <v>0.36132270348658885</v>
      </c>
      <c r="J13" s="30">
        <v>0.19196352170341158</v>
      </c>
      <c r="K13" s="31">
        <v>0.18024264384386374</v>
      </c>
      <c r="L13" s="30">
        <v>0.45646155653426762</v>
      </c>
      <c r="M13" s="30">
        <v>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>
      <c r="A14" s="27" t="s">
        <v>38</v>
      </c>
      <c r="B14" s="31">
        <v>-3.3706866607105777E-2</v>
      </c>
      <c r="C14" s="31">
        <v>0.18165890151995281</v>
      </c>
      <c r="D14" s="31">
        <v>0.22740829401188806</v>
      </c>
      <c r="E14" s="31">
        <v>0.16970854293446538</v>
      </c>
      <c r="F14" s="31">
        <v>6.9325220828835923E-2</v>
      </c>
      <c r="G14" s="31">
        <v>5.438288133425722E-2</v>
      </c>
      <c r="H14" s="31">
        <v>0.2621512125591845</v>
      </c>
      <c r="I14" s="31">
        <v>0.22563977460784226</v>
      </c>
      <c r="J14" s="31">
        <v>0.13905275102160133</v>
      </c>
      <c r="K14" s="31">
        <v>5.2428551541911506E-2</v>
      </c>
      <c r="L14" s="31">
        <v>0.14275563669769273</v>
      </c>
      <c r="M14" s="31">
        <v>0.15619613051151027</v>
      </c>
      <c r="N14" s="31">
        <v>1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>
      <c r="A15" t="s">
        <v>39</v>
      </c>
      <c r="B15" s="31">
        <v>3.2534523630015723E-2</v>
      </c>
      <c r="C15" s="30">
        <v>0.24636553904722358</v>
      </c>
      <c r="D15" s="30">
        <v>0.25697131723538419</v>
      </c>
      <c r="E15" s="31">
        <v>0.16363681368592597</v>
      </c>
      <c r="F15" s="30">
        <v>0.20981624736336918</v>
      </c>
      <c r="G15" s="31">
        <v>-0.10494538668295199</v>
      </c>
      <c r="H15" s="30">
        <v>0.19124782982024752</v>
      </c>
      <c r="I15" s="30">
        <v>0.28091243418903478</v>
      </c>
      <c r="J15" s="30">
        <v>0.2074677259743738</v>
      </c>
      <c r="K15" s="31">
        <v>0.14672847751794033</v>
      </c>
      <c r="L15" s="30">
        <v>0.20282952348123359</v>
      </c>
      <c r="M15" s="30">
        <v>0.19264714412713224</v>
      </c>
      <c r="N15" s="31">
        <v>0.15459644312317483</v>
      </c>
      <c r="O15" s="30">
        <v>1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>
      <c r="A16" s="27" t="s">
        <v>40</v>
      </c>
      <c r="B16" s="31">
        <v>4.8249610443726137E-2</v>
      </c>
      <c r="C16" s="31">
        <v>9.7608606586099253E-2</v>
      </c>
      <c r="D16" s="31">
        <v>0.30111502766045978</v>
      </c>
      <c r="E16" s="31">
        <v>3.3378931026937439E-2</v>
      </c>
      <c r="F16" s="31">
        <v>5.6043594901606895E-2</v>
      </c>
      <c r="G16" s="31">
        <v>7.9376040823082722E-2</v>
      </c>
      <c r="H16" s="31">
        <v>9.151857701832708E-2</v>
      </c>
      <c r="I16" s="31">
        <v>0.24276704119434853</v>
      </c>
      <c r="J16" s="31">
        <v>0.15247010075202094</v>
      </c>
      <c r="K16" s="31">
        <v>2.5950217885806107E-2</v>
      </c>
      <c r="L16" s="31">
        <v>0.33194007251117219</v>
      </c>
      <c r="M16" s="31">
        <v>0.2295752653047558</v>
      </c>
      <c r="N16" s="31">
        <v>0.1160491531086954</v>
      </c>
      <c r="O16" s="31">
        <v>8.49426744097177E-2</v>
      </c>
      <c r="P16" s="31">
        <v>1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>
      <c r="A17" t="s">
        <v>56</v>
      </c>
      <c r="B17" s="31">
        <v>0.22939560989151783</v>
      </c>
      <c r="C17" s="30">
        <v>0.29372118368090105</v>
      </c>
      <c r="D17" s="30">
        <v>0.391107707175742</v>
      </c>
      <c r="E17" s="31">
        <v>0.38879821703571726</v>
      </c>
      <c r="F17" s="30">
        <v>0.29376391185496498</v>
      </c>
      <c r="G17" s="31">
        <v>0.1959543372795548</v>
      </c>
      <c r="H17" s="30">
        <v>0.33786170747901167</v>
      </c>
      <c r="I17" s="30">
        <v>0.37923320697204554</v>
      </c>
      <c r="J17" s="30">
        <v>0.31708159900759048</v>
      </c>
      <c r="K17" s="31">
        <v>0.27336542084358018</v>
      </c>
      <c r="L17" s="30">
        <v>0.24912651963095042</v>
      </c>
      <c r="M17" s="30">
        <v>0.2090498013764219</v>
      </c>
      <c r="N17" s="31">
        <v>0.19842683234951369</v>
      </c>
      <c r="O17" s="30">
        <v>0.10428719856780586</v>
      </c>
      <c r="P17" s="31">
        <v>9.7870070312291751E-2</v>
      </c>
      <c r="Q17" s="30">
        <v>1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>
      <c r="A18" t="s">
        <v>57</v>
      </c>
      <c r="B18" s="31">
        <v>9.4799414238307358E-2</v>
      </c>
      <c r="C18" s="30">
        <v>0.21315006492224484</v>
      </c>
      <c r="D18" s="30">
        <v>0.15170676521711834</v>
      </c>
      <c r="E18" s="31">
        <v>0.24342755948709571</v>
      </c>
      <c r="F18" s="30">
        <v>0.28361244600188307</v>
      </c>
      <c r="G18" s="31">
        <v>9.0554622419036675E-3</v>
      </c>
      <c r="H18" s="30">
        <v>0.2867319920432656</v>
      </c>
      <c r="I18" s="30">
        <v>0.13585503123293985</v>
      </c>
      <c r="J18" s="30">
        <v>0.16131246103681007</v>
      </c>
      <c r="K18" s="31">
        <v>0.15886363274959756</v>
      </c>
      <c r="L18" s="30">
        <v>0.17130699216485676</v>
      </c>
      <c r="M18" s="30">
        <v>0.22604142027684784</v>
      </c>
      <c r="N18" s="31">
        <v>0.10403496540173812</v>
      </c>
      <c r="O18" s="30">
        <v>0.1863889795709506</v>
      </c>
      <c r="P18" s="31">
        <v>2.052364407190066E-2</v>
      </c>
      <c r="Q18" s="30">
        <v>0.30781102667200888</v>
      </c>
      <c r="R18" s="30">
        <v>1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>
      <c r="A19" t="s">
        <v>63</v>
      </c>
      <c r="B19" s="31">
        <v>8.4743150628310837E-2</v>
      </c>
      <c r="C19" s="30">
        <v>0.1841649129393905</v>
      </c>
      <c r="D19" s="30">
        <v>0.12059405197642213</v>
      </c>
      <c r="E19" s="31">
        <v>0.11539353915892223</v>
      </c>
      <c r="F19" s="30">
        <v>0.15424486716654501</v>
      </c>
      <c r="G19" s="31">
        <v>1.4376894014977475E-2</v>
      </c>
      <c r="H19" s="30">
        <v>0.10276807749649872</v>
      </c>
      <c r="I19" s="30">
        <v>8.8684425270715336E-2</v>
      </c>
      <c r="J19" s="30">
        <v>0.12446913095980365</v>
      </c>
      <c r="K19" s="31">
        <v>0.11453798294617765</v>
      </c>
      <c r="L19" s="30">
        <v>7.9073111115254197E-2</v>
      </c>
      <c r="M19" s="30">
        <v>0.12555642586774668</v>
      </c>
      <c r="N19" s="31">
        <v>1.8719954234163055E-3</v>
      </c>
      <c r="O19" s="30">
        <v>0.16583220199708304</v>
      </c>
      <c r="P19" s="31">
        <v>5.7365863005361242E-2</v>
      </c>
      <c r="Q19" s="30">
        <v>5.0208990384889039E-2</v>
      </c>
      <c r="R19" s="30">
        <v>0.24246053075378621</v>
      </c>
      <c r="S19" s="30">
        <v>1</v>
      </c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>
      <c r="A20" s="27" t="s">
        <v>64</v>
      </c>
      <c r="B20" s="31">
        <v>0.21885688419512023</v>
      </c>
      <c r="C20" s="31">
        <v>0.28987789808881448</v>
      </c>
      <c r="D20" s="31">
        <v>0.28491341459602487</v>
      </c>
      <c r="E20" s="31">
        <v>0.2773949985094426</v>
      </c>
      <c r="F20" s="31">
        <v>0.30155661267439537</v>
      </c>
      <c r="G20" s="31">
        <v>6.8627565809101468E-2</v>
      </c>
      <c r="H20" s="31">
        <v>0.23434884251201341</v>
      </c>
      <c r="I20" s="31">
        <v>0.28959885548691905</v>
      </c>
      <c r="J20" s="31">
        <v>0.31185856000834916</v>
      </c>
      <c r="K20" s="31">
        <v>0.41850859751689795</v>
      </c>
      <c r="L20" s="31">
        <v>0.20327724141451281</v>
      </c>
      <c r="M20" s="31">
        <v>0.21305455905260612</v>
      </c>
      <c r="N20" s="31">
        <v>0.1139594861773318</v>
      </c>
      <c r="O20" s="31">
        <v>0.15867083026610709</v>
      </c>
      <c r="P20" s="31">
        <v>0.12795243759098396</v>
      </c>
      <c r="Q20" s="31">
        <v>0.29080801210570045</v>
      </c>
      <c r="R20" s="31">
        <v>0.20266504915105338</v>
      </c>
      <c r="S20" s="31">
        <v>0.10829583262019304</v>
      </c>
      <c r="T20" s="31">
        <v>1</v>
      </c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>
      <c r="A21" s="27" t="s">
        <v>65</v>
      </c>
      <c r="B21" s="31">
        <v>-1.166500397601373E-2</v>
      </c>
      <c r="C21" s="31">
        <v>2.1089538495571845E-2</v>
      </c>
      <c r="D21" s="31">
        <v>7.1043980649292279E-2</v>
      </c>
      <c r="E21" s="31">
        <v>6.9033723086595666E-2</v>
      </c>
      <c r="F21" s="31">
        <v>5.3950554541397105E-2</v>
      </c>
      <c r="G21" s="31">
        <v>-5.1752096350966711E-2</v>
      </c>
      <c r="H21" s="31">
        <v>4.8133874040924132E-2</v>
      </c>
      <c r="I21" s="31">
        <v>9.7079708669883122E-2</v>
      </c>
      <c r="J21" s="31">
        <v>0.11365846613221034</v>
      </c>
      <c r="K21" s="31">
        <v>3.5429883523139145E-2</v>
      </c>
      <c r="L21" s="31">
        <v>5.5259617913525939E-2</v>
      </c>
      <c r="M21" s="31">
        <v>6.4918001013876084E-2</v>
      </c>
      <c r="N21" s="31">
        <v>1.3855360924495418E-2</v>
      </c>
      <c r="O21" s="31">
        <v>3.0312479181704753E-3</v>
      </c>
      <c r="P21" s="31">
        <v>6.4154948177084559E-2</v>
      </c>
      <c r="Q21" s="31">
        <v>-3.4039517691510862E-3</v>
      </c>
      <c r="R21" s="31">
        <v>-3.3978973580467754E-3</v>
      </c>
      <c r="S21" s="31">
        <v>3.9328503317059511E-2</v>
      </c>
      <c r="T21" s="31">
        <v>7.45181824013747E-2</v>
      </c>
      <c r="U21" s="31">
        <v>1</v>
      </c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>
      <c r="A22" s="27" t="s">
        <v>66</v>
      </c>
      <c r="B22" s="31">
        <v>4.4575961228026373E-2</v>
      </c>
      <c r="C22" s="31">
        <v>0.13944826552049611</v>
      </c>
      <c r="D22" s="31">
        <v>0.12468079364088286</v>
      </c>
      <c r="E22" s="31">
        <v>0.15803414628353374</v>
      </c>
      <c r="F22" s="31">
        <v>0.18034434154179363</v>
      </c>
      <c r="G22" s="31">
        <v>3.3062708237989943E-2</v>
      </c>
      <c r="H22" s="31">
        <v>7.5886541637567598E-2</v>
      </c>
      <c r="I22" s="31">
        <v>0.13166212280704739</v>
      </c>
      <c r="J22" s="31">
        <v>0.12287166519313789</v>
      </c>
      <c r="K22" s="31">
        <v>0.15279344107494311</v>
      </c>
      <c r="L22" s="31">
        <v>0.18304811416947794</v>
      </c>
      <c r="M22" s="31">
        <v>0.13868425933825754</v>
      </c>
      <c r="N22" s="31">
        <v>5.2255651292026195E-2</v>
      </c>
      <c r="O22" s="31">
        <v>0.10338078396637117</v>
      </c>
      <c r="P22" s="31">
        <v>0.16086763692885242</v>
      </c>
      <c r="Q22" s="31">
        <v>0.18067705562043551</v>
      </c>
      <c r="R22" s="31">
        <v>0.11037354449706255</v>
      </c>
      <c r="S22" s="31">
        <v>5.1302908169689111E-2</v>
      </c>
      <c r="T22" s="31">
        <v>7.7045361490722136E-2</v>
      </c>
      <c r="U22" s="31">
        <v>2.7623449265719226E-2</v>
      </c>
      <c r="V22" s="31">
        <v>1</v>
      </c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>
      <c r="A23" t="s">
        <v>76</v>
      </c>
      <c r="B23" s="31">
        <v>0.30937607915497001</v>
      </c>
      <c r="C23" s="30">
        <v>0.20862292042452546</v>
      </c>
      <c r="D23" s="30">
        <v>0.30967946820381465</v>
      </c>
      <c r="E23" s="31">
        <v>0.26882642705357257</v>
      </c>
      <c r="F23" s="30">
        <v>0.31009287095425619</v>
      </c>
      <c r="G23" s="31">
        <v>0.15873544614092222</v>
      </c>
      <c r="H23" s="30">
        <v>0.21986461317055586</v>
      </c>
      <c r="I23" s="30">
        <v>0.19936626787904163</v>
      </c>
      <c r="J23" s="30">
        <v>0.23510476244025377</v>
      </c>
      <c r="K23" s="31">
        <v>0.14258293985958329</v>
      </c>
      <c r="L23" s="30">
        <v>0.20200526360166746</v>
      </c>
      <c r="M23" s="30">
        <v>0.23837124125056147</v>
      </c>
      <c r="N23" s="31">
        <v>8.8721455248348818E-2</v>
      </c>
      <c r="O23" s="30">
        <v>9.1526066091493274E-2</v>
      </c>
      <c r="P23" s="31">
        <v>0.14794130641665615</v>
      </c>
      <c r="Q23" s="30">
        <v>0.29432801005968418</v>
      </c>
      <c r="R23" s="30">
        <v>0.24240376936663477</v>
      </c>
      <c r="S23" s="30">
        <v>6.4155941600211319E-2</v>
      </c>
      <c r="T23" s="31">
        <v>0.25954775083196746</v>
      </c>
      <c r="U23" s="31">
        <v>1.0248338660276579E-2</v>
      </c>
      <c r="V23" s="31">
        <v>0.19930619812806305</v>
      </c>
      <c r="W23" s="30">
        <v>1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>
      <c r="A24" s="27" t="s">
        <v>77</v>
      </c>
      <c r="B24" s="31">
        <v>0.15136902061982296</v>
      </c>
      <c r="C24" s="31">
        <v>0.2327835794583866</v>
      </c>
      <c r="D24" s="31">
        <v>0.22112742023355228</v>
      </c>
      <c r="E24" s="31">
        <v>0.27591077872610853</v>
      </c>
      <c r="F24" s="31">
        <v>0.20285687301510938</v>
      </c>
      <c r="G24" s="31">
        <v>9.6332497793430241E-2</v>
      </c>
      <c r="H24" s="31">
        <v>0.219279529611453</v>
      </c>
      <c r="I24" s="31">
        <v>0.2092989668333044</v>
      </c>
      <c r="J24" s="31">
        <v>0.25658454725989704</v>
      </c>
      <c r="K24" s="31">
        <v>0.31531692695286412</v>
      </c>
      <c r="L24" s="31">
        <v>0.16333452087869971</v>
      </c>
      <c r="M24" s="31">
        <v>0.1558278246688119</v>
      </c>
      <c r="N24" s="31">
        <v>0.13504823771575838</v>
      </c>
      <c r="O24" s="31">
        <v>5.9208621365826816E-2</v>
      </c>
      <c r="P24" s="31">
        <v>8.297253598181599E-2</v>
      </c>
      <c r="Q24" s="31">
        <v>0.23506173472008196</v>
      </c>
      <c r="R24" s="31">
        <v>0.14934277915614205</v>
      </c>
      <c r="S24" s="31">
        <v>0.12881414010711179</v>
      </c>
      <c r="T24" s="31">
        <v>0.32437477773645068</v>
      </c>
      <c r="U24" s="31">
        <v>4.5239474818925332E-3</v>
      </c>
      <c r="V24" s="31">
        <v>0.13871550313818087</v>
      </c>
      <c r="W24" s="31">
        <v>0.22901685779653719</v>
      </c>
      <c r="X24" s="31">
        <v>1</v>
      </c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>
      <c r="A25" t="s">
        <v>78</v>
      </c>
      <c r="B25" s="31">
        <v>7.0909242716077237E-2</v>
      </c>
      <c r="C25" s="30">
        <v>0.2753611119278781</v>
      </c>
      <c r="D25" s="30">
        <v>0.36942678958909031</v>
      </c>
      <c r="E25" s="31">
        <v>0.18630140854938665</v>
      </c>
      <c r="F25" s="30">
        <v>0.16317614058752866</v>
      </c>
      <c r="G25" s="31">
        <v>0.18016046333317656</v>
      </c>
      <c r="H25" s="30">
        <v>0.29759956890082861</v>
      </c>
      <c r="I25" s="30">
        <v>0.36109414556526087</v>
      </c>
      <c r="J25" s="30">
        <v>0.19924625151304884</v>
      </c>
      <c r="K25" s="31">
        <v>0.15915904720675514</v>
      </c>
      <c r="L25" s="30">
        <v>0.21600060881054087</v>
      </c>
      <c r="M25" s="30">
        <v>0.31388364907998756</v>
      </c>
      <c r="N25" s="31">
        <v>0.22981736071322242</v>
      </c>
      <c r="O25" s="30">
        <v>0.27982078087261508</v>
      </c>
      <c r="P25" s="31">
        <v>0.1774680414975883</v>
      </c>
      <c r="Q25" s="30">
        <v>0.2713484914055278</v>
      </c>
      <c r="R25" s="30">
        <v>0.18432400734695378</v>
      </c>
      <c r="S25" s="30">
        <v>0.1157888786986344</v>
      </c>
      <c r="T25" s="31">
        <v>0.19305895475561324</v>
      </c>
      <c r="U25" s="31">
        <v>4.7328172946751032E-3</v>
      </c>
      <c r="V25" s="31">
        <v>0.1027454724266343</v>
      </c>
      <c r="W25" s="30">
        <v>0.12990470819191852</v>
      </c>
      <c r="X25" s="31">
        <v>0.20754089538374468</v>
      </c>
      <c r="Y25" s="30">
        <v>1</v>
      </c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</row>
    <row r="26" spans="1:41">
      <c r="A26" t="s">
        <v>86</v>
      </c>
      <c r="B26" s="31">
        <v>0.13501356530998579</v>
      </c>
      <c r="C26" s="30">
        <v>0.21041294674572375</v>
      </c>
      <c r="D26" s="30">
        <v>0.28343997095087298</v>
      </c>
      <c r="E26" s="31">
        <v>0.26046994808459745</v>
      </c>
      <c r="F26" s="30">
        <v>0.24078032295835294</v>
      </c>
      <c r="G26" s="31">
        <v>7.7467174770453909E-2</v>
      </c>
      <c r="H26" s="30">
        <v>0.19863784837743029</v>
      </c>
      <c r="I26" s="30">
        <v>0.28806379172686447</v>
      </c>
      <c r="J26" s="30">
        <v>0.19752151633347173</v>
      </c>
      <c r="K26" s="31">
        <v>0.11062419588460612</v>
      </c>
      <c r="L26" s="30">
        <v>0.15489278371009663</v>
      </c>
      <c r="M26" s="30">
        <v>0.17368953241808313</v>
      </c>
      <c r="N26" s="31">
        <v>0.12745704606531738</v>
      </c>
      <c r="O26" s="30">
        <v>0.24423976607703091</v>
      </c>
      <c r="P26" s="31">
        <v>0.15004849839077414</v>
      </c>
      <c r="Q26" s="30">
        <v>0.22170725729822674</v>
      </c>
      <c r="R26" s="30">
        <v>0.16226966515240987</v>
      </c>
      <c r="S26" s="30">
        <v>6.7459113124737208E-2</v>
      </c>
      <c r="T26" s="31">
        <v>7.8924884391481848E-2</v>
      </c>
      <c r="U26" s="31">
        <v>1.3525998105904673E-4</v>
      </c>
      <c r="V26" s="31">
        <v>6.7767122565342411E-2</v>
      </c>
      <c r="W26" s="30">
        <v>6.4410145683646947E-2</v>
      </c>
      <c r="X26" s="31">
        <v>0.12888854694930757</v>
      </c>
      <c r="Y26" s="30">
        <v>0.29294399261815379</v>
      </c>
      <c r="Z26" s="30">
        <v>1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>
      <c r="A27" t="s">
        <v>87</v>
      </c>
      <c r="B27" s="31">
        <v>0.11290327956474774</v>
      </c>
      <c r="C27" s="30">
        <v>0.26535421110388308</v>
      </c>
      <c r="D27" s="30">
        <v>0.42047870383193237</v>
      </c>
      <c r="E27" s="31">
        <v>0.26855088116596493</v>
      </c>
      <c r="F27" s="30">
        <v>0.20065428347856704</v>
      </c>
      <c r="G27" s="31">
        <v>0.19067295363685949</v>
      </c>
      <c r="H27" s="30">
        <v>0.28595418334791317</v>
      </c>
      <c r="I27" s="30">
        <v>0.42134203555627359</v>
      </c>
      <c r="J27" s="30">
        <v>0.30456788842344912</v>
      </c>
      <c r="K27" s="31">
        <v>0.22648423744774462</v>
      </c>
      <c r="L27" s="30">
        <v>0.35971797542815087</v>
      </c>
      <c r="M27" s="30">
        <v>0.39969127742657384</v>
      </c>
      <c r="N27" s="31">
        <v>0.21496235386151516</v>
      </c>
      <c r="O27" s="30">
        <v>0.38378426550047379</v>
      </c>
      <c r="P27" s="31">
        <v>0.2351052023229038</v>
      </c>
      <c r="Q27" s="30">
        <v>0.3357096876175184</v>
      </c>
      <c r="R27" s="30">
        <v>0.18238552004050285</v>
      </c>
      <c r="S27" s="30">
        <v>0.11591028351612055</v>
      </c>
      <c r="T27" s="31">
        <v>0.22807714306327756</v>
      </c>
      <c r="U27" s="31">
        <v>6.8333778298563602E-2</v>
      </c>
      <c r="V27" s="31">
        <v>0.31268167841039662</v>
      </c>
      <c r="W27" s="30">
        <v>0.22734921731446123</v>
      </c>
      <c r="X27" s="31">
        <v>0.30014286737196272</v>
      </c>
      <c r="Y27" s="30">
        <v>0.5285057444787038</v>
      </c>
      <c r="Z27" s="30">
        <v>0.26346624586433814</v>
      </c>
      <c r="AA27" s="30">
        <v>1</v>
      </c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>
      <c r="A28" s="27" t="s">
        <v>88</v>
      </c>
      <c r="B28" s="31">
        <v>0.19840714032041318</v>
      </c>
      <c r="C28" s="31">
        <v>0.17706450248471384</v>
      </c>
      <c r="D28" s="31">
        <v>0.29335897917206522</v>
      </c>
      <c r="E28" s="31">
        <v>0.18487656487407816</v>
      </c>
      <c r="F28" s="31">
        <v>0.21652771054147613</v>
      </c>
      <c r="G28" s="31">
        <v>0.11055527225349741</v>
      </c>
      <c r="H28" s="31">
        <v>0.27308868068676956</v>
      </c>
      <c r="I28" s="31">
        <v>0.29990606708384066</v>
      </c>
      <c r="J28" s="31">
        <v>0.1211094877975252</v>
      </c>
      <c r="K28" s="31">
        <v>0.16110469525635951</v>
      </c>
      <c r="L28" s="31">
        <v>0.23663734613952955</v>
      </c>
      <c r="M28" s="31">
        <v>0.23187584768649327</v>
      </c>
      <c r="N28" s="31">
        <v>0.15730646113094798</v>
      </c>
      <c r="O28" s="31">
        <v>0.16623606191205584</v>
      </c>
      <c r="P28" s="31">
        <v>0.11526513666507369</v>
      </c>
      <c r="Q28" s="31">
        <v>0.21033098568254793</v>
      </c>
      <c r="R28" s="31">
        <v>0.2634768045810631</v>
      </c>
      <c r="S28" s="31">
        <v>7.9046576567184376E-2</v>
      </c>
      <c r="T28" s="31">
        <v>0.25812288059928179</v>
      </c>
      <c r="U28" s="31">
        <v>6.0144457849837865E-2</v>
      </c>
      <c r="V28" s="31">
        <v>9.800691612072833E-2</v>
      </c>
      <c r="W28" s="31">
        <v>0.1709665378941794</v>
      </c>
      <c r="X28" s="31">
        <v>0.17658484626844281</v>
      </c>
      <c r="Y28" s="31">
        <v>0.30347794346103063</v>
      </c>
      <c r="Z28" s="31">
        <v>0.16822195082931152</v>
      </c>
      <c r="AA28" s="31">
        <v>0.35363861923682866</v>
      </c>
      <c r="AB28" s="31">
        <v>1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>
      <c r="A29" s="27" t="s">
        <v>143</v>
      </c>
      <c r="B29" s="31">
        <v>8.8887284475247838E-2</v>
      </c>
      <c r="C29" s="31">
        <v>0.32241670229505009</v>
      </c>
      <c r="D29" s="31">
        <v>0.34899916917948665</v>
      </c>
      <c r="E29" s="31">
        <v>0.2832394664067362</v>
      </c>
      <c r="F29" s="31">
        <v>0.22738169495630625</v>
      </c>
      <c r="G29" s="31">
        <v>0.11303126811037258</v>
      </c>
      <c r="H29" s="31">
        <v>0.30343209691820644</v>
      </c>
      <c r="I29" s="31">
        <v>0.29915983824491549</v>
      </c>
      <c r="J29" s="31">
        <v>0.26808026386425649</v>
      </c>
      <c r="K29" s="31">
        <v>0.33465608031567418</v>
      </c>
      <c r="L29" s="31">
        <v>0.28159541294870849</v>
      </c>
      <c r="M29" s="31">
        <v>0.16613511732808367</v>
      </c>
      <c r="N29" s="31">
        <v>0.2426938043113924</v>
      </c>
      <c r="O29" s="31">
        <v>0.15901233175117299</v>
      </c>
      <c r="P29" s="31">
        <v>0.13506011236465537</v>
      </c>
      <c r="Q29" s="31">
        <v>0.17012221784726431</v>
      </c>
      <c r="R29" s="31">
        <v>0.19570755755040006</v>
      </c>
      <c r="S29" s="31">
        <v>0.15603803327416613</v>
      </c>
      <c r="T29" s="31">
        <v>0.29779656493697065</v>
      </c>
      <c r="U29" s="31">
        <v>5.7700927464183864E-2</v>
      </c>
      <c r="V29" s="31">
        <v>0.12030745834989781</v>
      </c>
      <c r="W29" s="31">
        <v>0.17435652341498106</v>
      </c>
      <c r="X29" s="31">
        <v>0.34924523801196317</v>
      </c>
      <c r="Y29" s="31">
        <v>0.25673605088829099</v>
      </c>
      <c r="Z29" s="31">
        <v>0.2606433784225074</v>
      </c>
      <c r="AA29" s="31">
        <v>0.28979245025256467</v>
      </c>
      <c r="AB29" s="31">
        <v>0.26376517657676696</v>
      </c>
      <c r="AC29" s="31">
        <v>1</v>
      </c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</row>
    <row r="30" spans="1:41">
      <c r="A30" s="27" t="s">
        <v>100</v>
      </c>
      <c r="B30" s="31">
        <v>0.10898529736671347</v>
      </c>
      <c r="C30" s="31">
        <v>1.2847532344596489E-2</v>
      </c>
      <c r="D30" s="31">
        <v>7.0253201829679215E-2</v>
      </c>
      <c r="E30" s="31">
        <v>4.3641188127394044E-2</v>
      </c>
      <c r="F30" s="31">
        <v>8.2160428563000931E-2</v>
      </c>
      <c r="G30" s="31">
        <v>4.8247275343409557E-2</v>
      </c>
      <c r="H30" s="31">
        <v>8.1391849613656156E-2</v>
      </c>
      <c r="I30" s="31">
        <v>3.866816043430877E-2</v>
      </c>
      <c r="J30" s="31">
        <v>2.9430986274295329E-2</v>
      </c>
      <c r="K30" s="31">
        <v>5.517872878667885E-2</v>
      </c>
      <c r="L30" s="31">
        <v>-3.8330053595628917E-2</v>
      </c>
      <c r="M30" s="31">
        <v>3.1186729030432302E-2</v>
      </c>
      <c r="N30" s="31">
        <v>6.9434950977821139E-2</v>
      </c>
      <c r="O30" s="31">
        <v>-8.5364421630685638E-2</v>
      </c>
      <c r="P30" s="31">
        <v>3.4002273901286198E-2</v>
      </c>
      <c r="Q30" s="31">
        <v>6.4288932763120074E-2</v>
      </c>
      <c r="R30" s="31">
        <v>0.11089578939338726</v>
      </c>
      <c r="S30" s="31">
        <v>0.19312492101164902</v>
      </c>
      <c r="T30" s="31">
        <v>7.309608297929189E-2</v>
      </c>
      <c r="U30" s="31">
        <v>-6.8004829001700687E-3</v>
      </c>
      <c r="V30" s="31">
        <v>-2.1301194237523587E-2</v>
      </c>
      <c r="W30" s="31">
        <v>0.17334352052401258</v>
      </c>
      <c r="X30" s="31">
        <v>3.2231529689772484E-2</v>
      </c>
      <c r="Y30" s="31">
        <v>-1.0556868007023918E-2</v>
      </c>
      <c r="Z30" s="31">
        <v>7.5879980462929111E-2</v>
      </c>
      <c r="AA30" s="31">
        <v>-0.1035541256218577</v>
      </c>
      <c r="AB30" s="31">
        <v>5.8211798642802941E-3</v>
      </c>
      <c r="AC30" s="31">
        <v>6.4890931435372001E-2</v>
      </c>
      <c r="AD30" s="31">
        <v>1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>
      <c r="A31" t="s">
        <v>101</v>
      </c>
      <c r="B31" s="31">
        <v>0.10231768950373403</v>
      </c>
      <c r="C31" s="30">
        <v>0.14008030443990604</v>
      </c>
      <c r="D31" s="30">
        <v>0.1891208973625082</v>
      </c>
      <c r="E31" s="31">
        <v>0.20247812959687417</v>
      </c>
      <c r="F31" s="30">
        <v>0.19980066852557726</v>
      </c>
      <c r="G31" s="31">
        <v>0.27216110315131647</v>
      </c>
      <c r="H31" s="30">
        <v>0.23164947701416738</v>
      </c>
      <c r="I31" s="30">
        <v>0.18686713053545545</v>
      </c>
      <c r="J31" s="30">
        <v>0.22755590148194565</v>
      </c>
      <c r="K31" s="31">
        <v>0.19020643634267023</v>
      </c>
      <c r="L31" s="30">
        <v>0.14502696798065814</v>
      </c>
      <c r="M31" s="30">
        <v>0.17458785970457491</v>
      </c>
      <c r="N31" s="31">
        <v>0.20206802960883755</v>
      </c>
      <c r="O31" s="30">
        <v>0.1211450525572005</v>
      </c>
      <c r="P31" s="31">
        <v>0.11447210945329625</v>
      </c>
      <c r="Q31" s="30">
        <v>9.2035864450737387E-2</v>
      </c>
      <c r="R31" s="30">
        <v>5.645044046155924E-2</v>
      </c>
      <c r="S31" s="30">
        <v>2.0929937467368244E-2</v>
      </c>
      <c r="T31" s="31">
        <v>0.13155596684257526</v>
      </c>
      <c r="U31" s="31">
        <v>0.1226841348065211</v>
      </c>
      <c r="V31" s="31">
        <v>7.3663919532660896E-2</v>
      </c>
      <c r="W31" s="30">
        <v>0.24375960070517713</v>
      </c>
      <c r="X31" s="31">
        <v>8.8717989227918431E-2</v>
      </c>
      <c r="Y31" s="30">
        <v>0.20904208567376592</v>
      </c>
      <c r="Z31" s="30">
        <v>0.27497564576982864</v>
      </c>
      <c r="AA31" s="30">
        <v>0.1879296168218948</v>
      </c>
      <c r="AB31" s="31">
        <v>0.12147820705014312</v>
      </c>
      <c r="AC31" s="31">
        <v>0.28390271398394074</v>
      </c>
      <c r="AD31" s="31">
        <v>0.20033551040185948</v>
      </c>
      <c r="AE31" s="30">
        <v>1</v>
      </c>
      <c r="AF31" s="30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>
      <c r="A32" t="s">
        <v>102</v>
      </c>
      <c r="B32" s="31">
        <v>0.18364601360533678</v>
      </c>
      <c r="C32" s="30">
        <v>0.15181405864023728</v>
      </c>
      <c r="D32" s="30">
        <v>0.28800381006384601</v>
      </c>
      <c r="E32" s="31">
        <v>0.15949688158351175</v>
      </c>
      <c r="F32" s="30">
        <v>0.12086207994973827</v>
      </c>
      <c r="G32" s="31">
        <v>7.0795794306961257E-2</v>
      </c>
      <c r="H32" s="30">
        <v>0.14943421558842801</v>
      </c>
      <c r="I32" s="30">
        <v>0.22232642133171557</v>
      </c>
      <c r="J32" s="30">
        <v>0.1022717954999051</v>
      </c>
      <c r="K32" s="31">
        <v>9.3002731012018405E-2</v>
      </c>
      <c r="L32" s="30">
        <v>0.15501577779659778</v>
      </c>
      <c r="M32" s="30">
        <v>0.17889038609364463</v>
      </c>
      <c r="N32" s="31">
        <v>4.2038203909493421E-2</v>
      </c>
      <c r="O32" s="30">
        <v>0.1746522814028228</v>
      </c>
      <c r="P32" s="31">
        <v>0.17413745240233847</v>
      </c>
      <c r="Q32" s="30">
        <v>0.18232741195955279</v>
      </c>
      <c r="R32" s="30">
        <v>0.15723252810275629</v>
      </c>
      <c r="S32" s="30">
        <v>0.23053930930220734</v>
      </c>
      <c r="T32" s="31">
        <v>6.3461656270195954E-2</v>
      </c>
      <c r="U32" s="31">
        <v>6.8638591972554029E-3</v>
      </c>
      <c r="V32" s="31">
        <v>9.4964122544352603E-2</v>
      </c>
      <c r="W32" s="30">
        <v>2.1806757678057006E-2</v>
      </c>
      <c r="X32" s="31">
        <v>7.1255361038129489E-2</v>
      </c>
      <c r="Y32" s="30">
        <v>0.23292722246081127</v>
      </c>
      <c r="Z32" s="30">
        <v>0.24730416596006535</v>
      </c>
      <c r="AA32" s="30">
        <v>0.30173696094690156</v>
      </c>
      <c r="AB32" s="31">
        <v>0.10823239253318619</v>
      </c>
      <c r="AC32" s="31">
        <v>0.20398786676481395</v>
      </c>
      <c r="AD32" s="31">
        <v>7.7397334303287574E-2</v>
      </c>
      <c r="AE32" s="30">
        <v>0.21036384236927275</v>
      </c>
      <c r="AF32" s="30">
        <v>1</v>
      </c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>
      <c r="A33" s="27" t="s">
        <v>110</v>
      </c>
      <c r="B33" s="31">
        <v>7.0764104533040814E-2</v>
      </c>
      <c r="C33" s="31">
        <v>0.14247390637533125</v>
      </c>
      <c r="D33" s="31">
        <v>0.23120339654806918</v>
      </c>
      <c r="E33" s="31">
        <v>2.5984531293756767E-2</v>
      </c>
      <c r="F33" s="31">
        <v>0.16731525268109848</v>
      </c>
      <c r="G33" s="31">
        <v>6.9966993149057133E-2</v>
      </c>
      <c r="H33" s="31">
        <v>0.18374131795298565</v>
      </c>
      <c r="I33" s="31">
        <v>0.26250181492501312</v>
      </c>
      <c r="J33" s="31">
        <v>0.12138489228570956</v>
      </c>
      <c r="K33" s="31">
        <v>9.4768535089353054E-2</v>
      </c>
      <c r="L33" s="31">
        <v>0.1172715618278327</v>
      </c>
      <c r="M33" s="31">
        <v>0.14789464495687171</v>
      </c>
      <c r="N33" s="31">
        <v>0.18008138399173493</v>
      </c>
      <c r="O33" s="31">
        <v>0.11149196398443183</v>
      </c>
      <c r="P33" s="31">
        <v>0.14429862443284264</v>
      </c>
      <c r="Q33" s="31">
        <v>0.15892743814332599</v>
      </c>
      <c r="R33" s="31">
        <v>3.1056046070574266E-2</v>
      </c>
      <c r="S33" s="31">
        <v>7.3439841638925002E-2</v>
      </c>
      <c r="T33" s="31">
        <v>2.9275252634950455E-2</v>
      </c>
      <c r="U33" s="31">
        <v>9.042202940437425E-3</v>
      </c>
      <c r="V33" s="31">
        <v>9.6513048129421145E-2</v>
      </c>
      <c r="W33" s="31">
        <v>9.4261820930502921E-2</v>
      </c>
      <c r="X33" s="31">
        <v>0.17705959526528778</v>
      </c>
      <c r="Y33" s="31">
        <v>0.13164865760517755</v>
      </c>
      <c r="Z33" s="31">
        <v>7.2692862404805228E-2</v>
      </c>
      <c r="AA33" s="31">
        <v>0.25308517322284069</v>
      </c>
      <c r="AB33" s="31">
        <v>0.17323651047779895</v>
      </c>
      <c r="AC33" s="31">
        <v>0.11700705796681402</v>
      </c>
      <c r="AD33" s="31">
        <v>-8.3913728273418209E-4</v>
      </c>
      <c r="AE33" s="31">
        <v>-4.0279131095592204E-2</v>
      </c>
      <c r="AF33" s="31">
        <v>0.14401846134844845</v>
      </c>
      <c r="AG33" s="31">
        <v>1</v>
      </c>
      <c r="AH33" s="30"/>
      <c r="AI33" s="30"/>
      <c r="AJ33" s="30"/>
      <c r="AK33" s="30"/>
      <c r="AL33" s="30"/>
      <c r="AM33" s="30"/>
      <c r="AN33" s="30"/>
      <c r="AO33" s="30"/>
    </row>
    <row r="34" spans="1:41">
      <c r="A34" t="s">
        <v>144</v>
      </c>
      <c r="B34" s="31">
        <v>0.11056778455594743</v>
      </c>
      <c r="C34" s="30">
        <v>0.30137444432577887</v>
      </c>
      <c r="D34" s="30">
        <v>0.41045856602244407</v>
      </c>
      <c r="E34" s="31">
        <v>0.31725767220612339</v>
      </c>
      <c r="F34" s="30">
        <v>0.29057261444268295</v>
      </c>
      <c r="G34" s="31">
        <v>8.1260693460295491E-2</v>
      </c>
      <c r="H34" s="30">
        <v>0.25019215641080106</v>
      </c>
      <c r="I34" s="30">
        <v>0.42493745312380676</v>
      </c>
      <c r="J34" s="30">
        <v>0.37531460152064894</v>
      </c>
      <c r="K34" s="31">
        <v>0.20967978962442085</v>
      </c>
      <c r="L34" s="30">
        <v>0.28292013804599209</v>
      </c>
      <c r="M34" s="30">
        <v>0.36478885915591114</v>
      </c>
      <c r="N34" s="31">
        <v>0.10950768434243303</v>
      </c>
      <c r="O34" s="30">
        <v>0.24379969125691017</v>
      </c>
      <c r="P34" s="31">
        <v>0.15887965183013025</v>
      </c>
      <c r="Q34" s="30">
        <v>0.34250965216852297</v>
      </c>
      <c r="R34" s="30">
        <v>0.24739323295949014</v>
      </c>
      <c r="S34" s="30">
        <v>0.12444912461066937</v>
      </c>
      <c r="T34" s="31">
        <v>0.31107792792410344</v>
      </c>
      <c r="U34" s="31">
        <v>7.4040930968721552E-2</v>
      </c>
      <c r="V34" s="31">
        <v>0.18194839635956064</v>
      </c>
      <c r="W34" s="30">
        <v>0.29342432399934248</v>
      </c>
      <c r="X34" s="31">
        <v>0.21144743365925373</v>
      </c>
      <c r="Y34" s="30">
        <v>0.27358746644332649</v>
      </c>
      <c r="Z34" s="30">
        <v>0.15379667967631844</v>
      </c>
      <c r="AA34" s="30">
        <v>0.40628621320987335</v>
      </c>
      <c r="AB34" s="31">
        <v>0.29551522127221735</v>
      </c>
      <c r="AC34" s="31">
        <v>0.2502786508781239</v>
      </c>
      <c r="AD34" s="31">
        <v>4.2780403422222904E-2</v>
      </c>
      <c r="AE34" s="30">
        <v>0.20284438661378559</v>
      </c>
      <c r="AF34" s="30">
        <v>0.14880054724672417</v>
      </c>
      <c r="AG34" s="31">
        <v>0.18412960955225185</v>
      </c>
      <c r="AH34" s="30">
        <v>1</v>
      </c>
      <c r="AI34" s="30"/>
      <c r="AJ34" s="30"/>
      <c r="AK34" s="30"/>
      <c r="AL34" s="30"/>
      <c r="AM34" s="30"/>
      <c r="AN34" s="30"/>
      <c r="AO34" s="30"/>
    </row>
    <row r="35" spans="1:41">
      <c r="A35" t="s">
        <v>114</v>
      </c>
      <c r="B35" s="31">
        <v>0.12157173869832555</v>
      </c>
      <c r="C35" s="30">
        <v>0.27737283679146457</v>
      </c>
      <c r="D35" s="30">
        <v>0.38669948497003237</v>
      </c>
      <c r="E35" s="31">
        <v>0.41077087818512775</v>
      </c>
      <c r="F35" s="30">
        <v>0.34741176093055337</v>
      </c>
      <c r="G35" s="31">
        <v>0.20865863504421867</v>
      </c>
      <c r="H35" s="30">
        <v>0.3012342905778882</v>
      </c>
      <c r="I35" s="30">
        <v>0.35660076743982067</v>
      </c>
      <c r="J35" s="30">
        <v>0.38917514113165658</v>
      </c>
      <c r="K35" s="31">
        <v>0.12839866593980223</v>
      </c>
      <c r="L35" s="30">
        <v>0.31040961881028994</v>
      </c>
      <c r="M35" s="30">
        <v>0.34939832420706501</v>
      </c>
      <c r="N35" s="31">
        <v>0.10366362819454385</v>
      </c>
      <c r="O35" s="30">
        <v>0.214183154864798</v>
      </c>
      <c r="P35" s="31">
        <v>0.16269305986522531</v>
      </c>
      <c r="Q35" s="30">
        <v>0.38374307643560207</v>
      </c>
      <c r="R35" s="30">
        <v>0.25408303011077371</v>
      </c>
      <c r="S35" s="30">
        <v>9.2863963351800222E-2</v>
      </c>
      <c r="T35" s="31">
        <v>0.22738673242517993</v>
      </c>
      <c r="U35" s="31">
        <v>6.6472553989108327E-2</v>
      </c>
      <c r="V35" s="31">
        <v>0.1946142028534778</v>
      </c>
      <c r="W35" s="30">
        <v>0.31587675219804312</v>
      </c>
      <c r="X35" s="31">
        <v>0.24619932499921038</v>
      </c>
      <c r="Y35" s="30">
        <v>0.3809870599035301</v>
      </c>
      <c r="Z35" s="30">
        <v>0.18471467936404937</v>
      </c>
      <c r="AA35" s="30">
        <v>0.42045669029332761</v>
      </c>
      <c r="AB35" s="31">
        <v>0.24817100101830566</v>
      </c>
      <c r="AC35" s="31">
        <v>0.22513925944669783</v>
      </c>
      <c r="AD35" s="31">
        <v>-5.3388898004788819E-2</v>
      </c>
      <c r="AE35" s="30">
        <v>0.21177740509060211</v>
      </c>
      <c r="AF35" s="30">
        <v>0.17413373700478366</v>
      </c>
      <c r="AG35" s="31">
        <v>0.18294605433601782</v>
      </c>
      <c r="AH35" s="30">
        <v>0.51005331792628472</v>
      </c>
      <c r="AI35" s="30">
        <v>1</v>
      </c>
      <c r="AJ35" s="30"/>
      <c r="AK35" s="30"/>
      <c r="AL35" s="30"/>
      <c r="AM35" s="30"/>
      <c r="AN35" s="30"/>
      <c r="AO35" s="30"/>
    </row>
    <row r="36" spans="1:41">
      <c r="A36" t="s">
        <v>115</v>
      </c>
      <c r="B36" s="31">
        <v>0.25405219984996746</v>
      </c>
      <c r="C36" s="30">
        <v>0.36610495715800168</v>
      </c>
      <c r="D36" s="30">
        <v>0.30997364206409472</v>
      </c>
      <c r="E36" s="31">
        <v>0.24505341118647889</v>
      </c>
      <c r="F36" s="30">
        <v>0.23210024415538583</v>
      </c>
      <c r="G36" s="31">
        <v>0.11593948490751946</v>
      </c>
      <c r="H36" s="30">
        <v>0.24673401785833307</v>
      </c>
      <c r="I36" s="30">
        <v>0.35932412053488433</v>
      </c>
      <c r="J36" s="30">
        <v>0.27686686655584608</v>
      </c>
      <c r="K36" s="31">
        <v>0.32502471509520564</v>
      </c>
      <c r="L36" s="30">
        <v>0.19873446999644928</v>
      </c>
      <c r="M36" s="30">
        <v>0.25835199612552351</v>
      </c>
      <c r="N36" s="31">
        <v>7.2811005139927443E-2</v>
      </c>
      <c r="O36" s="30">
        <v>0.15027742591486343</v>
      </c>
      <c r="P36" s="31">
        <v>0.11197483421337032</v>
      </c>
      <c r="Q36" s="30">
        <v>0.38745519757099989</v>
      </c>
      <c r="R36" s="30">
        <v>0.22138065064545365</v>
      </c>
      <c r="S36" s="30">
        <v>0.15499027415480585</v>
      </c>
      <c r="T36" s="31">
        <v>0.24842294358140415</v>
      </c>
      <c r="U36" s="31">
        <v>9.6496487786928486E-2</v>
      </c>
      <c r="V36" s="31">
        <v>7.4838557703284486E-2</v>
      </c>
      <c r="W36" s="30">
        <v>0.19256727251205261</v>
      </c>
      <c r="X36" s="31">
        <v>0.18754154379487536</v>
      </c>
      <c r="Y36" s="30">
        <v>0.26041443334012598</v>
      </c>
      <c r="Z36" s="30">
        <v>0.2226147109298092</v>
      </c>
      <c r="AA36" s="30">
        <v>0.29996602985326914</v>
      </c>
      <c r="AB36" s="31">
        <v>0.27690120960212361</v>
      </c>
      <c r="AC36" s="31">
        <v>0.12249941760716451</v>
      </c>
      <c r="AD36" s="31">
        <v>1.8274680245999982E-2</v>
      </c>
      <c r="AE36" s="30">
        <v>9.8714984680392179E-2</v>
      </c>
      <c r="AF36" s="30">
        <v>0.12024893406133466</v>
      </c>
      <c r="AG36" s="31">
        <v>0.21964218426923057</v>
      </c>
      <c r="AH36" s="30">
        <v>0.28596670495025428</v>
      </c>
      <c r="AI36" s="30">
        <v>0.32126591786847669</v>
      </c>
      <c r="AJ36" s="30">
        <v>1</v>
      </c>
      <c r="AK36" s="30"/>
      <c r="AL36" s="30"/>
      <c r="AM36" s="30"/>
      <c r="AN36" s="30"/>
      <c r="AO36" s="30"/>
    </row>
    <row r="37" spans="1:41">
      <c r="A37" t="s">
        <v>116</v>
      </c>
      <c r="B37" s="31">
        <v>0.13017061184038828</v>
      </c>
      <c r="C37" s="30">
        <v>0.30030596339576665</v>
      </c>
      <c r="D37" s="30">
        <v>0.34717386679704104</v>
      </c>
      <c r="E37" s="31">
        <v>0.32572148144718505</v>
      </c>
      <c r="F37" s="30">
        <v>0.22735686696566251</v>
      </c>
      <c r="G37" s="31">
        <v>0.20990149025467328</v>
      </c>
      <c r="H37" s="30">
        <v>0.3932167218235923</v>
      </c>
      <c r="I37" s="30">
        <v>0.40030201957134537</v>
      </c>
      <c r="J37" s="30">
        <v>0.38806023660523353</v>
      </c>
      <c r="K37" s="31">
        <v>0.21006166250015731</v>
      </c>
      <c r="L37" s="30">
        <v>0.43810577499434344</v>
      </c>
      <c r="M37" s="30">
        <v>0.34972512590168864</v>
      </c>
      <c r="N37" s="31">
        <v>8.1350772833108792E-2</v>
      </c>
      <c r="O37" s="30">
        <v>0.14794067459860291</v>
      </c>
      <c r="P37" s="31">
        <v>0.22107883206084764</v>
      </c>
      <c r="Q37" s="30">
        <v>0.27322848229812258</v>
      </c>
      <c r="R37" s="30">
        <v>0.22703418619114243</v>
      </c>
      <c r="S37" s="30">
        <v>1.0232959152984012E-2</v>
      </c>
      <c r="T37" s="31">
        <v>0.19133658756020061</v>
      </c>
      <c r="U37" s="31">
        <v>4.9468681944692963E-2</v>
      </c>
      <c r="V37" s="31">
        <v>0.1398291585523197</v>
      </c>
      <c r="W37" s="30">
        <v>0.21194455157212638</v>
      </c>
      <c r="X37" s="31">
        <v>0.21182107703425107</v>
      </c>
      <c r="Y37" s="30">
        <v>0.266846616235701</v>
      </c>
      <c r="Z37" s="30">
        <v>0.21123229083906969</v>
      </c>
      <c r="AA37" s="30">
        <v>0.30001992513167469</v>
      </c>
      <c r="AB37" s="31">
        <v>0.243738009702334</v>
      </c>
      <c r="AC37" s="31">
        <v>0.25053225965677717</v>
      </c>
      <c r="AD37" s="31">
        <v>1.6301844570086054E-2</v>
      </c>
      <c r="AE37" s="30">
        <v>0.17344565145621876</v>
      </c>
      <c r="AF37" s="30">
        <v>0.21969532119426707</v>
      </c>
      <c r="AG37" s="31">
        <v>8.5363083615064381E-2</v>
      </c>
      <c r="AH37" s="30">
        <v>0.32340600588167456</v>
      </c>
      <c r="AI37" s="30">
        <v>0.34909213700001046</v>
      </c>
      <c r="AJ37" s="30">
        <v>0.30176347792075092</v>
      </c>
      <c r="AK37" s="30">
        <v>1</v>
      </c>
      <c r="AL37" s="30"/>
      <c r="AM37" s="30"/>
      <c r="AN37" s="30"/>
      <c r="AO37" s="30"/>
    </row>
    <row r="38" spans="1:41">
      <c r="A38" s="27" t="s">
        <v>117</v>
      </c>
      <c r="B38" s="31">
        <v>0.13382848132904523</v>
      </c>
      <c r="C38" s="31">
        <v>0.18174636099693872</v>
      </c>
      <c r="D38" s="31">
        <v>0.26317886077389746</v>
      </c>
      <c r="E38" s="31">
        <v>0.16665474377034298</v>
      </c>
      <c r="F38" s="31">
        <v>0.15475151128924611</v>
      </c>
      <c r="G38" s="31">
        <v>0.16465260605071727</v>
      </c>
      <c r="H38" s="31">
        <v>0.28464290831405237</v>
      </c>
      <c r="I38" s="31">
        <v>0.28057840488955199</v>
      </c>
      <c r="J38" s="31">
        <v>0.2134287284969881</v>
      </c>
      <c r="K38" s="31">
        <v>0.14199475942154632</v>
      </c>
      <c r="L38" s="31">
        <v>0.19283700093453965</v>
      </c>
      <c r="M38" s="31">
        <v>0.34580525779873283</v>
      </c>
      <c r="N38" s="31">
        <v>0.1171340311159197</v>
      </c>
      <c r="O38" s="31">
        <v>0.14773695031463563</v>
      </c>
      <c r="P38" s="31">
        <v>0.18903539884992515</v>
      </c>
      <c r="Q38" s="31">
        <v>0.22319838545317466</v>
      </c>
      <c r="R38" s="31">
        <v>8.0377490392714912E-2</v>
      </c>
      <c r="S38" s="31">
        <v>0.10555401260335304</v>
      </c>
      <c r="T38" s="31">
        <v>0.1491757021706209</v>
      </c>
      <c r="U38" s="31">
        <v>7.2494705114444485E-3</v>
      </c>
      <c r="V38" s="31">
        <v>0.18906292952055029</v>
      </c>
      <c r="W38" s="31">
        <v>0.17815572825718903</v>
      </c>
      <c r="X38" s="31">
        <v>0.13519105882703772</v>
      </c>
      <c r="Y38" s="31">
        <v>0.31273136968054177</v>
      </c>
      <c r="Z38" s="31">
        <v>0.13416700044283394</v>
      </c>
      <c r="AA38" s="31">
        <v>0.33656881745623363</v>
      </c>
      <c r="AB38" s="31">
        <v>0.16524071087688139</v>
      </c>
      <c r="AC38" s="31">
        <v>0.12097988448134611</v>
      </c>
      <c r="AD38" s="31">
        <v>4.4399074738174227E-2</v>
      </c>
      <c r="AE38" s="31">
        <v>0.16999467553880157</v>
      </c>
      <c r="AF38" s="31">
        <v>0.13653313969990474</v>
      </c>
      <c r="AG38" s="31">
        <v>0.16821464909247805</v>
      </c>
      <c r="AH38" s="31">
        <v>0.24283666829658734</v>
      </c>
      <c r="AI38" s="31">
        <v>0.26939853215053305</v>
      </c>
      <c r="AJ38" s="31">
        <v>0.15188159267968979</v>
      </c>
      <c r="AK38" s="31">
        <v>0.24373081907609045</v>
      </c>
      <c r="AL38" s="31">
        <v>1</v>
      </c>
      <c r="AM38" s="30"/>
      <c r="AN38" s="30"/>
      <c r="AO38" s="30"/>
    </row>
    <row r="39" spans="1:41">
      <c r="A39" t="s">
        <v>118</v>
      </c>
      <c r="B39" s="31">
        <v>0.1095563468296253</v>
      </c>
      <c r="C39" s="30">
        <v>0.28718773082873689</v>
      </c>
      <c r="D39" s="30">
        <v>0.29570434315286931</v>
      </c>
      <c r="E39" s="31">
        <v>0.27082033182936727</v>
      </c>
      <c r="F39" s="30">
        <v>0.20412829855067152</v>
      </c>
      <c r="G39" s="31">
        <v>0.15744603689893155</v>
      </c>
      <c r="H39" s="30">
        <v>0.3440413042784336</v>
      </c>
      <c r="I39" s="30">
        <v>0.28310300571986907</v>
      </c>
      <c r="J39" s="30">
        <v>0.22719678432627974</v>
      </c>
      <c r="K39" s="31">
        <v>0.17273043796188034</v>
      </c>
      <c r="L39" s="30">
        <v>0.17591957146970205</v>
      </c>
      <c r="M39" s="30">
        <v>0.24939246557515474</v>
      </c>
      <c r="N39" s="31">
        <v>0.16938170676838774</v>
      </c>
      <c r="O39" s="30">
        <v>0.1503058861250858</v>
      </c>
      <c r="P39" s="31">
        <v>0.12449101504012168</v>
      </c>
      <c r="Q39" s="30">
        <v>0.27715263554465186</v>
      </c>
      <c r="R39" s="30">
        <v>0.18196057362666129</v>
      </c>
      <c r="S39" s="30">
        <v>0.20804302517736636</v>
      </c>
      <c r="T39" s="31">
        <v>0.18464758321906613</v>
      </c>
      <c r="U39" s="31">
        <v>2.7823494609237095E-2</v>
      </c>
      <c r="V39" s="31">
        <v>7.9000594067300492E-2</v>
      </c>
      <c r="W39" s="30">
        <v>0.15655989174336032</v>
      </c>
      <c r="X39" s="31">
        <v>0.16667162546136657</v>
      </c>
      <c r="Y39" s="30">
        <v>0.23417333940187199</v>
      </c>
      <c r="Z39" s="30">
        <v>0.16204410905296901</v>
      </c>
      <c r="AA39" s="30">
        <v>0.28218337838447721</v>
      </c>
      <c r="AB39" s="31">
        <v>0.22959161870599043</v>
      </c>
      <c r="AC39" s="31">
        <v>0.1836726191892907</v>
      </c>
      <c r="AD39" s="31">
        <v>3.4312092841527982E-2</v>
      </c>
      <c r="AE39" s="30">
        <v>0.19213664044385051</v>
      </c>
      <c r="AF39" s="30">
        <v>0.2104470247051119</v>
      </c>
      <c r="AG39" s="31">
        <v>0.24225099193261254</v>
      </c>
      <c r="AH39" s="30">
        <v>0.2868527298922256</v>
      </c>
      <c r="AI39" s="30">
        <v>0.32665340886874461</v>
      </c>
      <c r="AJ39" s="30">
        <v>0.3078210317929338</v>
      </c>
      <c r="AK39" s="30">
        <v>0.24789383223641193</v>
      </c>
      <c r="AL39" s="31">
        <v>0.35133915467249643</v>
      </c>
      <c r="AM39" s="30">
        <v>1</v>
      </c>
      <c r="AN39" s="30"/>
      <c r="AO39" s="30"/>
    </row>
    <row r="40" spans="1:41">
      <c r="A40" t="s">
        <v>132</v>
      </c>
      <c r="B40" s="31">
        <v>0.2160558705404664</v>
      </c>
      <c r="C40" s="30">
        <v>0.2961657236625263</v>
      </c>
      <c r="D40" s="30">
        <v>0.40222998243915542</v>
      </c>
      <c r="E40" s="31">
        <v>0.2635061293808646</v>
      </c>
      <c r="F40" s="30">
        <v>0.31785930996425016</v>
      </c>
      <c r="G40" s="31">
        <v>0.18400936394668721</v>
      </c>
      <c r="H40" s="30">
        <v>0.28095885810862525</v>
      </c>
      <c r="I40" s="30">
        <v>0.41103762552710388</v>
      </c>
      <c r="J40" s="30">
        <v>0.27064900150401466</v>
      </c>
      <c r="K40" s="31">
        <v>0.23590757597702136</v>
      </c>
      <c r="L40" s="30">
        <v>0.21000344675676139</v>
      </c>
      <c r="M40" s="30">
        <v>0.28870184754525313</v>
      </c>
      <c r="N40" s="31">
        <v>0.14540915938699672</v>
      </c>
      <c r="O40" s="30">
        <v>0.18717932928493636</v>
      </c>
      <c r="P40" s="31">
        <v>0.20788995045537029</v>
      </c>
      <c r="Q40" s="30">
        <v>0.36584028767807242</v>
      </c>
      <c r="R40" s="30">
        <v>0.21728932812978491</v>
      </c>
      <c r="S40" s="30">
        <v>0.10694263653599236</v>
      </c>
      <c r="T40" s="31">
        <v>0.17294810292718441</v>
      </c>
      <c r="U40" s="31">
        <v>3.2719095561048066E-2</v>
      </c>
      <c r="V40" s="31">
        <v>0.19371695170917405</v>
      </c>
      <c r="W40" s="30">
        <v>0.16458638067605763</v>
      </c>
      <c r="X40" s="31">
        <v>0.30867986512309636</v>
      </c>
      <c r="Y40" s="30">
        <v>0.35163194953673577</v>
      </c>
      <c r="Z40" s="30">
        <v>0.30461488938135151</v>
      </c>
      <c r="AA40" s="30">
        <v>0.39392039335196594</v>
      </c>
      <c r="AB40" s="31">
        <v>0.22467495634473075</v>
      </c>
      <c r="AC40" s="31">
        <v>0.25185047966090529</v>
      </c>
      <c r="AD40" s="31">
        <v>9.0490686074174553E-3</v>
      </c>
      <c r="AE40" s="30">
        <v>0.18359602193631369</v>
      </c>
      <c r="AF40" s="30">
        <v>0.29624155832629084</v>
      </c>
      <c r="AG40" s="31">
        <v>0.4144395216269145</v>
      </c>
      <c r="AH40" s="30">
        <v>0.37698310481920111</v>
      </c>
      <c r="AI40" s="30">
        <v>0.40796869213981374</v>
      </c>
      <c r="AJ40" s="30">
        <v>0.29580976238247381</v>
      </c>
      <c r="AK40" s="30">
        <v>0.23375326531533444</v>
      </c>
      <c r="AL40" s="31">
        <v>0.2382445971899835</v>
      </c>
      <c r="AM40" s="30">
        <v>0.35957841832487364</v>
      </c>
      <c r="AN40" s="30">
        <v>1</v>
      </c>
      <c r="AO40" s="30"/>
    </row>
    <row r="41" spans="1:41">
      <c r="A41" t="s">
        <v>133</v>
      </c>
      <c r="B41" s="31">
        <v>0.32051484456993939</v>
      </c>
      <c r="C41" s="30">
        <v>0.39793154183979496</v>
      </c>
      <c r="D41" s="30">
        <v>0.42505678794398277</v>
      </c>
      <c r="E41" s="31">
        <v>0.30922680342383346</v>
      </c>
      <c r="F41" s="30">
        <v>0.35302115381157961</v>
      </c>
      <c r="G41" s="31">
        <v>0.15844683965292511</v>
      </c>
      <c r="H41" s="30">
        <v>0.25391885302779155</v>
      </c>
      <c r="I41" s="30">
        <v>0.41139566072616351</v>
      </c>
      <c r="J41" s="30">
        <v>0.34055585141863431</v>
      </c>
      <c r="K41" s="31">
        <v>0.34047014904992373</v>
      </c>
      <c r="L41" s="30">
        <v>0.23795611687738566</v>
      </c>
      <c r="M41" s="30">
        <v>0.32091923078315132</v>
      </c>
      <c r="N41" s="31">
        <v>0.13013743136468725</v>
      </c>
      <c r="O41" s="30">
        <v>0.24205829410926838</v>
      </c>
      <c r="P41" s="31">
        <v>0.16722538742829282</v>
      </c>
      <c r="Q41" s="30">
        <v>0.38201930080438912</v>
      </c>
      <c r="R41" s="30">
        <v>0.25046992706991555</v>
      </c>
      <c r="S41" s="30">
        <v>0.18320749206380552</v>
      </c>
      <c r="T41" s="31">
        <v>0.32321816269619524</v>
      </c>
      <c r="U41" s="31">
        <v>7.9621202147722739E-2</v>
      </c>
      <c r="V41" s="31">
        <v>0.16543211117858408</v>
      </c>
      <c r="W41" s="30">
        <v>0.31375648714469734</v>
      </c>
      <c r="X41" s="31">
        <v>0.32128321410665645</v>
      </c>
      <c r="Y41" s="30">
        <v>0.37353270642294889</v>
      </c>
      <c r="Z41" s="30">
        <v>0.25126467752527332</v>
      </c>
      <c r="AA41" s="30">
        <v>0.40128359091446925</v>
      </c>
      <c r="AB41" s="31">
        <v>0.27589365991647263</v>
      </c>
      <c r="AC41" s="31">
        <v>0.277008109274126</v>
      </c>
      <c r="AD41" s="31">
        <v>2.7932858733458799E-3</v>
      </c>
      <c r="AE41" s="30">
        <v>0.24735538778117963</v>
      </c>
      <c r="AF41" s="30">
        <v>0.21580936929425992</v>
      </c>
      <c r="AG41" s="31">
        <v>0.20239138243720503</v>
      </c>
      <c r="AH41" s="30">
        <v>0.36145483766769598</v>
      </c>
      <c r="AI41" s="30">
        <v>0.37614523210770234</v>
      </c>
      <c r="AJ41" s="30">
        <v>0.38558227814233775</v>
      </c>
      <c r="AK41" s="30">
        <v>0.34999950651188783</v>
      </c>
      <c r="AL41" s="31">
        <v>0.30008416215636274</v>
      </c>
      <c r="AM41" s="30">
        <v>0.36470645342005859</v>
      </c>
      <c r="AN41" s="30">
        <v>0.38424603804069446</v>
      </c>
      <c r="AO41" s="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70C0"/>
  </sheetPr>
  <dimension ref="A1:F17"/>
  <sheetViews>
    <sheetView workbookViewId="0">
      <selection activeCell="B3" sqref="B3:B17"/>
    </sheetView>
  </sheetViews>
  <sheetFormatPr defaultRowHeight="15"/>
  <cols>
    <col min="2" max="2" width="18" customWidth="1"/>
    <col min="6" max="6" width="23.28515625" customWidth="1"/>
  </cols>
  <sheetData>
    <row r="1" spans="1:6" ht="15.75">
      <c r="A1" s="249" t="s">
        <v>145</v>
      </c>
      <c r="B1" s="249"/>
    </row>
    <row r="2" spans="1:6">
      <c r="A2" s="32" t="s">
        <v>0</v>
      </c>
      <c r="B2" s="33" t="s">
        <v>146</v>
      </c>
    </row>
    <row r="3" spans="1:6" ht="15.75">
      <c r="A3" s="34">
        <v>1</v>
      </c>
      <c r="B3" s="35" t="s">
        <v>7</v>
      </c>
      <c r="E3" s="250" t="s">
        <v>147</v>
      </c>
      <c r="F3" s="250"/>
    </row>
    <row r="4" spans="1:6">
      <c r="A4" s="34">
        <v>2</v>
      </c>
      <c r="B4" s="35" t="s">
        <v>17</v>
      </c>
      <c r="E4" s="36" t="s">
        <v>0</v>
      </c>
      <c r="F4" s="37" t="s">
        <v>148</v>
      </c>
    </row>
    <row r="5" spans="1:6">
      <c r="A5" s="34">
        <v>3</v>
      </c>
      <c r="B5" s="35" t="s">
        <v>19</v>
      </c>
      <c r="E5" s="38">
        <v>1</v>
      </c>
      <c r="F5" s="39" t="s">
        <v>149</v>
      </c>
    </row>
    <row r="6" spans="1:6">
      <c r="A6" s="34">
        <v>4</v>
      </c>
      <c r="B6" s="35" t="s">
        <v>35</v>
      </c>
      <c r="E6" s="38">
        <v>2</v>
      </c>
      <c r="F6" s="39" t="s">
        <v>150</v>
      </c>
    </row>
    <row r="7" spans="1:6">
      <c r="A7" s="34">
        <v>5</v>
      </c>
      <c r="B7" s="35" t="s">
        <v>38</v>
      </c>
      <c r="E7" s="38">
        <v>3</v>
      </c>
      <c r="F7" s="39" t="s">
        <v>151</v>
      </c>
    </row>
    <row r="8" spans="1:6">
      <c r="A8" s="34">
        <v>6</v>
      </c>
      <c r="B8" s="35" t="s">
        <v>40</v>
      </c>
      <c r="E8" s="38">
        <v>4</v>
      </c>
      <c r="F8" s="39" t="s">
        <v>152</v>
      </c>
    </row>
    <row r="9" spans="1:6">
      <c r="A9" s="34">
        <v>7</v>
      </c>
      <c r="B9" s="35" t="s">
        <v>64</v>
      </c>
      <c r="E9" s="38">
        <v>5</v>
      </c>
      <c r="F9" s="39" t="s">
        <v>153</v>
      </c>
    </row>
    <row r="10" spans="1:6">
      <c r="A10" s="34">
        <v>8</v>
      </c>
      <c r="B10" s="35" t="s">
        <v>65</v>
      </c>
      <c r="E10" s="38">
        <v>6</v>
      </c>
      <c r="F10" s="39" t="s">
        <v>154</v>
      </c>
    </row>
    <row r="11" spans="1:6">
      <c r="A11" s="34">
        <v>9</v>
      </c>
      <c r="B11" s="35" t="s">
        <v>66</v>
      </c>
    </row>
    <row r="12" spans="1:6">
      <c r="A12" s="34">
        <v>10</v>
      </c>
      <c r="B12" s="35" t="s">
        <v>77</v>
      </c>
    </row>
    <row r="13" spans="1:6">
      <c r="A13" s="34">
        <v>11</v>
      </c>
      <c r="B13" s="35" t="s">
        <v>88</v>
      </c>
    </row>
    <row r="14" spans="1:6">
      <c r="A14" s="34">
        <v>12</v>
      </c>
      <c r="B14" s="35" t="s">
        <v>96</v>
      </c>
    </row>
    <row r="15" spans="1:6">
      <c r="A15" s="34">
        <v>13</v>
      </c>
      <c r="B15" s="35" t="s">
        <v>100</v>
      </c>
    </row>
    <row r="16" spans="1:6">
      <c r="A16" s="34">
        <v>14</v>
      </c>
      <c r="B16" s="35" t="s">
        <v>110</v>
      </c>
    </row>
    <row r="17" spans="1:2">
      <c r="A17" s="34">
        <v>15</v>
      </c>
      <c r="B17" s="35" t="s">
        <v>117</v>
      </c>
    </row>
  </sheetData>
  <mergeCells count="2">
    <mergeCell ref="A1:B1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E2:I24"/>
  <sheetViews>
    <sheetView workbookViewId="0">
      <selection activeCell="I13" sqref="I13"/>
    </sheetView>
  </sheetViews>
  <sheetFormatPr defaultRowHeight="15"/>
  <cols>
    <col min="6" max="6" width="10.7109375" customWidth="1"/>
    <col min="7" max="7" width="15.28515625" customWidth="1"/>
    <col min="8" max="8" width="12.85546875" customWidth="1"/>
    <col min="9" max="9" width="18.140625" customWidth="1"/>
  </cols>
  <sheetData>
    <row r="2" spans="5:9" ht="15.75" thickBot="1"/>
    <row r="3" spans="5:9" ht="15.75" thickBot="1">
      <c r="E3" s="40" t="s">
        <v>0</v>
      </c>
      <c r="F3" s="41" t="s">
        <v>146</v>
      </c>
      <c r="G3" s="41" t="s">
        <v>155</v>
      </c>
      <c r="H3" s="41" t="s">
        <v>156</v>
      </c>
      <c r="I3" s="46" t="s">
        <v>5</v>
      </c>
    </row>
    <row r="4" spans="5:9" ht="15.75" thickTop="1">
      <c r="E4" s="42">
        <v>1</v>
      </c>
      <c r="F4" s="35" t="s">
        <v>7</v>
      </c>
      <c r="G4" s="44">
        <v>101260000</v>
      </c>
      <c r="H4" s="17">
        <v>8.6</v>
      </c>
      <c r="I4" s="47">
        <v>870836000</v>
      </c>
    </row>
    <row r="5" spans="5:9">
      <c r="E5" s="42">
        <v>2</v>
      </c>
      <c r="F5" s="35" t="s">
        <v>17</v>
      </c>
      <c r="G5" s="44">
        <v>142891161</v>
      </c>
      <c r="H5" s="17">
        <v>8.59</v>
      </c>
      <c r="I5" s="48">
        <v>1227435072.99</v>
      </c>
    </row>
    <row r="6" spans="5:9">
      <c r="E6" s="42">
        <v>3</v>
      </c>
      <c r="F6" s="35" t="s">
        <v>19</v>
      </c>
      <c r="G6" s="44">
        <v>10080000</v>
      </c>
      <c r="H6" s="17">
        <v>25</v>
      </c>
      <c r="I6" s="49">
        <v>252000000</v>
      </c>
    </row>
    <row r="7" spans="5:9">
      <c r="E7" s="42">
        <v>4</v>
      </c>
      <c r="F7" s="35" t="s">
        <v>35</v>
      </c>
      <c r="G7" s="44">
        <v>77063568</v>
      </c>
      <c r="H7" s="17">
        <v>21.7</v>
      </c>
      <c r="I7" s="48">
        <v>1672279425.5999999</v>
      </c>
    </row>
    <row r="8" spans="5:9">
      <c r="E8" s="42">
        <v>5</v>
      </c>
      <c r="F8" s="35" t="s">
        <v>38</v>
      </c>
      <c r="G8" s="44">
        <v>28580100</v>
      </c>
      <c r="H8" s="17">
        <v>4.5</v>
      </c>
      <c r="I8" s="49">
        <v>128610450</v>
      </c>
    </row>
    <row r="9" spans="5:9">
      <c r="E9" s="42">
        <v>6</v>
      </c>
      <c r="F9" s="35" t="s">
        <v>40</v>
      </c>
      <c r="G9" s="44">
        <v>40219218</v>
      </c>
      <c r="H9" s="17">
        <v>0.66200000000000003</v>
      </c>
      <c r="I9" s="48">
        <v>26625122.316</v>
      </c>
    </row>
    <row r="10" spans="5:9">
      <c r="E10" s="42">
        <v>7</v>
      </c>
      <c r="F10" s="35" t="s">
        <v>64</v>
      </c>
      <c r="G10" s="44">
        <v>136059759</v>
      </c>
      <c r="H10" s="17">
        <v>14.12</v>
      </c>
      <c r="I10" s="48">
        <v>1921163797.0799999</v>
      </c>
    </row>
    <row r="11" spans="5:9">
      <c r="E11" s="42">
        <v>8</v>
      </c>
      <c r="F11" s="35" t="s">
        <v>65</v>
      </c>
      <c r="G11" s="44">
        <v>69877484</v>
      </c>
      <c r="H11" s="17">
        <v>7.4</v>
      </c>
      <c r="I11" s="50">
        <v>517093381.60000002</v>
      </c>
    </row>
    <row r="12" spans="5:9">
      <c r="E12" s="42">
        <v>9</v>
      </c>
      <c r="F12" s="35" t="s">
        <v>66</v>
      </c>
      <c r="G12" s="44">
        <v>40693350</v>
      </c>
      <c r="H12" s="17">
        <v>2.0099999999999998</v>
      </c>
      <c r="I12" s="51">
        <v>81793633.5</v>
      </c>
    </row>
    <row r="13" spans="5:9">
      <c r="E13" s="42">
        <v>10</v>
      </c>
      <c r="F13" s="35" t="s">
        <v>77</v>
      </c>
      <c r="G13" s="44">
        <v>319000000</v>
      </c>
      <c r="H13" s="17">
        <v>9.68</v>
      </c>
      <c r="I13" s="49">
        <v>3087920000</v>
      </c>
    </row>
    <row r="14" spans="5:9">
      <c r="E14" s="42">
        <v>11</v>
      </c>
      <c r="F14" s="35" t="s">
        <v>88</v>
      </c>
      <c r="G14" s="44">
        <v>22075665</v>
      </c>
      <c r="H14" s="17">
        <v>4.08</v>
      </c>
      <c r="I14" s="48">
        <v>90068713.200000003</v>
      </c>
    </row>
    <row r="15" spans="5:9">
      <c r="E15" s="42">
        <v>12</v>
      </c>
      <c r="F15" s="35" t="s">
        <v>96</v>
      </c>
      <c r="G15" s="44">
        <v>490150389</v>
      </c>
      <c r="H15" s="17">
        <v>10.6</v>
      </c>
      <c r="I15" s="51">
        <v>5195594123.3999996</v>
      </c>
    </row>
    <row r="16" spans="5:9">
      <c r="E16" s="42">
        <v>13</v>
      </c>
      <c r="F16" s="35" t="s">
        <v>100</v>
      </c>
      <c r="G16" s="44">
        <v>371365550</v>
      </c>
      <c r="H16" s="17">
        <v>28.57</v>
      </c>
      <c r="I16" s="51">
        <v>10609913763.5</v>
      </c>
    </row>
    <row r="17" spans="5:9">
      <c r="E17" s="42">
        <v>14</v>
      </c>
      <c r="F17" s="35" t="s">
        <v>110</v>
      </c>
      <c r="G17" s="44">
        <v>305732436</v>
      </c>
      <c r="H17" s="17">
        <v>0.83399999999999996</v>
      </c>
      <c r="I17" s="48">
        <v>254980851.62400001</v>
      </c>
    </row>
    <row r="18" spans="5:9" ht="15.75" thickBot="1">
      <c r="E18" s="43">
        <v>15</v>
      </c>
      <c r="F18" s="35" t="s">
        <v>117</v>
      </c>
      <c r="G18" s="44">
        <v>82667000</v>
      </c>
      <c r="H18" s="17">
        <v>1.95</v>
      </c>
      <c r="I18" s="49">
        <v>161200650</v>
      </c>
    </row>
    <row r="24" spans="5:9">
      <c r="G24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1:AA252"/>
  <sheetViews>
    <sheetView workbookViewId="0">
      <selection activeCell="AA4" sqref="AA4:AA252"/>
    </sheetView>
  </sheetViews>
  <sheetFormatPr defaultRowHeight="15"/>
  <cols>
    <col min="11" max="11" width="14" customWidth="1"/>
  </cols>
  <sheetData>
    <row r="1" spans="2:27" ht="15.75" thickBot="1"/>
    <row r="2" spans="2:27">
      <c r="B2" s="52" t="s">
        <v>0</v>
      </c>
      <c r="C2" s="53" t="s">
        <v>146</v>
      </c>
      <c r="D2" s="57" t="s">
        <v>157</v>
      </c>
      <c r="K2" t="s">
        <v>139</v>
      </c>
      <c r="L2" s="29" t="s">
        <v>7</v>
      </c>
      <c r="M2" t="s">
        <v>17</v>
      </c>
      <c r="N2" s="29" t="s">
        <v>19</v>
      </c>
      <c r="O2" t="s">
        <v>35</v>
      </c>
      <c r="P2" t="s">
        <v>141</v>
      </c>
      <c r="Q2" t="s">
        <v>40</v>
      </c>
      <c r="R2" t="s">
        <v>64</v>
      </c>
      <c r="S2" t="s">
        <v>65</v>
      </c>
      <c r="T2" t="s">
        <v>66</v>
      </c>
      <c r="U2" t="s">
        <v>77</v>
      </c>
      <c r="V2" t="s">
        <v>88</v>
      </c>
      <c r="W2" t="s">
        <v>96</v>
      </c>
      <c r="X2" t="s">
        <v>100</v>
      </c>
      <c r="Y2" t="s">
        <v>110</v>
      </c>
      <c r="Z2" t="s">
        <v>117</v>
      </c>
      <c r="AA2" t="s">
        <v>159</v>
      </c>
    </row>
    <row r="3" spans="2:27">
      <c r="B3" s="54">
        <v>1</v>
      </c>
      <c r="C3" s="55" t="s">
        <v>7</v>
      </c>
      <c r="D3" s="58">
        <f>SLOPE(L4:L252,AA4:AA252)</f>
        <v>0.38887101999562124</v>
      </c>
      <c r="K3" s="28"/>
      <c r="L3" s="29"/>
      <c r="N3" s="29"/>
    </row>
    <row r="4" spans="2:27">
      <c r="B4" s="54">
        <v>2</v>
      </c>
      <c r="C4" s="55" t="s">
        <v>17</v>
      </c>
      <c r="D4" s="58">
        <f>SLOPE(M4:M252,AA4:AA252)</f>
        <v>0.69805625633560386</v>
      </c>
      <c r="K4" s="28">
        <v>42919</v>
      </c>
      <c r="L4" s="29">
        <v>-1.2094704883344966E-2</v>
      </c>
      <c r="M4" s="29">
        <v>-1.0982416668608929E-2</v>
      </c>
      <c r="N4" s="29">
        <v>-9.0498355199179273E-3</v>
      </c>
      <c r="O4" s="29">
        <v>9.2425813669326506E-3</v>
      </c>
      <c r="P4" s="29">
        <v>4.6520015634892907E-2</v>
      </c>
      <c r="Q4" s="29">
        <v>0.20264502976586887</v>
      </c>
      <c r="R4" s="29">
        <v>-6.2696130135953742E-3</v>
      </c>
      <c r="S4" s="29">
        <v>-7.4104908904847897E-3</v>
      </c>
      <c r="T4" s="29">
        <v>7.8988411318630464E-2</v>
      </c>
      <c r="U4" s="29">
        <v>9.0498355199178562E-3</v>
      </c>
      <c r="V4" s="29">
        <v>9.1324835632724723E-3</v>
      </c>
      <c r="W4" s="29">
        <v>2.1586948055081063E-2</v>
      </c>
      <c r="X4" s="29">
        <v>-1.3260724739156852E-2</v>
      </c>
      <c r="Y4" s="29">
        <v>2.4692612590371414E-2</v>
      </c>
      <c r="Z4" s="29">
        <v>0</v>
      </c>
      <c r="AA4" s="29">
        <f>LN('ΒΗΜΑ 2ο-ΤΙΜΕΣ'!AP3/'ΒΗΜΑ 2ο-ΤΙΜΕΣ'!AP2)</f>
        <v>4.7354135686059175E-3</v>
      </c>
    </row>
    <row r="5" spans="2:27">
      <c r="B5" s="54">
        <v>3</v>
      </c>
      <c r="C5" s="55" t="s">
        <v>19</v>
      </c>
      <c r="D5" s="58">
        <f>SLOPE(N4:N252,AA4:AA252)</f>
        <v>0.35904954288108865</v>
      </c>
      <c r="K5" s="28">
        <v>42920</v>
      </c>
      <c r="L5" s="29">
        <v>-1.0005642117321058E-2</v>
      </c>
      <c r="M5" s="29">
        <v>0</v>
      </c>
      <c r="N5" s="29">
        <v>0</v>
      </c>
      <c r="O5" s="29">
        <v>-1.4504686202881688E-2</v>
      </c>
      <c r="P5" s="29">
        <v>5.8840500022933395E-2</v>
      </c>
      <c r="Q5" s="29">
        <v>-3.737626135463358E-2</v>
      </c>
      <c r="R5" s="29">
        <v>-3.0653741091002402E-2</v>
      </c>
      <c r="S5" s="29">
        <v>-8.2678797599407381E-4</v>
      </c>
      <c r="T5" s="29">
        <v>1.2578782206860185E-2</v>
      </c>
      <c r="U5" s="29">
        <v>-1.2084739215071999E-2</v>
      </c>
      <c r="V5" s="29">
        <v>2.2472855852058576E-2</v>
      </c>
      <c r="W5" s="29">
        <v>-7.4557661313433008E-3</v>
      </c>
      <c r="X5" s="29">
        <v>6.2622513846140732E-3</v>
      </c>
      <c r="Y5" s="29">
        <v>0.16282376108068708</v>
      </c>
      <c r="Z5" s="29">
        <v>1.9672765598704928E-2</v>
      </c>
      <c r="AA5" s="29">
        <f>LN('ΒΗΜΑ 2ο-ΤΙΜΕΣ'!AP4/'ΒΗΜΑ 2ο-ΤΙΜΕΣ'!AP3)</f>
        <v>-2.12876696619592E-3</v>
      </c>
    </row>
    <row r="6" spans="2:27">
      <c r="B6" s="54">
        <v>4</v>
      </c>
      <c r="C6" s="55" t="s">
        <v>35</v>
      </c>
      <c r="D6" s="58">
        <f>SLOPE(O4:O252,AA4:AA252)</f>
        <v>0.63674660767349844</v>
      </c>
      <c r="K6" s="28">
        <v>42921</v>
      </c>
      <c r="L6" s="29">
        <v>2.3192646399274926E-2</v>
      </c>
      <c r="M6" s="29">
        <v>2.3045289117883918E-2</v>
      </c>
      <c r="N6" s="29">
        <v>9.0867793621811225E-4</v>
      </c>
      <c r="O6" s="29">
        <v>1.4504686202881629E-2</v>
      </c>
      <c r="P6" s="29">
        <v>-7.168489478612516E-3</v>
      </c>
      <c r="Q6" s="29">
        <v>-3.5003573573333703E-2</v>
      </c>
      <c r="R6" s="29">
        <v>2.1809716294549558E-2</v>
      </c>
      <c r="S6" s="29">
        <v>1.7220597751670556E-2</v>
      </c>
      <c r="T6" s="29">
        <v>0</v>
      </c>
      <c r="U6" s="29">
        <v>1.3085239548655534E-2</v>
      </c>
      <c r="V6" s="29">
        <v>3.4938051361280441E-2</v>
      </c>
      <c r="W6" s="29">
        <v>6.5268296966846011E-3</v>
      </c>
      <c r="X6" s="29">
        <v>-1.1711888904628726E-3</v>
      </c>
      <c r="Y6" s="29">
        <v>-1.5666116744399463E-2</v>
      </c>
      <c r="Z6" s="29">
        <v>1.9293202934678851E-2</v>
      </c>
      <c r="AA6" s="29">
        <f>LN('ΒΗΜΑ 2ο-ΤΙΜΕΣ'!AP5/'ΒΗΜΑ 2ο-ΤΙΜΕΣ'!AP4)</f>
        <v>1.8534266151890834E-2</v>
      </c>
    </row>
    <row r="7" spans="2:27">
      <c r="B7" s="54">
        <v>5</v>
      </c>
      <c r="C7" s="55" t="s">
        <v>38</v>
      </c>
      <c r="D7" s="58">
        <f>SLOPE(P4:P252,AA4:AA252)</f>
        <v>0.65506477159774956</v>
      </c>
      <c r="K7" s="28">
        <v>42922</v>
      </c>
      <c r="L7" s="29">
        <v>4.3573053689556262E-3</v>
      </c>
      <c r="M7" s="29">
        <v>-4.8077015681030092E-3</v>
      </c>
      <c r="N7" s="29">
        <v>1.7109827566460185E-2</v>
      </c>
      <c r="O7" s="29">
        <v>-8.003201707691552E-4</v>
      </c>
      <c r="P7" s="29">
        <v>-1.4493007302566639E-2</v>
      </c>
      <c r="Q7" s="29">
        <v>2.0151815437307912E-2</v>
      </c>
      <c r="R7" s="29">
        <v>-3.8143720754706774E-3</v>
      </c>
      <c r="S7" s="29">
        <v>3.2002731086173734E-2</v>
      </c>
      <c r="T7" s="29">
        <v>1.242251999855711E-2</v>
      </c>
      <c r="U7" s="29">
        <v>1.3902905168991434E-2</v>
      </c>
      <c r="V7" s="29">
        <v>1.7021687569430743E-2</v>
      </c>
      <c r="W7" s="29">
        <v>-5.5918132657779415E-3</v>
      </c>
      <c r="X7" s="29">
        <v>-7.8431774610260054E-3</v>
      </c>
      <c r="Y7" s="29">
        <v>2.0834086902842053E-2</v>
      </c>
      <c r="Z7" s="29">
        <v>-6.38979809877101E-3</v>
      </c>
      <c r="AA7" s="29">
        <f>LN('ΒΗΜΑ 2ο-ΤΙΜΕΣ'!AP6/'ΒΗΜΑ 2ο-ΤΙΜΕΣ'!AP5)</f>
        <v>2.2676150498902752E-3</v>
      </c>
    </row>
    <row r="8" spans="2:27">
      <c r="B8" s="54">
        <v>6</v>
      </c>
      <c r="C8" s="55" t="s">
        <v>40</v>
      </c>
      <c r="D8" s="58">
        <f>SLOPE(Q4:Q252,AA4:AA252)</f>
        <v>0.55188768042176828</v>
      </c>
      <c r="K8" s="28">
        <v>42923</v>
      </c>
      <c r="L8" s="29">
        <v>1.9376278963138895E-2</v>
      </c>
      <c r="M8" s="29">
        <v>-3.6210057669524049E-3</v>
      </c>
      <c r="N8" s="29">
        <v>8.8889474172462145E-3</v>
      </c>
      <c r="O8" s="29">
        <v>-1.2016824999040315E-3</v>
      </c>
      <c r="P8" s="29">
        <v>-1.4706147389695449E-2</v>
      </c>
      <c r="Q8" s="29">
        <v>-1.6342287020640299E-2</v>
      </c>
      <c r="R8" s="29">
        <v>-6.38979809877101E-3</v>
      </c>
      <c r="S8" s="29">
        <v>0</v>
      </c>
      <c r="T8" s="29">
        <v>1.8349138668196398E-2</v>
      </c>
      <c r="U8" s="29">
        <v>-9.8667990244509745E-4</v>
      </c>
      <c r="V8" s="29">
        <v>-2.1322769468821307E-2</v>
      </c>
      <c r="W8" s="29">
        <v>-1.0333581854545299E-2</v>
      </c>
      <c r="X8" s="29">
        <v>-6.715411371524419E-3</v>
      </c>
      <c r="Y8" s="29">
        <v>-1.2970350442627517E-2</v>
      </c>
      <c r="Z8" s="29">
        <v>-1.9418085857101627E-2</v>
      </c>
      <c r="AA8" s="29">
        <f>LN('ΒΗΜΑ 2ο-ΤΙΜΕΣ'!AP7/'ΒΗΜΑ 2ο-ΤΙΜΕΣ'!AP6)</f>
        <v>-6.9257958252678933E-3</v>
      </c>
    </row>
    <row r="9" spans="2:27">
      <c r="B9" s="54">
        <v>7</v>
      </c>
      <c r="C9" s="55" t="s">
        <v>64</v>
      </c>
      <c r="D9" s="58">
        <f>SLOPE(R4:R252,AA4:AA252)</f>
        <v>0.82567589667983432</v>
      </c>
      <c r="K9" s="28">
        <v>42926</v>
      </c>
      <c r="L9" s="29">
        <v>2.3183335455657067E-2</v>
      </c>
      <c r="M9" s="29">
        <v>8.428707335055529E-3</v>
      </c>
      <c r="N9" s="29">
        <v>5.1735674399188684E-2</v>
      </c>
      <c r="O9" s="29">
        <v>2.1412396190496293E-2</v>
      </c>
      <c r="P9" s="29">
        <v>-3.007745523727795E-2</v>
      </c>
      <c r="Q9" s="29">
        <v>6.3171404012614969E-3</v>
      </c>
      <c r="R9" s="29">
        <v>0</v>
      </c>
      <c r="S9" s="29">
        <v>0</v>
      </c>
      <c r="T9" s="29">
        <v>2.9852963149681128E-2</v>
      </c>
      <c r="U9" s="29">
        <v>6.8864020296332618E-3</v>
      </c>
      <c r="V9" s="29">
        <v>2.1528533611010927E-3</v>
      </c>
      <c r="W9" s="29">
        <v>-9.4877372051093024E-3</v>
      </c>
      <c r="X9" s="29">
        <v>-8.7580177634386212E-3</v>
      </c>
      <c r="Y9" s="29">
        <v>-5.235614053945052E-3</v>
      </c>
      <c r="Z9" s="29">
        <v>1.2987195526811112E-2</v>
      </c>
      <c r="AA9" s="29">
        <f>LN('ΒΗΜΑ 2ο-ΤΙΜΕΣ'!AP8/'ΒΗΜΑ 2ο-ΤΙΜΕΣ'!AP7)</f>
        <v>7.6133743904223524E-3</v>
      </c>
    </row>
    <row r="10" spans="2:27">
      <c r="B10" s="54">
        <v>8</v>
      </c>
      <c r="C10" s="55" t="s">
        <v>65</v>
      </c>
      <c r="D10" s="58">
        <f>SLOPE(S4:S252,AA4:AA252)</f>
        <v>0.30850227339783204</v>
      </c>
      <c r="K10" s="28">
        <v>42927</v>
      </c>
      <c r="L10" s="29">
        <v>-5.1293294387550578E-2</v>
      </c>
      <c r="M10" s="29">
        <v>4.7846981233364734E-3</v>
      </c>
      <c r="N10" s="29">
        <v>-4.2105325363436053E-3</v>
      </c>
      <c r="O10" s="29">
        <v>3.5245777626724765E-3</v>
      </c>
      <c r="P10" s="29">
        <v>2.2642476749759752E-2</v>
      </c>
      <c r="Q10" s="29">
        <v>-2.9395087683806252E-2</v>
      </c>
      <c r="R10" s="29">
        <v>-1.2903404835907841E-2</v>
      </c>
      <c r="S10" s="29">
        <v>-1.3476224556568677E-2</v>
      </c>
      <c r="T10" s="29">
        <v>-2.985296314968116E-2</v>
      </c>
      <c r="U10" s="29">
        <v>-1.9627091678487058E-3</v>
      </c>
      <c r="V10" s="29">
        <v>-1.735401469315162E-2</v>
      </c>
      <c r="W10" s="29">
        <v>-4.7778399537131968E-3</v>
      </c>
      <c r="X10" s="29">
        <v>-6.41799234688991E-3</v>
      </c>
      <c r="Y10" s="29">
        <v>-5.263170044274644E-3</v>
      </c>
      <c r="Z10" s="29">
        <v>-3.2789822822990956E-2</v>
      </c>
      <c r="AA10" s="29">
        <f>LN('ΒΗΜΑ 2ο-ΤΙΜΕΣ'!AP9/'ΒΗΜΑ 2ο-ΤΙΜΕΣ'!AP8)</f>
        <v>5.923609309787818E-4</v>
      </c>
    </row>
    <row r="11" spans="2:27">
      <c r="B11" s="54">
        <v>9</v>
      </c>
      <c r="C11" s="55" t="s">
        <v>66</v>
      </c>
      <c r="D11" s="58">
        <f>SLOPE(T4:T252,AA4:AA252)</f>
        <v>0.55499809775963993</v>
      </c>
      <c r="K11" s="28">
        <v>42928</v>
      </c>
      <c r="L11" s="29">
        <v>9.8200461809757333E-3</v>
      </c>
      <c r="M11" s="29">
        <v>-1.6847570572611357E-2</v>
      </c>
      <c r="N11" s="29">
        <v>-2.1119332031436129E-3</v>
      </c>
      <c r="O11" s="29">
        <v>-3.1323439863161057E-3</v>
      </c>
      <c r="P11" s="29">
        <v>1.4815085785140682E-2</v>
      </c>
      <c r="Q11" s="29">
        <v>-1.5686596167699619E-2</v>
      </c>
      <c r="R11" s="29">
        <v>-1.2414403148381964E-2</v>
      </c>
      <c r="S11" s="29">
        <v>-2.5051815164527553E-2</v>
      </c>
      <c r="T11" s="29">
        <v>1.8018505502678431E-2</v>
      </c>
      <c r="U11" s="29">
        <v>-1.1857846450783503E-2</v>
      </c>
      <c r="V11" s="29">
        <v>-2.8858828461979961E-2</v>
      </c>
      <c r="W11" s="29">
        <v>-9.5831344181159081E-4</v>
      </c>
      <c r="X11" s="29">
        <v>1.0010093595100425E-2</v>
      </c>
      <c r="Y11" s="29">
        <v>-1.8642350809279829E-2</v>
      </c>
      <c r="Z11" s="29">
        <v>6.6445427186685108E-3</v>
      </c>
      <c r="AA11" s="29">
        <f>LN('ΒΗΜΑ 2ο-ΤΙΜΕΣ'!AP10/'ΒΗΜΑ 2ο-ΤΙΜΕΣ'!AP9)</f>
        <v>-1.3155167670043635E-3</v>
      </c>
    </row>
    <row r="12" spans="2:27">
      <c r="B12" s="54">
        <v>10</v>
      </c>
      <c r="C12" s="55" t="s">
        <v>77</v>
      </c>
      <c r="D12" s="58">
        <f>SLOPE(U4:U252,AA4:AA252)</f>
        <v>0.53678932366938348</v>
      </c>
      <c r="K12" s="28">
        <v>42929</v>
      </c>
      <c r="L12" s="29">
        <v>7.5716965308935125E-3</v>
      </c>
      <c r="M12" s="29">
        <v>2.3981964686485405E-2</v>
      </c>
      <c r="N12" s="29">
        <v>1.0515343999522907E-2</v>
      </c>
      <c r="O12" s="29">
        <v>8.979174129272351E-3</v>
      </c>
      <c r="P12" s="29">
        <v>2.8987536873252187E-2</v>
      </c>
      <c r="Q12" s="29">
        <v>-3.9604012160969048E-3</v>
      </c>
      <c r="R12" s="29">
        <v>-1.3902905168991493E-2</v>
      </c>
      <c r="S12" s="29">
        <v>1.3008313513000747E-2</v>
      </c>
      <c r="T12" s="29">
        <v>-2.409755157906053E-2</v>
      </c>
      <c r="U12" s="29">
        <v>3.9682591756204488E-3</v>
      </c>
      <c r="V12" s="29">
        <v>8.9686699827603161E-3</v>
      </c>
      <c r="W12" s="29">
        <v>1.9934214900817329E-2</v>
      </c>
      <c r="X12" s="29">
        <v>2.1675725479040321E-2</v>
      </c>
      <c r="Y12" s="29">
        <v>4.2111485350126848E-2</v>
      </c>
      <c r="Z12" s="29">
        <v>0</v>
      </c>
      <c r="AA12" s="29">
        <f>LN('ΒΗΜΑ 2ο-ΤΙΜΕΣ'!AP11/'ΒΗΜΑ 2ο-ΤΙΜΕΣ'!AP10)</f>
        <v>1.216451031195172E-2</v>
      </c>
    </row>
    <row r="13" spans="2:27">
      <c r="B13" s="54">
        <v>11</v>
      </c>
      <c r="C13" s="55" t="s">
        <v>88</v>
      </c>
      <c r="D13" s="58">
        <f>SLOPE(V4:V252,AA4:AA252)</f>
        <v>0.54375575072301696</v>
      </c>
      <c r="K13" s="28">
        <v>42930</v>
      </c>
      <c r="L13" s="29">
        <v>4.3010818993907017E-3</v>
      </c>
      <c r="M13" s="29">
        <v>3.4927881059578433E-2</v>
      </c>
      <c r="N13" s="29">
        <v>-1.2631746905900462E-2</v>
      </c>
      <c r="O13" s="29">
        <v>-1.9451474718923936E-3</v>
      </c>
      <c r="P13" s="29">
        <v>-2.1661496781179193E-2</v>
      </c>
      <c r="Q13" s="29">
        <v>-9.3023926623135612E-3</v>
      </c>
      <c r="R13" s="29">
        <v>7.9681696491768813E-3</v>
      </c>
      <c r="S13" s="29">
        <v>-2.4262041824639371E-3</v>
      </c>
      <c r="T13" s="29">
        <v>1.212136053234482E-2</v>
      </c>
      <c r="U13" s="29">
        <v>0</v>
      </c>
      <c r="V13" s="29">
        <v>-1.8018505502678365E-2</v>
      </c>
      <c r="W13" s="29">
        <v>1.3072081567352701E-2</v>
      </c>
      <c r="X13" s="29">
        <v>-3.1237823136831999E-3</v>
      </c>
      <c r="Y13" s="29">
        <v>-7.7620053354891892E-3</v>
      </c>
      <c r="Z13" s="29">
        <v>1.3158084577511201E-2</v>
      </c>
      <c r="AA13" s="29">
        <f>LN('ΒΗΜΑ 2ο-ΤΙΜΕΣ'!AP12/'ΒΗΜΑ 2ο-ΤΙΜΕΣ'!AP11)</f>
        <v>3.4268838981980285E-3</v>
      </c>
    </row>
    <row r="14" spans="2:27">
      <c r="B14" s="54">
        <v>12</v>
      </c>
      <c r="C14" s="55" t="s">
        <v>96</v>
      </c>
      <c r="D14" s="58">
        <f>SLOPE(W4:W252,AA4:AA252)</f>
        <v>0.69546121962096052</v>
      </c>
      <c r="K14" s="28">
        <v>42933</v>
      </c>
      <c r="L14" s="29">
        <v>-3.2240758717527879E-3</v>
      </c>
      <c r="M14" s="29">
        <v>-5.7372503901434594E-3</v>
      </c>
      <c r="N14" s="29">
        <v>-4.2462908814512078E-3</v>
      </c>
      <c r="O14" s="29">
        <v>-1.9489384457807256E-3</v>
      </c>
      <c r="P14" s="29">
        <v>3.5846131773135663E-2</v>
      </c>
      <c r="Q14" s="29">
        <v>1.4579449763157238E-2</v>
      </c>
      <c r="R14" s="29">
        <v>1.1834457647003017E-2</v>
      </c>
      <c r="S14" s="29">
        <v>7.2610242370472729E-3</v>
      </c>
      <c r="T14" s="29">
        <v>6.0060240602119487E-3</v>
      </c>
      <c r="U14" s="29">
        <v>9.8522964430116395E-3</v>
      </c>
      <c r="V14" s="29">
        <v>2.2701485345390775E-3</v>
      </c>
      <c r="W14" s="29">
        <v>1.1070223754247113E-2</v>
      </c>
      <c r="X14" s="29">
        <v>-6.6706152786043674E-3</v>
      </c>
      <c r="Y14" s="29">
        <v>1.0336009330662073E-2</v>
      </c>
      <c r="Z14" s="29">
        <v>0</v>
      </c>
      <c r="AA14" s="29">
        <f>LN('ΒΗΜΑ 2ο-ΤΙΜΕΣ'!AP13/'ΒΗΜΑ 2ο-ΤΙΜΕΣ'!AP12)</f>
        <v>1.8780443535769144E-3</v>
      </c>
    </row>
    <row r="15" spans="2:27">
      <c r="B15" s="54">
        <v>13</v>
      </c>
      <c r="C15" s="55" t="s">
        <v>100</v>
      </c>
      <c r="D15" s="58">
        <f>SLOPE(X4:X252,AA4:AA252)</f>
        <v>0.22730795129597869</v>
      </c>
      <c r="K15" s="28">
        <v>42934</v>
      </c>
      <c r="L15" s="29">
        <v>-7.5635152572445076E-3</v>
      </c>
      <c r="M15" s="29">
        <v>-1.6241656328631723E-2</v>
      </c>
      <c r="N15" s="29">
        <v>0</v>
      </c>
      <c r="O15" s="29">
        <v>-9.0143663514888426E-3</v>
      </c>
      <c r="P15" s="29">
        <v>-7.067167223092443E-3</v>
      </c>
      <c r="Q15" s="29">
        <v>-2.1277398447284965E-2</v>
      </c>
      <c r="R15" s="29">
        <v>1.306335914055457E-3</v>
      </c>
      <c r="S15" s="29">
        <v>-1.2945164592036963E-2</v>
      </c>
      <c r="T15" s="29">
        <v>5.9701669865037544E-3</v>
      </c>
      <c r="U15" s="29">
        <v>-1.9627091678487058E-3</v>
      </c>
      <c r="V15" s="29">
        <v>-6.8259650703998706E-3</v>
      </c>
      <c r="W15" s="29">
        <v>-9.1785229022888577E-4</v>
      </c>
      <c r="X15" s="29">
        <v>-8.3020836599720146E-3</v>
      </c>
      <c r="Y15" s="29">
        <v>-2.3408090898014846E-2</v>
      </c>
      <c r="Z15" s="29">
        <v>0</v>
      </c>
      <c r="AA15" s="29">
        <f>LN('ΒΗΜΑ 2ο-ΤΙΜΕΣ'!AP14/'ΒΗΜΑ 2ο-ΤΙΜΕΣ'!AP13)</f>
        <v>-1.1734155679730775E-2</v>
      </c>
    </row>
    <row r="16" spans="2:27">
      <c r="B16" s="54">
        <v>14</v>
      </c>
      <c r="C16" s="55" t="s">
        <v>110</v>
      </c>
      <c r="D16" s="58">
        <f>SLOPE(Y4:Y252,AA4:AA252)</f>
        <v>0.79905190799691805</v>
      </c>
      <c r="K16" s="28">
        <v>42935</v>
      </c>
      <c r="L16" s="29">
        <v>-3.2591012009069429E-3</v>
      </c>
      <c r="M16" s="29">
        <v>1.3937507843781458E-2</v>
      </c>
      <c r="N16" s="29">
        <v>-1.5869944906765476E-2</v>
      </c>
      <c r="O16" s="29">
        <v>0</v>
      </c>
      <c r="P16" s="29">
        <v>-7.1174677688639896E-3</v>
      </c>
      <c r="Q16" s="29">
        <v>2.5216996451365225E-2</v>
      </c>
      <c r="R16" s="29">
        <v>-1.3802388027797137E-2</v>
      </c>
      <c r="S16" s="29">
        <v>-6.5359709797855334E-3</v>
      </c>
      <c r="T16" s="29">
        <v>-5.970166986503796E-3</v>
      </c>
      <c r="U16" s="29">
        <v>1.9627091678486889E-3</v>
      </c>
      <c r="V16" s="29">
        <v>-1.8433701688838022E-2</v>
      </c>
      <c r="W16" s="29">
        <v>7.3193373422697017E-3</v>
      </c>
      <c r="X16" s="29">
        <v>4.3573053689556262E-3</v>
      </c>
      <c r="Y16" s="29">
        <v>5.249355886143745E-3</v>
      </c>
      <c r="Z16" s="29">
        <v>6.5146810211936723E-3</v>
      </c>
      <c r="AA16" s="29">
        <f>LN('ΒΗΜΑ 2ο-ΤΙΜΕΣ'!AP15/'ΒΗΜΑ 2ο-ΤΙΜΕΣ'!AP14)</f>
        <v>6.4292274279558366E-3</v>
      </c>
    </row>
    <row r="17" spans="2:27" ht="15.75" thickBot="1">
      <c r="B17" s="56">
        <v>15</v>
      </c>
      <c r="C17" s="55" t="s">
        <v>117</v>
      </c>
      <c r="D17" s="59">
        <f>SLOPE(Z4:Z252,AA4:AA252)</f>
        <v>0.63480138300264666</v>
      </c>
      <c r="K17" s="28">
        <v>42936</v>
      </c>
      <c r="L17" s="29">
        <v>1.1898463791614737E-2</v>
      </c>
      <c r="M17" s="29">
        <v>-5.7837061168488062E-3</v>
      </c>
      <c r="N17" s="29">
        <v>2.5188097886176802E-2</v>
      </c>
      <c r="O17" s="29">
        <v>-1.7875351826963193E-2</v>
      </c>
      <c r="P17" s="29">
        <v>-7.168489478612516E-3</v>
      </c>
      <c r="Q17" s="29">
        <v>5.2287700827992759E-3</v>
      </c>
      <c r="R17" s="29">
        <v>5.9386515675825466E-3</v>
      </c>
      <c r="S17" s="29">
        <v>-5.7542287832520397E-3</v>
      </c>
      <c r="T17" s="29">
        <v>1.7804624633506686E-2</v>
      </c>
      <c r="U17" s="29">
        <v>3.9138993211363148E-3</v>
      </c>
      <c r="V17" s="29">
        <v>2.2989518224698781E-2</v>
      </c>
      <c r="W17" s="29">
        <v>-7.3193373422698084E-3</v>
      </c>
      <c r="X17" s="29">
        <v>8.2661364202454291E-3</v>
      </c>
      <c r="Y17" s="29">
        <v>-2.6526754333428597E-2</v>
      </c>
      <c r="Z17" s="29">
        <v>6.4725145056175196E-3</v>
      </c>
      <c r="AA17" s="29">
        <f>LN('ΒΗΜΑ 2ο-ΤΙΜΕΣ'!AP16/'ΒΗΜΑ 2ο-ΤΙΜΕΣ'!AP15)</f>
        <v>1.1709054777897666E-3</v>
      </c>
    </row>
    <row r="18" spans="2:27">
      <c r="K18" s="28">
        <v>42937</v>
      </c>
      <c r="L18" s="29">
        <v>-2.9462032730316334E-2</v>
      </c>
      <c r="M18" s="29">
        <v>-1.2843142090318843E-2</v>
      </c>
      <c r="N18" s="29">
        <v>1.2639563511255456E-3</v>
      </c>
      <c r="O18" s="29">
        <v>-5.478001142831132E-2</v>
      </c>
      <c r="P18" s="29">
        <v>7.168489478612497E-3</v>
      </c>
      <c r="Q18" s="29">
        <v>-2.2413594836900124E-2</v>
      </c>
      <c r="R18" s="29">
        <v>-2.8020512332175021E-2</v>
      </c>
      <c r="S18" s="29">
        <v>-2.4762703532634008E-3</v>
      </c>
      <c r="T18" s="29">
        <v>0</v>
      </c>
      <c r="U18" s="29">
        <v>-5.8766084889850419E-3</v>
      </c>
      <c r="V18" s="29">
        <v>4.5351551653911425E-3</v>
      </c>
      <c r="W18" s="29">
        <v>-9.1869551707246934E-4</v>
      </c>
      <c r="X18" s="29">
        <v>-2.58104460711551E-2</v>
      </c>
      <c r="Y18" s="29">
        <v>-2.6917916657114146E-3</v>
      </c>
      <c r="Z18" s="29">
        <v>1.2820688429061469E-2</v>
      </c>
      <c r="AA18" s="29">
        <f>LN('ΒΗΜΑ 2ο-ΤΙΜΕΣ'!AP17/'ΒΗΜΑ 2ο-ΤΙΜΕΣ'!AP16)</f>
        <v>-1.0079414476070395E-2</v>
      </c>
    </row>
    <row r="19" spans="2:27">
      <c r="K19" s="28">
        <v>42940</v>
      </c>
      <c r="L19" s="29">
        <v>0</v>
      </c>
      <c r="M19" s="29">
        <v>8.1919709145881585E-3</v>
      </c>
      <c r="N19" s="29">
        <v>-4.0821994520255048E-2</v>
      </c>
      <c r="O19" s="29">
        <v>2.2190569329365407E-2</v>
      </c>
      <c r="P19" s="29">
        <v>-7.168489478612516E-3</v>
      </c>
      <c r="Q19" s="29">
        <v>3.9920212695374567E-3</v>
      </c>
      <c r="R19" s="29">
        <v>-5.4274217353651281E-3</v>
      </c>
      <c r="S19" s="29">
        <v>1.639380977567657E-2</v>
      </c>
      <c r="T19" s="29">
        <v>4.0351295523567449E-2</v>
      </c>
      <c r="U19" s="29">
        <v>-9.8717484791541171E-3</v>
      </c>
      <c r="V19" s="29">
        <v>0</v>
      </c>
      <c r="W19" s="29">
        <v>9.149194653587862E-3</v>
      </c>
      <c r="X19" s="29">
        <v>-1.6103063061039058E-3</v>
      </c>
      <c r="Y19" s="29">
        <v>2.691791665711353E-3</v>
      </c>
      <c r="Z19" s="29">
        <v>1.8928009885518859E-2</v>
      </c>
      <c r="AA19" s="29">
        <f>LN('ΒΗΜΑ 2ο-ΤΙΜΕΣ'!AP18/'ΒΗΜΑ 2ο-ΤΙΜΕΣ'!AP17)</f>
        <v>3.6577348690853746E-3</v>
      </c>
    </row>
    <row r="20" spans="2:27">
      <c r="K20" s="28">
        <v>42941</v>
      </c>
      <c r="L20" s="29">
        <v>2.2123902829408637E-3</v>
      </c>
      <c r="M20" s="29">
        <v>-1.645160489200528E-2</v>
      </c>
      <c r="N20" s="29">
        <v>-4.3869270280225353E-4</v>
      </c>
      <c r="O20" s="29">
        <v>0</v>
      </c>
      <c r="P20" s="29">
        <v>-1.4493007302566639E-2</v>
      </c>
      <c r="Q20" s="29">
        <v>2.4919322224882572E-2</v>
      </c>
      <c r="R20" s="29">
        <v>-2.0619287202735592E-2</v>
      </c>
      <c r="S20" s="29">
        <v>-1.6393809775676497E-2</v>
      </c>
      <c r="T20" s="29">
        <v>-1.1363758650315095E-2</v>
      </c>
      <c r="U20" s="29">
        <v>-1.9860979716294028E-3</v>
      </c>
      <c r="V20" s="29">
        <v>-1.8265347977293313E-2</v>
      </c>
      <c r="W20" s="29">
        <v>-7.3126468462866023E-3</v>
      </c>
      <c r="X20" s="29">
        <v>1.6103063061039097E-3</v>
      </c>
      <c r="Y20" s="29">
        <v>-1.6260520871780291E-2</v>
      </c>
      <c r="Z20" s="29">
        <v>-2.5317807984289897E-2</v>
      </c>
      <c r="AA20" s="29">
        <f>LN('ΒΗΜΑ 2ο-ΤΙΜΕΣ'!AP19/'ΒΗΜΑ 2ο-ΤΙΜΕΣ'!AP18)</f>
        <v>-7.1153646296553807E-3</v>
      </c>
    </row>
    <row r="21" spans="2:27">
      <c r="K21" s="28">
        <v>42942</v>
      </c>
      <c r="L21" s="29">
        <v>-1.4468811119916774E-2</v>
      </c>
      <c r="M21" s="29">
        <v>-5.9417881287508034E-3</v>
      </c>
      <c r="N21" s="29">
        <v>-7.9295569677144059E-3</v>
      </c>
      <c r="O21" s="29">
        <v>-2.0725396019723123E-3</v>
      </c>
      <c r="P21" s="29">
        <v>-1.4706147389695449E-2</v>
      </c>
      <c r="Q21" s="29">
        <v>-2.3592182016820069E-2</v>
      </c>
      <c r="R21" s="29">
        <v>5.5401803756153509E-3</v>
      </c>
      <c r="S21" s="29">
        <v>2.4491020008295911E-2</v>
      </c>
      <c r="T21" s="29">
        <v>0</v>
      </c>
      <c r="U21" s="29">
        <v>-9.9900930750862985E-3</v>
      </c>
      <c r="V21" s="29">
        <v>9.1743762760412295E-3</v>
      </c>
      <c r="W21" s="29">
        <v>9.1324835632724723E-3</v>
      </c>
      <c r="X21" s="29">
        <v>1.1597810463183067E-2</v>
      </c>
      <c r="Y21" s="29">
        <v>-2.4897551621727201E-2</v>
      </c>
      <c r="Z21" s="29">
        <v>-1.9418085857101627E-2</v>
      </c>
      <c r="AA21" s="29">
        <f>LN('ΒΗΜΑ 2ο-ΤΙΜΕΣ'!AP20/'ΒΗΜΑ 2ο-ΤΙΜΕΣ'!AP19)</f>
        <v>-1.5347587387303551E-2</v>
      </c>
    </row>
    <row r="22" spans="2:27">
      <c r="K22" s="28">
        <v>42943</v>
      </c>
      <c r="L22" s="29">
        <v>8.9286307443013982E-3</v>
      </c>
      <c r="M22" s="29">
        <v>-1.8040176557734464E-2</v>
      </c>
      <c r="N22" s="29">
        <v>-4.876977079504006E-3</v>
      </c>
      <c r="O22" s="29">
        <v>4.1485169647036878E-4</v>
      </c>
      <c r="P22" s="29">
        <v>-2.2472855852058628E-2</v>
      </c>
      <c r="Q22" s="29">
        <v>-2.2804475818619489E-2</v>
      </c>
      <c r="R22" s="29">
        <v>-1.3908430046132E-2</v>
      </c>
      <c r="S22" s="29">
        <v>1.1227062593783402E-2</v>
      </c>
      <c r="T22" s="29">
        <v>-5.7306747089849834E-3</v>
      </c>
      <c r="U22" s="29">
        <v>-1.0045204260055874E-3</v>
      </c>
      <c r="V22" s="29">
        <v>-1.8433701688838022E-2</v>
      </c>
      <c r="W22" s="29">
        <v>-4.5558165358608018E-3</v>
      </c>
      <c r="X22" s="29">
        <v>1.577942010396521E-2</v>
      </c>
      <c r="Y22" s="29">
        <v>5.5866067086397762E-3</v>
      </c>
      <c r="Z22" s="29">
        <v>6.5146810211936723E-3</v>
      </c>
      <c r="AA22" s="29">
        <f>LN('ΒΗΜΑ 2ο-ΤΙΜΕΣ'!AP21/'ΒΗΜΑ 2ο-ΤΙΜΕΣ'!AP20)</f>
        <v>-1.404646951440295E-2</v>
      </c>
    </row>
    <row r="23" spans="2:27">
      <c r="K23" s="28">
        <v>42944</v>
      </c>
      <c r="L23" s="29">
        <v>1.3245226750020505E-2</v>
      </c>
      <c r="M23" s="29">
        <v>7.2551708811720156E-3</v>
      </c>
      <c r="N23" s="29">
        <v>4.4434570826645131E-4</v>
      </c>
      <c r="O23" s="29">
        <v>-1.6604403980990696E-3</v>
      </c>
      <c r="P23" s="29">
        <v>2.9852963149681128E-2</v>
      </c>
      <c r="Q23" s="29">
        <v>5.6706027494300884E-2</v>
      </c>
      <c r="R23" s="29">
        <v>6.978395381462498E-3</v>
      </c>
      <c r="S23" s="29">
        <v>-8.0064478937412562E-3</v>
      </c>
      <c r="T23" s="29">
        <v>1.142869582362285E-2</v>
      </c>
      <c r="U23" s="29">
        <v>-6.0484055358804812E-3</v>
      </c>
      <c r="V23" s="29">
        <v>9.2593254127967262E-3</v>
      </c>
      <c r="W23" s="29">
        <v>9.1282525735968166E-4</v>
      </c>
      <c r="X23" s="29">
        <v>0</v>
      </c>
      <c r="Y23" s="29">
        <v>-5.5866067086398231E-3</v>
      </c>
      <c r="Z23" s="29">
        <v>-1.3072081567352775E-2</v>
      </c>
      <c r="AA23" s="29">
        <f>LN('ΒΗΜΑ 2ο-ΤΙΜΕΣ'!AP22/'ΒΗΜΑ 2ο-ΤΙΜΕΣ'!AP21)</f>
        <v>1.6965188824809487E-3</v>
      </c>
    </row>
    <row r="24" spans="2:27">
      <c r="K24" s="28">
        <v>42947</v>
      </c>
      <c r="L24" s="29">
        <v>-2.1953905634356152E-3</v>
      </c>
      <c r="M24" s="29">
        <v>1.197619104671562E-2</v>
      </c>
      <c r="N24" s="29">
        <v>-1.0270239859557573E-2</v>
      </c>
      <c r="O24" s="29">
        <v>-2.0991534846940819E-2</v>
      </c>
      <c r="P24" s="29">
        <v>7.3260400920728812E-3</v>
      </c>
      <c r="Q24" s="29">
        <v>-1.2828738128891524E-3</v>
      </c>
      <c r="R24" s="29">
        <v>-1.6123728203654007E-2</v>
      </c>
      <c r="S24" s="29">
        <v>-1.1317824932661461E-2</v>
      </c>
      <c r="T24" s="29">
        <v>-5.6980211146377786E-3</v>
      </c>
      <c r="U24" s="29">
        <v>-1.733852716227308E-2</v>
      </c>
      <c r="V24" s="29">
        <v>-1.1587615172387895E-2</v>
      </c>
      <c r="W24" s="29">
        <v>-1.6559716039018558E-2</v>
      </c>
      <c r="X24" s="29">
        <v>5.0751621720468848E-3</v>
      </c>
      <c r="Y24" s="29">
        <v>-1.694955831377332E-2</v>
      </c>
      <c r="Z24" s="29">
        <v>-2.6668247082161294E-2</v>
      </c>
      <c r="AA24" s="29">
        <f>LN('ΒΗΜΑ 2ο-ΤΙΜΕΣ'!AP23/'ΒΗΜΑ 2ο-ΤΙΜΕΣ'!AP22)</f>
        <v>-9.5698027899966207E-3</v>
      </c>
    </row>
    <row r="25" spans="2:27">
      <c r="K25" s="28">
        <v>42948</v>
      </c>
      <c r="L25" s="29">
        <v>0</v>
      </c>
      <c r="M25" s="29">
        <v>0</v>
      </c>
      <c r="N25" s="29">
        <v>0</v>
      </c>
      <c r="O25" s="29">
        <v>-3.3214180987644691E-2</v>
      </c>
      <c r="P25" s="29">
        <v>-1.4706147389695449E-2</v>
      </c>
      <c r="Q25" s="29">
        <v>1.1487043987130779E-2</v>
      </c>
      <c r="R25" s="29">
        <v>-1.4235115821872098E-2</v>
      </c>
      <c r="S25" s="29">
        <v>-4.8899852941917919E-3</v>
      </c>
      <c r="T25" s="29">
        <v>0</v>
      </c>
      <c r="U25" s="29">
        <v>8.1967672041784907E-3</v>
      </c>
      <c r="V25" s="29">
        <v>9.2808090744727831E-3</v>
      </c>
      <c r="W25" s="29">
        <v>1.4733231512984087E-2</v>
      </c>
      <c r="X25" s="29">
        <v>-3.8948393871125899E-4</v>
      </c>
      <c r="Y25" s="29">
        <v>8.5106896679086105E-3</v>
      </c>
      <c r="Z25" s="29">
        <v>0</v>
      </c>
      <c r="AA25" s="29">
        <f>LN('ΒΗΜΑ 2ο-ΤΙΜΕΣ'!AP24/'ΒΗΜΑ 2ο-ΤΙΜΕΣ'!AP23)</f>
        <v>6.7855102527091937E-3</v>
      </c>
    </row>
    <row r="26" spans="2:27">
      <c r="K26" s="28">
        <v>42949</v>
      </c>
      <c r="L26" s="29">
        <v>1.092907053219023E-2</v>
      </c>
      <c r="M26" s="29">
        <v>-2.3837913552762504E-3</v>
      </c>
      <c r="N26" s="29">
        <v>-1.3474064468340971E-3</v>
      </c>
      <c r="O26" s="29">
        <v>4.5442880709375001E-2</v>
      </c>
      <c r="P26" s="29">
        <v>-4.5462374076757399E-2</v>
      </c>
      <c r="Q26" s="29">
        <v>8.8440247964527742E-3</v>
      </c>
      <c r="R26" s="29">
        <v>3.0358844025526084E-2</v>
      </c>
      <c r="S26" s="29">
        <v>8.1665990655596524E-4</v>
      </c>
      <c r="T26" s="29">
        <v>0</v>
      </c>
      <c r="U26" s="29">
        <v>1.2170535620255114E-2</v>
      </c>
      <c r="V26" s="29">
        <v>4.9559690948460522E-2</v>
      </c>
      <c r="W26" s="29">
        <v>1.4519311324453369E-2</v>
      </c>
      <c r="X26" s="29">
        <v>-1.4518599149574551E-2</v>
      </c>
      <c r="Y26" s="29">
        <v>1.6807118316381191E-2</v>
      </c>
      <c r="Z26" s="29">
        <v>6.7340321813441194E-3</v>
      </c>
      <c r="AA26" s="29">
        <f>LN('ΒΗΜΑ 2ο-ΤΙΜΕΣ'!AP25/'ΒΗΜΑ 2ο-ΤΙΜΕΣ'!AP24)</f>
        <v>1.0074548635430189E-2</v>
      </c>
    </row>
    <row r="27" spans="2:27">
      <c r="K27" s="28">
        <v>42950</v>
      </c>
      <c r="L27" s="29">
        <v>-2.3090635571465644E-2</v>
      </c>
      <c r="M27" s="29">
        <v>-2.3894873973815786E-3</v>
      </c>
      <c r="N27" s="29">
        <v>-1.1299555253933394E-2</v>
      </c>
      <c r="O27" s="29">
        <v>3.054302626854723E-2</v>
      </c>
      <c r="P27" s="29">
        <v>2.2989518224698781E-2</v>
      </c>
      <c r="Q27" s="29">
        <v>-6.309169193264721E-3</v>
      </c>
      <c r="R27" s="29">
        <v>5.547864437717963E-3</v>
      </c>
      <c r="S27" s="29">
        <v>8.1599351732935925E-4</v>
      </c>
      <c r="T27" s="29">
        <v>0</v>
      </c>
      <c r="U27" s="29">
        <v>6.0301690265912311E-3</v>
      </c>
      <c r="V27" s="29">
        <v>-2.2002209096024235E-3</v>
      </c>
      <c r="W27" s="29">
        <v>-9.0498355199179273E-3</v>
      </c>
      <c r="X27" s="29">
        <v>3.1570665527670331E-3</v>
      </c>
      <c r="Y27" s="29">
        <v>-3.3901551675681339E-2</v>
      </c>
      <c r="Z27" s="29">
        <v>6.6889881507967101E-3</v>
      </c>
      <c r="AA27" s="29">
        <f>LN('ΒΗΜΑ 2ο-ΤΙΜΕΣ'!AP26/'ΒΗΜΑ 2ο-ΤΙΜΕΣ'!AP25)</f>
        <v>-2.6637285091702983E-4</v>
      </c>
    </row>
    <row r="28" spans="2:27">
      <c r="K28" s="28">
        <v>42951</v>
      </c>
      <c r="L28" s="29">
        <v>4.4395189453651203E-3</v>
      </c>
      <c r="M28" s="29">
        <v>-1.2033839563723565E-2</v>
      </c>
      <c r="N28" s="29">
        <v>-3.186890928519019E-3</v>
      </c>
      <c r="O28" s="29">
        <v>7.290433262679274E-3</v>
      </c>
      <c r="P28" s="29">
        <v>0</v>
      </c>
      <c r="Q28" s="29">
        <v>8.8217333291479086E-3</v>
      </c>
      <c r="R28" s="29">
        <v>-1.3840832659385636E-3</v>
      </c>
      <c r="S28" s="29">
        <v>-8.1599351732930254E-4</v>
      </c>
      <c r="T28" s="29">
        <v>0</v>
      </c>
      <c r="U28" s="29">
        <v>-8.0483331828283718E-3</v>
      </c>
      <c r="V28" s="29">
        <v>-1.3303965626362702E-2</v>
      </c>
      <c r="W28" s="29">
        <v>-1.8198367169859828E-3</v>
      </c>
      <c r="X28" s="29">
        <v>1.4473164823503516E-2</v>
      </c>
      <c r="Y28" s="29">
        <v>8.583743691391435E-3</v>
      </c>
      <c r="Z28" s="29">
        <v>1.3245226750020723E-2</v>
      </c>
      <c r="AA28" s="29">
        <f>LN('ΒΗΜΑ 2ο-ΤΙΜΕΣ'!AP27/'ΒΗΜΑ 2ο-ΤΙΜΕΣ'!AP26)</f>
        <v>4.470496178509459E-3</v>
      </c>
    </row>
    <row r="29" spans="2:27">
      <c r="K29" s="28">
        <v>42954</v>
      </c>
      <c r="L29" s="29">
        <v>0</v>
      </c>
      <c r="M29" s="29">
        <v>2.4183808642816527E-3</v>
      </c>
      <c r="N29" s="29">
        <v>3.1868909285191231E-3</v>
      </c>
      <c r="O29" s="29">
        <v>-3.1150059549159007E-2</v>
      </c>
      <c r="P29" s="29">
        <v>-7.6045993852193036E-3</v>
      </c>
      <c r="Q29" s="29">
        <v>-1.8999938244903942E-2</v>
      </c>
      <c r="R29" s="29">
        <v>-1.7464642292728882E-2</v>
      </c>
      <c r="S29" s="29">
        <v>-8.196767204178515E-3</v>
      </c>
      <c r="T29" s="29">
        <v>-1.1494379425735134E-2</v>
      </c>
      <c r="U29" s="29">
        <v>7.0458268332026543E-3</v>
      </c>
      <c r="V29" s="29">
        <v>-2.2346378014164881E-3</v>
      </c>
      <c r="W29" s="29">
        <v>-8.23049913651548E-3</v>
      </c>
      <c r="X29" s="29">
        <v>2.2274346398472793E-2</v>
      </c>
      <c r="Y29" s="29">
        <v>2.8449521322313448E-3</v>
      </c>
      <c r="Z29" s="29">
        <v>6.5574005461590396E-3</v>
      </c>
      <c r="AA29" s="29">
        <f>LN('ΒΗΜΑ 2ο-ΤΙΜΕΣ'!AP28/'ΒΗΜΑ 2ο-ΤΙΜΕΣ'!AP27)</f>
        <v>-1.9790516668374307E-3</v>
      </c>
    </row>
    <row r="30" spans="2:27">
      <c r="K30" s="28">
        <v>42955</v>
      </c>
      <c r="L30" s="29">
        <v>-1.9005602811904408E-2</v>
      </c>
      <c r="M30" s="29">
        <v>4.8192864359489218E-3</v>
      </c>
      <c r="N30" s="29">
        <v>1.8165309263977853E-3</v>
      </c>
      <c r="O30" s="29">
        <v>0</v>
      </c>
      <c r="P30" s="29">
        <v>1.5151805020602246E-2</v>
      </c>
      <c r="Q30" s="29">
        <v>-2.5608208616737039E-3</v>
      </c>
      <c r="R30" s="29">
        <v>1.469071541000381E-2</v>
      </c>
      <c r="S30" s="29">
        <v>-4.1237171838621519E-3</v>
      </c>
      <c r="T30" s="29">
        <v>2.2858138076050184E-2</v>
      </c>
      <c r="U30" s="29">
        <v>-1.0035123772400224E-3</v>
      </c>
      <c r="V30" s="29">
        <v>-6.7340321813439564E-3</v>
      </c>
      <c r="W30" s="29">
        <v>8.2304991365154435E-3</v>
      </c>
      <c r="X30" s="29">
        <v>-1.5203347664281589E-3</v>
      </c>
      <c r="Y30" s="29">
        <v>1.4104606181541945E-2</v>
      </c>
      <c r="Z30" s="29">
        <v>-1.3158084577511199E-2</v>
      </c>
      <c r="AA30" s="29">
        <f>LN('ΒΗΜΑ 2ο-ΤΙΜΕΣ'!AP29/'ΒΗΜΑ 2ο-ΤΙΜΕΣ'!AP28)</f>
        <v>3.111622844686726E-3</v>
      </c>
    </row>
    <row r="31" spans="2:27">
      <c r="K31" s="28">
        <v>42956</v>
      </c>
      <c r="L31" s="29">
        <v>2.3425499510055854E-2</v>
      </c>
      <c r="M31" s="29">
        <v>3.5422829842484273E-2</v>
      </c>
      <c r="N31" s="29">
        <v>-4.5475294376294073E-3</v>
      </c>
      <c r="O31" s="29">
        <v>-1.666667052469229E-3</v>
      </c>
      <c r="P31" s="29">
        <v>-3.053672386008165E-2</v>
      </c>
      <c r="Q31" s="29">
        <v>-1.9418085857101627E-2</v>
      </c>
      <c r="R31" s="29">
        <v>0</v>
      </c>
      <c r="S31" s="29">
        <v>7.4104908904847507E-3</v>
      </c>
      <c r="T31" s="29">
        <v>1.123607326692597E-2</v>
      </c>
      <c r="U31" s="29">
        <v>1.003512377240109E-3</v>
      </c>
      <c r="V31" s="29">
        <v>-9.0498355199179273E-3</v>
      </c>
      <c r="W31" s="29">
        <v>-1.0989121575595317E-2</v>
      </c>
      <c r="X31" s="29">
        <v>7.9560942503868175E-3</v>
      </c>
      <c r="Y31" s="29">
        <v>-5.6179923042232608E-3</v>
      </c>
      <c r="Z31" s="29">
        <v>1.3158084577511201E-2</v>
      </c>
      <c r="AA31" s="29">
        <f>LN('ΒΗΜΑ 2ο-ΤΙΜΕΣ'!AP30/'ΒΗΜΑ 2ο-ΤΙΜΕΣ'!AP29)</f>
        <v>3.8099862800291318E-3</v>
      </c>
    </row>
    <row r="32" spans="2:27">
      <c r="K32" s="28">
        <v>42957</v>
      </c>
      <c r="L32" s="29">
        <v>-1.4436674941622589E-2</v>
      </c>
      <c r="M32" s="29">
        <v>-1.4018921179330818E-2</v>
      </c>
      <c r="N32" s="29">
        <v>-2.1654842956394655E-2</v>
      </c>
      <c r="O32" s="29">
        <v>-1.0058760417846238E-2</v>
      </c>
      <c r="P32" s="29">
        <v>0</v>
      </c>
      <c r="Q32" s="29">
        <v>2.4533186523871924E-2</v>
      </c>
      <c r="R32" s="29">
        <v>-1.6101152879365924E-2</v>
      </c>
      <c r="S32" s="29">
        <v>-7.4104908904847897E-3</v>
      </c>
      <c r="T32" s="29">
        <v>1.1111225425070849E-2</v>
      </c>
      <c r="U32" s="29">
        <v>-1.0080730528356898E-2</v>
      </c>
      <c r="V32" s="29">
        <v>-2.2753138371356509E-3</v>
      </c>
      <c r="W32" s="29">
        <v>-1.843318494289224E-3</v>
      </c>
      <c r="X32" s="29">
        <v>6.5717071657015402E-2</v>
      </c>
      <c r="Y32" s="29">
        <v>0</v>
      </c>
      <c r="Z32" s="29">
        <v>0</v>
      </c>
      <c r="AA32" s="29">
        <f>LN('ΒΗΜΑ 2ο-ΤΙΜΕΣ'!AP31/'ΒΗΜΑ 2ο-ΤΙΜΕΣ'!AP30)</f>
        <v>2.0391150311451075E-4</v>
      </c>
    </row>
    <row r="33" spans="11:27">
      <c r="K33" s="28">
        <v>42958</v>
      </c>
      <c r="L33" s="29">
        <v>-8.9888245684332183E-3</v>
      </c>
      <c r="M33" s="29">
        <v>-2.3557136924590365E-3</v>
      </c>
      <c r="N33" s="29">
        <v>1.1576883175045001E-2</v>
      </c>
      <c r="O33" s="29">
        <v>-2.6895964895232573E-2</v>
      </c>
      <c r="P33" s="29">
        <v>0</v>
      </c>
      <c r="Q33" s="29">
        <v>-4.0343792550514269E-2</v>
      </c>
      <c r="R33" s="29">
        <v>-2.6458461539430007E-2</v>
      </c>
      <c r="S33" s="29">
        <v>-5.8019226161079426E-3</v>
      </c>
      <c r="T33" s="29">
        <v>0</v>
      </c>
      <c r="U33" s="29">
        <v>-2.2541938094495527E-2</v>
      </c>
      <c r="V33" s="29">
        <v>-1.6073824831060908E-2</v>
      </c>
      <c r="W33" s="29">
        <v>-1.299925454363971E-2</v>
      </c>
      <c r="X33" s="29">
        <v>1.1942537443252922E-2</v>
      </c>
      <c r="Y33" s="29">
        <v>-3.1476132102017516E-2</v>
      </c>
      <c r="Z33" s="29">
        <v>-2.6491615446976341E-2</v>
      </c>
      <c r="AA33" s="29">
        <f>LN('ΒΗΜΑ 2ο-ΤΙΜΕΣ'!AP32/'ΒΗΜΑ 2ο-ΤΙΜΕΣ'!AP31)</f>
        <v>-1.2345314362807235E-2</v>
      </c>
    </row>
    <row r="34" spans="11:27">
      <c r="K34" s="28">
        <v>42961</v>
      </c>
      <c r="L34" s="29">
        <v>1.0106767669774384E-2</v>
      </c>
      <c r="M34" s="29">
        <v>8.2208331448570746E-3</v>
      </c>
      <c r="N34" s="29">
        <v>1.5532518759621737E-2</v>
      </c>
      <c r="O34" s="29">
        <v>3.8868543859748054E-3</v>
      </c>
      <c r="P34" s="29">
        <v>-1.562531790308087E-2</v>
      </c>
      <c r="Q34" s="29">
        <v>2.2325287047835936E-2</v>
      </c>
      <c r="R34" s="29">
        <v>0</v>
      </c>
      <c r="S34" s="29">
        <v>-5.0000104167056405E-3</v>
      </c>
      <c r="T34" s="29">
        <v>2.724964244737554E-2</v>
      </c>
      <c r="U34" s="29">
        <v>-6.2370264555477728E-3</v>
      </c>
      <c r="V34" s="29">
        <v>-1.1641575015485978E-2</v>
      </c>
      <c r="W34" s="29">
        <v>1.2076319545038898E-2</v>
      </c>
      <c r="X34" s="29">
        <v>-1.8678957174004408E-2</v>
      </c>
      <c r="Y34" s="29">
        <v>-1.1696039763191075E-2</v>
      </c>
      <c r="Z34" s="29">
        <v>6.6889881507967101E-3</v>
      </c>
      <c r="AA34" s="29">
        <f>LN('ΒΗΜΑ 2ο-ΤΙΜΕΣ'!AP33/'ΒΗΜΑ 2ο-ΤΙΜΕΣ'!AP32)</f>
        <v>5.1110737914043412E-3</v>
      </c>
    </row>
    <row r="35" spans="11:27">
      <c r="K35" s="28">
        <v>42963</v>
      </c>
      <c r="L35" s="29">
        <v>5.5710450494554295E-3</v>
      </c>
      <c r="M35" s="29">
        <v>1.2783439625674905E-2</v>
      </c>
      <c r="N35" s="29">
        <v>1.7524600362906959E-2</v>
      </c>
      <c r="O35" s="29">
        <v>1.6670614747319436E-2</v>
      </c>
      <c r="P35" s="29">
        <v>3.1010236742560218E-2</v>
      </c>
      <c r="Q35" s="29">
        <v>0</v>
      </c>
      <c r="R35" s="29">
        <v>8.2714719951347312E-2</v>
      </c>
      <c r="S35" s="29">
        <v>1.0801933032813458E-2</v>
      </c>
      <c r="T35" s="29">
        <v>-5.3908486348764233E-3</v>
      </c>
      <c r="U35" s="29">
        <v>1.3464729577000949E-2</v>
      </c>
      <c r="V35" s="29">
        <v>1.164157501548599E-2</v>
      </c>
      <c r="W35" s="29">
        <v>-2.7739268827252079E-3</v>
      </c>
      <c r="X35" s="29">
        <v>1.0615810947656099E-2</v>
      </c>
      <c r="Y35" s="29">
        <v>3.1840605855658628E-2</v>
      </c>
      <c r="Z35" s="29">
        <v>1.980262729617973E-2</v>
      </c>
      <c r="AA35" s="29">
        <f>LN('ΒΗΜΑ 2ο-ΤΙΜΕΣ'!AP34/'ΒΗΜΑ 2ο-ΤΙΜΕΣ'!AP33)</f>
        <v>1.7531493574422987E-2</v>
      </c>
    </row>
    <row r="36" spans="11:27">
      <c r="K36" s="28">
        <v>42964</v>
      </c>
      <c r="L36" s="29">
        <v>-1.1173300598125189E-2</v>
      </c>
      <c r="M36" s="29">
        <v>-1.5125361070756104E-2</v>
      </c>
      <c r="N36" s="29">
        <v>2.2246950221111086E-3</v>
      </c>
      <c r="O36" s="29">
        <v>-1.7533055507978058E-2</v>
      </c>
      <c r="P36" s="29">
        <v>0</v>
      </c>
      <c r="Q36" s="29">
        <v>0</v>
      </c>
      <c r="R36" s="29">
        <v>-3.5997095383887609E-2</v>
      </c>
      <c r="S36" s="29">
        <v>-8.2988028146950658E-3</v>
      </c>
      <c r="T36" s="29">
        <v>0</v>
      </c>
      <c r="U36" s="29">
        <v>2.0554991820959595E-3</v>
      </c>
      <c r="V36" s="29">
        <v>-9.3023926623135612E-3</v>
      </c>
      <c r="W36" s="29">
        <v>-1.7749181504282365E-2</v>
      </c>
      <c r="X36" s="29">
        <v>-7.0646708521916552E-3</v>
      </c>
      <c r="Y36" s="29">
        <v>-2.8903746182348877E-2</v>
      </c>
      <c r="Z36" s="29">
        <v>-1.3158084577511199E-2</v>
      </c>
      <c r="AA36" s="29">
        <f>LN('ΒΗΜΑ 2ο-ΤΙΜΕΣ'!AP35/'ΒΗΜΑ 2ο-ΤΙΜΕΣ'!AP34)</f>
        <v>-1.2362277988877441E-2</v>
      </c>
    </row>
    <row r="37" spans="11:27">
      <c r="K37" s="28">
        <v>42965</v>
      </c>
      <c r="L37" s="29">
        <v>-4.5045121211046528E-3</v>
      </c>
      <c r="M37" s="29">
        <v>1.1716462968907578E-3</v>
      </c>
      <c r="N37" s="29">
        <v>0</v>
      </c>
      <c r="O37" s="29">
        <v>9.4461844520501159E-3</v>
      </c>
      <c r="P37" s="29">
        <v>0</v>
      </c>
      <c r="Q37" s="29">
        <v>-2.7651531330510123E-2</v>
      </c>
      <c r="R37" s="29">
        <v>-6.9180217217756977E-4</v>
      </c>
      <c r="S37" s="29">
        <v>8.2988028146950641E-3</v>
      </c>
      <c r="T37" s="29">
        <v>-5.4200674693392556E-3</v>
      </c>
      <c r="U37" s="29">
        <v>-1.9699963161804838E-2</v>
      </c>
      <c r="V37" s="29">
        <v>-7.0340266573800476E-3</v>
      </c>
      <c r="W37" s="29">
        <v>-2.8315261957383405E-3</v>
      </c>
      <c r="X37" s="29">
        <v>-9.6171711850891878E-3</v>
      </c>
      <c r="Y37" s="29">
        <v>1.4556297774207234E-2</v>
      </c>
      <c r="Z37" s="29">
        <v>-1.3333530869465144E-2</v>
      </c>
      <c r="AA37" s="29">
        <f>LN('ΒΗΜΑ 2ο-ΤΙΜΕΣ'!AP36/'ΒΗΜΑ 2ο-ΤΙΜΕΣ'!AP35)</f>
        <v>-8.7030019837011398E-3</v>
      </c>
    </row>
    <row r="38" spans="11:27">
      <c r="K38" s="28">
        <v>42968</v>
      </c>
      <c r="L38" s="29">
        <v>-1.129305597151414E-3</v>
      </c>
      <c r="M38" s="29">
        <v>4.6729056993924231E-3</v>
      </c>
      <c r="N38" s="29">
        <v>-1.3423020332140774E-2</v>
      </c>
      <c r="O38" s="29">
        <v>-1.2828738128890414E-3</v>
      </c>
      <c r="P38" s="29">
        <v>-7.6628727455691371E-3</v>
      </c>
      <c r="Q38" s="29">
        <v>1.4579449763157238E-2</v>
      </c>
      <c r="R38" s="29">
        <v>-1.3937507843781624E-2</v>
      </c>
      <c r="S38" s="29">
        <v>-8.2988028146950658E-3</v>
      </c>
      <c r="T38" s="29">
        <v>1.6172859245600968E-2</v>
      </c>
      <c r="U38" s="29">
        <v>2.0920509722239509E-3</v>
      </c>
      <c r="V38" s="29">
        <v>-7.0838548884050436E-3</v>
      </c>
      <c r="W38" s="29">
        <v>1.8727139050697731E-2</v>
      </c>
      <c r="X38" s="29">
        <v>-3.585518362596885E-3</v>
      </c>
      <c r="Y38" s="29">
        <v>1.7192400540372771E-2</v>
      </c>
      <c r="Z38" s="29">
        <v>6.6889881507967101E-3</v>
      </c>
      <c r="AA38" s="29">
        <f>LN('ΒΗΜΑ 2ο-ΤΙΜΕΣ'!AP37/'ΒΗΜΑ 2ο-ΤΙΜΕΣ'!AP36)</f>
        <v>1.9499676137755327E-3</v>
      </c>
    </row>
    <row r="39" spans="11:27">
      <c r="K39" s="28">
        <v>42969</v>
      </c>
      <c r="L39" s="29">
        <v>0</v>
      </c>
      <c r="M39" s="29">
        <v>0</v>
      </c>
      <c r="N39" s="29">
        <v>4.4943895878392674E-3</v>
      </c>
      <c r="O39" s="29">
        <v>-1.0755104746589843E-2</v>
      </c>
      <c r="P39" s="29">
        <v>1.5267472130788381E-2</v>
      </c>
      <c r="Q39" s="29">
        <v>-2.2622388562617612E-2</v>
      </c>
      <c r="R39" s="29">
        <v>-1.0582109330536972E-2</v>
      </c>
      <c r="S39" s="29">
        <v>-4.1753714104807334E-3</v>
      </c>
      <c r="T39" s="29">
        <v>-1.0752791776261849E-2</v>
      </c>
      <c r="U39" s="29">
        <v>-2.0920509722239518E-3</v>
      </c>
      <c r="V39" s="29">
        <v>-4.7506027585977528E-3</v>
      </c>
      <c r="W39" s="29">
        <v>-2.7868109071792842E-3</v>
      </c>
      <c r="X39" s="29">
        <v>1.0362787035546658E-2</v>
      </c>
      <c r="Y39" s="29">
        <v>-5.6980211146377786E-3</v>
      </c>
      <c r="Z39" s="29">
        <v>-2.0202707317519466E-2</v>
      </c>
      <c r="AA39" s="29">
        <f>LN('ΒΗΜΑ 2ο-ΤΙΜΕΣ'!AP38/'ΒΗΜΑ 2ο-ΤΙΜΕΣ'!AP37)</f>
        <v>7.6179824068398775E-3</v>
      </c>
    </row>
    <row r="40" spans="11:27">
      <c r="K40" s="28">
        <v>42970</v>
      </c>
      <c r="L40" s="29">
        <v>3.3840979842407154E-3</v>
      </c>
      <c r="M40" s="29">
        <v>-8.1919709145881463E-3</v>
      </c>
      <c r="N40" s="29">
        <v>-1.0820664640716762E-2</v>
      </c>
      <c r="O40" s="29">
        <v>7.7553167674782241E-3</v>
      </c>
      <c r="P40" s="29">
        <v>0</v>
      </c>
      <c r="Q40" s="29">
        <v>2.2622388562617647E-2</v>
      </c>
      <c r="R40" s="29">
        <v>0</v>
      </c>
      <c r="S40" s="29">
        <v>8.3647014496612837E-4</v>
      </c>
      <c r="T40" s="29">
        <v>0</v>
      </c>
      <c r="U40" s="29">
        <v>-1.0526412986987617E-2</v>
      </c>
      <c r="V40" s="29">
        <v>2.3781224049674193E-3</v>
      </c>
      <c r="W40" s="29">
        <v>-3.7278701140143044E-3</v>
      </c>
      <c r="X40" s="29">
        <v>-4.6321123265615676E-3</v>
      </c>
      <c r="Y40" s="29">
        <v>1.1363758650315003E-2</v>
      </c>
      <c r="Z40" s="29">
        <v>4.0005334613699206E-2</v>
      </c>
      <c r="AA40" s="29">
        <f>LN('ΒΗΜΑ 2ο-ΤΙΜΕΣ'!AP39/'ΒΗΜΑ 2ο-ΤΙΜΕΣ'!AP38)</f>
        <v>-4.3563615112382752E-3</v>
      </c>
    </row>
    <row r="41" spans="11:27">
      <c r="K41" s="28">
        <v>42971</v>
      </c>
      <c r="L41" s="29">
        <v>4.4943895878392674E-3</v>
      </c>
      <c r="M41" s="29">
        <v>4.6893403633861208E-3</v>
      </c>
      <c r="N41" s="29">
        <v>-1.8148825308225006E-3</v>
      </c>
      <c r="O41" s="29">
        <v>0</v>
      </c>
      <c r="P41" s="29">
        <v>1.5037877364540502E-2</v>
      </c>
      <c r="Q41" s="29">
        <v>-3.9551798429279432E-3</v>
      </c>
      <c r="R41" s="29">
        <v>2.8328630843041072E-3</v>
      </c>
      <c r="S41" s="29">
        <v>1.3289232118682487E-2</v>
      </c>
      <c r="T41" s="29">
        <v>-3.2970019237569828E-2</v>
      </c>
      <c r="U41" s="29">
        <v>5.2770571008438193E-3</v>
      </c>
      <c r="V41" s="29">
        <v>2.3724803536303955E-3</v>
      </c>
      <c r="W41" s="29">
        <v>3.7278701140143911E-3</v>
      </c>
      <c r="X41" s="29">
        <v>1.0657294473987979E-2</v>
      </c>
      <c r="Y41" s="29">
        <v>2.8208763416412634E-3</v>
      </c>
      <c r="Z41" s="29">
        <v>-1.3158084577511199E-2</v>
      </c>
      <c r="AA41" s="29">
        <f>LN('ΒΗΜΑ 2ο-ΤΙΜΕΣ'!AP40/'ΒΗΜΑ 2ο-ΤΙΜΕΣ'!AP39)</f>
        <v>7.6770505180811903E-3</v>
      </c>
    </row>
    <row r="42" spans="11:27">
      <c r="K42" s="28">
        <v>42972</v>
      </c>
      <c r="L42" s="29">
        <v>1.1148387482614201E-2</v>
      </c>
      <c r="M42" s="29">
        <v>0</v>
      </c>
      <c r="N42" s="29">
        <v>-9.0867793621806432E-4</v>
      </c>
      <c r="O42" s="29">
        <v>2.0811963743211388E-2</v>
      </c>
      <c r="P42" s="29">
        <v>-4.5809536031294222E-2</v>
      </c>
      <c r="Q42" s="29">
        <v>-1.5979035057889258E-2</v>
      </c>
      <c r="R42" s="29">
        <v>-2.8328630843042009E-3</v>
      </c>
      <c r="S42" s="29">
        <v>-9.9503308531679793E-3</v>
      </c>
      <c r="T42" s="29">
        <v>1.1111225425070849E-2</v>
      </c>
      <c r="U42" s="29">
        <v>-1.5915455305899568E-2</v>
      </c>
      <c r="V42" s="29">
        <v>2.3668650102662441E-3</v>
      </c>
      <c r="W42" s="29">
        <v>0</v>
      </c>
      <c r="X42" s="29">
        <v>-1.0606329436930182E-3</v>
      </c>
      <c r="Y42" s="29">
        <v>-2.8573372444056114E-2</v>
      </c>
      <c r="Z42" s="29">
        <v>-1.3333530869465144E-2</v>
      </c>
      <c r="AA42" s="29">
        <f>LN('ΒΗΜΑ 2ο-ΤΙΜΕΣ'!AP41/'ΒΗΜΑ 2ο-ΤΙΜΕΣ'!AP40)</f>
        <v>-2.9924888753103982E-4</v>
      </c>
    </row>
    <row r="43" spans="11:27">
      <c r="K43" s="28">
        <v>42975</v>
      </c>
      <c r="L43" s="29">
        <v>-4.4444517604239064E-3</v>
      </c>
      <c r="M43" s="29">
        <v>1.1689072049819618E-3</v>
      </c>
      <c r="N43" s="29">
        <v>9.0867793621811225E-4</v>
      </c>
      <c r="O43" s="29">
        <v>1.2946516181743001E-2</v>
      </c>
      <c r="P43" s="29">
        <v>8.2443669211074586E-2</v>
      </c>
      <c r="Q43" s="29">
        <v>8.0214333845753053E-3</v>
      </c>
      <c r="R43" s="29">
        <v>0</v>
      </c>
      <c r="S43" s="29">
        <v>0</v>
      </c>
      <c r="T43" s="29">
        <v>-1.1111225425070722E-2</v>
      </c>
      <c r="U43" s="29">
        <v>1.9068374365515145E-2</v>
      </c>
      <c r="V43" s="29">
        <v>2.5672355054126818E-2</v>
      </c>
      <c r="W43" s="29">
        <v>4.6403795565023009E-3</v>
      </c>
      <c r="X43" s="29">
        <v>-6.0315953657987904E-3</v>
      </c>
      <c r="Y43" s="29">
        <v>2.2923639901937024E-2</v>
      </c>
      <c r="Z43" s="29">
        <v>-1.351371916672282E-2</v>
      </c>
      <c r="AA43" s="29">
        <f>LN('ΒΗΜΑ 2ο-ΤΙΜΕΣ'!AP42/'ΒΗΜΑ 2ο-ΤΙΜΕΣ'!AP41)</f>
        <v>3.7878606860357769E-3</v>
      </c>
    </row>
    <row r="44" spans="11:27">
      <c r="K44" s="28">
        <v>42976</v>
      </c>
      <c r="L44" s="29">
        <v>1.1129661694206506E-3</v>
      </c>
      <c r="M44" s="29">
        <v>-1.0569681489687668E-2</v>
      </c>
      <c r="N44" s="29">
        <v>0</v>
      </c>
      <c r="O44" s="29">
        <v>-4.1580101486637881E-3</v>
      </c>
      <c r="P44" s="29">
        <v>-2.181904739463961E-2</v>
      </c>
      <c r="Q44" s="29">
        <v>-9.3646169310428583E-3</v>
      </c>
      <c r="R44" s="29">
        <v>-3.5524016043677721E-3</v>
      </c>
      <c r="S44" s="29">
        <v>0</v>
      </c>
      <c r="T44" s="29">
        <v>-3.4094211342976126E-2</v>
      </c>
      <c r="U44" s="29">
        <v>-7.3723346023237251E-3</v>
      </c>
      <c r="V44" s="29">
        <v>-6.9364439966570985E-3</v>
      </c>
      <c r="W44" s="29">
        <v>-1.8692133012152633E-2</v>
      </c>
      <c r="X44" s="29">
        <v>4.9698362853412082E-3</v>
      </c>
      <c r="Y44" s="29">
        <v>-2.8737609767356682E-2</v>
      </c>
      <c r="Z44" s="29">
        <v>-2.0619287202735703E-2</v>
      </c>
      <c r="AA44" s="29">
        <f>LN('ΒΗΜΑ 2ο-ΤΙΜΕΣ'!AP43/'ΒΗΜΑ 2ο-ΤΙΜΕΣ'!AP42)</f>
        <v>-1.9023654235079093E-2</v>
      </c>
    </row>
    <row r="45" spans="11:27">
      <c r="K45" s="28">
        <v>42977</v>
      </c>
      <c r="L45" s="29">
        <v>1.1117288526904154E-3</v>
      </c>
      <c r="M45" s="29">
        <v>-9.4899881848481676E-3</v>
      </c>
      <c r="N45" s="29">
        <v>8.1411575836998658E-3</v>
      </c>
      <c r="O45" s="29">
        <v>-8.3682496705165792E-3</v>
      </c>
      <c r="P45" s="29">
        <v>1.4598799421152631E-2</v>
      </c>
      <c r="Q45" s="29">
        <v>8.0321716972642527E-3</v>
      </c>
      <c r="R45" s="29">
        <v>3.5524016043677006E-3</v>
      </c>
      <c r="S45" s="29">
        <v>0</v>
      </c>
      <c r="T45" s="29">
        <v>1.1494379425735212E-2</v>
      </c>
      <c r="U45" s="29">
        <v>-1.1696039763191411E-2</v>
      </c>
      <c r="V45" s="29">
        <v>1.3825104991842554E-2</v>
      </c>
      <c r="W45" s="29">
        <v>9.3897403498389171E-3</v>
      </c>
      <c r="X45" s="29">
        <v>2.4756864987668242E-3</v>
      </c>
      <c r="Y45" s="29">
        <v>0</v>
      </c>
      <c r="Z45" s="29">
        <v>1.3793322132335769E-2</v>
      </c>
      <c r="AA45" s="29">
        <f>LN('ΒΗΜΑ 2ο-ΤΙΜΕΣ'!AP44/'ΒΗΜΑ 2ο-ΤΙΜΕΣ'!AP43)</f>
        <v>1.190534180174078E-3</v>
      </c>
    </row>
    <row r="46" spans="11:27">
      <c r="K46" s="28">
        <v>42978</v>
      </c>
      <c r="L46" s="29">
        <v>0</v>
      </c>
      <c r="M46" s="29">
        <v>2.3558215517049175E-2</v>
      </c>
      <c r="N46" s="29">
        <v>0</v>
      </c>
      <c r="O46" s="29">
        <v>2.0986366569212054E-3</v>
      </c>
      <c r="P46" s="29">
        <v>7.2202479734870973E-3</v>
      </c>
      <c r="Q46" s="29">
        <v>-4.0080213975388218E-3</v>
      </c>
      <c r="R46" s="29">
        <v>-7.1174677688639896E-3</v>
      </c>
      <c r="S46" s="29">
        <v>0</v>
      </c>
      <c r="T46" s="29">
        <v>1.1363758650315003E-2</v>
      </c>
      <c r="U46" s="29">
        <v>4.2689499195760145E-3</v>
      </c>
      <c r="V46" s="29">
        <v>-2.2909517465558244E-3</v>
      </c>
      <c r="W46" s="29">
        <v>0</v>
      </c>
      <c r="X46" s="29">
        <v>1.6118078439648242E-2</v>
      </c>
      <c r="Y46" s="29">
        <v>-1.1730339785489716E-2</v>
      </c>
      <c r="Z46" s="29">
        <v>-3.484673133016819E-2</v>
      </c>
      <c r="AA46" s="29">
        <f>LN('ΒΗΜΑ 2ο-ΤΙΜΕΣ'!AP45/'ΒΗΜΑ 2ο-ΤΙΜΕΣ'!AP44)</f>
        <v>2.2193529329318827E-3</v>
      </c>
    </row>
    <row r="47" spans="11:27">
      <c r="K47" s="28">
        <v>42979</v>
      </c>
      <c r="L47" s="29">
        <v>9.950330853168092E-3</v>
      </c>
      <c r="M47" s="29">
        <v>-5.8377281956856391E-3</v>
      </c>
      <c r="N47" s="29">
        <v>4.4943895878392674E-3</v>
      </c>
      <c r="O47" s="29">
        <v>-5.0441468866780255E-3</v>
      </c>
      <c r="P47" s="29">
        <v>0</v>
      </c>
      <c r="Q47" s="29">
        <v>1.3377928416599535E-3</v>
      </c>
      <c r="R47" s="29">
        <v>-7.8881728490061438E-3</v>
      </c>
      <c r="S47" s="29">
        <v>-8.3368074857745312E-4</v>
      </c>
      <c r="T47" s="29">
        <v>-1.1363758650315095E-2</v>
      </c>
      <c r="U47" s="29">
        <v>6.3694482854797074E-3</v>
      </c>
      <c r="V47" s="29">
        <v>-2.296212260350379E-3</v>
      </c>
      <c r="W47" s="29">
        <v>-1.4117881545784819E-2</v>
      </c>
      <c r="X47" s="29">
        <v>7.9626524230175834E-3</v>
      </c>
      <c r="Y47" s="29">
        <v>-3.9102726013742602E-2</v>
      </c>
      <c r="Z47" s="29">
        <v>0</v>
      </c>
      <c r="AA47" s="29">
        <f>LN('ΒΗΜΑ 2ο-ΤΙΜΕΣ'!AP46/'ΒΗΜΑ 2ο-ΤΙΜΕΣ'!AP45)</f>
        <v>-8.296178082632371E-3</v>
      </c>
    </row>
    <row r="48" spans="11:27">
      <c r="K48" s="28">
        <v>42982</v>
      </c>
      <c r="L48" s="29">
        <v>0</v>
      </c>
      <c r="M48" s="29">
        <v>-2.7301398933121473E-2</v>
      </c>
      <c r="N48" s="29">
        <v>0</v>
      </c>
      <c r="O48" s="29">
        <v>5.0441468866780029E-3</v>
      </c>
      <c r="P48" s="29">
        <v>0</v>
      </c>
      <c r="Q48" s="29">
        <v>5.5894989793176746E-2</v>
      </c>
      <c r="R48" s="29">
        <v>7.1968337039364299E-4</v>
      </c>
      <c r="S48" s="29">
        <v>-3.3067870927103934E-2</v>
      </c>
      <c r="T48" s="29">
        <v>1.1363758650315003E-2</v>
      </c>
      <c r="U48" s="29">
        <v>-1.0638398205055754E-2</v>
      </c>
      <c r="V48" s="29">
        <v>-9.2379409849363617E-3</v>
      </c>
      <c r="W48" s="29">
        <v>5.6710927038161026E-3</v>
      </c>
      <c r="X48" s="29">
        <v>3.098642520636232E-3</v>
      </c>
      <c r="Y48" s="29">
        <v>-1.5456258236691802E-2</v>
      </c>
      <c r="Z48" s="29">
        <v>0</v>
      </c>
      <c r="AA48" s="29">
        <f>LN('ΒΗΜΑ 2ο-ΤΙΜΕΣ'!AP47/'ΒΗΜΑ 2ο-ΤΙΜΕΣ'!AP46)</f>
        <v>-1.2018282460147146E-2</v>
      </c>
    </row>
    <row r="49" spans="11:27">
      <c r="K49" s="28">
        <v>42983</v>
      </c>
      <c r="L49" s="29">
        <v>0</v>
      </c>
      <c r="M49" s="29">
        <v>1.077209698191104E-2</v>
      </c>
      <c r="N49" s="29">
        <v>4.4742803949211069E-3</v>
      </c>
      <c r="O49" s="29">
        <v>2.9307117480808368E-3</v>
      </c>
      <c r="P49" s="29">
        <v>-1.4493007302566639E-2</v>
      </c>
      <c r="Q49" s="29">
        <v>-1.4004048084016443E-2</v>
      </c>
      <c r="R49" s="29">
        <v>-3.6036075032986558E-3</v>
      </c>
      <c r="S49" s="29">
        <v>0</v>
      </c>
      <c r="T49" s="29">
        <v>-5.6657375356774196E-3</v>
      </c>
      <c r="U49" s="29">
        <v>6.3966102966927941E-3</v>
      </c>
      <c r="V49" s="29">
        <v>-1.8735911057469593E-2</v>
      </c>
      <c r="W49" s="29">
        <v>-1.0421695462414072E-2</v>
      </c>
      <c r="X49" s="29">
        <v>3.4370167033654172E-4</v>
      </c>
      <c r="Y49" s="29">
        <v>1.8519047767237531E-2</v>
      </c>
      <c r="Z49" s="29">
        <v>-1.4285957247476541E-2</v>
      </c>
      <c r="AA49" s="29">
        <f>LN('ΒΗΜΑ 2ο-ΤΙΜΕΣ'!AP48/'ΒΗΜΑ 2ο-ΤΙΜΕΣ'!AP47)</f>
        <v>4.8960158970892866E-3</v>
      </c>
    </row>
    <row r="50" spans="11:27">
      <c r="K50" s="28">
        <v>42984</v>
      </c>
      <c r="L50" s="29">
        <v>-8.8398365691409516E-3</v>
      </c>
      <c r="M50" s="29">
        <v>-1.077209698191107E-2</v>
      </c>
      <c r="N50" s="29">
        <v>-1.3935941428968257E-2</v>
      </c>
      <c r="O50" s="29">
        <v>7.4969114141783741E-3</v>
      </c>
      <c r="P50" s="29">
        <v>7.2727593290796569E-3</v>
      </c>
      <c r="Q50" s="29">
        <v>7.6628727455690972E-3</v>
      </c>
      <c r="R50" s="29">
        <v>-1.1619593332990039E-2</v>
      </c>
      <c r="S50" s="29">
        <v>3.3901551675681416E-2</v>
      </c>
      <c r="T50" s="29">
        <v>-5.6980211146377786E-3</v>
      </c>
      <c r="U50" s="29">
        <v>-2.1276603771167293E-3</v>
      </c>
      <c r="V50" s="29">
        <v>1.4084739881738802E-2</v>
      </c>
      <c r="W50" s="29">
        <v>-9.5694510161506725E-3</v>
      </c>
      <c r="X50" s="29">
        <v>-1.1057472718225032E-2</v>
      </c>
      <c r="Y50" s="29">
        <v>2.1180822079447045E-2</v>
      </c>
      <c r="Z50" s="29">
        <v>2.1353124470569061E-2</v>
      </c>
      <c r="AA50" s="29">
        <f>LN('ΒΗΜΑ 2ο-ΤΙΜΕΣ'!AP49/'ΒΗΜΑ 2ο-ΤΙΜΕΣ'!AP48)</f>
        <v>-1.4157769131029046E-3</v>
      </c>
    </row>
    <row r="51" spans="11:27">
      <c r="K51" s="28">
        <v>42985</v>
      </c>
      <c r="L51" s="29">
        <v>-6.6815393334826211E-3</v>
      </c>
      <c r="M51" s="29">
        <v>5.9988182292532227E-3</v>
      </c>
      <c r="N51" s="29">
        <v>4.9672714462078707E-3</v>
      </c>
      <c r="O51" s="29">
        <v>-1.8003416970716682E-2</v>
      </c>
      <c r="P51" s="29">
        <v>4.2559614418795903E-2</v>
      </c>
      <c r="Q51" s="29">
        <v>3.8682302430796275E-2</v>
      </c>
      <c r="R51" s="29">
        <v>-6.5958465583511889E-3</v>
      </c>
      <c r="S51" s="29">
        <v>-8.3682496705165792E-3</v>
      </c>
      <c r="T51" s="29">
        <v>-1.1494379425735134E-2</v>
      </c>
      <c r="U51" s="29">
        <v>1.6895861272467266E-2</v>
      </c>
      <c r="V51" s="29">
        <v>9.2808090744727831E-3</v>
      </c>
      <c r="W51" s="29">
        <v>1.5267472130788381E-2</v>
      </c>
      <c r="X51" s="29">
        <v>-8.0237653572025718E-3</v>
      </c>
      <c r="Y51" s="29">
        <v>8.9419373756612127E-3</v>
      </c>
      <c r="Z51" s="29">
        <v>0</v>
      </c>
      <c r="AA51" s="29">
        <f>LN('ΒΗΜΑ 2ο-ΤΙΜΕΣ'!AP50/'ΒΗΜΑ 2ο-ΤΙΜΕΣ'!AP49)</f>
        <v>-8.1343904309088232E-4</v>
      </c>
    </row>
    <row r="52" spans="11:27">
      <c r="K52" s="28">
        <v>42986</v>
      </c>
      <c r="L52" s="29">
        <v>0</v>
      </c>
      <c r="M52" s="29">
        <v>-3.5949709178588118E-3</v>
      </c>
      <c r="N52" s="29">
        <v>-9.5044843115639609E-3</v>
      </c>
      <c r="O52" s="29">
        <v>1.3011726073475597E-2</v>
      </c>
      <c r="P52" s="29">
        <v>-6.9686693160933158E-3</v>
      </c>
      <c r="Q52" s="29">
        <v>-9.6289851692622427E-2</v>
      </c>
      <c r="R52" s="29">
        <v>-5.1603505593096352E-3</v>
      </c>
      <c r="S52" s="29">
        <v>4.1928782600359578E-3</v>
      </c>
      <c r="T52" s="29">
        <v>5.0715092579016428E-2</v>
      </c>
      <c r="U52" s="29">
        <v>-1.264505784727281E-2</v>
      </c>
      <c r="V52" s="29">
        <v>6.9045153465444858E-3</v>
      </c>
      <c r="W52" s="29">
        <v>6.6069140757411124E-3</v>
      </c>
      <c r="X52" s="29">
        <v>1.6328311354022483E-2</v>
      </c>
      <c r="Y52" s="29">
        <v>-4.8641807222345949E-2</v>
      </c>
      <c r="Z52" s="29">
        <v>-2.8573372444056114E-2</v>
      </c>
      <c r="AA52" s="29">
        <f>LN('ΒΗΜΑ 2ο-ΤΙΜΕΣ'!AP51/'ΒΗΜΑ 2ο-ΤΙΜΕΣ'!AP50)</f>
        <v>-1.0311413988096331E-2</v>
      </c>
    </row>
    <row r="53" spans="11:27">
      <c r="K53" s="28">
        <v>42989</v>
      </c>
      <c r="L53" s="29">
        <v>5.5710450494554295E-3</v>
      </c>
      <c r="M53" s="29">
        <v>8.3682496705165792E-3</v>
      </c>
      <c r="N53" s="29">
        <v>-2.276349719585504E-3</v>
      </c>
      <c r="O53" s="29">
        <v>-7.1144891005968927E-3</v>
      </c>
      <c r="P53" s="29">
        <v>0</v>
      </c>
      <c r="Q53" s="29">
        <v>-3.8466280827796052E-2</v>
      </c>
      <c r="R53" s="29">
        <v>5.160350559309611E-3</v>
      </c>
      <c r="S53" s="29">
        <v>4.175371410480592E-3</v>
      </c>
      <c r="T53" s="29">
        <v>-3.9220713153281385E-2</v>
      </c>
      <c r="U53" s="29">
        <v>-1.4957543819619026E-2</v>
      </c>
      <c r="V53" s="29">
        <v>-2.296212260350379E-3</v>
      </c>
      <c r="W53" s="29">
        <v>-7.5543324317810436E-3</v>
      </c>
      <c r="X53" s="29">
        <v>8.5778532477527019E-3</v>
      </c>
      <c r="Y53" s="29">
        <v>-1.8868484304382805E-2</v>
      </c>
      <c r="Z53" s="29">
        <v>-7.2727593290795849E-3</v>
      </c>
      <c r="AA53" s="29">
        <f>LN('ΒΗΜΑ 2ο-ΤΙΜΕΣ'!AP52/'ΒΗΜΑ 2ο-ΤΙΜΕΣ'!AP51)</f>
        <v>4.1522206873853057E-3</v>
      </c>
    </row>
    <row r="54" spans="11:27">
      <c r="K54" s="28">
        <v>42990</v>
      </c>
      <c r="L54" s="29">
        <v>-4.4543503493801968E-3</v>
      </c>
      <c r="M54" s="29">
        <v>1.1897681355887508E-3</v>
      </c>
      <c r="N54" s="29">
        <v>-9.1199276726935084E-4</v>
      </c>
      <c r="O54" s="29">
        <v>2.3657463554354118E-2</v>
      </c>
      <c r="P54" s="29">
        <v>2.0761991448429225E-2</v>
      </c>
      <c r="Q54" s="29">
        <v>-8.4388686458645949E-3</v>
      </c>
      <c r="R54" s="29">
        <v>2.1819047394639888E-2</v>
      </c>
      <c r="S54" s="29">
        <v>8.3298630389177098E-4</v>
      </c>
      <c r="T54" s="29">
        <v>-5.7306747089849834E-3</v>
      </c>
      <c r="U54" s="29">
        <v>-3.2345041676590403E-3</v>
      </c>
      <c r="V54" s="29">
        <v>9.1533819864872013E-3</v>
      </c>
      <c r="W54" s="29">
        <v>7.5543324317811356E-3</v>
      </c>
      <c r="X54" s="29">
        <v>-2.05198430414489E-3</v>
      </c>
      <c r="Y54" s="29">
        <v>-1.2779726646398995E-2</v>
      </c>
      <c r="Z54" s="29">
        <v>7.2727593290796569E-3</v>
      </c>
      <c r="AA54" s="29">
        <f>LN('ΒΗΜΑ 2ο-ΤΙΜΕΣ'!AP53/'ΒΗΜΑ 2ο-ΤΙΜΕΣ'!AP52)</f>
        <v>5.8015637640991538E-3</v>
      </c>
    </row>
    <row r="55" spans="11:27">
      <c r="K55" s="28">
        <v>42991</v>
      </c>
      <c r="L55" s="29">
        <v>-1.1166947000752908E-3</v>
      </c>
      <c r="M55" s="29">
        <v>1.7678716168793993E-2</v>
      </c>
      <c r="N55" s="29">
        <v>-7.3260400920728977E-3</v>
      </c>
      <c r="O55" s="29">
        <v>-4.1027101689469686E-2</v>
      </c>
      <c r="P55" s="29">
        <v>0</v>
      </c>
      <c r="Q55" s="29">
        <v>3.0600440448717042E-2</v>
      </c>
      <c r="R55" s="29">
        <v>3.59066813072854E-3</v>
      </c>
      <c r="S55" s="29">
        <v>3.3250238447719159E-3</v>
      </c>
      <c r="T55" s="29">
        <v>1.142869582362285E-2</v>
      </c>
      <c r="U55" s="29">
        <v>-1.7429635135283648E-2</v>
      </c>
      <c r="V55" s="29">
        <v>2.4748169689194174E-2</v>
      </c>
      <c r="W55" s="29">
        <v>-7.5543324317810436E-3</v>
      </c>
      <c r="X55" s="29">
        <v>9.8791469461244411E-3</v>
      </c>
      <c r="Y55" s="29">
        <v>2.5398190605610403E-2</v>
      </c>
      <c r="Z55" s="29">
        <v>7.2202479734870973E-3</v>
      </c>
      <c r="AA55" s="29">
        <f>LN('ΒΗΜΑ 2ο-ΤΙΜΕΣ'!AP54/'ΒΗΜΑ 2ο-ΤΙΜΕΣ'!AP53)</f>
        <v>-9.5018918380416573E-4</v>
      </c>
    </row>
    <row r="56" spans="11:27">
      <c r="K56" s="28">
        <v>42992</v>
      </c>
      <c r="L56" s="29">
        <v>-1.9177124639738748E-2</v>
      </c>
      <c r="M56" s="29">
        <v>1.1675424560376464E-3</v>
      </c>
      <c r="N56" s="29">
        <v>-1.2020486854124889E-2</v>
      </c>
      <c r="O56" s="29">
        <v>-2.2035888399180335E-2</v>
      </c>
      <c r="P56" s="29">
        <v>-2.0761991448429128E-2</v>
      </c>
      <c r="Q56" s="29">
        <v>-5.4945193176407017E-3</v>
      </c>
      <c r="R56" s="29">
        <v>-1.2261242681862105E-2</v>
      </c>
      <c r="S56" s="29">
        <v>-1.2526259819180369E-2</v>
      </c>
      <c r="T56" s="29">
        <v>-1.7192400540372875E-2</v>
      </c>
      <c r="U56" s="29">
        <v>-9.9393419025577759E-3</v>
      </c>
      <c r="V56" s="29">
        <v>-4.3139492660617708E-2</v>
      </c>
      <c r="W56" s="29">
        <v>-1.9139340210697509E-2</v>
      </c>
      <c r="X56" s="29">
        <v>-3.3955890011382718E-3</v>
      </c>
      <c r="Y56" s="29">
        <v>-4.8163401378622898E-2</v>
      </c>
      <c r="Z56" s="29">
        <v>0</v>
      </c>
      <c r="AA56" s="29">
        <f>LN('ΒΗΜΑ 2ο-ΤΙΜΕΣ'!AP55/'ΒΗΜΑ 2ο-ΤΙΜΕΣ'!AP54)</f>
        <v>-2.3749515630298593E-2</v>
      </c>
    </row>
    <row r="57" spans="11:27">
      <c r="K57" s="28">
        <v>42993</v>
      </c>
      <c r="L57" s="29">
        <v>0</v>
      </c>
      <c r="M57" s="29">
        <v>-9.3787322864324688E-3</v>
      </c>
      <c r="N57" s="29">
        <v>-2.0677428427787678E-2</v>
      </c>
      <c r="O57" s="29">
        <v>-2.6113455498402206E-2</v>
      </c>
      <c r="P57" s="29">
        <v>-7.0175726586465346E-3</v>
      </c>
      <c r="Q57" s="29">
        <v>-8.2988028146950658E-3</v>
      </c>
      <c r="R57" s="29">
        <v>0</v>
      </c>
      <c r="S57" s="29">
        <v>1.0033528989577784E-2</v>
      </c>
      <c r="T57" s="29">
        <v>1.7192400540372771E-2</v>
      </c>
      <c r="U57" s="29">
        <v>9.9393419025577048E-3</v>
      </c>
      <c r="V57" s="29">
        <v>-4.651171175730732E-3</v>
      </c>
      <c r="W57" s="29">
        <v>-4.8426244757879032E-3</v>
      </c>
      <c r="X57" s="29">
        <v>8.8046623651501406E-3</v>
      </c>
      <c r="Y57" s="29">
        <v>-6.6006840313520242E-3</v>
      </c>
      <c r="Z57" s="29">
        <v>-7.466152876901952E-2</v>
      </c>
      <c r="AA57" s="29">
        <f>LN('ΒΗΜΑ 2ο-ΤΙΜΕΣ'!AP56/'ΒΗΜΑ 2ο-ΤΙΜΕΣ'!AP55)</f>
        <v>-1.8849821438518571E-2</v>
      </c>
    </row>
    <row r="58" spans="11:27">
      <c r="K58" s="28">
        <v>42996</v>
      </c>
      <c r="L58" s="29">
        <v>2.2753138371356054E-3</v>
      </c>
      <c r="M58" s="29">
        <v>-1.065729447398798E-2</v>
      </c>
      <c r="N58" s="29">
        <v>-3.1840605855658774E-2</v>
      </c>
      <c r="O58" s="29">
        <v>4.4742803949211069E-3</v>
      </c>
      <c r="P58" s="29">
        <v>-2.8573372444056114E-2</v>
      </c>
      <c r="Q58" s="29">
        <v>-3.2465801249577111E-2</v>
      </c>
      <c r="R58" s="29">
        <v>-1.2413448922137848E-2</v>
      </c>
      <c r="S58" s="29">
        <v>-9.1935457398527754E-3</v>
      </c>
      <c r="T58" s="29">
        <v>2.2472855852058576E-2</v>
      </c>
      <c r="U58" s="29">
        <v>-9.9393419025577759E-3</v>
      </c>
      <c r="V58" s="29">
        <v>-2.3337233462201001E-3</v>
      </c>
      <c r="W58" s="29">
        <v>-2.0599060870072534E-2</v>
      </c>
      <c r="X58" s="29">
        <v>-2.5265939419222099E-2</v>
      </c>
      <c r="Y58" s="29">
        <v>-6.6445427186686131E-3</v>
      </c>
      <c r="Z58" s="29">
        <v>-1.562531790308087E-2</v>
      </c>
      <c r="AA58" s="29">
        <f>LN('ΒΗΜΑ 2ο-ΤΙΜΕΣ'!AP57/'ΒΗΜΑ 2ο-ΤΙΜΕΣ'!AP56)</f>
        <v>-2.005285184889477E-2</v>
      </c>
    </row>
    <row r="59" spans="11:27">
      <c r="K59" s="28">
        <v>42997</v>
      </c>
      <c r="L59" s="29">
        <v>-9.1324835632725868E-3</v>
      </c>
      <c r="M59" s="29">
        <v>-5.9701669865039079E-3</v>
      </c>
      <c r="N59" s="29">
        <v>1.2180418556871013E-2</v>
      </c>
      <c r="O59" s="29">
        <v>-1.801850550267825E-2</v>
      </c>
      <c r="P59" s="29">
        <v>-1.4598799421152523E-2</v>
      </c>
      <c r="Q59" s="29">
        <v>1.4245255136048924E-2</v>
      </c>
      <c r="R59" s="29">
        <v>1.3863775499784407E-2</v>
      </c>
      <c r="S59" s="29">
        <v>-8.3998324972498731E-4</v>
      </c>
      <c r="T59" s="29">
        <v>-3.9665256392431514E-2</v>
      </c>
      <c r="U59" s="29">
        <v>9.9393419025577048E-3</v>
      </c>
      <c r="V59" s="29">
        <v>2.3337233462200966E-3</v>
      </c>
      <c r="W59" s="29">
        <v>7.8973756949509404E-3</v>
      </c>
      <c r="X59" s="29">
        <v>-2.1671592641372032E-2</v>
      </c>
      <c r="Y59" s="29">
        <v>0</v>
      </c>
      <c r="Z59" s="29">
        <v>3.8614836127779516E-2</v>
      </c>
      <c r="AA59" s="29">
        <f>LN('ΒΗΜΑ 2ο-ΤΙΜΕΣ'!AP58/'ΒΗΜΑ 2ο-ΤΙΜΕΣ'!AP57)</f>
        <v>2.7171611243542834E-3</v>
      </c>
    </row>
    <row r="60" spans="11:27">
      <c r="K60" s="28">
        <v>42998</v>
      </c>
      <c r="L60" s="29">
        <v>-2.296212260350379E-3</v>
      </c>
      <c r="M60" s="29">
        <v>-2.4243611609992739E-2</v>
      </c>
      <c r="N60" s="29">
        <v>1.6807118316381407E-2</v>
      </c>
      <c r="O60" s="29">
        <v>1.1748892489083049E-2</v>
      </c>
      <c r="P60" s="29">
        <v>-7.3801072976225337E-3</v>
      </c>
      <c r="Q60" s="29">
        <v>-5.6737740859078246E-3</v>
      </c>
      <c r="R60" s="29">
        <v>2.2923639901936809E-2</v>
      </c>
      <c r="S60" s="29">
        <v>-8.4388686458645949E-3</v>
      </c>
      <c r="T60" s="29">
        <v>2.2858138076050184E-2</v>
      </c>
      <c r="U60" s="29">
        <v>0</v>
      </c>
      <c r="V60" s="29">
        <v>-2.8370697129215576E-2</v>
      </c>
      <c r="W60" s="29">
        <v>1.851002677086842E-2</v>
      </c>
      <c r="X60" s="29">
        <v>-2.4765623837939557E-3</v>
      </c>
      <c r="Y60" s="29">
        <v>9.950330853168092E-3</v>
      </c>
      <c r="Z60" s="29">
        <v>7.5472056353829038E-3</v>
      </c>
      <c r="AA60" s="29">
        <f>LN('ΒΗΜΑ 2ο-ΤΙΜΕΣ'!AP59/'ΒΗΜΑ 2ο-ΤΙΜΕΣ'!AP58)</f>
        <v>-6.417528140264527E-3</v>
      </c>
    </row>
    <row r="61" spans="11:27">
      <c r="K61" s="28">
        <v>42999</v>
      </c>
      <c r="L61" s="29">
        <v>0</v>
      </c>
      <c r="M61" s="29">
        <v>2.5440499843838768E-2</v>
      </c>
      <c r="N61" s="29">
        <v>4.3789017123661206E-2</v>
      </c>
      <c r="O61" s="29">
        <v>-1.7218368293618391E-2</v>
      </c>
      <c r="P61" s="29">
        <v>2.9199154692262135E-2</v>
      </c>
      <c r="Q61" s="29">
        <v>-1.1445046245872821E-2</v>
      </c>
      <c r="R61" s="29">
        <v>-4.9698362853411952E-3</v>
      </c>
      <c r="S61" s="29">
        <v>2.5391465186762377E-3</v>
      </c>
      <c r="T61" s="29">
        <v>5.6338177182560642E-3</v>
      </c>
      <c r="U61" s="29">
        <v>-6.6152391187193167E-3</v>
      </c>
      <c r="V61" s="29">
        <v>2.3697791429822961E-2</v>
      </c>
      <c r="W61" s="29">
        <v>1.3423020332140771E-2</v>
      </c>
      <c r="X61" s="29">
        <v>-4.2598573469574521E-3</v>
      </c>
      <c r="Y61" s="29">
        <v>1.6366977464205412E-2</v>
      </c>
      <c r="Z61" s="29">
        <v>0</v>
      </c>
      <c r="AA61" s="29">
        <f>LN('ΒΗΜΑ 2ο-ΤΙΜΕΣ'!AP60/'ΒΗΜΑ 2ο-ΤΙΜΕΣ'!AP59)</f>
        <v>1.0512114755088002E-2</v>
      </c>
    </row>
    <row r="62" spans="11:27">
      <c r="K62" s="28">
        <v>43000</v>
      </c>
      <c r="L62" s="29">
        <v>3.4423441909729197E-3</v>
      </c>
      <c r="M62" s="29">
        <v>-1.8105503632273243E-2</v>
      </c>
      <c r="N62" s="29">
        <v>6.1857172011325692E-2</v>
      </c>
      <c r="O62" s="29">
        <v>4.5693398099126958E-4</v>
      </c>
      <c r="P62" s="29">
        <v>7.168489478612497E-3</v>
      </c>
      <c r="Q62" s="29">
        <v>4.30725719758027E-3</v>
      </c>
      <c r="R62" s="29">
        <v>1.0619568827460131E-2</v>
      </c>
      <c r="S62" s="29">
        <v>0</v>
      </c>
      <c r="T62" s="29">
        <v>5.6022555486697516E-3</v>
      </c>
      <c r="U62" s="29">
        <v>9.9065202027922329E-3</v>
      </c>
      <c r="V62" s="29">
        <v>1.3953714773865308E-2</v>
      </c>
      <c r="W62" s="29">
        <v>-3.8167985267007422E-3</v>
      </c>
      <c r="X62" s="29">
        <v>1.3778702356164255E-2</v>
      </c>
      <c r="Y62" s="29">
        <v>4.7552540249082058E-2</v>
      </c>
      <c r="Z62" s="29">
        <v>1.4925650216675792E-2</v>
      </c>
      <c r="AA62" s="29">
        <f>LN('ΒΗΜΑ 2ο-ΤΙΜΕΣ'!AP61/'ΒΗΜΑ 2ο-ΤΙΜΕΣ'!AP60)</f>
        <v>1.0325236380010643E-2</v>
      </c>
    </row>
    <row r="63" spans="11:27">
      <c r="K63" s="28">
        <v>43003</v>
      </c>
      <c r="L63" s="29">
        <v>-3.4423441909729015E-3</v>
      </c>
      <c r="M63" s="29">
        <v>-6.1087544883212533E-3</v>
      </c>
      <c r="N63" s="29">
        <v>-1.2502857415752393E-2</v>
      </c>
      <c r="O63" s="29">
        <v>-1.7976976401154462E-2</v>
      </c>
      <c r="P63" s="29">
        <v>-2.1661496781179193E-2</v>
      </c>
      <c r="Q63" s="29">
        <v>-3.6473773117644596E-2</v>
      </c>
      <c r="R63" s="29">
        <v>-1.9915309700941432E-2</v>
      </c>
      <c r="S63" s="29">
        <v>1.4267971797704816E-2</v>
      </c>
      <c r="T63" s="29">
        <v>0</v>
      </c>
      <c r="U63" s="29">
        <v>-2.4391453124159239E-2</v>
      </c>
      <c r="V63" s="29">
        <v>-9.2808090744728559E-3</v>
      </c>
      <c r="W63" s="29">
        <v>-1.0571938925398892E-2</v>
      </c>
      <c r="X63" s="29">
        <v>-1.4134510934904693E-2</v>
      </c>
      <c r="Y63" s="29">
        <v>-7.3869848566455523E-2</v>
      </c>
      <c r="Z63" s="29">
        <v>-4.5462374076757399E-2</v>
      </c>
      <c r="AA63" s="29">
        <f>LN('ΒΗΜΑ 2ο-ΤΙΜΕΣ'!AP62/'ΒΗΜΑ 2ο-ΤΙΜΕΣ'!AP61)</f>
        <v>-4.1484948632407592E-2</v>
      </c>
    </row>
    <row r="64" spans="11:27">
      <c r="K64" s="28">
        <v>43004</v>
      </c>
      <c r="L64" s="29">
        <v>5.7306747089850745E-3</v>
      </c>
      <c r="M64" s="29">
        <v>-1.2262417232442964E-3</v>
      </c>
      <c r="N64" s="29">
        <v>-1.8831298754683107E-2</v>
      </c>
      <c r="O64" s="29">
        <v>-1.2166738759879151E-2</v>
      </c>
      <c r="P64" s="29">
        <v>4.2863704431782314E-2</v>
      </c>
      <c r="Q64" s="29">
        <v>1.3284328198734248E-2</v>
      </c>
      <c r="R64" s="29">
        <v>-5.7637047167501294E-3</v>
      </c>
      <c r="S64" s="29">
        <v>0</v>
      </c>
      <c r="T64" s="29">
        <v>-1.1236073266925842E-2</v>
      </c>
      <c r="U64" s="29">
        <v>7.825640831390368E-3</v>
      </c>
      <c r="V64" s="29">
        <v>-9.3677500036001594E-3</v>
      </c>
      <c r="W64" s="29">
        <v>9.6571711995879132E-4</v>
      </c>
      <c r="X64" s="29">
        <v>1.9383866821048375E-2</v>
      </c>
      <c r="Y64" s="29">
        <v>2.9558802241544429E-2</v>
      </c>
      <c r="Z64" s="29">
        <v>2.2989518224698781E-2</v>
      </c>
      <c r="AA64" s="29">
        <f>LN('ΒΗΜΑ 2ο-ΤΙΜΕΣ'!AP63/'ΒΗΜΑ 2ο-ΤΙΜΕΣ'!AP62)</f>
        <v>-2.8593413328257197E-3</v>
      </c>
    </row>
    <row r="65" spans="11:27">
      <c r="K65" s="28">
        <v>43005</v>
      </c>
      <c r="L65" s="29">
        <v>-1.1494379425735021E-2</v>
      </c>
      <c r="M65" s="29">
        <v>-6.1538655743783354E-3</v>
      </c>
      <c r="N65" s="29">
        <v>1.6659745241175267E-2</v>
      </c>
      <c r="O65" s="29">
        <v>1.9119258074760694E-2</v>
      </c>
      <c r="P65" s="29">
        <v>-5.0189744523855162E-2</v>
      </c>
      <c r="Q65" s="29">
        <v>4.3891804187631868E-3</v>
      </c>
      <c r="R65" s="29">
        <v>2.0737246506912724E-2</v>
      </c>
      <c r="S65" s="29">
        <v>0</v>
      </c>
      <c r="T65" s="29">
        <v>-5.6657375356774196E-3</v>
      </c>
      <c r="U65" s="29">
        <v>-3.3463500273443951E-3</v>
      </c>
      <c r="V65" s="29">
        <v>-9.4563352420354001E-3</v>
      </c>
      <c r="W65" s="29">
        <v>-5.8083415957467903E-3</v>
      </c>
      <c r="X65" s="29">
        <v>-1.3352271455249557E-2</v>
      </c>
      <c r="Y65" s="29">
        <v>9.6619109117368901E-3</v>
      </c>
      <c r="Z65" s="29">
        <v>7.5472056353829038E-3</v>
      </c>
      <c r="AA65" s="29">
        <f>LN('ΒΗΜΑ 2ο-ΤΙΜΕΣ'!AP64/'ΒΗΜΑ 2ο-ΤΙΜΕΣ'!AP63)</f>
        <v>-5.0507551464034281E-3</v>
      </c>
    </row>
    <row r="66" spans="11:27">
      <c r="K66" s="28">
        <v>43006</v>
      </c>
      <c r="L66" s="29">
        <v>1.6055390753297559E-2</v>
      </c>
      <c r="M66" s="29">
        <v>1.233806448928344E-3</v>
      </c>
      <c r="N66" s="29">
        <v>0</v>
      </c>
      <c r="O66" s="29">
        <v>-3.2384946185103182E-3</v>
      </c>
      <c r="P66" s="29">
        <v>3.6105004642116141E-2</v>
      </c>
      <c r="Q66" s="29">
        <v>4.3699996711181665E-3</v>
      </c>
      <c r="R66" s="29">
        <v>-1.6411356559790032E-2</v>
      </c>
      <c r="S66" s="29">
        <v>2.7939368689241434E-2</v>
      </c>
      <c r="T66" s="29">
        <v>5.6657375356772999E-3</v>
      </c>
      <c r="U66" s="29">
        <v>0</v>
      </c>
      <c r="V66" s="29">
        <v>-7.1514011576251282E-3</v>
      </c>
      <c r="W66" s="29">
        <v>0</v>
      </c>
      <c r="X66" s="29">
        <v>-3.898640415657309E-3</v>
      </c>
      <c r="Y66" s="29">
        <v>5.0010420574661416E-2</v>
      </c>
      <c r="Z66" s="29">
        <v>7.4906717291576587E-3</v>
      </c>
      <c r="AA66" s="29">
        <f>LN('ΒΗΜΑ 2ο-ΤΙΜΕΣ'!AP65/'ΒΗΜΑ 2ο-ΤΙΜΕΣ'!AP64)</f>
        <v>2.4300511826050187E-2</v>
      </c>
    </row>
    <row r="67" spans="11:27">
      <c r="K67" s="28">
        <v>43007</v>
      </c>
      <c r="L67" s="29">
        <v>-1.0291686036547525E-2</v>
      </c>
      <c r="M67" s="29">
        <v>2.9163670735442515E-2</v>
      </c>
      <c r="N67" s="29">
        <v>3.038856256512523E-3</v>
      </c>
      <c r="O67" s="29">
        <v>-7.441894810385769E-3</v>
      </c>
      <c r="P67" s="29">
        <v>7.0671672230923528E-3</v>
      </c>
      <c r="Q67" s="29">
        <v>-1.3167710374647333E-2</v>
      </c>
      <c r="R67" s="29">
        <v>6.4539485407437381E-3</v>
      </c>
      <c r="S67" s="29">
        <v>4.0436771638094797E-3</v>
      </c>
      <c r="T67" s="29">
        <v>-5.6657375356774196E-3</v>
      </c>
      <c r="U67" s="29">
        <v>0</v>
      </c>
      <c r="V67" s="29">
        <v>0</v>
      </c>
      <c r="W67" s="29">
        <v>-6.8193152720549483E-3</v>
      </c>
      <c r="X67" s="29">
        <v>3.5448459665398308E-3</v>
      </c>
      <c r="Y67" s="29">
        <v>0</v>
      </c>
      <c r="Z67" s="29">
        <v>0</v>
      </c>
      <c r="AA67" s="29">
        <f>LN('ΒΗΜΑ 2ο-ΤΙΜΕΣ'!AP66/'ΒΗΜΑ 2ο-ΤΙΜΕΣ'!AP65)</f>
        <v>1.1255521358825343E-3</v>
      </c>
    </row>
    <row r="68" spans="11:27">
      <c r="K68" s="28">
        <v>43010</v>
      </c>
      <c r="L68" s="29">
        <v>-3.4542348680874461E-3</v>
      </c>
      <c r="M68" s="29">
        <v>9.5352331510000048E-3</v>
      </c>
      <c r="N68" s="29">
        <v>-4.3440554846554897E-3</v>
      </c>
      <c r="O68" s="29">
        <v>7.441894810385645E-3</v>
      </c>
      <c r="P68" s="29">
        <v>4.1385216162854281E-2</v>
      </c>
      <c r="Q68" s="29">
        <v>2.9411785908162289E-3</v>
      </c>
      <c r="R68" s="29">
        <v>-7.1505187172554133E-4</v>
      </c>
      <c r="S68" s="29">
        <v>1.2830969936741727E-2</v>
      </c>
      <c r="T68" s="29">
        <v>-1.1428695823622744E-2</v>
      </c>
      <c r="U68" s="29">
        <v>-2.0316725902672309E-2</v>
      </c>
      <c r="V68" s="29">
        <v>-4.7961722634929441E-3</v>
      </c>
      <c r="W68" s="29">
        <v>-1.6757415291941951E-2</v>
      </c>
      <c r="X68" s="29">
        <v>6.3492276786587445E-3</v>
      </c>
      <c r="Y68" s="29">
        <v>1.8127384592556701E-2</v>
      </c>
      <c r="Z68" s="29">
        <v>0</v>
      </c>
      <c r="AA68" s="29">
        <f>LN('ΒΗΜΑ 2ο-ΤΙΜΕΣ'!AP67/'ΒΗΜΑ 2ο-ΤΙΜΕΣ'!AP66)</f>
        <v>-1.2156545129629215E-2</v>
      </c>
    </row>
    <row r="69" spans="11:27">
      <c r="K69" s="28">
        <v>43011</v>
      </c>
      <c r="L69" s="29">
        <v>2.6182485945643708E-2</v>
      </c>
      <c r="M69" s="29">
        <v>2.3696693553183824E-3</v>
      </c>
      <c r="N69" s="29">
        <v>1.3051992281429567E-3</v>
      </c>
      <c r="O69" s="29">
        <v>4.3524548781641581E-2</v>
      </c>
      <c r="P69" s="29">
        <v>6.7340321813441194E-3</v>
      </c>
      <c r="Q69" s="29">
        <v>4.3956114730381293E-3</v>
      </c>
      <c r="R69" s="29">
        <v>3.5140650151906094E-2</v>
      </c>
      <c r="S69" s="29">
        <v>-2.0121403199421063E-2</v>
      </c>
      <c r="T69" s="29">
        <v>5.7306747089850745E-3</v>
      </c>
      <c r="U69" s="29">
        <v>2.0316725902672406E-2</v>
      </c>
      <c r="V69" s="29">
        <v>0</v>
      </c>
      <c r="W69" s="29">
        <v>5.9464991877263033E-3</v>
      </c>
      <c r="X69" s="29">
        <v>-1.8811557386809414E-2</v>
      </c>
      <c r="Y69" s="29">
        <v>1.7804624633506686E-2</v>
      </c>
      <c r="Z69" s="29">
        <v>7.4349784875179905E-3</v>
      </c>
      <c r="AA69" s="29">
        <f>LN('ΒΗΜΑ 2ο-ΤΙΜΕΣ'!AP68/'ΒΗΜΑ 2ο-ΤΙΜΕΣ'!AP67)</f>
        <v>7.9524342990532678E-3</v>
      </c>
    </row>
    <row r="70" spans="11:27">
      <c r="K70" s="28">
        <v>43012</v>
      </c>
      <c r="L70" s="29">
        <v>-4.5045121211046528E-3</v>
      </c>
      <c r="M70" s="29">
        <v>2.3640672948806916E-3</v>
      </c>
      <c r="N70" s="29">
        <v>-8.6994350853999633E-4</v>
      </c>
      <c r="O70" s="29">
        <v>-3.3381538816586849E-2</v>
      </c>
      <c r="P70" s="29">
        <v>1.3333530869465168E-2</v>
      </c>
      <c r="Q70" s="29">
        <v>2.3122417420853993E-2</v>
      </c>
      <c r="R70" s="29">
        <v>6.8823396229417376E-3</v>
      </c>
      <c r="S70" s="29">
        <v>-1.6273396593754824E-3</v>
      </c>
      <c r="T70" s="29">
        <v>-5.7306747089849834E-3</v>
      </c>
      <c r="U70" s="29">
        <v>4.4593161967648974E-3</v>
      </c>
      <c r="V70" s="29">
        <v>-1.6970104218461589E-2</v>
      </c>
      <c r="W70" s="29">
        <v>-6.9410293542345762E-3</v>
      </c>
      <c r="X70" s="29">
        <v>2.8956825442967467E-2</v>
      </c>
      <c r="Y70" s="29">
        <v>-3.5932009226063329E-2</v>
      </c>
      <c r="Z70" s="29">
        <v>0</v>
      </c>
      <c r="AA70" s="29">
        <f>LN('ΒΗΜΑ 2ο-ΤΙΜΕΣ'!AP69/'ΒΗΜΑ 2ο-ΤΙΜΕΣ'!AP68)</f>
        <v>-2.2885131997639626E-3</v>
      </c>
    </row>
    <row r="71" spans="11:27">
      <c r="K71" s="28">
        <v>43013</v>
      </c>
      <c r="L71" s="29">
        <v>1.2338911453715318E-2</v>
      </c>
      <c r="M71" s="29">
        <v>4.711433921319663E-3</v>
      </c>
      <c r="N71" s="29">
        <v>-3.48736186041575E-3</v>
      </c>
      <c r="O71" s="29">
        <v>9.1324835632724723E-3</v>
      </c>
      <c r="P71" s="29">
        <v>4.531519621204249E-2</v>
      </c>
      <c r="Q71" s="29">
        <v>1.1363758650315003E-2</v>
      </c>
      <c r="R71" s="29">
        <v>-1.2422519998557096E-2</v>
      </c>
      <c r="S71" s="29">
        <v>-2.0568392732408906E-2</v>
      </c>
      <c r="T71" s="29">
        <v>-3.5091319811270172E-2</v>
      </c>
      <c r="U71" s="29">
        <v>-1.3438052162040926E-2</v>
      </c>
      <c r="V71" s="29">
        <v>-1.9753728736232538E-2</v>
      </c>
      <c r="W71" s="29">
        <v>0</v>
      </c>
      <c r="X71" s="29">
        <v>-1.5080068342006241E-2</v>
      </c>
      <c r="Y71" s="29">
        <v>-1.2270092591814359E-2</v>
      </c>
      <c r="Z71" s="29">
        <v>0</v>
      </c>
      <c r="AA71" s="29">
        <f>LN('ΒΗΜΑ 2ο-ΤΙΜΕΣ'!AP70/'ΒΗΜΑ 2ο-ΤΙΜΕΣ'!AP69)</f>
        <v>-7.9170200621987638E-3</v>
      </c>
    </row>
    <row r="72" spans="11:27">
      <c r="K72" s="28">
        <v>43014</v>
      </c>
      <c r="L72" s="29">
        <v>3.3389012655146303E-3</v>
      </c>
      <c r="M72" s="29">
        <v>-5.8927689671507376E-3</v>
      </c>
      <c r="N72" s="29">
        <v>-1.2302439872219418E-2</v>
      </c>
      <c r="O72" s="29">
        <v>-9.1324835632724741E-3</v>
      </c>
      <c r="P72" s="29">
        <v>3.1155167779795479E-2</v>
      </c>
      <c r="Q72" s="29">
        <v>-3.1566465967834412E-2</v>
      </c>
      <c r="R72" s="29">
        <v>9.6752655234183371E-3</v>
      </c>
      <c r="S72" s="29">
        <v>9.9256397999699982E-3</v>
      </c>
      <c r="T72" s="29">
        <v>-1.1976191046715649E-2</v>
      </c>
      <c r="U72" s="29">
        <v>-2.2573373016499389E-3</v>
      </c>
      <c r="V72" s="29">
        <v>1.4851758136025978E-2</v>
      </c>
      <c r="W72" s="29">
        <v>1.4815085785140463E-2</v>
      </c>
      <c r="X72" s="29">
        <v>2.1178970147346914E-3</v>
      </c>
      <c r="Y72" s="29">
        <v>-1.8692133012152522E-2</v>
      </c>
      <c r="Z72" s="29">
        <v>0</v>
      </c>
      <c r="AA72" s="29">
        <f>LN('ΒΗΜΑ 2ο-ΤΙΜΕΣ'!AP71/'ΒΗΜΑ 2ο-ΤΙΜΕΣ'!AP70)</f>
        <v>1.0064750740590882E-3</v>
      </c>
    </row>
    <row r="73" spans="11:27">
      <c r="K73" s="28">
        <v>43017</v>
      </c>
      <c r="L73" s="29">
        <v>-1.1173300598125189E-2</v>
      </c>
      <c r="M73" s="29">
        <v>2.3612761856796854E-3</v>
      </c>
      <c r="N73" s="29">
        <v>1.5789801732635292E-2</v>
      </c>
      <c r="O73" s="29">
        <v>-5.5197932235979217E-3</v>
      </c>
      <c r="P73" s="29">
        <v>0</v>
      </c>
      <c r="Q73" s="29">
        <v>3.2977898806242079E-2</v>
      </c>
      <c r="R73" s="29">
        <v>7.5368633577030057E-3</v>
      </c>
      <c r="S73" s="29">
        <v>3.2867737066227228E-3</v>
      </c>
      <c r="T73" s="29">
        <v>-6.0423144559625863E-3</v>
      </c>
      <c r="U73" s="29">
        <v>1.791761260040841E-2</v>
      </c>
      <c r="V73" s="29">
        <v>-2.4600258408625339E-3</v>
      </c>
      <c r="W73" s="29">
        <v>7.8125397367936247E-3</v>
      </c>
      <c r="X73" s="29">
        <v>1.4700999795295095E-2</v>
      </c>
      <c r="Y73" s="29">
        <v>6.269613013595395E-3</v>
      </c>
      <c r="Z73" s="29">
        <v>7.38010729762246E-3</v>
      </c>
      <c r="AA73" s="29">
        <f>LN('ΒΗΜΑ 2ο-ΤΙΜΕΣ'!AP72/'ΒΗΜΑ 2ο-ΤΙΜΕΣ'!AP71)</f>
        <v>6.1776464750985909E-3</v>
      </c>
    </row>
    <row r="74" spans="11:27">
      <c r="K74" s="28">
        <v>43018</v>
      </c>
      <c r="L74" s="29">
        <v>-2.2497197340154416E-3</v>
      </c>
      <c r="M74" s="29">
        <v>2.3557136924589835E-3</v>
      </c>
      <c r="N74" s="29">
        <v>0</v>
      </c>
      <c r="O74" s="29">
        <v>9.2208397496833878E-4</v>
      </c>
      <c r="P74" s="29">
        <v>-1.8576385572935304E-2</v>
      </c>
      <c r="Q74" s="29">
        <v>-2.8248606355547388E-3</v>
      </c>
      <c r="R74" s="29">
        <v>-6.849341845574783E-3</v>
      </c>
      <c r="S74" s="29">
        <v>-3.2867737066225862E-3</v>
      </c>
      <c r="T74" s="29">
        <v>-6.0790460763822263E-3</v>
      </c>
      <c r="U74" s="29">
        <v>-1.1104942840271764E-3</v>
      </c>
      <c r="V74" s="29">
        <v>-7.416597655049483E-3</v>
      </c>
      <c r="W74" s="29">
        <v>-9.7323608655218354E-4</v>
      </c>
      <c r="X74" s="29">
        <v>3.8148130189221579E-3</v>
      </c>
      <c r="Y74" s="29">
        <v>2.4692612590371414E-2</v>
      </c>
      <c r="Z74" s="29">
        <v>0</v>
      </c>
      <c r="AA74" s="29">
        <f>LN('ΒΗΜΑ 2ο-ΤΙΜΕΣ'!AP73/'ΒΗΜΑ 2ο-ΤΙΜΕΣ'!AP72)</f>
        <v>6.4576360469292358E-3</v>
      </c>
    </row>
    <row r="75" spans="11:27">
      <c r="K75" s="28">
        <v>43019</v>
      </c>
      <c r="L75" s="29">
        <v>0</v>
      </c>
      <c r="M75" s="29">
        <v>2.3501773449534514E-3</v>
      </c>
      <c r="N75" s="29">
        <v>0</v>
      </c>
      <c r="O75" s="29">
        <v>-1.5324191215357582E-2</v>
      </c>
      <c r="P75" s="29">
        <v>-1.2578782206860073E-2</v>
      </c>
      <c r="Q75" s="29">
        <v>-5.6737740859078246E-3</v>
      </c>
      <c r="R75" s="29">
        <v>-2.5758472513520102E-2</v>
      </c>
      <c r="S75" s="29">
        <v>-2.4721891453891483E-3</v>
      </c>
      <c r="T75" s="29">
        <v>0</v>
      </c>
      <c r="U75" s="29">
        <v>0</v>
      </c>
      <c r="V75" s="29">
        <v>2.4783160144670005E-3</v>
      </c>
      <c r="W75" s="29">
        <v>0</v>
      </c>
      <c r="X75" s="29">
        <v>3.8003155083301604E-3</v>
      </c>
      <c r="Y75" s="29">
        <v>1.8127384592556701E-2</v>
      </c>
      <c r="Z75" s="29">
        <v>1.4598799421152631E-2</v>
      </c>
      <c r="AA75" s="29">
        <f>LN('ΒΗΜΑ 2ο-ΤΙΜΕΣ'!AP74/'ΒΗΜΑ 2ο-ΤΙΜΕΣ'!AP73)</f>
        <v>-8.5393299090682044E-3</v>
      </c>
    </row>
    <row r="76" spans="11:27">
      <c r="K76" s="28">
        <v>43020</v>
      </c>
      <c r="L76" s="29">
        <v>0</v>
      </c>
      <c r="M76" s="29">
        <v>-1.2994866856367585E-2</v>
      </c>
      <c r="N76" s="29">
        <v>8.6994350854003536E-4</v>
      </c>
      <c r="O76" s="29">
        <v>-3.280996615676878E-3</v>
      </c>
      <c r="P76" s="29">
        <v>-1.2739025777429714E-2</v>
      </c>
      <c r="Q76" s="29">
        <v>-5.7061495768546714E-3</v>
      </c>
      <c r="R76" s="29">
        <v>2.8169032711133734E-3</v>
      </c>
      <c r="S76" s="29">
        <v>-1.6515280384729533E-3</v>
      </c>
      <c r="T76" s="29">
        <v>-6.1162270174360944E-3</v>
      </c>
      <c r="U76" s="29">
        <v>0</v>
      </c>
      <c r="V76" s="29">
        <v>-4.9627893421291249E-3</v>
      </c>
      <c r="W76" s="29">
        <v>-9.7418419784337472E-4</v>
      </c>
      <c r="X76" s="29">
        <v>1.3783599701213596E-3</v>
      </c>
      <c r="Y76" s="29">
        <v>3.5297782081023688E-2</v>
      </c>
      <c r="Z76" s="29">
        <v>1.4388737452099671E-2</v>
      </c>
      <c r="AA76" s="29">
        <f>LN('ΒΗΜΑ 2ο-ΤΙΜΕΣ'!AP75/'ΒΗΜΑ 2ο-ΤΙΜΕΣ'!AP74)</f>
        <v>3.6534348218594066E-3</v>
      </c>
    </row>
    <row r="77" spans="11:27">
      <c r="K77" s="28">
        <v>43021</v>
      </c>
      <c r="L77" s="29">
        <v>2.2497197340153245E-3</v>
      </c>
      <c r="M77" s="29">
        <v>1.1820468600426045E-2</v>
      </c>
      <c r="N77" s="29">
        <v>2.0654779030746064E-2</v>
      </c>
      <c r="O77" s="29">
        <v>-4.7058910374127277E-3</v>
      </c>
      <c r="P77" s="29">
        <v>1.9048194970694411E-2</v>
      </c>
      <c r="Q77" s="29">
        <v>-2.8653314732863936E-3</v>
      </c>
      <c r="R77" s="29">
        <v>5.6101128907667828E-3</v>
      </c>
      <c r="S77" s="29">
        <v>8.2304991365154435E-3</v>
      </c>
      <c r="T77" s="29">
        <v>7.1035773116751744E-2</v>
      </c>
      <c r="U77" s="29">
        <v>1.5435808129839248E-2</v>
      </c>
      <c r="V77" s="29">
        <v>0</v>
      </c>
      <c r="W77" s="29">
        <v>-6.8459925079901139E-3</v>
      </c>
      <c r="X77" s="29">
        <v>7.8889107471991245E-3</v>
      </c>
      <c r="Y77" s="29">
        <v>1.1494379425735212E-2</v>
      </c>
      <c r="Z77" s="29">
        <v>1.4184634991956381E-2</v>
      </c>
      <c r="AA77" s="29">
        <f>LN('ΒΗΜΑ 2ο-ΤΙΜΕΣ'!AP76/'ΒΗΜΑ 2ο-ΤΙΜΕΣ'!AP75)</f>
        <v>1.3221584815005976E-2</v>
      </c>
    </row>
    <row r="78" spans="11:27">
      <c r="K78" s="28">
        <v>43024</v>
      </c>
      <c r="L78" s="29">
        <v>1.1173300598125255E-2</v>
      </c>
      <c r="M78" s="29">
        <v>7.0257900244058225E-3</v>
      </c>
      <c r="N78" s="29">
        <v>-4.6958464091290319E-3</v>
      </c>
      <c r="O78" s="29">
        <v>1.8229062848749186E-2</v>
      </c>
      <c r="P78" s="29">
        <v>-3.8466280827796052E-2</v>
      </c>
      <c r="Q78" s="29">
        <v>-1.0093813169218787E-2</v>
      </c>
      <c r="R78" s="29">
        <v>9.0498355199178562E-3</v>
      </c>
      <c r="S78" s="29">
        <v>2.455997959870304E-3</v>
      </c>
      <c r="T78" s="29">
        <v>-2.8987536873252298E-2</v>
      </c>
      <c r="U78" s="29">
        <v>6.5430985889358868E-3</v>
      </c>
      <c r="V78" s="29">
        <v>-4.9875415110389393E-3</v>
      </c>
      <c r="W78" s="29">
        <v>1.0737048000956656E-2</v>
      </c>
      <c r="X78" s="29">
        <v>5.1116144694969895E-3</v>
      </c>
      <c r="Y78" s="29">
        <v>1.4184634991956381E-2</v>
      </c>
      <c r="Z78" s="29">
        <v>7.0175726586465398E-3</v>
      </c>
      <c r="AA78" s="29">
        <f>LN('ΒΗΜΑ 2ο-ΤΙΜΕΣ'!AP77/'ΒΗΜΑ 2ο-ΤΙΜΕΣ'!AP76)</f>
        <v>5.7233943815143806E-3</v>
      </c>
    </row>
    <row r="79" spans="11:27">
      <c r="K79" s="28">
        <v>43025</v>
      </c>
      <c r="L79" s="29">
        <v>-1.1173300598125189E-2</v>
      </c>
      <c r="M79" s="29">
        <v>-5.8513917684641249E-3</v>
      </c>
      <c r="N79" s="29">
        <v>0</v>
      </c>
      <c r="O79" s="29">
        <v>-6.9719083241146489E-3</v>
      </c>
      <c r="P79" s="29">
        <v>1.2987195526811112E-2</v>
      </c>
      <c r="Q79" s="29">
        <v>-2.6433257068155368E-2</v>
      </c>
      <c r="R79" s="29">
        <v>-1.9594748696532837E-2</v>
      </c>
      <c r="S79" s="29">
        <v>-2.4559979598702615E-3</v>
      </c>
      <c r="T79" s="29">
        <v>-2.985296314968116E-2</v>
      </c>
      <c r="U79" s="29">
        <v>0</v>
      </c>
      <c r="V79" s="29">
        <v>-2.7885203489535663E-2</v>
      </c>
      <c r="W79" s="29">
        <v>1.4458083175229699E-2</v>
      </c>
      <c r="X79" s="29">
        <v>-1.0936540995844676E-2</v>
      </c>
      <c r="Y79" s="29">
        <v>-8.4866138773186939E-3</v>
      </c>
      <c r="Z79" s="29">
        <v>1.3889112160667093E-2</v>
      </c>
      <c r="AA79" s="29">
        <f>LN('ΒΗΜΑ 2ο-ΤΙΜΕΣ'!AP78/'ΒΗΜΑ 2ο-ΤΙΜΕΣ'!AP77)</f>
        <v>-5.1062603585007756E-3</v>
      </c>
    </row>
    <row r="80" spans="11:27">
      <c r="K80" s="28">
        <v>43026</v>
      </c>
      <c r="L80" s="29">
        <v>8.9486055760140144E-3</v>
      </c>
      <c r="M80" s="29">
        <v>2.3446669592540547E-3</v>
      </c>
      <c r="N80" s="29">
        <v>4.2780749315568121E-4</v>
      </c>
      <c r="O80" s="29">
        <v>-2.2165491288772717E-2</v>
      </c>
      <c r="P80" s="29">
        <v>6.4308903302903314E-3</v>
      </c>
      <c r="Q80" s="29">
        <v>-1.0471299867295366E-2</v>
      </c>
      <c r="R80" s="29">
        <v>-2.5046031926087575E-2</v>
      </c>
      <c r="S80" s="29">
        <v>-1.4032421752623415E-2</v>
      </c>
      <c r="T80" s="29">
        <v>1.2048338516174574E-2</v>
      </c>
      <c r="U80" s="29">
        <v>8.6580627431145311E-3</v>
      </c>
      <c r="V80" s="29">
        <v>7.6824961720162108E-3</v>
      </c>
      <c r="W80" s="29">
        <v>0</v>
      </c>
      <c r="X80" s="29">
        <v>1.6022159686938965E-2</v>
      </c>
      <c r="Y80" s="29">
        <v>-5.6980211146377786E-3</v>
      </c>
      <c r="Z80" s="29">
        <v>0</v>
      </c>
      <c r="AA80" s="29">
        <f>LN('ΒΗΜΑ 2ο-ΤΙΜΕΣ'!AP79/'ΒΗΜΑ 2ο-ΤΙΜΕΣ'!AP78)</f>
        <v>-5.6999713335010487E-3</v>
      </c>
    </row>
    <row r="81" spans="11:27">
      <c r="K81" s="28">
        <v>43027</v>
      </c>
      <c r="L81" s="29">
        <v>2.2246950221111086E-3</v>
      </c>
      <c r="M81" s="29">
        <v>-1.0594566431396028E-2</v>
      </c>
      <c r="N81" s="29">
        <v>-1.6821617268832186E-2</v>
      </c>
      <c r="O81" s="29">
        <v>-5.2593953412021378E-3</v>
      </c>
      <c r="P81" s="29">
        <v>-1.2903404835907954E-2</v>
      </c>
      <c r="Q81" s="29">
        <v>-1.0582109330536972E-2</v>
      </c>
      <c r="R81" s="29">
        <v>0</v>
      </c>
      <c r="S81" s="29">
        <v>-8.3160087952601077E-4</v>
      </c>
      <c r="T81" s="29">
        <v>-1.8127384592556715E-2</v>
      </c>
      <c r="U81" s="29">
        <v>7.514796502486364E-3</v>
      </c>
      <c r="V81" s="29">
        <v>-4.1672696400568074E-2</v>
      </c>
      <c r="W81" s="29">
        <v>0</v>
      </c>
      <c r="X81" s="29">
        <v>-2.6732229240301379E-2</v>
      </c>
      <c r="Y81" s="29">
        <v>-3.4887259000440436E-2</v>
      </c>
      <c r="Z81" s="29">
        <v>-2.0906684819313712E-2</v>
      </c>
      <c r="AA81" s="29">
        <f>LN('ΒΗΜΑ 2ο-ΤΙΜΕΣ'!AP80/'ΒΗΜΑ 2ο-ΤΙΜΕΣ'!AP79)</f>
        <v>-1.4681700476654846E-2</v>
      </c>
    </row>
    <row r="82" spans="11:27">
      <c r="K82" s="28">
        <v>43028</v>
      </c>
      <c r="L82" s="29">
        <v>-5.571045049455472E-3</v>
      </c>
      <c r="M82" s="29">
        <v>1.1764841579586431E-2</v>
      </c>
      <c r="N82" s="29">
        <v>1.5109288083319834E-2</v>
      </c>
      <c r="O82" s="29">
        <v>1.1439590909394596E-2</v>
      </c>
      <c r="P82" s="29">
        <v>1.9293202934678851E-2</v>
      </c>
      <c r="Q82" s="29">
        <v>1.80727810596946E-2</v>
      </c>
      <c r="R82" s="29">
        <v>1.448226176364748E-3</v>
      </c>
      <c r="S82" s="29">
        <v>-1.6652793190612089E-3</v>
      </c>
      <c r="T82" s="29">
        <v>1.8127384592556701E-2</v>
      </c>
      <c r="U82" s="29">
        <v>7.458745287676133E-3</v>
      </c>
      <c r="V82" s="29">
        <v>1.0582109330537008E-2</v>
      </c>
      <c r="W82" s="29">
        <v>4.7732787526578117E-3</v>
      </c>
      <c r="X82" s="29">
        <v>1.0414859472916706E-3</v>
      </c>
      <c r="Y82" s="29">
        <v>3.488725900044054E-2</v>
      </c>
      <c r="Z82" s="29">
        <v>2.7779564107075671E-2</v>
      </c>
      <c r="AA82" s="29">
        <f>LN('ΒΗΜΑ 2ο-ΤΙΜΕΣ'!AP81/'ΒΗΜΑ 2ο-ΤΙΜΕΣ'!AP80)</f>
        <v>3.7173769808726592E-3</v>
      </c>
    </row>
    <row r="83" spans="11:27">
      <c r="K83" s="28">
        <v>43031</v>
      </c>
      <c r="L83" s="29">
        <v>-6.7264827609506738E-3</v>
      </c>
      <c r="M83" s="29">
        <v>-3.0881313801465377E-2</v>
      </c>
      <c r="N83" s="29">
        <v>-1.9031716298215963E-2</v>
      </c>
      <c r="O83" s="29">
        <v>-1.3358977295198013E-2</v>
      </c>
      <c r="P83" s="29">
        <v>-1.9293202934678896E-2</v>
      </c>
      <c r="Q83" s="29">
        <v>-7.4906717291576257E-3</v>
      </c>
      <c r="R83" s="29">
        <v>-5.0779942269435826E-3</v>
      </c>
      <c r="S83" s="29">
        <v>0</v>
      </c>
      <c r="T83" s="29">
        <v>-1.204833851617448E-2</v>
      </c>
      <c r="U83" s="29">
        <v>3.1796529173795844E-3</v>
      </c>
      <c r="V83" s="29">
        <v>-4.5768418455580703E-2</v>
      </c>
      <c r="W83" s="29">
        <v>-9.5694510161506725E-3</v>
      </c>
      <c r="X83" s="29">
        <v>3.4638067191879642E-3</v>
      </c>
      <c r="Y83" s="29">
        <v>-1.4388737452099669E-2</v>
      </c>
      <c r="Z83" s="29">
        <v>-1.3793322132335873E-2</v>
      </c>
      <c r="AA83" s="29">
        <f>LN('ΒΗΜΑ 2ο-ΤΙΜΕΣ'!AP82/'ΒΗΜΑ 2ο-ΤΙΜΕΣ'!AP81)</f>
        <v>-1.9828787829493096E-2</v>
      </c>
    </row>
    <row r="84" spans="11:27">
      <c r="K84" s="28">
        <v>43032</v>
      </c>
      <c r="L84" s="29">
        <v>1.1242272122809105E-3</v>
      </c>
      <c r="M84" s="29">
        <v>1.7932339460662101E-2</v>
      </c>
      <c r="N84" s="29">
        <v>0</v>
      </c>
      <c r="O84" s="29">
        <v>-9.6107647955047816E-4</v>
      </c>
      <c r="P84" s="29">
        <v>1.2903404835908001E-2</v>
      </c>
      <c r="Q84" s="29">
        <v>1.9360247284541394E-2</v>
      </c>
      <c r="R84" s="29">
        <v>0</v>
      </c>
      <c r="S84" s="29">
        <v>7.4720148387010564E-3</v>
      </c>
      <c r="T84" s="29">
        <v>-3.0771658666753545E-2</v>
      </c>
      <c r="U84" s="29">
        <v>-1.0587613482419878E-3</v>
      </c>
      <c r="V84" s="29">
        <v>1.3680103904080176E-2</v>
      </c>
      <c r="W84" s="29">
        <v>0</v>
      </c>
      <c r="X84" s="29">
        <v>3.4572169747978823E-4</v>
      </c>
      <c r="Y84" s="29">
        <v>1.7241806434506173E-2</v>
      </c>
      <c r="Z84" s="29">
        <v>-2.8170876966696335E-2</v>
      </c>
      <c r="AA84" s="29">
        <f>LN('ΒΗΜΑ 2ο-ΤΙΜΕΣ'!AP83/'ΒΗΜΑ 2ο-ΤΙΜΕΣ'!AP82)</f>
        <v>3.628436212751445E-3</v>
      </c>
    </row>
    <row r="85" spans="11:27">
      <c r="K85" s="28">
        <v>43033</v>
      </c>
      <c r="L85" s="29">
        <v>5.6022555486697516E-3</v>
      </c>
      <c r="M85" s="29">
        <v>4.728141195946116E-3</v>
      </c>
      <c r="N85" s="29">
        <v>1.7452011410308043E-3</v>
      </c>
      <c r="O85" s="29">
        <v>-4.8088483735084377E-4</v>
      </c>
      <c r="P85" s="29">
        <v>6.2131781107006179E-2</v>
      </c>
      <c r="Q85" s="29">
        <v>-5.9171770280885072E-3</v>
      </c>
      <c r="R85" s="29">
        <v>-1.4652276786870375E-2</v>
      </c>
      <c r="S85" s="29">
        <v>2.5317807984290001E-2</v>
      </c>
      <c r="T85" s="29">
        <v>-6.2696130135953742E-3</v>
      </c>
      <c r="U85" s="29">
        <v>1.0587613482421182E-3</v>
      </c>
      <c r="V85" s="29">
        <v>-2.7210901143607247E-3</v>
      </c>
      <c r="W85" s="29">
        <v>9.5694510161506725E-3</v>
      </c>
      <c r="X85" s="29">
        <v>-1.0375238696572796E-3</v>
      </c>
      <c r="Y85" s="29">
        <v>3.9111130116625696E-2</v>
      </c>
      <c r="Z85" s="29">
        <v>1.4184634991956381E-2</v>
      </c>
      <c r="AA85" s="29">
        <f>LN('ΒΗΜΑ 2ο-ΤΙΜΕΣ'!AP84/'ΒΗΜΑ 2ο-ΤΙΜΕΣ'!AP83)</f>
        <v>8.138683165556967E-5</v>
      </c>
    </row>
    <row r="86" spans="11:27">
      <c r="K86" s="28">
        <v>43034</v>
      </c>
      <c r="L86" s="29">
        <v>-3.357585694845934E-3</v>
      </c>
      <c r="M86" s="29">
        <v>2.3311078868446931E-2</v>
      </c>
      <c r="N86" s="29">
        <v>4.7836577414327877E-3</v>
      </c>
      <c r="O86" s="29">
        <v>-1.8937201019750844E-2</v>
      </c>
      <c r="P86" s="29">
        <v>2.3810648693718607E-2</v>
      </c>
      <c r="Q86" s="29">
        <v>2.2011160101351363E-2</v>
      </c>
      <c r="R86" s="29">
        <v>-3.6968618813262031E-3</v>
      </c>
      <c r="S86" s="29">
        <v>-4.0404095370050862E-3</v>
      </c>
      <c r="T86" s="29">
        <v>-6.309169193264721E-3</v>
      </c>
      <c r="U86" s="29">
        <v>4.2238711161852434E-3</v>
      </c>
      <c r="V86" s="29">
        <v>8.1411575836998658E-3</v>
      </c>
      <c r="W86" s="29">
        <v>-5.7306747089850953E-3</v>
      </c>
      <c r="X86" s="29">
        <v>-4.8560622655403887E-3</v>
      </c>
      <c r="Y86" s="29">
        <v>-2.7434859457508326E-3</v>
      </c>
      <c r="Z86" s="29">
        <v>7.0175726586465398E-3</v>
      </c>
      <c r="AA86" s="29">
        <f>LN('ΒΗΜΑ 2ο-ΤΙΜΕΣ'!AP85/'ΒΗΜΑ 2ο-ΤΙΜΕΣ'!AP84)</f>
        <v>3.4528317029679629E-3</v>
      </c>
    </row>
    <row r="87" spans="11:27">
      <c r="K87" s="28">
        <v>43035</v>
      </c>
      <c r="L87" s="29">
        <v>-2.4972920931380049E-2</v>
      </c>
      <c r="M87" s="29">
        <v>1.3730192811902037E-2</v>
      </c>
      <c r="N87" s="29">
        <v>1.7338539237464778E-3</v>
      </c>
      <c r="O87" s="29">
        <v>1.9588644853331932E-3</v>
      </c>
      <c r="P87" s="29">
        <v>0</v>
      </c>
      <c r="Q87" s="29">
        <v>-1.6093983073262839E-2</v>
      </c>
      <c r="R87" s="29">
        <v>1.4803851704342031E-3</v>
      </c>
      <c r="S87" s="29">
        <v>-1.632689328742867E-2</v>
      </c>
      <c r="T87" s="29">
        <v>6.3091691932647556E-3</v>
      </c>
      <c r="U87" s="29">
        <v>-6.3425159764704045E-3</v>
      </c>
      <c r="V87" s="29">
        <v>1.0752791776261915E-2</v>
      </c>
      <c r="W87" s="29">
        <v>-3.8387763071656015E-3</v>
      </c>
      <c r="X87" s="29">
        <v>-9.0814455782411499E-3</v>
      </c>
      <c r="Y87" s="29">
        <v>1.6349138001529411E-2</v>
      </c>
      <c r="Z87" s="29">
        <v>-7.0175726586465346E-3</v>
      </c>
      <c r="AA87" s="29">
        <f>LN('ΒΗΜΑ 2ο-ΤΙΜΕΣ'!AP86/'ΒΗΜΑ 2ο-ΤΙΜΕΣ'!AP85)</f>
        <v>-7.8430315983726081E-4</v>
      </c>
    </row>
    <row r="88" spans="11:27">
      <c r="K88" s="28">
        <v>43038</v>
      </c>
      <c r="L88" s="29">
        <v>3.4423441909729197E-3</v>
      </c>
      <c r="M88" s="29">
        <v>1.0175328041652446E-2</v>
      </c>
      <c r="N88" s="29">
        <v>-2.1892292886492044E-2</v>
      </c>
      <c r="O88" s="29">
        <v>4.8911715330705343E-4</v>
      </c>
      <c r="P88" s="29">
        <v>5.8651194523980576E-3</v>
      </c>
      <c r="Q88" s="29">
        <v>-4.0637645731826391E-2</v>
      </c>
      <c r="R88" s="29">
        <v>1.4781968693109652E-3</v>
      </c>
      <c r="S88" s="29">
        <v>2.8399474521697957E-2</v>
      </c>
      <c r="T88" s="29">
        <v>3.7041271680349076E-2</v>
      </c>
      <c r="U88" s="29">
        <v>1.2645057847272793E-2</v>
      </c>
      <c r="V88" s="29">
        <v>2.6702285558788921E-3</v>
      </c>
      <c r="W88" s="29">
        <v>-6.7535230157797776E-3</v>
      </c>
      <c r="X88" s="29">
        <v>1.3245226750020505E-2</v>
      </c>
      <c r="Y88" s="29">
        <v>1.3423020332140771E-2</v>
      </c>
      <c r="Z88" s="29">
        <v>7.0175726586465398E-3</v>
      </c>
      <c r="AA88" s="29">
        <f>LN('ΒΗΜΑ 2ο-ΤΙΜΕΣ'!AP87/'ΒΗΜΑ 2ο-ΤΙΜΕΣ'!AP86)</f>
        <v>5.8673345238071817E-3</v>
      </c>
    </row>
    <row r="89" spans="11:27">
      <c r="K89" s="28">
        <v>43039</v>
      </c>
      <c r="L89" s="29">
        <v>2.4888162435253079E-2</v>
      </c>
      <c r="M89" s="29">
        <v>1.1185798957715581E-2</v>
      </c>
      <c r="N89" s="29">
        <v>2.1892292886491995E-2</v>
      </c>
      <c r="O89" s="29">
        <v>1.3116534902471607E-2</v>
      </c>
      <c r="P89" s="29">
        <v>5.1293294387550481E-2</v>
      </c>
      <c r="Q89" s="29">
        <v>3.6203048663960638E-2</v>
      </c>
      <c r="R89" s="29">
        <v>1.9020324679030084E-2</v>
      </c>
      <c r="S89" s="29">
        <v>-1.2072581234269249E-2</v>
      </c>
      <c r="T89" s="29">
        <v>2.9852963149681128E-2</v>
      </c>
      <c r="U89" s="29">
        <v>7.3031101849761288E-3</v>
      </c>
      <c r="V89" s="29">
        <v>1.3245226750020505E-2</v>
      </c>
      <c r="W89" s="29">
        <v>-1.2664562841321884E-2</v>
      </c>
      <c r="X89" s="29">
        <v>4.146515961848618E-3</v>
      </c>
      <c r="Y89" s="29">
        <v>1.3245226750020723E-2</v>
      </c>
      <c r="Z89" s="29">
        <v>-7.0175726586465346E-3</v>
      </c>
      <c r="AA89" s="29">
        <f>LN('ΒΗΜΑ 2ο-ΤΙΜΕΣ'!AP88/'ΒΗΜΑ 2ο-ΤΙΜΕΣ'!AP87)</f>
        <v>2.0934045456864579E-2</v>
      </c>
    </row>
    <row r="90" spans="11:27">
      <c r="K90" s="28">
        <v>43040</v>
      </c>
      <c r="L90" s="29">
        <v>4.4593161967648974E-3</v>
      </c>
      <c r="M90" s="29">
        <v>1.1062059705858603E-2</v>
      </c>
      <c r="N90" s="29">
        <v>3.8902145452016203E-3</v>
      </c>
      <c r="O90" s="29">
        <v>-8.2384764490386515E-3</v>
      </c>
      <c r="P90" s="29">
        <v>1.1049836186584935E-2</v>
      </c>
      <c r="Q90" s="29">
        <v>1.4803851704342031E-3</v>
      </c>
      <c r="R90" s="29">
        <v>-1.3129291441792848E-2</v>
      </c>
      <c r="S90" s="29">
        <v>-8.9467859898061299E-3</v>
      </c>
      <c r="T90" s="29">
        <v>-2.3810648693718559E-2</v>
      </c>
      <c r="U90" s="29">
        <v>6.2176366108705819E-3</v>
      </c>
      <c r="V90" s="29">
        <v>5.249355886143745E-3</v>
      </c>
      <c r="W90" s="29">
        <v>2.3256862164267183E-2</v>
      </c>
      <c r="X90" s="29">
        <v>-3.4542348680875576E-3</v>
      </c>
      <c r="Y90" s="29">
        <v>-7.9260652724207157E-3</v>
      </c>
      <c r="Z90" s="29">
        <v>-1.4184634991956413E-2</v>
      </c>
      <c r="AA90" s="29">
        <f>LN('ΒΗΜΑ 2ο-ΤΙΜΕΣ'!AP89/'ΒΗΜΑ 2ο-ΤΙΜΕΣ'!AP88)</f>
        <v>1.0181105651237645E-2</v>
      </c>
    </row>
    <row r="91" spans="11:27">
      <c r="K91" s="28">
        <v>43041</v>
      </c>
      <c r="L91" s="29">
        <v>-1.1185798957715628E-2</v>
      </c>
      <c r="M91" s="29">
        <v>-3.3057881344994329E-3</v>
      </c>
      <c r="N91" s="29">
        <v>6.0215235706861129E-3</v>
      </c>
      <c r="O91" s="29">
        <v>-7.3260400920730096E-3</v>
      </c>
      <c r="P91" s="29">
        <v>6.8992871486951421E-2</v>
      </c>
      <c r="Q91" s="29">
        <v>2.0498521548340753E-2</v>
      </c>
      <c r="R91" s="29">
        <v>1.3129291441792802E-2</v>
      </c>
      <c r="S91" s="29">
        <v>1.6207810226853303E-2</v>
      </c>
      <c r="T91" s="29">
        <v>-6.0423144559625863E-3</v>
      </c>
      <c r="U91" s="29">
        <v>1.032524614189184E-3</v>
      </c>
      <c r="V91" s="29">
        <v>-1.3175421158564404E-2</v>
      </c>
      <c r="W91" s="29">
        <v>5.7306747089850745E-3</v>
      </c>
      <c r="X91" s="29">
        <v>1.0375238696573774E-3</v>
      </c>
      <c r="Y91" s="29">
        <v>-3.5091319811270172E-2</v>
      </c>
      <c r="Z91" s="29">
        <v>-7.168489478612516E-3</v>
      </c>
      <c r="AA91" s="29">
        <f>LN('ΒΗΜΑ 2ο-ΤΙΜΕΣ'!AP90/'ΒΗΜΑ 2ο-ΤΙΜΕΣ'!AP89)</f>
        <v>-5.9886682289564631E-3</v>
      </c>
    </row>
    <row r="92" spans="11:27">
      <c r="K92" s="28">
        <v>43042</v>
      </c>
      <c r="L92" s="29">
        <v>7.8431774610258787E-3</v>
      </c>
      <c r="M92" s="29">
        <v>1.103144072157168E-3</v>
      </c>
      <c r="N92" s="29">
        <v>-1.0344919842392886E-2</v>
      </c>
      <c r="O92" s="29">
        <v>-3.437273209915429E-3</v>
      </c>
      <c r="P92" s="29">
        <v>4.5120435280469641E-2</v>
      </c>
      <c r="Q92" s="29">
        <v>-4.4451762570833692E-2</v>
      </c>
      <c r="R92" s="29">
        <v>-1.7544309650909508E-2</v>
      </c>
      <c r="S92" s="29">
        <v>6.4102783609190188E-3</v>
      </c>
      <c r="T92" s="29">
        <v>2.9852963149681128E-2</v>
      </c>
      <c r="U92" s="29">
        <v>3.0911925696728796E-3</v>
      </c>
      <c r="V92" s="29">
        <v>5.29101763441568E-3</v>
      </c>
      <c r="W92" s="29">
        <v>9.4787439545437387E-3</v>
      </c>
      <c r="X92" s="29">
        <v>2.2219338294610012E-2</v>
      </c>
      <c r="Y92" s="29">
        <v>-5.5096558109695845E-3</v>
      </c>
      <c r="Z92" s="29">
        <v>2.1353124470569061E-2</v>
      </c>
      <c r="AA92" s="29">
        <f>LN('ΒΗΜΑ 2ο-ΤΙΜΕΣ'!AP91/'ΒΗΜΑ 2ο-ΤΙΜΕΣ'!AP90)</f>
        <v>1.4023133912317164E-3</v>
      </c>
    </row>
    <row r="93" spans="11:27">
      <c r="K93" s="28">
        <v>43045</v>
      </c>
      <c r="L93" s="29">
        <v>-6.7189502487449808E-3</v>
      </c>
      <c r="M93" s="29">
        <v>3.3021493957590318E-3</v>
      </c>
      <c r="N93" s="29">
        <v>-7.8295310797047817E-3</v>
      </c>
      <c r="O93" s="29">
        <v>-1.969473802531832E-3</v>
      </c>
      <c r="P93" s="29">
        <v>0</v>
      </c>
      <c r="Q93" s="29">
        <v>1.2048338516174574E-2</v>
      </c>
      <c r="R93" s="29">
        <v>2.9455102297567446E-3</v>
      </c>
      <c r="S93" s="29">
        <v>3.9856569302036109E-3</v>
      </c>
      <c r="T93" s="29">
        <v>-5.4394072065798688E-2</v>
      </c>
      <c r="U93" s="29">
        <v>-2.059732963010727E-3</v>
      </c>
      <c r="V93" s="29">
        <v>2.0888487947355532E-2</v>
      </c>
      <c r="W93" s="29">
        <v>1.8692133012152546E-2</v>
      </c>
      <c r="X93" s="29">
        <v>7.4099362287052047E-3</v>
      </c>
      <c r="Y93" s="29">
        <v>2.7586224390796607E-3</v>
      </c>
      <c r="Z93" s="29">
        <v>-7.067167223092443E-3</v>
      </c>
      <c r="AA93" s="29">
        <f>LN('ΒΗΜΑ 2ο-ΤΙΜΕΣ'!AP92/'ΒΗΜΑ 2ο-ΤΙΜΕΣ'!AP91)</f>
        <v>-2.1632685578384216E-3</v>
      </c>
    </row>
    <row r="94" spans="11:27">
      <c r="K94" s="28">
        <v>43046</v>
      </c>
      <c r="L94" s="29">
        <v>-1.4714470354002541E-2</v>
      </c>
      <c r="M94" s="29">
        <v>3.2912810840729518E-3</v>
      </c>
      <c r="N94" s="29">
        <v>2.1810259463601461E-3</v>
      </c>
      <c r="O94" s="29">
        <v>9.8522175456986654E-4</v>
      </c>
      <c r="P94" s="29">
        <v>-1.9802627296179754E-2</v>
      </c>
      <c r="Q94" s="29">
        <v>-4.5011328807915384E-3</v>
      </c>
      <c r="R94" s="29">
        <v>-3.7457562534900443E-2</v>
      </c>
      <c r="S94" s="29">
        <v>-1.3616549991164821E-2</v>
      </c>
      <c r="T94" s="29">
        <v>3.0583423372080185E-2</v>
      </c>
      <c r="U94" s="29">
        <v>-2.0834086902841914E-2</v>
      </c>
      <c r="V94" s="29">
        <v>-5.1813587419976288E-3</v>
      </c>
      <c r="W94" s="29">
        <v>0</v>
      </c>
      <c r="X94" s="29">
        <v>-1.4534648300830079E-2</v>
      </c>
      <c r="Y94" s="29">
        <v>-1.9472103412820296E-2</v>
      </c>
      <c r="Z94" s="29">
        <v>-7.1174677688639896E-3</v>
      </c>
      <c r="AA94" s="29">
        <f>LN('ΒΗΜΑ 2ο-ΤΙΜΕΣ'!AP93/'ΒΗΜΑ 2ο-ΤΙΜΕΣ'!AP92)</f>
        <v>-1.7837398148830973E-2</v>
      </c>
    </row>
    <row r="95" spans="11:27">
      <c r="K95" s="28">
        <v>43047</v>
      </c>
      <c r="L95" s="29">
        <v>-6.865015519680084E-3</v>
      </c>
      <c r="M95" s="29">
        <v>1.7372858218869927E-2</v>
      </c>
      <c r="N95" s="29">
        <v>-2.1810259463602259E-3</v>
      </c>
      <c r="O95" s="29">
        <v>4.9224711798793444E-4</v>
      </c>
      <c r="P95" s="29">
        <v>-1.5113637810048184E-2</v>
      </c>
      <c r="Q95" s="29">
        <v>1.9360247284541394E-2</v>
      </c>
      <c r="R95" s="29">
        <v>2.0401160906745996E-2</v>
      </c>
      <c r="S95" s="29">
        <v>1.600034134644112E-2</v>
      </c>
      <c r="T95" s="29">
        <v>-6.0423144559625863E-3</v>
      </c>
      <c r="U95" s="29">
        <v>1.6701849617931572E-2</v>
      </c>
      <c r="V95" s="29">
        <v>-1.0443959161083262E-2</v>
      </c>
      <c r="W95" s="29">
        <v>-4.6403795565022254E-3</v>
      </c>
      <c r="X95" s="29">
        <v>-2.0293043751306927E-2</v>
      </c>
      <c r="Y95" s="29">
        <v>5.6022555486697516E-3</v>
      </c>
      <c r="Z95" s="29">
        <v>0</v>
      </c>
      <c r="AA95" s="29">
        <f>LN('ΒΗΜΑ 2ο-ΤΙΜΕΣ'!AP94/'ΒΗΜΑ 2ο-ΤΙΜΕΣ'!AP93)</f>
        <v>-8.6687516998190644E-3</v>
      </c>
    </row>
    <row r="96" spans="11:27">
      <c r="K96" s="28">
        <v>43048</v>
      </c>
      <c r="L96" s="29">
        <v>1.4815085785140463E-2</v>
      </c>
      <c r="M96" s="29">
        <v>0</v>
      </c>
      <c r="N96" s="29">
        <v>4.3573053689558473E-3</v>
      </c>
      <c r="O96" s="29">
        <v>-1.9704439872987251E-3</v>
      </c>
      <c r="P96" s="29">
        <v>7.338254593402406E-2</v>
      </c>
      <c r="Q96" s="29">
        <v>5.8823699030666129E-3</v>
      </c>
      <c r="R96" s="29">
        <v>5.9657149339963408E-3</v>
      </c>
      <c r="S96" s="29">
        <v>-9.5694510161506725E-3</v>
      </c>
      <c r="T96" s="29">
        <v>-3.0771658666753545E-2</v>
      </c>
      <c r="U96" s="29">
        <v>-6.2305497506360864E-3</v>
      </c>
      <c r="V96" s="29">
        <v>2.6212334798740656E-3</v>
      </c>
      <c r="W96" s="29">
        <v>-2.4483332165466016E-2</v>
      </c>
      <c r="X96" s="29">
        <v>1.5172704863331591E-2</v>
      </c>
      <c r="Y96" s="29">
        <v>1.1111225425070849E-2</v>
      </c>
      <c r="Z96" s="29">
        <v>1.4184634991956381E-2</v>
      </c>
      <c r="AA96" s="29">
        <f>LN('ΒΗΜΑ 2ο-ΤΙΜΕΣ'!AP95/'ΒΗΜΑ 2ο-ΤΙΜΕΣ'!AP94)</f>
        <v>-1.1462401211852456E-3</v>
      </c>
    </row>
    <row r="97" spans="11:27">
      <c r="K97" s="28">
        <v>43049</v>
      </c>
      <c r="L97" s="29">
        <v>-1.5963850989014088E-2</v>
      </c>
      <c r="M97" s="29">
        <v>-7.5635152572445076E-3</v>
      </c>
      <c r="N97" s="29">
        <v>-1.5334364000106687E-2</v>
      </c>
      <c r="O97" s="29">
        <v>-7.920833491443997E-3</v>
      </c>
      <c r="P97" s="29">
        <v>2.7908788117076658E-2</v>
      </c>
      <c r="Q97" s="29">
        <v>1.1661939747842737E-2</v>
      </c>
      <c r="R97" s="29">
        <v>2.9695641718164986E-3</v>
      </c>
      <c r="S97" s="29">
        <v>4.7961722634930135E-3</v>
      </c>
      <c r="T97" s="29">
        <v>-1.2578782206860073E-2</v>
      </c>
      <c r="U97" s="29">
        <v>-1.2578782206860073E-2</v>
      </c>
      <c r="V97" s="29">
        <v>5.2219439811516249E-3</v>
      </c>
      <c r="W97" s="29">
        <v>-3.8204439973858815E-3</v>
      </c>
      <c r="X97" s="29">
        <v>-9.9742873345096857E-3</v>
      </c>
      <c r="Y97" s="29">
        <v>-2.2347298691996659E-2</v>
      </c>
      <c r="Z97" s="29">
        <v>0</v>
      </c>
      <c r="AA97" s="29">
        <f>LN('ΒΗΜΑ 2ο-ΤΙΜΕΣ'!AP96/'ΒΗΜΑ 2ο-ΤΙΜΕΣ'!AP95)</f>
        <v>-9.5035455147559431E-3</v>
      </c>
    </row>
    <row r="98" spans="11:27">
      <c r="K98" s="28">
        <v>43052</v>
      </c>
      <c r="L98" s="29">
        <v>-1.7391742711868996E-2</v>
      </c>
      <c r="M98" s="29">
        <v>-1.200232629663563E-2</v>
      </c>
      <c r="N98" s="29">
        <v>2.9580234104295552E-2</v>
      </c>
      <c r="O98" s="29">
        <v>-2.3128230512517979E-2</v>
      </c>
      <c r="P98" s="29">
        <v>2.7150989065950898E-2</v>
      </c>
      <c r="Q98" s="29">
        <v>0</v>
      </c>
      <c r="R98" s="29">
        <v>-2.6287657163200053E-2</v>
      </c>
      <c r="S98" s="29">
        <v>-1.6077516727532777E-2</v>
      </c>
      <c r="T98" s="29">
        <v>0</v>
      </c>
      <c r="U98" s="29">
        <v>1.0542963549059923E-3</v>
      </c>
      <c r="V98" s="29">
        <v>1.5504186535965254E-2</v>
      </c>
      <c r="W98" s="29">
        <v>-3.4066554563606195E-2</v>
      </c>
      <c r="X98" s="29">
        <v>-3.4461919386935547E-2</v>
      </c>
      <c r="Y98" s="29">
        <v>-3.1566465967834412E-2</v>
      </c>
      <c r="Z98" s="29">
        <v>-2.1353124470568946E-2</v>
      </c>
      <c r="AA98" s="29">
        <f>LN('ΒΗΜΑ 2ο-ΤΙΜΕΣ'!AP97/'ΒΗΜΑ 2ο-ΤΙΜΕΣ'!AP96)</f>
        <v>-2.2941368077324619E-2</v>
      </c>
    </row>
    <row r="99" spans="11:27">
      <c r="K99" s="28">
        <v>43053</v>
      </c>
      <c r="L99" s="29">
        <v>3.5026305512020745E-3</v>
      </c>
      <c r="M99" s="29">
        <v>1.6331337386221164E-2</v>
      </c>
      <c r="N99" s="29">
        <v>-1.3376682739601978E-2</v>
      </c>
      <c r="O99" s="29">
        <v>1.6145658501386891E-2</v>
      </c>
      <c r="P99" s="29">
        <v>2.2075951699199611E-2</v>
      </c>
      <c r="Q99" s="29">
        <v>-1.7544309650909393E-2</v>
      </c>
      <c r="R99" s="29">
        <v>-3.8124331346559197E-3</v>
      </c>
      <c r="S99" s="29">
        <v>2.4811196696287438E-2</v>
      </c>
      <c r="T99" s="29">
        <v>1.2578782206860185E-2</v>
      </c>
      <c r="U99" s="29">
        <v>2.1887272887500593E-2</v>
      </c>
      <c r="V99" s="29">
        <v>-1.0309369658861213E-2</v>
      </c>
      <c r="W99" s="29">
        <v>4.9382816405825767E-3</v>
      </c>
      <c r="X99" s="29">
        <v>-1.1515060665783006E-2</v>
      </c>
      <c r="Y99" s="29">
        <v>2.5900728432156957E-2</v>
      </c>
      <c r="Z99" s="29">
        <v>7.168489478612497E-3</v>
      </c>
      <c r="AA99" s="29">
        <f>LN('ΒΗΜΑ 2ο-ΤΙΜΕΣ'!AP98/'ΒΗΜΑ 2ο-ΤΙΜΕΣ'!AP97)</f>
        <v>3.7700458523615824E-3</v>
      </c>
    </row>
    <row r="100" spans="11:27">
      <c r="K100" s="28">
        <v>43054</v>
      </c>
      <c r="L100" s="29">
        <v>-5.8445519962832433E-3</v>
      </c>
      <c r="M100" s="29">
        <v>2.1574981400210927E-3</v>
      </c>
      <c r="N100" s="29">
        <v>3.4692142340113198E-3</v>
      </c>
      <c r="O100" s="29">
        <v>-5.0175719919795924E-3</v>
      </c>
      <c r="P100" s="29">
        <v>-2.2075951699199736E-2</v>
      </c>
      <c r="Q100" s="29">
        <v>5.8823699030666129E-3</v>
      </c>
      <c r="R100" s="29">
        <v>-1.462126855418211E-2</v>
      </c>
      <c r="S100" s="29">
        <v>-1.1928570865273845E-2</v>
      </c>
      <c r="T100" s="29">
        <v>-1.8928009885518911E-2</v>
      </c>
      <c r="U100" s="29">
        <v>3.5446748995747707E-2</v>
      </c>
      <c r="V100" s="29">
        <v>-7.8023802841847871E-3</v>
      </c>
      <c r="W100" s="29">
        <v>-1.5889112827334236E-2</v>
      </c>
      <c r="X100" s="29">
        <v>-9.820046180975461E-3</v>
      </c>
      <c r="Y100" s="29">
        <v>-5.2490182621396569E-2</v>
      </c>
      <c r="Z100" s="29">
        <v>-2.1661496781179193E-2</v>
      </c>
      <c r="AA100" s="29">
        <f>LN('ΒΗΜΑ 2ο-ΤΙΜΕΣ'!AP99/'ΒΗΜΑ 2ο-ΤΙΜΕΣ'!AP98)</f>
        <v>-1.9180258559044064E-3</v>
      </c>
    </row>
    <row r="101" spans="11:27">
      <c r="K101" s="28">
        <v>43055</v>
      </c>
      <c r="L101" s="29">
        <v>-1.4167887518730991E-2</v>
      </c>
      <c r="M101" s="29">
        <v>-1.4107667510679113E-2</v>
      </c>
      <c r="N101" s="29">
        <v>-1.7331026868349639E-3</v>
      </c>
      <c r="O101" s="29">
        <v>-1.6227536621756695E-2</v>
      </c>
      <c r="P101" s="29">
        <v>-6.9311799890229064E-2</v>
      </c>
      <c r="Q101" s="29">
        <v>-6.3561481489744623E-2</v>
      </c>
      <c r="R101" s="29">
        <v>-1.7201362358546666E-2</v>
      </c>
      <c r="S101" s="29">
        <v>7.9968017056424414E-4</v>
      </c>
      <c r="T101" s="29">
        <v>-1.2820688429061434E-2</v>
      </c>
      <c r="U101" s="29">
        <v>-4.9875415110391622E-3</v>
      </c>
      <c r="V101" s="29">
        <v>-7.8637364602145762E-3</v>
      </c>
      <c r="W101" s="29">
        <v>1.000500333583622E-3</v>
      </c>
      <c r="X101" s="29">
        <v>1.4609206396748698E-3</v>
      </c>
      <c r="Y101" s="29">
        <v>-1.204833851617448E-2</v>
      </c>
      <c r="Z101" s="29">
        <v>-7.3260400920728977E-3</v>
      </c>
      <c r="AA101" s="29">
        <f>LN('ΒΗΜΑ 2ο-ΤΙΜΕΣ'!AP100/'ΒΗΜΑ 2ο-ΤΙΜΕΣ'!AP99)</f>
        <v>-2.4561847629073718E-2</v>
      </c>
    </row>
    <row r="102" spans="11:27">
      <c r="K102" s="28">
        <v>43056</v>
      </c>
      <c r="L102" s="29">
        <v>1.6509808963812288E-2</v>
      </c>
      <c r="M102" s="29">
        <v>-4.3811680155630877E-3</v>
      </c>
      <c r="N102" s="29">
        <v>-1.736111547176367E-3</v>
      </c>
      <c r="O102" s="29">
        <v>2.5241117927118195E-2</v>
      </c>
      <c r="P102" s="29">
        <v>1.8957913744614207E-2</v>
      </c>
      <c r="Q102" s="29">
        <v>2.4692612590371414E-2</v>
      </c>
      <c r="R102" s="29">
        <v>2.4923408452456934E-2</v>
      </c>
      <c r="S102" s="29">
        <v>3.8421032982717013E-2</v>
      </c>
      <c r="T102" s="29">
        <v>-6.4725145056174788E-3</v>
      </c>
      <c r="U102" s="29">
        <v>2.9955089797983709E-3</v>
      </c>
      <c r="V102" s="29">
        <v>-1.5915455305899457E-2</v>
      </c>
      <c r="W102" s="29">
        <v>1.4888612493750777E-2</v>
      </c>
      <c r="X102" s="29">
        <v>1.0889399799268317E-2</v>
      </c>
      <c r="Y102" s="29">
        <v>6.0423144559626617E-3</v>
      </c>
      <c r="Z102" s="29">
        <v>1.4598799421152631E-2</v>
      </c>
      <c r="AA102" s="29">
        <f>LN('ΒΗΜΑ 2ο-ΤΙΜΕΣ'!AP101/'ΒΗΜΑ 2ο-ΤΙΜΕΣ'!AP100)</f>
        <v>1.5702462935669889E-2</v>
      </c>
    </row>
    <row r="103" spans="11:27">
      <c r="K103" s="28">
        <v>43059</v>
      </c>
      <c r="L103" s="29">
        <v>-1.5321454694433613E-2</v>
      </c>
      <c r="M103" s="29">
        <v>-1.8837122086444225E-2</v>
      </c>
      <c r="N103" s="29">
        <v>0</v>
      </c>
      <c r="O103" s="29">
        <v>-8.0080508033427995E-3</v>
      </c>
      <c r="P103" s="29">
        <v>0</v>
      </c>
      <c r="Q103" s="29">
        <v>6.0790460763821925E-3</v>
      </c>
      <c r="R103" s="29">
        <v>-2.887442109913696E-2</v>
      </c>
      <c r="S103" s="29">
        <v>2.6567027384721706E-2</v>
      </c>
      <c r="T103" s="29">
        <v>0</v>
      </c>
      <c r="U103" s="29">
        <v>-2.9955089797984512E-3</v>
      </c>
      <c r="V103" s="29">
        <v>2.6702285558788921E-3</v>
      </c>
      <c r="W103" s="29">
        <v>3.3901551675681416E-2</v>
      </c>
      <c r="X103" s="29">
        <v>9.7000940205754591E-3</v>
      </c>
      <c r="Y103" s="29">
        <v>-1.8237587549780901E-2</v>
      </c>
      <c r="Z103" s="29">
        <v>-2.9413885206293226E-2</v>
      </c>
      <c r="AA103" s="29">
        <f>LN('ΒΗΜΑ 2ο-ΤΙΜΕΣ'!AP102/'ΒΗΜΑ 2ο-ΤΙΜΕΣ'!AP101)</f>
        <v>-3.0785907792538632E-3</v>
      </c>
    </row>
    <row r="104" spans="11:27">
      <c r="K104" s="28">
        <v>43060</v>
      </c>
      <c r="L104" s="29">
        <v>9.4563352420354435E-3</v>
      </c>
      <c r="M104" s="29">
        <v>6.6889881507967101E-3</v>
      </c>
      <c r="N104" s="29">
        <v>-1.3998478806379567E-2</v>
      </c>
      <c r="O104" s="29">
        <v>9.5024470963964748E-3</v>
      </c>
      <c r="P104" s="29">
        <v>-2.375408600810703E-2</v>
      </c>
      <c r="Q104" s="29">
        <v>0</v>
      </c>
      <c r="R104" s="29">
        <v>5.2440696044620552E-2</v>
      </c>
      <c r="S104" s="29">
        <v>-2.3494828347751656E-2</v>
      </c>
      <c r="T104" s="29">
        <v>3.1951599806602428E-2</v>
      </c>
      <c r="U104" s="29">
        <v>5.9820716775474689E-3</v>
      </c>
      <c r="V104" s="29">
        <v>-1.3423020332140661E-2</v>
      </c>
      <c r="W104" s="29">
        <v>-9.5694510161506725E-3</v>
      </c>
      <c r="X104" s="29">
        <v>-7.8966670214248164E-3</v>
      </c>
      <c r="Y104" s="29">
        <v>9.1603693986641952E-3</v>
      </c>
      <c r="Z104" s="29">
        <v>2.2141125877213501E-2</v>
      </c>
      <c r="AA104" s="29">
        <f>LN('ΒΗΜΑ 2ο-ΤΙΜΕΣ'!AP103/'ΒΗΜΑ 2ο-ΤΙΜΕΣ'!AP102)</f>
        <v>1.5922791258711461E-2</v>
      </c>
    </row>
    <row r="105" spans="11:27">
      <c r="K105" s="28">
        <v>43061</v>
      </c>
      <c r="L105" s="29">
        <v>-1.5412278994886898E-2</v>
      </c>
      <c r="M105" s="29">
        <v>2.1978906718775167E-2</v>
      </c>
      <c r="N105" s="29">
        <v>1.3563979559917559E-2</v>
      </c>
      <c r="O105" s="29">
        <v>5.4604255803161117E-3</v>
      </c>
      <c r="P105" s="29">
        <v>1.4320053774748471E-2</v>
      </c>
      <c r="Q105" s="29">
        <v>-1.5267472130788421E-2</v>
      </c>
      <c r="R105" s="29">
        <v>1.7870914918689682E-2</v>
      </c>
      <c r="S105" s="29">
        <v>1.3709277925033363E-2</v>
      </c>
      <c r="T105" s="29">
        <v>-3.1951599806602358E-2</v>
      </c>
      <c r="U105" s="29">
        <v>0</v>
      </c>
      <c r="V105" s="29">
        <v>0</v>
      </c>
      <c r="W105" s="29">
        <v>3.8387763071656669E-3</v>
      </c>
      <c r="X105" s="29">
        <v>-1.1598535242931647E-2</v>
      </c>
      <c r="Y105" s="29">
        <v>-1.8405427542715409E-2</v>
      </c>
      <c r="Z105" s="29">
        <v>0</v>
      </c>
      <c r="AA105" s="29">
        <f>LN('ΒΗΜΑ 2ο-ΤΙΜΕΣ'!AP104/'ΒΗΜΑ 2ο-ΤΙΜΕΣ'!AP103)</f>
        <v>-2.1362194279935629E-3</v>
      </c>
    </row>
    <row r="106" spans="11:27">
      <c r="K106" s="28">
        <v>43062</v>
      </c>
      <c r="L106" s="29">
        <v>1.5412278994886999E-2</v>
      </c>
      <c r="M106" s="29">
        <v>-3.2661977866210697E-3</v>
      </c>
      <c r="N106" s="29">
        <v>0</v>
      </c>
      <c r="O106" s="29">
        <v>1.4742281737203431E-2</v>
      </c>
      <c r="P106" s="29">
        <v>0</v>
      </c>
      <c r="Q106" s="29">
        <v>-4.626068388782191E-3</v>
      </c>
      <c r="R106" s="29">
        <v>1.9006420095490806E-2</v>
      </c>
      <c r="S106" s="29">
        <v>-3.4632164379092417E-2</v>
      </c>
      <c r="T106" s="29">
        <v>0</v>
      </c>
      <c r="U106" s="29">
        <v>-5.98207167754754E-3</v>
      </c>
      <c r="V106" s="29">
        <v>0</v>
      </c>
      <c r="W106" s="29">
        <v>5.7306747089850745E-3</v>
      </c>
      <c r="X106" s="29">
        <v>-1.4593216745250708E-3</v>
      </c>
      <c r="Y106" s="29">
        <v>6.8786451835067652E-2</v>
      </c>
      <c r="Z106" s="29">
        <v>3.5846131773135663E-2</v>
      </c>
      <c r="AA106" s="29">
        <f>LN('ΒΗΜΑ 2ο-ΤΙΜΕΣ'!AP105/'ΒΗΜΑ 2ο-ΤΙΜΕΣ'!AP104)</f>
        <v>5.9693620802333614E-4</v>
      </c>
    </row>
    <row r="107" spans="11:27">
      <c r="K107" s="28">
        <v>43063</v>
      </c>
      <c r="L107" s="29">
        <v>0</v>
      </c>
      <c r="M107" s="29">
        <v>-1.2068166213485476E-2</v>
      </c>
      <c r="N107" s="29">
        <v>-4.3468811812488354E-4</v>
      </c>
      <c r="O107" s="29">
        <v>0</v>
      </c>
      <c r="P107" s="29">
        <v>-1.4320053774748445E-2</v>
      </c>
      <c r="Q107" s="29">
        <v>2.5935854975533284E-2</v>
      </c>
      <c r="R107" s="29">
        <v>-4.3541433086205028E-3</v>
      </c>
      <c r="S107" s="29">
        <v>3.6143880464414253E-2</v>
      </c>
      <c r="T107" s="29">
        <v>2.5642430613337652E-2</v>
      </c>
      <c r="U107" s="29">
        <v>3.9920212695374567E-3</v>
      </c>
      <c r="V107" s="29">
        <v>2.4033199444156193E-2</v>
      </c>
      <c r="W107" s="29">
        <v>-9.5694510161506725E-3</v>
      </c>
      <c r="X107" s="29">
        <v>-8.8009368950423949E-3</v>
      </c>
      <c r="Y107" s="29">
        <v>0.26280880770664122</v>
      </c>
      <c r="Z107" s="29">
        <v>0</v>
      </c>
      <c r="AA107" s="29">
        <f>LN('ΒΗΜΑ 2ο-ΤΙΜΕΣ'!AP106/'ΒΗΜΑ 2ο-ΤΙΜΕΣ'!AP105)</f>
        <v>3.6294663528199109E-3</v>
      </c>
    </row>
    <row r="108" spans="11:27">
      <c r="K108" s="28">
        <v>43066</v>
      </c>
      <c r="L108" s="29">
        <v>-3.5356548323076439E-3</v>
      </c>
      <c r="M108" s="29">
        <v>-6.6445427186686131E-3</v>
      </c>
      <c r="N108" s="29">
        <v>-1.0489606671019436E-2</v>
      </c>
      <c r="O108" s="29">
        <v>2.436054797881121E-3</v>
      </c>
      <c r="P108" s="29">
        <v>8.2996919570967831E-2</v>
      </c>
      <c r="Q108" s="29">
        <v>1.6430541396095955E-2</v>
      </c>
      <c r="R108" s="29">
        <v>4.3541433086204343E-3</v>
      </c>
      <c r="S108" s="29">
        <v>1.9447134935521509E-2</v>
      </c>
      <c r="T108" s="29">
        <v>-3.8714512180690393E-2</v>
      </c>
      <c r="U108" s="29">
        <v>1.0896591224213412E-2</v>
      </c>
      <c r="V108" s="29">
        <v>-1.0610179112015571E-2</v>
      </c>
      <c r="W108" s="29">
        <v>-6.7535230157797776E-3</v>
      </c>
      <c r="X108" s="29">
        <v>1.8248681588399315E-2</v>
      </c>
      <c r="Y108" s="29">
        <v>4.3485111939738676E-2</v>
      </c>
      <c r="Z108" s="29">
        <v>-7.067167223092443E-3</v>
      </c>
      <c r="AA108" s="29">
        <f>LN('ΒΗΜΑ 2ο-ΤΙΜΕΣ'!AP107/'ΒΗΜΑ 2ο-ΤΙΜΕΣ'!AP106)</f>
        <v>1.6717675577827466E-3</v>
      </c>
    </row>
    <row r="109" spans="11:27">
      <c r="K109" s="28">
        <v>43067</v>
      </c>
      <c r="L109" s="29">
        <v>-1.3072081567352888E-2</v>
      </c>
      <c r="M109" s="29">
        <v>1.1104942840271153E-3</v>
      </c>
      <c r="N109" s="29">
        <v>9.6196631624793274E-3</v>
      </c>
      <c r="O109" s="29">
        <v>-7.8163563558797736E-3</v>
      </c>
      <c r="P109" s="29">
        <v>-1.3363227812167028E-2</v>
      </c>
      <c r="Q109" s="29">
        <v>-2.2472855852058628E-2</v>
      </c>
      <c r="R109" s="29">
        <v>-4.9731954364736305E-2</v>
      </c>
      <c r="S109" s="29">
        <v>-4.4543503493803087E-3</v>
      </c>
      <c r="T109" s="29">
        <v>1.9544596072970346E-2</v>
      </c>
      <c r="U109" s="29">
        <v>-1.972387227204235E-3</v>
      </c>
      <c r="V109" s="29">
        <v>-1.3423020332140661E-2</v>
      </c>
      <c r="W109" s="29">
        <v>2.899953699789811E-3</v>
      </c>
      <c r="X109" s="29">
        <v>-1.2739025777429714E-2</v>
      </c>
      <c r="Y109" s="29">
        <v>0</v>
      </c>
      <c r="Z109" s="29">
        <v>3.48467313301681E-2</v>
      </c>
      <c r="AA109" s="29">
        <f>LN('ΒΗΜΑ 2ο-ΤΙΜΕΣ'!AP108/'ΒΗΜΑ 2ο-ΤΙΜΕΣ'!AP107)</f>
        <v>2.4542258071984045E-3</v>
      </c>
    </row>
    <row r="110" spans="11:27">
      <c r="K110" s="28">
        <v>43068</v>
      </c>
      <c r="L110" s="29">
        <v>1.6607736399660546E-2</v>
      </c>
      <c r="M110" s="29">
        <v>-1.1104942840271764E-3</v>
      </c>
      <c r="N110" s="29">
        <v>-1.4464420491566725E-2</v>
      </c>
      <c r="O110" s="29">
        <v>-6.889791033815677E-3</v>
      </c>
      <c r="P110" s="29">
        <v>-3.6533743332455952E-2</v>
      </c>
      <c r="Q110" s="29">
        <v>-1.8349138668196541E-2</v>
      </c>
      <c r="R110" s="29">
        <v>-1.6110820272698369E-2</v>
      </c>
      <c r="S110" s="29">
        <v>-3.3285977633466746E-2</v>
      </c>
      <c r="T110" s="29">
        <v>0</v>
      </c>
      <c r="U110" s="29">
        <v>1.1776387323825119E-2</v>
      </c>
      <c r="V110" s="29">
        <v>0</v>
      </c>
      <c r="W110" s="29">
        <v>-1.2627656867801805E-2</v>
      </c>
      <c r="X110" s="29">
        <v>5.8436981489109214E-3</v>
      </c>
      <c r="Y110" s="29">
        <v>-1.2848142477848911E-2</v>
      </c>
      <c r="Z110" s="29">
        <v>0</v>
      </c>
      <c r="AA110" s="29">
        <f>LN('ΒΗΜΑ 2ο-ΤΙΜΕΣ'!AP109/'ΒΗΜΑ 2ο-ΤΙΜΕΣ'!AP108)</f>
        <v>1.6579643409658274E-2</v>
      </c>
    </row>
    <row r="111" spans="11:27">
      <c r="K111" s="28">
        <v>43069</v>
      </c>
      <c r="L111" s="29">
        <v>-5.8997221271883827E-3</v>
      </c>
      <c r="M111" s="29">
        <v>1.5435808129839248E-2</v>
      </c>
      <c r="N111" s="29">
        <v>1.0540282035432488E-2</v>
      </c>
      <c r="O111" s="29">
        <v>2.2944623838734118E-2</v>
      </c>
      <c r="P111" s="29">
        <v>0</v>
      </c>
      <c r="Q111" s="29">
        <v>-3.4540325252176207E-2</v>
      </c>
      <c r="R111" s="29">
        <v>-1.7948199319220572E-2</v>
      </c>
      <c r="S111" s="29">
        <v>1.9048194970694411E-2</v>
      </c>
      <c r="T111" s="29">
        <v>0</v>
      </c>
      <c r="U111" s="29">
        <v>0</v>
      </c>
      <c r="V111" s="29">
        <v>0</v>
      </c>
      <c r="W111" s="29">
        <v>-7.8508744757387668E-3</v>
      </c>
      <c r="X111" s="29">
        <v>-2.6569828666027941E-2</v>
      </c>
      <c r="Y111" s="29">
        <v>1.284814247784884E-2</v>
      </c>
      <c r="Z111" s="29">
        <v>-1.3793322132335873E-2</v>
      </c>
      <c r="AA111" s="29">
        <f>LN('ΒΗΜΑ 2ο-ΤΙΜΕΣ'!AP110/'ΒΗΜΑ 2ο-ΤΙΜΕΣ'!AP109)</f>
        <v>2.5566293491092037E-3</v>
      </c>
    </row>
    <row r="112" spans="11:27">
      <c r="K112" s="28">
        <v>43070</v>
      </c>
      <c r="L112" s="29">
        <v>-5.9347355198144658E-3</v>
      </c>
      <c r="M112" s="29">
        <v>2.1857932199802256E-3</v>
      </c>
      <c r="N112" s="29">
        <v>4.3677659571849558E-4</v>
      </c>
      <c r="O112" s="29">
        <v>-1.0674531246919737E-2</v>
      </c>
      <c r="P112" s="29">
        <v>-4.6620131058111901E-3</v>
      </c>
      <c r="Q112" s="29">
        <v>2.9899945695673971E-2</v>
      </c>
      <c r="R112" s="29">
        <v>5.7377112583302428E-2</v>
      </c>
      <c r="S112" s="29">
        <v>-1.5975995933724407E-2</v>
      </c>
      <c r="T112" s="29">
        <v>-6.4725145056174788E-3</v>
      </c>
      <c r="U112" s="29">
        <v>-1.6724442941194642E-2</v>
      </c>
      <c r="V112" s="29">
        <v>0</v>
      </c>
      <c r="W112" s="29">
        <v>1.9512814223581719E-2</v>
      </c>
      <c r="X112" s="29">
        <v>-2.9962569232344161E-3</v>
      </c>
      <c r="Y112" s="29">
        <v>1.2685159527315642E-2</v>
      </c>
      <c r="Z112" s="29">
        <v>2.7398974188114562E-2</v>
      </c>
      <c r="AA112" s="29">
        <f>LN('ΒΗΜΑ 2ο-ΤΙΜΕΣ'!AP111/'ΒΗΜΑ 2ο-ΤΙΜΕΣ'!AP110)</f>
        <v>1.1364521919074408E-2</v>
      </c>
    </row>
    <row r="113" spans="11:27">
      <c r="K113" s="28">
        <v>43073</v>
      </c>
      <c r="L113" s="29">
        <v>-9.5694510161506725E-3</v>
      </c>
      <c r="M113" s="29">
        <v>-2.3192646399275037E-2</v>
      </c>
      <c r="N113" s="29">
        <v>4.3573053689558473E-3</v>
      </c>
      <c r="O113" s="29">
        <v>-1.4742281737203431E-2</v>
      </c>
      <c r="P113" s="29">
        <v>-4.6838493124264262E-3</v>
      </c>
      <c r="Q113" s="29">
        <v>3.8027395589239323E-2</v>
      </c>
      <c r="R113" s="29">
        <v>1.7686533252509334E-2</v>
      </c>
      <c r="S113" s="29">
        <v>-3.0721990369701403E-3</v>
      </c>
      <c r="T113" s="29">
        <v>-1.3072081567352775E-2</v>
      </c>
      <c r="U113" s="29">
        <v>1.9821612039912025E-3</v>
      </c>
      <c r="V113" s="29">
        <v>-5.4200674693392556E-3</v>
      </c>
      <c r="W113" s="29">
        <v>-4.8426244757879032E-3</v>
      </c>
      <c r="X113" s="29">
        <v>1.5631133293511512E-2</v>
      </c>
      <c r="Y113" s="29">
        <v>8.3682496705165792E-3</v>
      </c>
      <c r="Z113" s="29">
        <v>0</v>
      </c>
      <c r="AA113" s="29">
        <f>LN('ΒΗΜΑ 2ο-ΤΙΜΕΣ'!AP112/'ΒΗΜΑ 2ο-ΤΙΜΕΣ'!AP111)</f>
        <v>-9.1513553791595838E-3</v>
      </c>
    </row>
    <row r="114" spans="11:27">
      <c r="K114" s="28">
        <v>43074</v>
      </c>
      <c r="L114" s="29">
        <v>9.5694510161506725E-3</v>
      </c>
      <c r="M114" s="29">
        <v>-2.2599831917240919E-2</v>
      </c>
      <c r="N114" s="29">
        <v>-1.3129291441792736E-2</v>
      </c>
      <c r="O114" s="29">
        <v>-4.962789342128902E-3</v>
      </c>
      <c r="P114" s="29">
        <v>2.3202897079664012E-2</v>
      </c>
      <c r="Q114" s="29">
        <v>0</v>
      </c>
      <c r="R114" s="29">
        <v>-1.3235487328250018E-2</v>
      </c>
      <c r="S114" s="29">
        <v>-3.0816665374080007E-3</v>
      </c>
      <c r="T114" s="29">
        <v>-6.6006840313520242E-3</v>
      </c>
      <c r="U114" s="29">
        <v>-4.962789342128902E-3</v>
      </c>
      <c r="V114" s="29">
        <v>1.8843087801479915E-2</v>
      </c>
      <c r="W114" s="29">
        <v>2.9083878959570019E-3</v>
      </c>
      <c r="X114" s="29">
        <v>-6.6691614362808429E-3</v>
      </c>
      <c r="Y114" s="29">
        <v>8.196393785143033E-2</v>
      </c>
      <c r="Z114" s="29">
        <v>0</v>
      </c>
      <c r="AA114" s="29">
        <f>LN('ΒΗΜΑ 2ο-ΤΙΜΕΣ'!AP113/'ΒΗΜΑ 2ο-ΤΙΜΕΣ'!AP112)</f>
        <v>-1.5500184670253436E-2</v>
      </c>
    </row>
    <row r="115" spans="11:27">
      <c r="K115" s="28">
        <v>43075</v>
      </c>
      <c r="L115" s="29">
        <v>0</v>
      </c>
      <c r="M115" s="29">
        <v>-5.7306747089850953E-3</v>
      </c>
      <c r="N115" s="29">
        <v>1.4432789345236971E-2</v>
      </c>
      <c r="O115" s="29">
        <v>-1.0000083334583534E-2</v>
      </c>
      <c r="P115" s="29">
        <v>3.1605339415331044E-2</v>
      </c>
      <c r="Q115" s="29">
        <v>-2.1116923440922697E-2</v>
      </c>
      <c r="R115" s="29">
        <v>-8.1754450152418164E-3</v>
      </c>
      <c r="S115" s="29">
        <v>3.0816665374081144E-3</v>
      </c>
      <c r="T115" s="29">
        <v>5.7893978418902668E-2</v>
      </c>
      <c r="U115" s="29">
        <v>8.9153636579523288E-3</v>
      </c>
      <c r="V115" s="29">
        <v>-1.3423020332140661E-2</v>
      </c>
      <c r="W115" s="29">
        <v>9.6339858811337904E-3</v>
      </c>
      <c r="X115" s="29">
        <v>-1.1967233322694212E-2</v>
      </c>
      <c r="Y115" s="29">
        <v>0.12437249514639813</v>
      </c>
      <c r="Z115" s="29">
        <v>-3.4367643504207769E-2</v>
      </c>
      <c r="AA115" s="29">
        <f>LN('ΒΗΜΑ 2ο-ΤΙΜΕΣ'!AP114/'ΒΗΜΑ 2ο-ΤΙΜΕΣ'!AP113)</f>
        <v>-3.9781665128939599E-3</v>
      </c>
    </row>
    <row r="116" spans="11:27">
      <c r="K116" s="28">
        <v>43076</v>
      </c>
      <c r="L116" s="29">
        <v>-8.3682496705166903E-3</v>
      </c>
      <c r="M116" s="29">
        <v>8.0137807235536162E-3</v>
      </c>
      <c r="N116" s="29">
        <v>3.0349036951541112E-3</v>
      </c>
      <c r="O116" s="29">
        <v>1.0994613501091816E-2</v>
      </c>
      <c r="P116" s="29">
        <v>-4.4543503493801968E-3</v>
      </c>
      <c r="Q116" s="29">
        <v>-1.5255533088370686E-3</v>
      </c>
      <c r="R116" s="29">
        <v>-1.9593693900401266E-2</v>
      </c>
      <c r="S116" s="29">
        <v>1.5267472130788381E-2</v>
      </c>
      <c r="T116" s="29">
        <v>-1.8928009885518911E-2</v>
      </c>
      <c r="U116" s="29">
        <v>-3.9525743158234693E-3</v>
      </c>
      <c r="V116" s="29">
        <v>1.0752791776261915E-2</v>
      </c>
      <c r="W116" s="29">
        <v>0</v>
      </c>
      <c r="X116" s="29">
        <v>-3.7629351337701748E-4</v>
      </c>
      <c r="Y116" s="29">
        <v>-3.4486176071169321E-2</v>
      </c>
      <c r="Z116" s="29">
        <v>2.0761991448429225E-2</v>
      </c>
      <c r="AA116" s="29">
        <f>LN('ΒΗΜΑ 2ο-ΤΙΜΕΣ'!AP115/'ΒΗΜΑ 2ο-ΤΙΜΕΣ'!AP114)</f>
        <v>1.6892243886610511E-3</v>
      </c>
    </row>
    <row r="117" spans="11:27">
      <c r="K117" s="28">
        <v>43077</v>
      </c>
      <c r="L117" s="29">
        <v>2.6067826769917684E-2</v>
      </c>
      <c r="M117" s="29">
        <v>-2.2831060145685209E-3</v>
      </c>
      <c r="N117" s="29">
        <v>7.3323597864523816E-3</v>
      </c>
      <c r="O117" s="29">
        <v>1.577942010396521E-2</v>
      </c>
      <c r="P117" s="29">
        <v>8.8889474172457739E-3</v>
      </c>
      <c r="Q117" s="29">
        <v>1.5255533088371917E-3</v>
      </c>
      <c r="R117" s="29">
        <v>1.8100041643617937E-2</v>
      </c>
      <c r="S117" s="29">
        <v>-3.7950709685514979E-3</v>
      </c>
      <c r="T117" s="29">
        <v>-4.5610511252052295E-2</v>
      </c>
      <c r="U117" s="29">
        <v>0</v>
      </c>
      <c r="V117" s="29">
        <v>-1.3459153374004801E-2</v>
      </c>
      <c r="W117" s="29">
        <v>6.6889881507967101E-3</v>
      </c>
      <c r="X117" s="29">
        <v>-5.6614606775428544E-3</v>
      </c>
      <c r="Y117" s="29">
        <v>1.0471299867295437E-2</v>
      </c>
      <c r="Z117" s="29">
        <v>6.8259650703998906E-3</v>
      </c>
      <c r="AA117" s="29">
        <f>LN('ΒΗΜΑ 2ο-ΤΙΜΕΣ'!AP116/'ΒΗΜΑ 2ο-ΤΙΜΕΣ'!AP115)</f>
        <v>1.6278226442307326E-2</v>
      </c>
    </row>
    <row r="118" spans="11:27">
      <c r="K118" s="28">
        <v>43080</v>
      </c>
      <c r="L118" s="29">
        <v>-5.8651194523981339E-3</v>
      </c>
      <c r="M118" s="29">
        <v>1.5873349156290163E-2</v>
      </c>
      <c r="N118" s="29">
        <v>1.2883832574545969E-3</v>
      </c>
      <c r="O118" s="29">
        <v>5.3671756067399969E-3</v>
      </c>
      <c r="P118" s="29">
        <v>1.7544309650909525E-2</v>
      </c>
      <c r="Q118" s="29">
        <v>0</v>
      </c>
      <c r="R118" s="29">
        <v>7.4460507840785322E-3</v>
      </c>
      <c r="S118" s="29">
        <v>-7.633624855071095E-3</v>
      </c>
      <c r="T118" s="29">
        <v>0</v>
      </c>
      <c r="U118" s="29">
        <v>-3.8349805374865979E-2</v>
      </c>
      <c r="V118" s="29">
        <v>-2.1918685707646275E-2</v>
      </c>
      <c r="W118" s="29">
        <v>4.7506027585977988E-3</v>
      </c>
      <c r="X118" s="29">
        <v>5.2850255140537723E-3</v>
      </c>
      <c r="Y118" s="29">
        <v>-4.0749659173556232E-2</v>
      </c>
      <c r="Z118" s="29">
        <v>0</v>
      </c>
      <c r="AA118" s="29">
        <f>LN('ΒΗΜΑ 2ο-ΤΙΜΕΣ'!AP117/'ΒΗΜΑ 2ο-ΤΙΜΕΣ'!AP116)</f>
        <v>-3.0422078777136807E-3</v>
      </c>
    </row>
    <row r="119" spans="11:27">
      <c r="K119" s="28">
        <v>43081</v>
      </c>
      <c r="L119" s="29">
        <v>-3.5356548323076439E-3</v>
      </c>
      <c r="M119" s="29">
        <v>-6.7720349099445847E-3</v>
      </c>
      <c r="N119" s="29">
        <v>0</v>
      </c>
      <c r="O119" s="29">
        <v>-1.7178336535084628E-2</v>
      </c>
      <c r="P119" s="29">
        <v>6.725222700916747E-2</v>
      </c>
      <c r="Q119" s="29">
        <v>-1.5361285161487206E-2</v>
      </c>
      <c r="R119" s="29">
        <v>2.9629651306570487E-3</v>
      </c>
      <c r="S119" s="29">
        <v>-1.9342962843130987E-2</v>
      </c>
      <c r="T119" s="29">
        <v>-2.0202707317519466E-2</v>
      </c>
      <c r="U119" s="29">
        <v>-8.2645098498934245E-3</v>
      </c>
      <c r="V119" s="29">
        <v>5.1293294387550481E-2</v>
      </c>
      <c r="W119" s="29">
        <v>1.3182865114878272E-2</v>
      </c>
      <c r="X119" s="29">
        <v>-4.528309624747511E-3</v>
      </c>
      <c r="Y119" s="29">
        <v>3.0278359306260858E-2</v>
      </c>
      <c r="Z119" s="29">
        <v>-1.3698844358161915E-2</v>
      </c>
      <c r="AA119" s="29">
        <f>LN('ΒΗΜΑ 2ο-ΤΙΜΕΣ'!AP118/'ΒΗΜΑ 2ο-ΤΙΜΕΣ'!AP117)</f>
        <v>-4.0625359709231583E-5</v>
      </c>
    </row>
    <row r="120" spans="11:27">
      <c r="K120" s="28">
        <v>43082</v>
      </c>
      <c r="L120" s="29">
        <v>3.5356548323075758E-3</v>
      </c>
      <c r="M120" s="29">
        <v>7.8962621222255398E-3</v>
      </c>
      <c r="N120" s="29">
        <v>2.1232220105774118E-2</v>
      </c>
      <c r="O120" s="29">
        <v>1.4742281737203431E-2</v>
      </c>
      <c r="P120" s="29">
        <v>3.593200922606337E-2</v>
      </c>
      <c r="Q120" s="29">
        <v>-2.8259337314403162E-2</v>
      </c>
      <c r="R120" s="29">
        <v>2.9156584291455487E-2</v>
      </c>
      <c r="S120" s="29">
        <v>2.3167059281534379E-2</v>
      </c>
      <c r="T120" s="29">
        <v>6.7796869853787691E-3</v>
      </c>
      <c r="U120" s="29">
        <v>1.0320009031989449E-2</v>
      </c>
      <c r="V120" s="29">
        <v>2.5975486403260736E-2</v>
      </c>
      <c r="W120" s="29">
        <v>2.9495225697634759E-2</v>
      </c>
      <c r="X120" s="29">
        <v>4.9047447882366478E-3</v>
      </c>
      <c r="Y120" s="29">
        <v>-1.7699577099400749E-2</v>
      </c>
      <c r="Z120" s="29">
        <v>6.8728792877620504E-3</v>
      </c>
      <c r="AA120" s="29">
        <f>LN('ΒΗΜΑ 2ο-ΤΙΜΕΣ'!AP119/'ΒΗΜΑ 2ο-ΤΙΜΕΣ'!AP118)</f>
        <v>1.5213302417061963E-2</v>
      </c>
    </row>
    <row r="121" spans="11:27">
      <c r="K121" s="28">
        <v>43083</v>
      </c>
      <c r="L121" s="29">
        <v>2.3256862164267183E-2</v>
      </c>
      <c r="M121" s="29">
        <v>-1.1242272122808802E-3</v>
      </c>
      <c r="N121" s="29">
        <v>1.6667052485211643E-2</v>
      </c>
      <c r="O121" s="29">
        <v>2.436054797881121E-3</v>
      </c>
      <c r="P121" s="29">
        <v>-1.9802627296179643E-2</v>
      </c>
      <c r="Q121" s="29">
        <v>7.9552631701953688E-2</v>
      </c>
      <c r="R121" s="29">
        <v>3.8059561824345195E-2</v>
      </c>
      <c r="S121" s="29">
        <v>-7.6628727455691371E-3</v>
      </c>
      <c r="T121" s="29">
        <v>1.3423020332140771E-2</v>
      </c>
      <c r="U121" s="29">
        <v>1.8311803642337688E-2</v>
      </c>
      <c r="V121" s="29">
        <v>2.0305266160745523E-2</v>
      </c>
      <c r="W121" s="29">
        <v>5.4347959859569949E-3</v>
      </c>
      <c r="X121" s="29">
        <v>-1.1297308676607482E-3</v>
      </c>
      <c r="Y121" s="29">
        <v>2.1202207650602906E-2</v>
      </c>
      <c r="Z121" s="29">
        <v>2.7028672387919419E-2</v>
      </c>
      <c r="AA121" s="29">
        <f>LN('ΒΗΜΑ 2ο-ΤΙΜΕΣ'!AP120/'ΒΗΜΑ 2ο-ΤΙΜΕΣ'!AP119)</f>
        <v>2.3476525194705458E-2</v>
      </c>
    </row>
    <row r="122" spans="11:27">
      <c r="K122" s="28">
        <v>43084</v>
      </c>
      <c r="L122" s="29">
        <v>0</v>
      </c>
      <c r="M122" s="29">
        <v>-4.5095905059751489E-3</v>
      </c>
      <c r="N122" s="29">
        <v>8.2304991365154435E-3</v>
      </c>
      <c r="O122" s="29">
        <v>9.6853057344636791E-3</v>
      </c>
      <c r="P122" s="29">
        <v>-7.9043207340452851E-2</v>
      </c>
      <c r="Q122" s="29">
        <v>2.8987536873252187E-2</v>
      </c>
      <c r="R122" s="29">
        <v>-5.5478644377179786E-3</v>
      </c>
      <c r="S122" s="29">
        <v>1.5267472130788381E-2</v>
      </c>
      <c r="T122" s="29">
        <v>6.6445427186685108E-3</v>
      </c>
      <c r="U122" s="29">
        <v>-2.0181641562371246E-3</v>
      </c>
      <c r="V122" s="29">
        <v>7.5094220221313479E-3</v>
      </c>
      <c r="W122" s="29">
        <v>1.8050546417300189E-3</v>
      </c>
      <c r="X122" s="29">
        <v>-1.9403309897587418E-2</v>
      </c>
      <c r="Y122" s="29">
        <v>1.0434877292579494E-2</v>
      </c>
      <c r="Z122" s="29">
        <v>-3.0459207484708459E-2</v>
      </c>
      <c r="AA122" s="29">
        <f>LN('ΒΗΜΑ 2ο-ΤΙΜΕΣ'!AP121/'ΒΗΜΑ 2ο-ΤΙΜΕΣ'!AP120)</f>
        <v>2.4750379523592392E-4</v>
      </c>
    </row>
    <row r="123" spans="11:27">
      <c r="K123" s="28">
        <v>43087</v>
      </c>
      <c r="L123" s="29">
        <v>6.8728792877620504E-3</v>
      </c>
      <c r="M123" s="29">
        <v>1.1236073266925752E-2</v>
      </c>
      <c r="N123" s="29">
        <v>0</v>
      </c>
      <c r="O123" s="29">
        <v>2.8505492997926259E-2</v>
      </c>
      <c r="P123" s="29">
        <v>2.5642430613337652E-2</v>
      </c>
      <c r="Q123" s="29">
        <v>-5.7306747089849834E-3</v>
      </c>
      <c r="R123" s="29">
        <v>5.547864437717963E-3</v>
      </c>
      <c r="S123" s="29">
        <v>1.1299555253933466E-2</v>
      </c>
      <c r="T123" s="29">
        <v>1.3158084577511201E-2</v>
      </c>
      <c r="U123" s="29">
        <v>6.0423144559626617E-3</v>
      </c>
      <c r="V123" s="29">
        <v>2.4906613124518304E-3</v>
      </c>
      <c r="W123" s="29">
        <v>2.7569554038174213E-2</v>
      </c>
      <c r="X123" s="29">
        <v>2.915216851033698E-2</v>
      </c>
      <c r="Y123" s="29">
        <v>8.1372671960543291E-2</v>
      </c>
      <c r="Z123" s="29">
        <v>3.0459207484708439E-2</v>
      </c>
      <c r="AA123" s="29">
        <f>LN('ΒΗΜΑ 2ο-ΤΙΜΕΣ'!AP122/'ΒΗΜΑ 2ο-ΤΙΜΕΣ'!AP121)</f>
        <v>2.0625666727014477E-2</v>
      </c>
    </row>
    <row r="124" spans="11:27">
      <c r="K124" s="28">
        <v>43088</v>
      </c>
      <c r="L124" s="29">
        <v>-4.5766670274117547E-3</v>
      </c>
      <c r="M124" s="29">
        <v>6.6815393334826471E-3</v>
      </c>
      <c r="N124" s="29">
        <v>-1.2371291802546718E-2</v>
      </c>
      <c r="O124" s="29">
        <v>1.6260520871780107E-2</v>
      </c>
      <c r="P124" s="29">
        <v>4.2105325363434578E-3</v>
      </c>
      <c r="Q124" s="29">
        <v>-1.1560822401075971E-2</v>
      </c>
      <c r="R124" s="29">
        <v>-4.158010148663677E-3</v>
      </c>
      <c r="S124" s="29">
        <v>-1.8904154639152723E-2</v>
      </c>
      <c r="T124" s="29">
        <v>0</v>
      </c>
      <c r="U124" s="29">
        <v>1.3958352250706855E-2</v>
      </c>
      <c r="V124" s="29">
        <v>9.9010709827115368E-3</v>
      </c>
      <c r="W124" s="29">
        <v>-5.2770571008437812E-3</v>
      </c>
      <c r="X124" s="29">
        <v>0</v>
      </c>
      <c r="Y124" s="29">
        <v>5.8840500022933395E-2</v>
      </c>
      <c r="Z124" s="29">
        <v>1.980262729617973E-2</v>
      </c>
      <c r="AA124" s="29">
        <f>LN('ΒΗΜΑ 2ο-ΤΙΜΕΣ'!AP123/'ΒΗΜΑ 2ο-ΤΙΜΕΣ'!AP122)</f>
        <v>2.9341413063313217E-4</v>
      </c>
    </row>
    <row r="125" spans="11:27">
      <c r="K125" s="28">
        <v>43089</v>
      </c>
      <c r="L125" s="29">
        <v>1.0268202027199792E-2</v>
      </c>
      <c r="M125" s="29">
        <v>1.1092624542857557E-3</v>
      </c>
      <c r="N125" s="29">
        <v>8.2645098498934314E-3</v>
      </c>
      <c r="O125" s="29">
        <v>6.8886609951853157E-3</v>
      </c>
      <c r="P125" s="29">
        <v>-2.1232220105774052E-2</v>
      </c>
      <c r="Q125" s="29">
        <v>1.7291497110061043E-2</v>
      </c>
      <c r="R125" s="29">
        <v>-1.5395685477973554E-2</v>
      </c>
      <c r="S125" s="29">
        <v>1.1385322225125429E-2</v>
      </c>
      <c r="T125" s="29">
        <v>1.2987195526811112E-2</v>
      </c>
      <c r="U125" s="29">
        <v>-3.9682591756205112E-3</v>
      </c>
      <c r="V125" s="29">
        <v>-7.416597655049483E-3</v>
      </c>
      <c r="W125" s="29">
        <v>1.2270092591814401E-2</v>
      </c>
      <c r="X125" s="29">
        <v>1.0762768580192763E-2</v>
      </c>
      <c r="Y125" s="29">
        <v>-7.5472056353829663E-3</v>
      </c>
      <c r="Z125" s="29">
        <v>3.2626456348163694E-3</v>
      </c>
      <c r="AA125" s="29">
        <f>LN('ΒΗΜΑ 2ο-ΤΙΜΕΣ'!AP124/'ΒΗΜΑ 2ο-ΤΙΜΕΣ'!AP123)</f>
        <v>7.3075122001232369E-3</v>
      </c>
    </row>
    <row r="126" spans="11:27">
      <c r="K126" s="28">
        <v>43090</v>
      </c>
      <c r="L126" s="29">
        <v>2.1337137388131106E-2</v>
      </c>
      <c r="M126" s="29">
        <v>-3.3314855910033568E-3</v>
      </c>
      <c r="N126" s="29">
        <v>0</v>
      </c>
      <c r="O126" s="29">
        <v>1.3636574949545444E-2</v>
      </c>
      <c r="P126" s="29">
        <v>-1.2959144642505341E-2</v>
      </c>
      <c r="Q126" s="29">
        <v>-3.7850224131097523E-2</v>
      </c>
      <c r="R126" s="29">
        <v>8.427016161880142E-3</v>
      </c>
      <c r="S126" s="29">
        <v>0</v>
      </c>
      <c r="T126" s="29">
        <v>2.5479085300984968E-2</v>
      </c>
      <c r="U126" s="29">
        <v>1.7734454939768475E-2</v>
      </c>
      <c r="V126" s="29">
        <v>-4.9751346401139549E-3</v>
      </c>
      <c r="W126" s="29">
        <v>-2.6166608911718501E-3</v>
      </c>
      <c r="X126" s="29">
        <v>-1.1882798564742583E-2</v>
      </c>
      <c r="Y126" s="29">
        <v>-4.493397247925808E-2</v>
      </c>
      <c r="Z126" s="29">
        <v>9.7245498919947809E-3</v>
      </c>
      <c r="AA126" s="29">
        <f>LN('ΒΗΜΑ 2ο-ΤΙΜΕΣ'!AP125/'ΒΗΜΑ 2ο-ΤΙΜΕΣ'!AP124)</f>
        <v>4.2707569051205103E-3</v>
      </c>
    </row>
    <row r="127" spans="11:27">
      <c r="K127" s="28">
        <v>43091</v>
      </c>
      <c r="L127" s="29">
        <v>-5.571045049455472E-3</v>
      </c>
      <c r="M127" s="29">
        <v>3.3314855910034193E-3</v>
      </c>
      <c r="N127" s="29">
        <v>2.4391453124159048E-2</v>
      </c>
      <c r="O127" s="29">
        <v>1.567781271922979E-2</v>
      </c>
      <c r="P127" s="29">
        <v>-1.3129291441792623E-2</v>
      </c>
      <c r="Q127" s="29">
        <v>2.0558727021036567E-2</v>
      </c>
      <c r="R127" s="29">
        <v>4.7790663836348481E-2</v>
      </c>
      <c r="S127" s="29">
        <v>-1.1385322225125352E-2</v>
      </c>
      <c r="T127" s="29">
        <v>-2.5479085300984899E-2</v>
      </c>
      <c r="U127" s="29">
        <v>2.9824240310713776E-2</v>
      </c>
      <c r="V127" s="29">
        <v>7.4534506545809722E-3</v>
      </c>
      <c r="W127" s="29">
        <v>1.1289742144600533E-2</v>
      </c>
      <c r="X127" s="29">
        <v>1.0405147760229345E-2</v>
      </c>
      <c r="Y127" s="29">
        <v>6.3191363514785324E-3</v>
      </c>
      <c r="Z127" s="29">
        <v>0</v>
      </c>
      <c r="AA127" s="29">
        <f>LN('ΒΗΜΑ 2ο-ΤΙΜΕΣ'!AP126/'ΒΗΜΑ 2ο-ΤΙΜΕΣ'!AP125)</f>
        <v>1.3686922027769728E-2</v>
      </c>
    </row>
    <row r="128" spans="11:27">
      <c r="K128" s="28">
        <v>43096</v>
      </c>
      <c r="L128" s="29">
        <v>1.1111225425070849E-2</v>
      </c>
      <c r="M128" s="29">
        <v>1.3216051391526462E-2</v>
      </c>
      <c r="N128" s="29">
        <v>0</v>
      </c>
      <c r="O128" s="29">
        <v>1.762160134981941E-2</v>
      </c>
      <c r="P128" s="29">
        <v>-8.8496152769824993E-3</v>
      </c>
      <c r="Q128" s="29">
        <v>3.1476132102017503E-2</v>
      </c>
      <c r="R128" s="29">
        <v>-8.0321716972641538E-3</v>
      </c>
      <c r="S128" s="29">
        <v>0</v>
      </c>
      <c r="T128" s="29">
        <v>2.5479085300984968E-2</v>
      </c>
      <c r="U128" s="29">
        <v>4.7281411959458957E-3</v>
      </c>
      <c r="V128" s="29">
        <v>2.2032714999882706E-2</v>
      </c>
      <c r="W128" s="29">
        <v>1.7256259674696358E-3</v>
      </c>
      <c r="X128" s="29">
        <v>1.8467225931647112E-3</v>
      </c>
      <c r="Y128" s="29">
        <v>7.8431774610258787E-3</v>
      </c>
      <c r="Z128" s="29">
        <v>1.9169916107720123E-2</v>
      </c>
      <c r="AA128" s="29">
        <f>LN('ΒΗΜΑ 2ο-ΤΙΜΕΣ'!AP127/'ΒΗΜΑ 2ο-ΤΙΜΕΣ'!AP126)</f>
        <v>6.4217219593364775E-3</v>
      </c>
    </row>
    <row r="129" spans="11:27">
      <c r="K129" s="28">
        <v>43097</v>
      </c>
      <c r="L129" s="29">
        <v>5.5096558109694795E-3</v>
      </c>
      <c r="M129" s="29">
        <v>-2.1905813798188088E-3</v>
      </c>
      <c r="N129" s="29">
        <v>0</v>
      </c>
      <c r="O129" s="29">
        <v>-2.1857932199800967E-3</v>
      </c>
      <c r="P129" s="29">
        <v>-4.4543503493801968E-3</v>
      </c>
      <c r="Q129" s="29">
        <v>0</v>
      </c>
      <c r="R129" s="29">
        <v>1.3431835464675379E-3</v>
      </c>
      <c r="S129" s="29">
        <v>-1.151644206155918E-2</v>
      </c>
      <c r="T129" s="29">
        <v>-1.9048194970694474E-2</v>
      </c>
      <c r="U129" s="29">
        <v>4.7058910374127138E-3</v>
      </c>
      <c r="V129" s="29">
        <v>2.4183808642816527E-3</v>
      </c>
      <c r="W129" s="29">
        <v>-8.6580627431145415E-3</v>
      </c>
      <c r="X129" s="29">
        <v>4.7855788000130597E-3</v>
      </c>
      <c r="Y129" s="29">
        <v>-5.6239718322876081E-2</v>
      </c>
      <c r="Z129" s="29">
        <v>-3.8714512180690393E-2</v>
      </c>
      <c r="AA129" s="29">
        <f>LN('ΒΗΜΑ 2ο-ΤΙΜΕΣ'!AP128/'ΒΗΜΑ 2ο-ΤΙΜΕΣ'!AP127)</f>
        <v>-1.2659656228252337E-2</v>
      </c>
    </row>
    <row r="130" spans="11:27">
      <c r="K130" s="28">
        <v>43098</v>
      </c>
      <c r="L130" s="29">
        <v>1.092907053219023E-2</v>
      </c>
      <c r="M130" s="29">
        <v>2.1905813798186818E-3</v>
      </c>
      <c r="N130" s="29">
        <v>-8.0645598367304078E-3</v>
      </c>
      <c r="O130" s="29">
        <v>2.1857932199802256E-3</v>
      </c>
      <c r="P130" s="29">
        <v>-8.9686699827603751E-3</v>
      </c>
      <c r="Q130" s="29">
        <v>1.398624197473987E-2</v>
      </c>
      <c r="R130" s="29">
        <v>0</v>
      </c>
      <c r="S130" s="29">
        <v>-2.3438572972017468E-2</v>
      </c>
      <c r="T130" s="29">
        <v>2.5317807984290001E-2</v>
      </c>
      <c r="U130" s="29">
        <v>-1.4184634991956413E-2</v>
      </c>
      <c r="V130" s="29">
        <v>4.8192864359489218E-3</v>
      </c>
      <c r="W130" s="29">
        <v>0</v>
      </c>
      <c r="X130" s="29">
        <v>7.3421442358473214E-4</v>
      </c>
      <c r="Y130" s="29">
        <v>-7.5507552508145059E-2</v>
      </c>
      <c r="Z130" s="29">
        <v>1.9544596072970346E-2</v>
      </c>
      <c r="AA130" s="29">
        <f>LN('ΒΗΜΑ 2ο-ΤΙΜΕΣ'!AP129/'ΒΗΜΑ 2ο-ΤΙΜΕΣ'!AP128)</f>
        <v>4.1463260811749692E-3</v>
      </c>
    </row>
    <row r="131" spans="11:27">
      <c r="K131" s="28">
        <v>43102</v>
      </c>
      <c r="L131" s="29">
        <v>1.0810916104215676E-2</v>
      </c>
      <c r="M131" s="29">
        <v>1.1963166058275224E-2</v>
      </c>
      <c r="N131" s="29">
        <v>2.4001152099543045E-2</v>
      </c>
      <c r="O131" s="29">
        <v>-1.0977058631150907E-2</v>
      </c>
      <c r="P131" s="29">
        <v>6.5382759262851711E-2</v>
      </c>
      <c r="Q131" s="29">
        <v>1.3793322132335769E-2</v>
      </c>
      <c r="R131" s="29">
        <v>0</v>
      </c>
      <c r="S131" s="29">
        <v>2.3438572972017381E-2</v>
      </c>
      <c r="T131" s="29">
        <v>1.8576385572935238E-2</v>
      </c>
      <c r="U131" s="29">
        <v>1.4184634991956381E-2</v>
      </c>
      <c r="V131" s="29">
        <v>9.5694510161506725E-3</v>
      </c>
      <c r="W131" s="29">
        <v>1.6386740114772525E-2</v>
      </c>
      <c r="X131" s="29">
        <v>-4.4133944384127499E-3</v>
      </c>
      <c r="Y131" s="29">
        <v>3.3307198017768547E-2</v>
      </c>
      <c r="Z131" s="29">
        <v>2.5479085300984968E-2</v>
      </c>
      <c r="AA131" s="29">
        <f>LN('ΒΗΜΑ 2ο-ΤΙΜΕΣ'!AP130/'ΒΗΜΑ 2ο-ΤΙΜΕΣ'!AP129)</f>
        <v>1.9915766095247669E-2</v>
      </c>
    </row>
    <row r="132" spans="11:27">
      <c r="K132" s="28">
        <v>43103</v>
      </c>
      <c r="L132" s="29">
        <v>1.4941579998198923E-2</v>
      </c>
      <c r="M132" s="29">
        <v>-1.8549358911131936E-2</v>
      </c>
      <c r="N132" s="29">
        <v>0</v>
      </c>
      <c r="O132" s="29">
        <v>6.6006840313520927E-3</v>
      </c>
      <c r="P132" s="29">
        <v>-1.2739025777429826E-2</v>
      </c>
      <c r="Q132" s="29">
        <v>-2.7434859457508326E-3</v>
      </c>
      <c r="R132" s="29">
        <v>2.6809667532577425E-3</v>
      </c>
      <c r="S132" s="29">
        <v>2.6668247082161489E-2</v>
      </c>
      <c r="T132" s="29">
        <v>4.2048236243499404E-2</v>
      </c>
      <c r="U132" s="29">
        <v>-4.7058910374127277E-3</v>
      </c>
      <c r="V132" s="29">
        <v>2.1202207650602906E-2</v>
      </c>
      <c r="W132" s="29">
        <v>-3.4275954722673722E-3</v>
      </c>
      <c r="X132" s="29">
        <v>-2.2140230446304763E-3</v>
      </c>
      <c r="Y132" s="29">
        <v>-2.6202372394024072E-2</v>
      </c>
      <c r="Z132" s="29">
        <v>-1.2658396871923465E-2</v>
      </c>
      <c r="AA132" s="29">
        <f>LN('ΒΗΜΑ 2ο-ΤΙΜΕΣ'!AP131/'ΒΗΜΑ 2ο-ΤΙΜΕΣ'!AP130)</f>
        <v>-1.430449245961421E-3</v>
      </c>
    </row>
    <row r="133" spans="11:27">
      <c r="K133" s="28">
        <v>43104</v>
      </c>
      <c r="L133" s="29">
        <v>-6.3762171392758851E-3</v>
      </c>
      <c r="M133" s="29">
        <v>2.178735418490723E-2</v>
      </c>
      <c r="N133" s="29">
        <v>4.2559614418795903E-2</v>
      </c>
      <c r="O133" s="29">
        <v>8.7336799687546315E-3</v>
      </c>
      <c r="P133" s="29">
        <v>-8.5837436913914419E-3</v>
      </c>
      <c r="Q133" s="29">
        <v>-5.5096558109695845E-3</v>
      </c>
      <c r="R133" s="29">
        <v>9.3271828751388813E-3</v>
      </c>
      <c r="S133" s="29">
        <v>-1.1342276603934495E-2</v>
      </c>
      <c r="T133" s="29">
        <v>8.9948236662939579E-2</v>
      </c>
      <c r="U133" s="29">
        <v>8.4547239189324518E-3</v>
      </c>
      <c r="V133" s="29">
        <v>-1.1723463696059146E-2</v>
      </c>
      <c r="W133" s="29">
        <v>0</v>
      </c>
      <c r="X133" s="29">
        <v>3.6934441786434113E-4</v>
      </c>
      <c r="Y133" s="29">
        <v>1.2313260233356887E-2</v>
      </c>
      <c r="Z133" s="29">
        <v>1.5798116876591092E-2</v>
      </c>
      <c r="AA133" s="29">
        <f>LN('ΒΗΜΑ 2ο-ΤΙΜΕΣ'!AP132/'ΒΗΜΑ 2ο-ΤΙΜΕΣ'!AP131)</f>
        <v>1.0273229257917141E-2</v>
      </c>
    </row>
    <row r="134" spans="11:27">
      <c r="K134" s="28">
        <v>43105</v>
      </c>
      <c r="L134" s="29">
        <v>1.2712035588361724E-2</v>
      </c>
      <c r="M134" s="29">
        <v>3.2275444908665646E-3</v>
      </c>
      <c r="N134" s="29">
        <v>1.1299555253933466E-2</v>
      </c>
      <c r="O134" s="29">
        <v>1.7241806434505954E-2</v>
      </c>
      <c r="P134" s="29">
        <v>1.709443335930004E-2</v>
      </c>
      <c r="Q134" s="29">
        <v>2.1858793812499017E-2</v>
      </c>
      <c r="R134" s="29">
        <v>-7.98939003347875E-3</v>
      </c>
      <c r="S134" s="29">
        <v>8.3837778642088009E-2</v>
      </c>
      <c r="T134" s="29">
        <v>1.600034134644112E-2</v>
      </c>
      <c r="U134" s="29">
        <v>9.350164309066464E-4</v>
      </c>
      <c r="V134" s="29">
        <v>-4.728141195946012E-3</v>
      </c>
      <c r="W134" s="29">
        <v>-1.8190194060057809E-2</v>
      </c>
      <c r="X134" s="29">
        <v>1.7569998101383485E-2</v>
      </c>
      <c r="Y134" s="29">
        <v>1.7331456351639941E-2</v>
      </c>
      <c r="Z134" s="29">
        <v>7.2539344381095508E-2</v>
      </c>
      <c r="AA134" s="29">
        <f>LN('ΒΗΜΑ 2ο-ΤΙΜΕΣ'!AP133/'ΒΗΜΑ 2ο-ΤΙΜΕΣ'!AP132)</f>
        <v>4.7599002584485083E-3</v>
      </c>
    </row>
    <row r="135" spans="11:27">
      <c r="K135" s="28">
        <v>43108</v>
      </c>
      <c r="L135" s="29">
        <v>5.249355886143745E-3</v>
      </c>
      <c r="M135" s="29">
        <v>6.4240049613548808E-3</v>
      </c>
      <c r="N135" s="29">
        <v>1.1173300598125255E-2</v>
      </c>
      <c r="O135" s="29">
        <v>-4.2826617920007359E-3</v>
      </c>
      <c r="P135" s="29">
        <v>-4.2462908814509849E-3</v>
      </c>
      <c r="Q135" s="29">
        <v>1.0752791776261915E-2</v>
      </c>
      <c r="R135" s="29">
        <v>2.1164811192043116E-2</v>
      </c>
      <c r="S135" s="29">
        <v>1.3889112160667093E-2</v>
      </c>
      <c r="T135" s="29">
        <v>-1.6000341346441075E-2</v>
      </c>
      <c r="U135" s="29">
        <v>8.3760378021826825E-3</v>
      </c>
      <c r="V135" s="29">
        <v>-2.3724803536303565E-3</v>
      </c>
      <c r="W135" s="29">
        <v>1.2163486193197402E-2</v>
      </c>
      <c r="X135" s="29">
        <v>4.7058910374127138E-3</v>
      </c>
      <c r="Y135" s="29">
        <v>0</v>
      </c>
      <c r="Z135" s="29">
        <v>0</v>
      </c>
      <c r="AA135" s="29">
        <f>LN('ΒΗΜΑ 2ο-ΤΙΜΕΣ'!AP134/'ΒΗΜΑ 2ο-ΤΙΜΕΣ'!AP133)</f>
        <v>8.8910805580847321E-3</v>
      </c>
    </row>
    <row r="136" spans="11:27">
      <c r="K136" s="28">
        <v>43109</v>
      </c>
      <c r="L136" s="29">
        <v>0</v>
      </c>
      <c r="M136" s="29">
        <v>1.3778702356164475E-2</v>
      </c>
      <c r="N136" s="29">
        <v>-7.4349784875180902E-3</v>
      </c>
      <c r="O136" s="29">
        <v>4.2826617920007281E-3</v>
      </c>
      <c r="P136" s="29">
        <v>4.246290881451004E-3</v>
      </c>
      <c r="Q136" s="29">
        <v>3.9323546203914303E-2</v>
      </c>
      <c r="R136" s="29">
        <v>3.9190122007358233E-3</v>
      </c>
      <c r="S136" s="29">
        <v>0</v>
      </c>
      <c r="T136" s="29">
        <v>6.755815101129109E-2</v>
      </c>
      <c r="U136" s="29">
        <v>2.7764941482922231E-3</v>
      </c>
      <c r="V136" s="29">
        <v>7.1006215495763685E-3</v>
      </c>
      <c r="W136" s="29">
        <v>1.7256259674696358E-3</v>
      </c>
      <c r="X136" s="29">
        <v>-5.4318438823617293E-3</v>
      </c>
      <c r="Y136" s="29">
        <v>8.5543720966585954E-3</v>
      </c>
      <c r="Z136" s="29">
        <v>-2.0619287202735818E-2</v>
      </c>
      <c r="AA136" s="29">
        <f>LN('ΒΗΜΑ 2ο-ΤΙΜΕΣ'!AP135/'ΒΗΜΑ 2ο-ΤΙΜΕΣ'!AP134)</f>
        <v>4.9451665054869387E-3</v>
      </c>
    </row>
    <row r="137" spans="11:27">
      <c r="K137" s="28">
        <v>43110</v>
      </c>
      <c r="L137" s="29">
        <v>0</v>
      </c>
      <c r="M137" s="29">
        <v>-2.1074823395646983E-3</v>
      </c>
      <c r="N137" s="29">
        <v>-7.4906717291576257E-3</v>
      </c>
      <c r="O137" s="29">
        <v>0</v>
      </c>
      <c r="P137" s="29">
        <v>0</v>
      </c>
      <c r="Q137" s="29">
        <v>-5.1546505886645375E-3</v>
      </c>
      <c r="R137" s="29">
        <v>-2.6109675407202907E-3</v>
      </c>
      <c r="S137" s="29">
        <v>0</v>
      </c>
      <c r="T137" s="29">
        <v>3.4571344065088723E-2</v>
      </c>
      <c r="U137" s="29">
        <v>2.7688065681330189E-3</v>
      </c>
      <c r="V137" s="29">
        <v>-1.4252022707201615E-2</v>
      </c>
      <c r="W137" s="29">
        <v>-1.0398707220898511E-2</v>
      </c>
      <c r="X137" s="29">
        <v>-1.6844045256434546E-2</v>
      </c>
      <c r="Y137" s="29">
        <v>5.097717071668801E-3</v>
      </c>
      <c r="Z137" s="29">
        <v>1.7699577099400857E-2</v>
      </c>
      <c r="AA137" s="29">
        <f>LN('ΒΗΜΑ 2ο-ΤΙΜΕΣ'!AP136/'ΒΗΜΑ 2ο-ΤΙΜΕΣ'!AP135)</f>
        <v>-5.9610563030886628E-3</v>
      </c>
    </row>
    <row r="138" spans="11:27">
      <c r="K138" s="28">
        <v>43111</v>
      </c>
      <c r="L138" s="29">
        <v>-3.1463056893650597E-3</v>
      </c>
      <c r="M138" s="29">
        <v>1.8809331957496074E-2</v>
      </c>
      <c r="N138" s="29">
        <v>3.7523496185503718E-3</v>
      </c>
      <c r="O138" s="29">
        <v>-1.7241806434505992E-2</v>
      </c>
      <c r="P138" s="29">
        <v>1.6807118316381191E-2</v>
      </c>
      <c r="Q138" s="29">
        <v>2.0461071871340025E-2</v>
      </c>
      <c r="R138" s="29">
        <v>3.9138993211363148E-3</v>
      </c>
      <c r="S138" s="29">
        <v>-3.4542348680875576E-3</v>
      </c>
      <c r="T138" s="29">
        <v>-4.8661896511730113E-3</v>
      </c>
      <c r="U138" s="29">
        <v>-1.1121523343861338E-2</v>
      </c>
      <c r="V138" s="29">
        <v>5.1293294387550689E-2</v>
      </c>
      <c r="W138" s="29">
        <v>-2.6166608911718501E-3</v>
      </c>
      <c r="X138" s="29">
        <v>3.3179753941821937E-3</v>
      </c>
      <c r="Y138" s="29">
        <v>3.3336420267591926E-2</v>
      </c>
      <c r="Z138" s="29">
        <v>-1.176484157958637E-2</v>
      </c>
      <c r="AA138" s="29">
        <f>LN('ΒΗΜΑ 2ο-ΤΙΜΕΣ'!AP137/'ΒΗΜΑ 2ο-ΤΙΜΕΣ'!AP136)</f>
        <v>1.2713596383955701E-2</v>
      </c>
    </row>
    <row r="139" spans="11:27">
      <c r="K139" s="28">
        <v>43112</v>
      </c>
      <c r="L139" s="29">
        <v>-2.1030501967787877E-3</v>
      </c>
      <c r="M139" s="29">
        <v>5.1626340788069056E-3</v>
      </c>
      <c r="N139" s="29">
        <v>-7.5188324140273398E-3</v>
      </c>
      <c r="O139" s="29">
        <v>2.1715535135079325E-3</v>
      </c>
      <c r="P139" s="29">
        <v>2.8749413285986007E-2</v>
      </c>
      <c r="Q139" s="29">
        <v>1.007565198874164E-2</v>
      </c>
      <c r="R139" s="29">
        <v>1.3012363579719556E-3</v>
      </c>
      <c r="S139" s="29">
        <v>-1.0434877292579508E-2</v>
      </c>
      <c r="T139" s="29">
        <v>-1.4742281737203319E-2</v>
      </c>
      <c r="U139" s="29">
        <v>1.1121523343861416E-2</v>
      </c>
      <c r="V139" s="29">
        <v>6.7950431328285864E-3</v>
      </c>
      <c r="W139" s="29">
        <v>0</v>
      </c>
      <c r="X139" s="29">
        <v>9.5238815112553207E-3</v>
      </c>
      <c r="Y139" s="29">
        <v>4.0166041725334653E-2</v>
      </c>
      <c r="Z139" s="29">
        <v>-5.9347355198145777E-3</v>
      </c>
      <c r="AA139" s="29">
        <f>LN('ΒΗΜΑ 2ο-ΤΙΜΕΣ'!AP138/'ΒΗΜΑ 2ο-ΤΙΜΕΣ'!AP137)</f>
        <v>4.8760475857271401E-3</v>
      </c>
    </row>
    <row r="140" spans="11:27">
      <c r="K140" s="28">
        <v>43115</v>
      </c>
      <c r="L140" s="29">
        <v>-2.1074823395646983E-3</v>
      </c>
      <c r="M140" s="29">
        <v>2.0576138946801622E-3</v>
      </c>
      <c r="N140" s="29">
        <v>0</v>
      </c>
      <c r="O140" s="29">
        <v>4.3290110895854786E-3</v>
      </c>
      <c r="P140" s="29">
        <v>-4.0568006956144299E-3</v>
      </c>
      <c r="Q140" s="29">
        <v>-3.3124047425032652E-2</v>
      </c>
      <c r="R140" s="29">
        <v>0</v>
      </c>
      <c r="S140" s="29">
        <v>-3.5026305512021118E-3</v>
      </c>
      <c r="T140" s="29">
        <v>-4.9627893421291249E-3</v>
      </c>
      <c r="U140" s="29">
        <v>1.8416211466495539E-3</v>
      </c>
      <c r="V140" s="29">
        <v>1.1223462369849576E-2</v>
      </c>
      <c r="W140" s="29">
        <v>0</v>
      </c>
      <c r="X140" s="29">
        <v>-1.1734641438937691E-2</v>
      </c>
      <c r="Y140" s="29">
        <v>-2.2293916959212911E-2</v>
      </c>
      <c r="Z140" s="29">
        <v>3.5091319811270193E-2</v>
      </c>
      <c r="AA140" s="29">
        <f>LN('ΒΗΜΑ 2ο-ΤΙΜΕΣ'!AP139/'ΒΗΜΑ 2ο-ΤΙΜΕΣ'!AP138)</f>
        <v>-3.9909403414628902E-3</v>
      </c>
    </row>
    <row r="141" spans="11:27">
      <c r="K141" s="28">
        <v>43116</v>
      </c>
      <c r="L141" s="29">
        <v>1.2578782206859965E-2</v>
      </c>
      <c r="M141" s="29">
        <v>5.1255878488121144E-3</v>
      </c>
      <c r="N141" s="29">
        <v>0</v>
      </c>
      <c r="O141" s="29">
        <v>1.9251931499321525E-2</v>
      </c>
      <c r="P141" s="29">
        <v>1.212136053234482E-2</v>
      </c>
      <c r="Q141" s="29">
        <v>-1.5666116744399463E-2</v>
      </c>
      <c r="R141" s="29">
        <v>3.9520758162283197E-2</v>
      </c>
      <c r="S141" s="29">
        <v>1.7391742711869239E-2</v>
      </c>
      <c r="T141" s="29">
        <v>1.4815085785140682E-2</v>
      </c>
      <c r="U141" s="29">
        <v>7.3327551293917914E-3</v>
      </c>
      <c r="V141" s="29">
        <v>1.5504186535965036E-2</v>
      </c>
      <c r="W141" s="29">
        <v>1.9888247399832366E-2</v>
      </c>
      <c r="X141" s="29">
        <v>-8.5201478556253332E-3</v>
      </c>
      <c r="Y141" s="29">
        <v>-1.62341227618834E-2</v>
      </c>
      <c r="Z141" s="29">
        <v>1.142869582362285E-2</v>
      </c>
      <c r="AA141" s="29">
        <f>LN('ΒΗΜΑ 2ο-ΤΙΜΕΣ'!AP140/'ΒΗΜΑ 2ο-ΤΙΜΕΣ'!AP139)</f>
        <v>5.974590554981599E-3</v>
      </c>
    </row>
    <row r="142" spans="11:27">
      <c r="K142" s="28">
        <v>43117</v>
      </c>
      <c r="L142" s="29">
        <v>-2.8528083614538052E-2</v>
      </c>
      <c r="M142" s="29">
        <v>-1.1311174581522906E-2</v>
      </c>
      <c r="N142" s="29">
        <v>-1.5209418663528795E-2</v>
      </c>
      <c r="O142" s="29">
        <v>0</v>
      </c>
      <c r="P142" s="29">
        <v>4.0080213975386466E-3</v>
      </c>
      <c r="Q142" s="29">
        <v>1.3072081567352701E-2</v>
      </c>
      <c r="R142" s="29">
        <v>-1.3845406822053095E-2</v>
      </c>
      <c r="S142" s="29">
        <v>-2.0906684819313712E-2</v>
      </c>
      <c r="T142" s="29">
        <v>0.15834355808729433</v>
      </c>
      <c r="U142" s="29">
        <v>-2.7434859457508326E-3</v>
      </c>
      <c r="V142" s="29">
        <v>-1.1049836186584935E-2</v>
      </c>
      <c r="W142" s="29">
        <v>-1.7137964777346304E-3</v>
      </c>
      <c r="X142" s="29">
        <v>2.97177038915748E-3</v>
      </c>
      <c r="Y142" s="29">
        <v>-4.0072139343498889E-2</v>
      </c>
      <c r="Z142" s="29">
        <v>5.6657375356772999E-3</v>
      </c>
      <c r="AA142" s="29">
        <f>LN('ΒΗΜΑ 2ο-ΤΙΜΕΣ'!AP141/'ΒΗΜΑ 2ο-ΤΙΜΕΣ'!AP140)</f>
        <v>-1.3338882320082061E-2</v>
      </c>
    </row>
    <row r="143" spans="11:27">
      <c r="K143" s="28">
        <v>43118</v>
      </c>
      <c r="L143" s="29">
        <v>1.805678374724266E-2</v>
      </c>
      <c r="M143" s="29">
        <v>0</v>
      </c>
      <c r="N143" s="29">
        <v>-3.8387763071657129E-3</v>
      </c>
      <c r="O143" s="29">
        <v>2.1164029063774721E-3</v>
      </c>
      <c r="P143" s="29">
        <v>0</v>
      </c>
      <c r="Q143" s="29">
        <v>0</v>
      </c>
      <c r="R143" s="29">
        <v>-2.1781770821098109E-2</v>
      </c>
      <c r="S143" s="29">
        <v>-1.7762456339840388E-2</v>
      </c>
      <c r="T143" s="29">
        <v>-1.6878037787351748E-2</v>
      </c>
      <c r="U143" s="29">
        <v>1.1834457647003017E-2</v>
      </c>
      <c r="V143" s="29">
        <v>-2.2246950221110513E-3</v>
      </c>
      <c r="W143" s="29">
        <v>7.6890596678216164E-3</v>
      </c>
      <c r="X143" s="29">
        <v>1.4362242823883969E-2</v>
      </c>
      <c r="Y143" s="29">
        <v>7.5445602316079802E-2</v>
      </c>
      <c r="Z143" s="29">
        <v>-2.8288562004777137E-3</v>
      </c>
      <c r="AA143" s="29">
        <f>LN('ΒΗΜΑ 2ο-ΤΙΜΕΣ'!AP142/'ΒΗΜΑ 2ο-ΤΙΜΕΣ'!AP141)</f>
        <v>-4.7049941774315674E-3</v>
      </c>
    </row>
    <row r="144" spans="11:27">
      <c r="K144" s="28">
        <v>43119</v>
      </c>
      <c r="L144" s="29">
        <v>-1.9129169908995304E-2</v>
      </c>
      <c r="M144" s="29">
        <v>5.1573090071447567E-3</v>
      </c>
      <c r="N144" s="29">
        <v>6.693948267510931E-2</v>
      </c>
      <c r="O144" s="29">
        <v>4.2194155427082896E-3</v>
      </c>
      <c r="P144" s="29">
        <v>2.3716526617316065E-2</v>
      </c>
      <c r="Q144" s="29">
        <v>1.2903404835908001E-2</v>
      </c>
      <c r="R144" s="29">
        <v>-2.7578898260641412E-2</v>
      </c>
      <c r="S144" s="29">
        <v>2.4780028998487084E-2</v>
      </c>
      <c r="T144" s="29">
        <v>-8.5470605784584083E-3</v>
      </c>
      <c r="U144" s="29">
        <v>-4.5351551653913741E-3</v>
      </c>
      <c r="V144" s="29">
        <v>1.5469921772131733E-2</v>
      </c>
      <c r="W144" s="29">
        <v>4.6558699606194284E-2</v>
      </c>
      <c r="X144" s="29">
        <v>4.0138714718348069E-3</v>
      </c>
      <c r="Y144" s="29">
        <v>-1.7530329404996776E-2</v>
      </c>
      <c r="Z144" s="29">
        <v>4.7034948704973434E-2</v>
      </c>
      <c r="AA144" s="29">
        <f>LN('ΒΗΜΑ 2ο-ΤΙΜΕΣ'!AP143/'ΒΗΜΑ 2ο-ΤΙΜΕΣ'!AP142)</f>
        <v>1.1868730284715518E-2</v>
      </c>
    </row>
    <row r="145" spans="11:27">
      <c r="K145" s="28">
        <v>43122</v>
      </c>
      <c r="L145" s="29">
        <v>1.0723861617527185E-3</v>
      </c>
      <c r="M145" s="29">
        <v>8.1967672041784907E-3</v>
      </c>
      <c r="N145" s="29">
        <v>4.2259809289882599E-2</v>
      </c>
      <c r="O145" s="29">
        <v>6.2959284568146106E-3</v>
      </c>
      <c r="P145" s="29">
        <v>-1.1787955752042353E-2</v>
      </c>
      <c r="Q145" s="29">
        <v>2.7814688182877193E-2</v>
      </c>
      <c r="R145" s="29">
        <v>2.8873396823287246E-2</v>
      </c>
      <c r="S145" s="29">
        <v>0</v>
      </c>
      <c r="T145" s="29">
        <v>-4.3010818993906973E-3</v>
      </c>
      <c r="U145" s="29">
        <v>1.8165309263977853E-3</v>
      </c>
      <c r="V145" s="29">
        <v>1.5234244571847987E-2</v>
      </c>
      <c r="W145" s="29">
        <v>-4.8860032056262086E-3</v>
      </c>
      <c r="X145" s="29">
        <v>3.2721352590985389E-3</v>
      </c>
      <c r="Y145" s="29">
        <v>-3.2206147000421719E-3</v>
      </c>
      <c r="Z145" s="29">
        <v>1.6086137751624225E-2</v>
      </c>
      <c r="AA145" s="29">
        <f>LN('ΒΗΜΑ 2ο-ΤΙΜΕΣ'!AP144/'ΒΗΜΑ 2ο-ΤΙΜΕΣ'!AP143)</f>
        <v>1.2382316639473697E-2</v>
      </c>
    </row>
    <row r="146" spans="11:27">
      <c r="K146" s="28">
        <v>43123</v>
      </c>
      <c r="L146" s="29">
        <v>4.278081391078172E-3</v>
      </c>
      <c r="M146" s="29">
        <v>2.0202707317519469E-2</v>
      </c>
      <c r="N146" s="29">
        <v>3.3901551675681416E-2</v>
      </c>
      <c r="O146" s="29">
        <v>1.4538158446027285E-2</v>
      </c>
      <c r="P146" s="29">
        <v>0</v>
      </c>
      <c r="Q146" s="29">
        <v>-2.4968801985871545E-3</v>
      </c>
      <c r="R146" s="29">
        <v>1.2928250023051713E-3</v>
      </c>
      <c r="S146" s="29">
        <v>6.1035890586369088E-2</v>
      </c>
      <c r="T146" s="29">
        <v>5.4520838878417112E-2</v>
      </c>
      <c r="U146" s="29">
        <v>6.3319976375073262E-3</v>
      </c>
      <c r="V146" s="29">
        <v>-8.6768440256889713E-3</v>
      </c>
      <c r="W146" s="29">
        <v>3.5288344735560286E-2</v>
      </c>
      <c r="X146" s="29">
        <v>1.154830589493345E-2</v>
      </c>
      <c r="Y146" s="29">
        <v>9.6308930609613659E-3</v>
      </c>
      <c r="Z146" s="29">
        <v>-5.3333459753625049E-3</v>
      </c>
      <c r="AA146" s="29">
        <f>LN('ΒΗΜΑ 2ο-ΤΙΜΕΣ'!AP145/'ΒΗΜΑ 2ο-ΤΙΜΕΣ'!AP144)</f>
        <v>1.6045474060674667E-2</v>
      </c>
    </row>
    <row r="147" spans="11:27">
      <c r="K147" s="28">
        <v>43124</v>
      </c>
      <c r="L147" s="29">
        <v>5.3219923379408925E-3</v>
      </c>
      <c r="M147" s="29">
        <v>-5.0125418235443982E-3</v>
      </c>
      <c r="N147" s="29">
        <v>-1.6807118316381289E-2</v>
      </c>
      <c r="O147" s="29">
        <v>8.2135985373887992E-3</v>
      </c>
      <c r="P147" s="29">
        <v>3.9447782910165463E-3</v>
      </c>
      <c r="Q147" s="29">
        <v>4.1621674690819448E-2</v>
      </c>
      <c r="R147" s="29">
        <v>1.4111844192681196E-2</v>
      </c>
      <c r="S147" s="29">
        <v>4.5023681373955113E-2</v>
      </c>
      <c r="T147" s="29">
        <v>8.1301260832503091E-3</v>
      </c>
      <c r="U147" s="29">
        <v>-1.8050546417301423E-3</v>
      </c>
      <c r="V147" s="29">
        <v>-8.7527911095947441E-3</v>
      </c>
      <c r="W147" s="29">
        <v>7.8771173824918625E-4</v>
      </c>
      <c r="X147" s="29">
        <v>1.1061664976677306E-2</v>
      </c>
      <c r="Y147" s="29">
        <v>2.0554083277436269E-2</v>
      </c>
      <c r="Z147" s="29">
        <v>5.3333459753623818E-3</v>
      </c>
      <c r="AA147" s="29">
        <f>LN('ΒΗΜΑ 2ο-ΤΙΜΕΣ'!AP146/'ΒΗΜΑ 2ο-ΤΙΜΕΣ'!AP145)</f>
        <v>1.3645014038338342E-2</v>
      </c>
    </row>
    <row r="148" spans="11:27">
      <c r="K148" s="28">
        <v>43125</v>
      </c>
      <c r="L148" s="29">
        <v>-1.0621349909834231E-3</v>
      </c>
      <c r="M148" s="29">
        <v>3.0105391528712842E-3</v>
      </c>
      <c r="N148" s="29">
        <v>1.6807118316381191E-2</v>
      </c>
      <c r="O148" s="29">
        <v>1.2195273093818206E-2</v>
      </c>
      <c r="P148" s="29">
        <v>7.8431774610258787E-3</v>
      </c>
      <c r="Q148" s="29">
        <v>-1.4493007302566864E-2</v>
      </c>
      <c r="R148" s="29">
        <v>-8.9571936040167156E-3</v>
      </c>
      <c r="S148" s="29">
        <v>-2.2258470600942697E-2</v>
      </c>
      <c r="T148" s="29">
        <v>2.0040750883445972E-2</v>
      </c>
      <c r="U148" s="29">
        <v>-6.3434739221750382E-3</v>
      </c>
      <c r="V148" s="29">
        <v>-1.1049836186584935E-2</v>
      </c>
      <c r="W148" s="29">
        <v>-7.9051795071132611E-3</v>
      </c>
      <c r="X148" s="29">
        <v>-2.9164983417946388E-2</v>
      </c>
      <c r="Y148" s="29">
        <v>1.7067908512148018E-2</v>
      </c>
      <c r="Z148" s="29">
        <v>-2.1506205220963505E-2</v>
      </c>
      <c r="AA148" s="29">
        <f>LN('ΒΗΜΑ 2ο-ΤΙΜΕΣ'!AP147/'ΒΗΜΑ 2ο-ΤΙΜΕΣ'!AP146)</f>
        <v>-7.3916712259091983E-3</v>
      </c>
    </row>
    <row r="149" spans="11:27">
      <c r="K149" s="28">
        <v>43126</v>
      </c>
      <c r="L149" s="29">
        <v>-1.0632643213300003E-3</v>
      </c>
      <c r="M149" s="29">
        <v>-8.0483331828283718E-3</v>
      </c>
      <c r="N149" s="29">
        <v>3.3277900926747457E-3</v>
      </c>
      <c r="O149" s="29">
        <v>1.0050335853501506E-2</v>
      </c>
      <c r="P149" s="29">
        <v>-7.8431774610258926E-3</v>
      </c>
      <c r="Q149" s="29">
        <v>-2.9631797606371E-2</v>
      </c>
      <c r="R149" s="29">
        <v>1.9096697456456407E-2</v>
      </c>
      <c r="S149" s="29">
        <v>-9.6931292056596802E-3</v>
      </c>
      <c r="T149" s="29">
        <v>-2.8170876966696221E-2</v>
      </c>
      <c r="U149" s="29">
        <v>2.7235604670405207E-3</v>
      </c>
      <c r="V149" s="29">
        <v>1.980262729617973E-2</v>
      </c>
      <c r="W149" s="29">
        <v>9.478743954543959E-3</v>
      </c>
      <c r="X149" s="29">
        <v>1.4868814273609955E-2</v>
      </c>
      <c r="Y149" s="29">
        <v>2.2814677766171264E-2</v>
      </c>
      <c r="Z149" s="29">
        <v>0</v>
      </c>
      <c r="AA149" s="29">
        <f>LN('ΒΗΜΑ 2ο-ΤΙΜΕΣ'!AP148/'ΒΗΜΑ 2ο-ΤΙΜΕΣ'!AP147)</f>
        <v>6.7216170867305319E-4</v>
      </c>
    </row>
    <row r="150" spans="11:27">
      <c r="K150" s="28">
        <v>43129</v>
      </c>
      <c r="L150" s="29">
        <v>0</v>
      </c>
      <c r="M150" s="29">
        <v>2.1978906718775167E-2</v>
      </c>
      <c r="N150" s="29">
        <v>2.2989518224698781E-2</v>
      </c>
      <c r="O150" s="29">
        <v>3.9920212695374567E-3</v>
      </c>
      <c r="P150" s="29">
        <v>-1.5873349156290122E-2</v>
      </c>
      <c r="Q150" s="29">
        <v>-1.0075651988741587E-2</v>
      </c>
      <c r="R150" s="29">
        <v>2.7364891606014838E-2</v>
      </c>
      <c r="S150" s="29">
        <v>-1.3072081567352888E-2</v>
      </c>
      <c r="T150" s="29">
        <v>1.6194685919980606E-2</v>
      </c>
      <c r="U150" s="29">
        <v>-2.7235604670404925E-3</v>
      </c>
      <c r="V150" s="29">
        <v>2.1762794225954484E-3</v>
      </c>
      <c r="W150" s="29">
        <v>-6.309169193264721E-3</v>
      </c>
      <c r="X150" s="29">
        <v>-1.3773323932173211E-2</v>
      </c>
      <c r="Y150" s="29">
        <v>8.6384614198820639E-2</v>
      </c>
      <c r="Z150" s="29">
        <v>-5.449604767564703E-3</v>
      </c>
      <c r="AA150" s="29">
        <f>LN('ΒΗΜΑ 2ο-ΤΙΜΕΣ'!AP149/'ΒΗΜΑ 2ο-ΤΙΜΕΣ'!AP148)</f>
        <v>9.61131732964258E-3</v>
      </c>
    </row>
    <row r="151" spans="11:27">
      <c r="K151" s="28">
        <v>43130</v>
      </c>
      <c r="L151" s="29">
        <v>-5.3333459753626168E-3</v>
      </c>
      <c r="M151" s="29">
        <v>-1.8953185802238263E-2</v>
      </c>
      <c r="N151" s="29">
        <v>-9.7880063661628207E-3</v>
      </c>
      <c r="O151" s="29">
        <v>-8.0000426670763757E-3</v>
      </c>
      <c r="P151" s="29">
        <v>0</v>
      </c>
      <c r="Q151" s="29">
        <v>-3.8714512180690393E-2</v>
      </c>
      <c r="R151" s="29">
        <v>-2.4845998586530776E-2</v>
      </c>
      <c r="S151" s="29">
        <v>-1.6584128015535295E-2</v>
      </c>
      <c r="T151" s="29">
        <v>-9.6917897192421901E-2</v>
      </c>
      <c r="U151" s="29">
        <v>4.5351551653913628E-3</v>
      </c>
      <c r="V151" s="29">
        <v>-2.6433257068155368E-2</v>
      </c>
      <c r="W151" s="29">
        <v>0</v>
      </c>
      <c r="X151" s="29">
        <v>1.7725188245373041E-2</v>
      </c>
      <c r="Y151" s="29">
        <v>-2.3727561160955042E-2</v>
      </c>
      <c r="Z151" s="29">
        <v>-6.1991676027967971E-2</v>
      </c>
      <c r="AA151" s="29">
        <f>LN('ΒΗΜΑ 2ο-ΤΙΜΕΣ'!AP150/'ΒΗΜΑ 2ο-ΤΙΜΕΣ'!AP149)</f>
        <v>-2.1042369447772113E-2</v>
      </c>
    </row>
    <row r="152" spans="11:27">
      <c r="K152" s="28">
        <v>43131</v>
      </c>
      <c r="L152" s="29">
        <v>-5.3619431413852872E-3</v>
      </c>
      <c r="M152" s="29">
        <v>1.6974945790132586E-2</v>
      </c>
      <c r="N152" s="29">
        <v>-1.3201511858535842E-2</v>
      </c>
      <c r="O152" s="29">
        <v>-8.0645598367304078E-3</v>
      </c>
      <c r="P152" s="29">
        <v>7.9681696491768813E-3</v>
      </c>
      <c r="Q152" s="29">
        <v>4.6280752564006392E-2</v>
      </c>
      <c r="R152" s="29">
        <v>1.2570711900511137E-3</v>
      </c>
      <c r="S152" s="29">
        <v>6.6666913581892974E-3</v>
      </c>
      <c r="T152" s="29">
        <v>-4.4345970678656412E-3</v>
      </c>
      <c r="U152" s="29">
        <v>-2.2884293833587845E-2</v>
      </c>
      <c r="V152" s="29">
        <v>8.8889474172457739E-3</v>
      </c>
      <c r="W152" s="29">
        <v>7.9082645481777091E-4</v>
      </c>
      <c r="X152" s="29">
        <v>-1.1539976603692222E-2</v>
      </c>
      <c r="Y152" s="29">
        <v>5.6338177182560642E-3</v>
      </c>
      <c r="Z152" s="29">
        <v>2.8655255760376148E-2</v>
      </c>
      <c r="AA152" s="29">
        <f>LN('ΒΗΜΑ 2ο-ΤΙΜΕΣ'!AP151/'ΒΗΜΑ 2ο-ΤΙΜΕΣ'!AP150)</f>
        <v>1.2307601076005988E-2</v>
      </c>
    </row>
    <row r="153" spans="11:27">
      <c r="K153" s="28">
        <v>43132</v>
      </c>
      <c r="L153" s="29">
        <v>-1.2987195526811303E-2</v>
      </c>
      <c r="M153" s="29">
        <v>1.1811160928344619E-2</v>
      </c>
      <c r="N153" s="29">
        <v>0</v>
      </c>
      <c r="O153" s="29">
        <v>-1.0173027713050521E-2</v>
      </c>
      <c r="P153" s="29">
        <v>0</v>
      </c>
      <c r="Q153" s="29">
        <v>0</v>
      </c>
      <c r="R153" s="29">
        <v>2.4815169119723993E-2</v>
      </c>
      <c r="S153" s="29">
        <v>-1.0016778243471344E-2</v>
      </c>
      <c r="T153" s="29">
        <v>4.4345970678655536E-3</v>
      </c>
      <c r="U153" s="29">
        <v>-5.571045049455472E-3</v>
      </c>
      <c r="V153" s="29">
        <v>-1.5607897665990829E-2</v>
      </c>
      <c r="W153" s="29">
        <v>-1.1928570865273845E-2</v>
      </c>
      <c r="X153" s="29">
        <v>-5.8203147210110009E-3</v>
      </c>
      <c r="Y153" s="29">
        <v>8.3916576362483807E-3</v>
      </c>
      <c r="Z153" s="29">
        <v>1.6807118316381191E-2</v>
      </c>
      <c r="AA153" s="29">
        <f>LN('ΒΗΜΑ 2ο-ΤΙΜΕΣ'!AP152/'ΒΗΜΑ 2ο-ΤΙΜΕΣ'!AP151)</f>
        <v>8.621963940688487E-3</v>
      </c>
    </row>
    <row r="154" spans="11:27">
      <c r="K154" s="28">
        <v>43133</v>
      </c>
      <c r="L154" s="29">
        <v>-2.6491615446976341E-2</v>
      </c>
      <c r="M154" s="29">
        <v>-1.181116092834472E-2</v>
      </c>
      <c r="N154" s="29">
        <v>-3.7229341768356038E-2</v>
      </c>
      <c r="O154" s="29">
        <v>-3.3267100982939057E-2</v>
      </c>
      <c r="P154" s="29">
        <v>0</v>
      </c>
      <c r="Q154" s="29">
        <v>-2.5157245972472469E-3</v>
      </c>
      <c r="R154" s="29">
        <v>-1.6059641017345392E-2</v>
      </c>
      <c r="S154" s="29">
        <v>0</v>
      </c>
      <c r="T154" s="29">
        <v>-1.7857617400006236E-2</v>
      </c>
      <c r="U154" s="29">
        <v>-9.3153243811149662E-4</v>
      </c>
      <c r="V154" s="29">
        <v>-6.7644000885421487E-3</v>
      </c>
      <c r="W154" s="29">
        <v>-1.8571385585435456E-2</v>
      </c>
      <c r="X154" s="29">
        <v>-2.0269719219602893E-2</v>
      </c>
      <c r="Y154" s="29">
        <v>-2.6818826814413971E-2</v>
      </c>
      <c r="Z154" s="29">
        <v>-1.1173300598125189E-2</v>
      </c>
      <c r="AA154" s="29">
        <f>LN('ΒΗΜΑ 2ο-ΤΙΜΕΣ'!AP153/'ΒΗΜΑ 2ο-ΤΙΜΕΣ'!AP152)</f>
        <v>-1.2555363531493629E-2</v>
      </c>
    </row>
    <row r="155" spans="11:27">
      <c r="K155" s="28">
        <v>43136</v>
      </c>
      <c r="L155" s="29">
        <v>6.6889881507967101E-3</v>
      </c>
      <c r="M155" s="29">
        <v>-3.0153038170687443E-2</v>
      </c>
      <c r="N155" s="29">
        <v>6.8728792877620504E-3</v>
      </c>
      <c r="O155" s="29">
        <v>-2.1368334405698911E-2</v>
      </c>
      <c r="P155" s="29">
        <v>-1.6000341346441189E-2</v>
      </c>
      <c r="Q155" s="29">
        <v>-4.6400075604764154E-2</v>
      </c>
      <c r="R155" s="29">
        <v>-1.3793322132335761E-2</v>
      </c>
      <c r="S155" s="29">
        <v>-3.4133006369458471E-2</v>
      </c>
      <c r="T155" s="29">
        <v>-4.1385216162854482E-2</v>
      </c>
      <c r="U155" s="29">
        <v>-1.2189555524585678E-2</v>
      </c>
      <c r="V155" s="29">
        <v>-9.0909717012519625E-3</v>
      </c>
      <c r="W155" s="29">
        <v>-2.2250608934819692E-2</v>
      </c>
      <c r="X155" s="29">
        <v>-2.4115712759537722E-2</v>
      </c>
      <c r="Y155" s="29">
        <v>-2.0231903971584777E-2</v>
      </c>
      <c r="Z155" s="29">
        <v>-1.6997576368571136E-2</v>
      </c>
      <c r="AA155" s="29">
        <f>LN('ΒΗΜΑ 2ο-ΤΙΜΕΣ'!AP154/'ΒΗΜΑ 2ο-ΤΙΜΕΣ'!AP153)</f>
        <v>-2.5113375548644123E-2</v>
      </c>
    </row>
    <row r="156" spans="11:27">
      <c r="K156" s="28">
        <v>43137</v>
      </c>
      <c r="L156" s="29">
        <v>-8.9286307443014312E-3</v>
      </c>
      <c r="M156" s="29">
        <v>-1.2320484388040736E-2</v>
      </c>
      <c r="N156" s="29">
        <v>-2.7779564107075706E-2</v>
      </c>
      <c r="O156" s="29">
        <v>-2.4044874254002802E-2</v>
      </c>
      <c r="P156" s="29">
        <v>-3.2789822822990956E-2</v>
      </c>
      <c r="Q156" s="29">
        <v>2.3469134540847095E-2</v>
      </c>
      <c r="R156" s="29">
        <v>-3.7303360529968896E-2</v>
      </c>
      <c r="S156" s="29">
        <v>1.0362787035546658E-2</v>
      </c>
      <c r="T156" s="29">
        <v>9.345862418237599E-3</v>
      </c>
      <c r="U156" s="29">
        <v>-2.8710105882431253E-2</v>
      </c>
      <c r="V156" s="29">
        <v>-2.5434897147821604E-2</v>
      </c>
      <c r="W156" s="29">
        <v>-1.8503471564559754E-2</v>
      </c>
      <c r="X156" s="29">
        <v>-2.7844026171173229E-2</v>
      </c>
      <c r="Y156" s="29">
        <v>1.0167117355444021E-2</v>
      </c>
      <c r="Z156" s="29">
        <v>-5.7306747089849834E-3</v>
      </c>
      <c r="AA156" s="29">
        <f>LN('ΒΗΜΑ 2ο-ΤΙΜΕΣ'!AP155/'ΒΗΜΑ 2ο-ΤΙΜΕΣ'!AP154)</f>
        <v>-1.7572403220744184E-2</v>
      </c>
    </row>
    <row r="157" spans="11:27">
      <c r="K157" s="28">
        <v>43138</v>
      </c>
      <c r="L157" s="29">
        <v>1.9978466930886295E-2</v>
      </c>
      <c r="M157" s="29">
        <v>1.1299555253933247E-2</v>
      </c>
      <c r="N157" s="29">
        <v>1.398624197473987E-2</v>
      </c>
      <c r="O157" s="29">
        <v>3.6920588614048074E-2</v>
      </c>
      <c r="P157" s="29">
        <v>4.1580101486638982E-3</v>
      </c>
      <c r="Q157" s="29">
        <v>-5.1679701584425612E-3</v>
      </c>
      <c r="R157" s="29">
        <v>-2.6246734227711056E-3</v>
      </c>
      <c r="S157" s="29">
        <v>-6.8965790590604405E-3</v>
      </c>
      <c r="T157" s="29">
        <v>1.3857034661426281E-2</v>
      </c>
      <c r="U157" s="29">
        <v>2.0183289653269487E-2</v>
      </c>
      <c r="V157" s="29">
        <v>2.5434897147821604E-2</v>
      </c>
      <c r="W157" s="29">
        <v>1.8503471564559726E-2</v>
      </c>
      <c r="X157" s="29">
        <v>7.4233589574118526E-3</v>
      </c>
      <c r="Y157" s="29">
        <v>1.0064786616140617E-2</v>
      </c>
      <c r="Z157" s="29">
        <v>-5.7637047167501294E-3</v>
      </c>
      <c r="AA157" s="29">
        <f>LN('ΒΗΜΑ 2ο-ΤΙΜΕΣ'!AP156/'ΒΗΜΑ 2ο-ΤΙΜΕΣ'!AP155)</f>
        <v>1.3193459729836501E-2</v>
      </c>
    </row>
    <row r="158" spans="11:27">
      <c r="K158" s="28">
        <v>43139</v>
      </c>
      <c r="L158" s="29">
        <v>-1.1049836186584935E-2</v>
      </c>
      <c r="M158" s="29">
        <v>-4.0941715326631148E-3</v>
      </c>
      <c r="N158" s="29">
        <v>-6.9686693160933158E-3</v>
      </c>
      <c r="O158" s="29">
        <v>-1.9376278963138607E-2</v>
      </c>
      <c r="P158" s="29">
        <v>4.1407926660313871E-3</v>
      </c>
      <c r="Q158" s="29">
        <v>2.5576841789649776E-2</v>
      </c>
      <c r="R158" s="29">
        <v>-6.5919816821529489E-3</v>
      </c>
      <c r="S158" s="29">
        <v>-1.7452449951226166E-2</v>
      </c>
      <c r="T158" s="29">
        <v>-1.8519047767237527E-2</v>
      </c>
      <c r="U158" s="29">
        <v>-2.2126924861840785E-2</v>
      </c>
      <c r="V158" s="29">
        <v>-1.1481182373956254E-2</v>
      </c>
      <c r="W158" s="29">
        <v>-1.1735256218420965E-2</v>
      </c>
      <c r="X158" s="29">
        <v>1.9443910461882819E-3</v>
      </c>
      <c r="Y158" s="29">
        <v>8.5470605784583476E-3</v>
      </c>
      <c r="Z158" s="29">
        <v>5.7637047167501338E-3</v>
      </c>
      <c r="AA158" s="29">
        <f>LN('ΒΗΜΑ 2ο-ΤΙΜΕΣ'!AP157/'ΒΗΜΑ 2ο-ΤΙΜΕΣ'!AP156)</f>
        <v>-1.0122357790986887E-2</v>
      </c>
    </row>
    <row r="159" spans="11:27">
      <c r="K159" s="28">
        <v>43140</v>
      </c>
      <c r="L159" s="29">
        <v>0</v>
      </c>
      <c r="M159" s="29">
        <v>-3.0816665374080007E-3</v>
      </c>
      <c r="N159" s="29">
        <v>1.3889112160667093E-2</v>
      </c>
      <c r="O159" s="29">
        <v>-1.0929070532190317E-2</v>
      </c>
      <c r="P159" s="29">
        <v>-4.1407926660312769E-3</v>
      </c>
      <c r="Q159" s="29">
        <v>1.2547216052088556E-2</v>
      </c>
      <c r="R159" s="29">
        <v>5.2770571008438193E-3</v>
      </c>
      <c r="S159" s="29">
        <v>2.0906684819313643E-2</v>
      </c>
      <c r="T159" s="29">
        <v>0</v>
      </c>
      <c r="U159" s="29">
        <v>-1.7664836179805219E-2</v>
      </c>
      <c r="V159" s="29">
        <v>-1.1614532420693002E-2</v>
      </c>
      <c r="W159" s="29">
        <v>-1.7865213557869731E-2</v>
      </c>
      <c r="X159" s="29">
        <v>-7.4088855182671172E-3</v>
      </c>
      <c r="Y159" s="29">
        <v>-5.0920090427256752E-2</v>
      </c>
      <c r="Z159" s="29">
        <v>-2.0320002490957494E-2</v>
      </c>
      <c r="AA159" s="29">
        <f>LN('ΒΗΜΑ 2ο-ΤΙΜΕΣ'!AP158/'ΒΗΜΑ 2ο-ΤΙΜΕΣ'!AP157)</f>
        <v>-1.5088661026690943E-2</v>
      </c>
    </row>
    <row r="160" spans="11:27">
      <c r="K160" s="28">
        <v>43143</v>
      </c>
      <c r="L160" s="29">
        <v>-7.8081824478116986E-3</v>
      </c>
      <c r="M160" s="29">
        <v>-5.1573090071448105E-3</v>
      </c>
      <c r="N160" s="29">
        <v>1.709443335930004E-2</v>
      </c>
      <c r="O160" s="29">
        <v>1.092907053219023E-2</v>
      </c>
      <c r="P160" s="29">
        <v>3.666398437159131E-2</v>
      </c>
      <c r="Q160" s="29">
        <v>2.4906613124518304E-3</v>
      </c>
      <c r="R160" s="29">
        <v>-6.6006840313520242E-3</v>
      </c>
      <c r="S160" s="29">
        <v>2.0478531343540701E-2</v>
      </c>
      <c r="T160" s="29">
        <v>-2.3641763057040653E-2</v>
      </c>
      <c r="U160" s="29">
        <v>9.8522964430116395E-3</v>
      </c>
      <c r="V160" s="29">
        <v>4.6620131058111502E-3</v>
      </c>
      <c r="W160" s="29">
        <v>4.2826617920007281E-3</v>
      </c>
      <c r="X160" s="29">
        <v>-2.216157180285256E-2</v>
      </c>
      <c r="Y160" s="29">
        <v>2.9413885206293192E-2</v>
      </c>
      <c r="Z160" s="29">
        <v>2.9282597790883597E-3</v>
      </c>
      <c r="AA160" s="29">
        <f>LN('ΒΗΜΑ 2ο-ΤΙΜΕΣ'!AP159/'ΒΗΜΑ 2ο-ΤΙΜΕΣ'!AP158)</f>
        <v>-6.4397646652698919E-3</v>
      </c>
    </row>
    <row r="161" spans="11:27">
      <c r="K161" s="28">
        <v>43144</v>
      </c>
      <c r="L161" s="29">
        <v>2.7610809743991407E-2</v>
      </c>
      <c r="M161" s="29">
        <v>-2.8318620189244671E-2</v>
      </c>
      <c r="N161" s="29">
        <v>-1.3652089168327207E-2</v>
      </c>
      <c r="O161" s="29">
        <v>-4.3573053689558126E-3</v>
      </c>
      <c r="P161" s="29">
        <v>-1.6129381929883644E-2</v>
      </c>
      <c r="Q161" s="29">
        <v>-1.2515807931830646E-2</v>
      </c>
      <c r="R161" s="29">
        <v>-3.9814252991849219E-3</v>
      </c>
      <c r="S161" s="29">
        <v>-1.3605652055778709E-2</v>
      </c>
      <c r="T161" s="29">
        <v>0</v>
      </c>
      <c r="U161" s="29">
        <v>-9.8087305559194809E-4</v>
      </c>
      <c r="V161" s="29">
        <v>6.9525193148818835E-3</v>
      </c>
      <c r="W161" s="29">
        <v>0</v>
      </c>
      <c r="X161" s="29">
        <v>1.9418085857101731E-2</v>
      </c>
      <c r="Y161" s="29">
        <v>-1.4503265776465246E-3</v>
      </c>
      <c r="Z161" s="29">
        <v>0</v>
      </c>
      <c r="AA161" s="29">
        <f>LN('ΒΗΜΑ 2ο-ΤΙΜΕΣ'!AP160/'ΒΗΜΑ 2ο-ΤΙΜΕΣ'!AP159)</f>
        <v>-1.9570786221189992E-3</v>
      </c>
    </row>
    <row r="162" spans="11:27">
      <c r="K162" s="28">
        <v>43145</v>
      </c>
      <c r="L162" s="29">
        <v>-8.7527911095947441E-3</v>
      </c>
      <c r="M162" s="29">
        <v>4.246290881451004E-3</v>
      </c>
      <c r="N162" s="29">
        <v>-3.4423441909729015E-3</v>
      </c>
      <c r="O162" s="29">
        <v>1.5168221473171444E-2</v>
      </c>
      <c r="P162" s="29">
        <v>0</v>
      </c>
      <c r="Q162" s="29">
        <v>-5.0505157860685915E-3</v>
      </c>
      <c r="R162" s="29">
        <v>2.365419089788981E-2</v>
      </c>
      <c r="S162" s="29">
        <v>-1.3793322132335761E-2</v>
      </c>
      <c r="T162" s="29">
        <v>9.523881511255541E-3</v>
      </c>
      <c r="U162" s="29">
        <v>-3.9331417468369797E-3</v>
      </c>
      <c r="V162" s="29">
        <v>-2.3121397583795024E-3</v>
      </c>
      <c r="W162" s="29">
        <v>-2.5673955052458097E-3</v>
      </c>
      <c r="X162" s="29">
        <v>5.794303530036643E-2</v>
      </c>
      <c r="Y162" s="29">
        <v>1.4503265776464615E-3</v>
      </c>
      <c r="Z162" s="29">
        <v>-1.176484157958637E-2</v>
      </c>
      <c r="AA162" s="29">
        <f>LN('ΒΗΜΑ 2ο-ΤΙΜΕΣ'!AP161/'ΒΗΜΑ 2ο-ΤΙΜΕΣ'!AP160)</f>
        <v>4.6009465135223963E-3</v>
      </c>
    </row>
    <row r="163" spans="11:27">
      <c r="K163" s="28">
        <v>43146</v>
      </c>
      <c r="L163" s="29">
        <v>2.2814677766171482E-2</v>
      </c>
      <c r="M163" s="29">
        <v>2.4072329307793738E-2</v>
      </c>
      <c r="N163" s="29">
        <v>1.0291686036547724E-2</v>
      </c>
      <c r="O163" s="29">
        <v>-4.3103515011223229E-3</v>
      </c>
      <c r="P163" s="29">
        <v>2.4097551579060524E-2</v>
      </c>
      <c r="Q163" s="29">
        <v>1.007565198874164E-2</v>
      </c>
      <c r="R163" s="29">
        <v>2.5940351770465278E-3</v>
      </c>
      <c r="S163" s="29">
        <v>3.7483093254740474E-2</v>
      </c>
      <c r="T163" s="29">
        <v>4.728141195946116E-3</v>
      </c>
      <c r="U163" s="29">
        <v>1.5640592541072154E-2</v>
      </c>
      <c r="V163" s="29">
        <v>2.2884293833587806E-2</v>
      </c>
      <c r="W163" s="29">
        <v>4.4414505440746224E-2</v>
      </c>
      <c r="X163" s="29">
        <v>-2.5959591808215319E-3</v>
      </c>
      <c r="Y163" s="29">
        <v>-1.4503265776465246E-3</v>
      </c>
      <c r="Z163" s="29">
        <v>2.3392879574705594E-2</v>
      </c>
      <c r="AA163" s="29">
        <f>LN('ΒΗΜΑ 2ο-ΤΙΜΕΣ'!AP162/'ΒΗΜΑ 2ο-ΤΙΜΕΣ'!AP161)</f>
        <v>2.0689483837379594E-2</v>
      </c>
    </row>
    <row r="164" spans="11:27">
      <c r="K164" s="28">
        <v>43147</v>
      </c>
      <c r="L164" s="29">
        <v>1.8095224977954835E-2</v>
      </c>
      <c r="M164" s="29">
        <v>-7.2652109914124133E-3</v>
      </c>
      <c r="N164" s="29">
        <v>0</v>
      </c>
      <c r="O164" s="29">
        <v>2.7690800145185983E-2</v>
      </c>
      <c r="P164" s="29">
        <v>-2.409755157906053E-2</v>
      </c>
      <c r="Q164" s="29">
        <v>2.5031302181184748E-3</v>
      </c>
      <c r="R164" s="29">
        <v>2.8098911222359649E-2</v>
      </c>
      <c r="S164" s="29">
        <v>-2.3689771122404665E-2</v>
      </c>
      <c r="T164" s="29">
        <v>-9.47874395454377E-3</v>
      </c>
      <c r="U164" s="29">
        <v>4.8379388024684502E-3</v>
      </c>
      <c r="V164" s="29">
        <v>1.7937700686667252E-2</v>
      </c>
      <c r="W164" s="29">
        <v>-4.9301661078586089E-3</v>
      </c>
      <c r="X164" s="29">
        <v>4.2172734292644752E-2</v>
      </c>
      <c r="Y164" s="29">
        <v>1.5839064029746167E-2</v>
      </c>
      <c r="Z164" s="29">
        <v>0</v>
      </c>
      <c r="AA164" s="29">
        <f>LN('ΒΗΜΑ 2ο-ΤΙΜΕΣ'!AP163/'ΒΗΜΑ 2ο-ΤΙΜΕΣ'!AP162)</f>
        <v>3.75377149661515E-3</v>
      </c>
    </row>
    <row r="165" spans="11:27">
      <c r="K165" s="28">
        <v>43151</v>
      </c>
      <c r="L165" s="29">
        <v>-9.5390230467588353E-3</v>
      </c>
      <c r="M165" s="29">
        <v>-1.5748356968139168E-2</v>
      </c>
      <c r="N165" s="29">
        <v>3.4071583216141346E-3</v>
      </c>
      <c r="O165" s="29">
        <v>-2.1030501967787877E-3</v>
      </c>
      <c r="P165" s="29">
        <v>8.0972102326193028E-3</v>
      </c>
      <c r="Q165" s="29">
        <v>-2.503130218118477E-3</v>
      </c>
      <c r="R165" s="29">
        <v>-2.0356937068744085E-2</v>
      </c>
      <c r="S165" s="29">
        <v>-6.8728792877620643E-3</v>
      </c>
      <c r="T165" s="29">
        <v>-2.8987536873252298E-2</v>
      </c>
      <c r="U165" s="29">
        <v>-2.3438572972017582E-2</v>
      </c>
      <c r="V165" s="29">
        <v>6.644542718668732E-3</v>
      </c>
      <c r="W165" s="29">
        <v>5.7495024912611204E-3</v>
      </c>
      <c r="X165" s="29">
        <v>-2.4951002072914098E-3</v>
      </c>
      <c r="Y165" s="29">
        <v>1.1363758650315003E-2</v>
      </c>
      <c r="Z165" s="29">
        <v>-1.749315744751723E-2</v>
      </c>
      <c r="AA165" s="29">
        <f>LN('ΒΗΜΑ 2ο-ΤΙΜΕΣ'!AP164/'ΒΗΜΑ 2ο-ΤΙΜΕΣ'!AP163)</f>
        <v>-5.0240048798511723E-3</v>
      </c>
    </row>
    <row r="166" spans="11:27">
      <c r="K166" s="28">
        <v>43152</v>
      </c>
      <c r="L166" s="29">
        <v>-9.6308930609613E-3</v>
      </c>
      <c r="M166" s="29">
        <v>1.1572985557658564E-2</v>
      </c>
      <c r="N166" s="29">
        <v>2.0202707317519469E-2</v>
      </c>
      <c r="O166" s="29">
        <v>-2.3430251808385996E-2</v>
      </c>
      <c r="P166" s="29">
        <v>-1.6260520871780291E-2</v>
      </c>
      <c r="Q166" s="29">
        <v>0</v>
      </c>
      <c r="R166" s="29">
        <v>-2.5740039951728773E-3</v>
      </c>
      <c r="S166" s="29">
        <v>-1.0398707220898622E-2</v>
      </c>
      <c r="T166" s="29">
        <v>1.9418085857101516E-2</v>
      </c>
      <c r="U166" s="29">
        <v>-9.9305682026006887E-3</v>
      </c>
      <c r="V166" s="29">
        <v>1.5334364000106524E-2</v>
      </c>
      <c r="W166" s="29">
        <v>-9.0498355199180383E-3</v>
      </c>
      <c r="X166" s="29">
        <v>7.1352125752832836E-4</v>
      </c>
      <c r="Y166" s="29">
        <v>-1.7094433359300183E-2</v>
      </c>
      <c r="Z166" s="29">
        <v>1.7493157447517119E-2</v>
      </c>
      <c r="AA166" s="29">
        <f>LN('ΒΗΜΑ 2ο-ΤΙΜΕΣ'!AP165/'ΒΗΜΑ 2ο-ΤΙΜΕΣ'!AP164)</f>
        <v>-3.7369429154151708E-3</v>
      </c>
    </row>
    <row r="167" spans="11:27">
      <c r="K167" s="28">
        <v>43153</v>
      </c>
      <c r="L167" s="29">
        <v>1.4941579998198923E-2</v>
      </c>
      <c r="M167" s="29">
        <v>4.175371410480592E-3</v>
      </c>
      <c r="N167" s="29">
        <v>1.6529301951210506E-2</v>
      </c>
      <c r="O167" s="29">
        <v>4.3010818993907017E-3</v>
      </c>
      <c r="P167" s="29">
        <v>2.4292692569044483E-2</v>
      </c>
      <c r="Q167" s="29">
        <v>-5.0251362026730428E-3</v>
      </c>
      <c r="R167" s="29">
        <v>2.5740039951728426E-3</v>
      </c>
      <c r="S167" s="29">
        <v>6.944472352810995E-3</v>
      </c>
      <c r="T167" s="29">
        <v>1.4320053774748471E-2</v>
      </c>
      <c r="U167" s="29">
        <v>1.3875346493617238E-2</v>
      </c>
      <c r="V167" s="29">
        <v>0</v>
      </c>
      <c r="W167" s="29">
        <v>-4.1407926660312769E-3</v>
      </c>
      <c r="X167" s="29">
        <v>-1.2560724983518805E-2</v>
      </c>
      <c r="Y167" s="29">
        <v>1.709443335930004E-2</v>
      </c>
      <c r="Z167" s="29">
        <v>2.8491955794306242E-2</v>
      </c>
      <c r="AA167" s="29">
        <f>LN('ΒΗΜΑ 2ο-ΤΙΜΕΣ'!AP166/'ΒΗΜΑ 2ο-ΤΙΜΕΣ'!AP165)</f>
        <v>7.8977625884551709E-3</v>
      </c>
    </row>
    <row r="168" spans="11:27">
      <c r="K168" s="28">
        <v>43154</v>
      </c>
      <c r="L168" s="29">
        <v>-1.4941579998198914E-2</v>
      </c>
      <c r="M168" s="29">
        <v>-1.0422095784436427E-3</v>
      </c>
      <c r="N168" s="29">
        <v>-1.6529301951210582E-2</v>
      </c>
      <c r="O168" s="29">
        <v>-2.1482285382896063E-3</v>
      </c>
      <c r="P168" s="29">
        <v>0</v>
      </c>
      <c r="Q168" s="29">
        <v>-2.2930941063917017E-2</v>
      </c>
      <c r="R168" s="29">
        <v>2.5673955052457334E-3</v>
      </c>
      <c r="S168" s="29">
        <v>3.4542348680876036E-3</v>
      </c>
      <c r="T168" s="29">
        <v>9.4340322333587145E-3</v>
      </c>
      <c r="U168" s="29">
        <v>1.9665689720408473E-3</v>
      </c>
      <c r="V168" s="29">
        <v>6.5005646030934627E-3</v>
      </c>
      <c r="W168" s="29">
        <v>-1.0846998299460375E-2</v>
      </c>
      <c r="X168" s="29">
        <v>1.398624197473987E-2</v>
      </c>
      <c r="Y168" s="29">
        <v>-1.9972133186915243E-2</v>
      </c>
      <c r="Z168" s="29">
        <v>1.1173300598125255E-2</v>
      </c>
      <c r="AA168" s="29">
        <f>LN('ΒΗΜΑ 2ο-ΤΙΜΕΣ'!AP167/'ΒΗΜΑ 2ο-ΤΙΜΕΣ'!AP166)</f>
        <v>-1.4442487091282546E-3</v>
      </c>
    </row>
    <row r="169" spans="11:27">
      <c r="K169" s="28">
        <v>43157</v>
      </c>
      <c r="L169" s="29">
        <v>-8.6393625907078535E-3</v>
      </c>
      <c r="M169" s="29">
        <v>2.0833340868542691E-3</v>
      </c>
      <c r="N169" s="29">
        <v>-3.3901551675681339E-2</v>
      </c>
      <c r="O169" s="29">
        <v>-1.7354014693151506E-2</v>
      </c>
      <c r="P169" s="29">
        <v>1.1928570865273812E-2</v>
      </c>
      <c r="Q169" s="29">
        <v>-2.5806465934916254E-3</v>
      </c>
      <c r="R169" s="29">
        <v>-2.072613051711697E-2</v>
      </c>
      <c r="S169" s="29">
        <v>-1.0398707220898622E-2</v>
      </c>
      <c r="T169" s="29">
        <v>-1.41846349919563E-2</v>
      </c>
      <c r="U169" s="29">
        <v>1.9627091678486889E-3</v>
      </c>
      <c r="V169" s="29">
        <v>1.5005640617870176E-2</v>
      </c>
      <c r="W169" s="29">
        <v>-1.0118130165584554E-2</v>
      </c>
      <c r="X169" s="29">
        <v>5.3276631077875686E-3</v>
      </c>
      <c r="Y169" s="29">
        <v>-2.0379162336652025E-2</v>
      </c>
      <c r="Z169" s="29">
        <v>-1.1173300598125189E-2</v>
      </c>
      <c r="AA169" s="29">
        <f>LN('ΒΗΜΑ 2ο-ΤΙΜΕΣ'!AP168/'ΒΗΜΑ 2ο-ΤΙΜΕΣ'!AP167)</f>
        <v>-8.4228055113202745E-3</v>
      </c>
    </row>
    <row r="170" spans="11:27">
      <c r="K170" s="28">
        <v>43158</v>
      </c>
      <c r="L170" s="29">
        <v>1.4001305732093143E-2</v>
      </c>
      <c r="M170" s="29">
        <v>3.116885640253148E-3</v>
      </c>
      <c r="N170" s="29">
        <v>2.3851215822179847E-2</v>
      </c>
      <c r="O170" s="29">
        <v>1.5201161332050557E-2</v>
      </c>
      <c r="P170" s="29">
        <v>-1.1928570865273732E-2</v>
      </c>
      <c r="Q170" s="29">
        <v>-1.3004084423206684E-2</v>
      </c>
      <c r="R170" s="29">
        <v>-9.204535729071683E-3</v>
      </c>
      <c r="S170" s="29">
        <v>1.3841051411871511E-2</v>
      </c>
      <c r="T170" s="29">
        <v>-2.8987536873252298E-2</v>
      </c>
      <c r="U170" s="29">
        <v>1.4598799421152631E-2</v>
      </c>
      <c r="V170" s="29">
        <v>-1.5005640617870275E-2</v>
      </c>
      <c r="W170" s="29">
        <v>1.5139061215684087E-2</v>
      </c>
      <c r="X170" s="29">
        <v>-8.1807320901940254E-3</v>
      </c>
      <c r="Y170" s="29">
        <v>-1.3323661198470655E-2</v>
      </c>
      <c r="Z170" s="29">
        <v>-1.4144507386164738E-2</v>
      </c>
      <c r="AA170" s="29">
        <f>LN('ΒΗΜΑ 2ο-ΤΙΜΕΣ'!AP169/'ΒΗΜΑ 2ο-ΤΙΜΕΣ'!AP168)</f>
        <v>8.717407302669311E-4</v>
      </c>
    </row>
    <row r="171" spans="11:27">
      <c r="K171" s="28">
        <v>43159</v>
      </c>
      <c r="L171" s="29">
        <v>1.1696039763191456E-2</v>
      </c>
      <c r="M171" s="29">
        <v>1.0368067284403084E-3</v>
      </c>
      <c r="N171" s="29">
        <v>-6.7567824628797625E-3</v>
      </c>
      <c r="O171" s="29">
        <v>-3.5091319811270172E-2</v>
      </c>
      <c r="P171" s="29">
        <v>1.1928570865273812E-2</v>
      </c>
      <c r="Q171" s="29">
        <v>2.8389003262686108E-2</v>
      </c>
      <c r="R171" s="29">
        <v>-1.3298068304631488E-2</v>
      </c>
      <c r="S171" s="29">
        <v>3.0459207484708439E-2</v>
      </c>
      <c r="T171" s="29">
        <v>-4.9140148024291522E-3</v>
      </c>
      <c r="U171" s="29">
        <v>-3.3401926384248805E-2</v>
      </c>
      <c r="V171" s="29">
        <v>4.3103515011222631E-3</v>
      </c>
      <c r="W171" s="29">
        <v>-2.4504817203326375E-2</v>
      </c>
      <c r="X171" s="29">
        <v>-2.715098906595086E-2</v>
      </c>
      <c r="Y171" s="29">
        <v>1.3323661198470664E-2</v>
      </c>
      <c r="Z171" s="29">
        <v>2.5317807984290001E-2</v>
      </c>
      <c r="AA171" s="29">
        <f>LN('ΒΗΜΑ 2ο-ΤΙΜΕΣ'!AP170/'ΒΗΜΑ 2ο-ΤΙΜΕΣ'!AP169)</f>
        <v>-2.5217680072417061E-3</v>
      </c>
    </row>
    <row r="172" spans="11:27">
      <c r="K172" s="28">
        <v>43160</v>
      </c>
      <c r="L172" s="29">
        <v>-2.786889900879249E-2</v>
      </c>
      <c r="M172" s="29">
        <v>2.051353983310281E-2</v>
      </c>
      <c r="N172" s="29">
        <v>0</v>
      </c>
      <c r="O172" s="29">
        <v>-8.9686699827603751E-3</v>
      </c>
      <c r="P172" s="29">
        <v>0</v>
      </c>
      <c r="Q172" s="29">
        <v>0</v>
      </c>
      <c r="R172" s="29">
        <v>5.3404666313175038E-3</v>
      </c>
      <c r="S172" s="29">
        <v>0</v>
      </c>
      <c r="T172" s="29">
        <v>-1.4888612493750524E-2</v>
      </c>
      <c r="U172" s="29">
        <v>8.9508305200845777E-3</v>
      </c>
      <c r="V172" s="29">
        <v>-1.516822147317143E-2</v>
      </c>
      <c r="W172" s="29">
        <v>-1.1182912239745529E-2</v>
      </c>
      <c r="X172" s="29">
        <v>-1.7398180846226623E-2</v>
      </c>
      <c r="Y172" s="29">
        <v>0</v>
      </c>
      <c r="Z172" s="29">
        <v>2.7739268827252244E-3</v>
      </c>
      <c r="AA172" s="29">
        <f>LN('ΒΗΜΑ 2ο-ΤΙΜΕΣ'!AP171/'ΒΗΜΑ 2ο-ΤΙΜΕΣ'!AP170)</f>
        <v>-5.5920369403689154E-3</v>
      </c>
    </row>
    <row r="173" spans="11:27">
      <c r="K173" s="28">
        <v>43161</v>
      </c>
      <c r="L173" s="29">
        <v>4.3384015985983623E-3</v>
      </c>
      <c r="M173" s="29">
        <v>-1.8443145718794476E-2</v>
      </c>
      <c r="N173" s="29">
        <v>-2.4014876203873853E-2</v>
      </c>
      <c r="O173" s="29">
        <v>-2.2780028331819885E-2</v>
      </c>
      <c r="P173" s="29">
        <v>-2.8057952795157381E-2</v>
      </c>
      <c r="Q173" s="29">
        <v>-2.0566277581477083E-2</v>
      </c>
      <c r="R173" s="29">
        <v>-1.475546556591921E-2</v>
      </c>
      <c r="S173" s="29">
        <v>-5.1293294387550578E-2</v>
      </c>
      <c r="T173" s="29">
        <v>-1.5113637810048184E-2</v>
      </c>
      <c r="U173" s="29">
        <v>-4.0409538337876666E-2</v>
      </c>
      <c r="V173" s="29">
        <v>-1.5401844611506703E-2</v>
      </c>
      <c r="W173" s="29">
        <v>-2.2748137525936539E-2</v>
      </c>
      <c r="X173" s="29">
        <v>-2.9917748568226697E-3</v>
      </c>
      <c r="Y173" s="29">
        <v>-1.4815085785140699E-2</v>
      </c>
      <c r="Z173" s="29">
        <v>-3.0944803849421484E-2</v>
      </c>
      <c r="AA173" s="29">
        <f>LN('ΒΗΜΑ 2ο-ΤΙΜΕΣ'!AP172/'ΒΗΜΑ 2ο-ΤΙΜΕΣ'!AP171)</f>
        <v>-2.1787990327541858E-2</v>
      </c>
    </row>
    <row r="174" spans="11:27">
      <c r="K174" s="28">
        <v>43164</v>
      </c>
      <c r="L174" s="29">
        <v>-7.6045993852193036E-3</v>
      </c>
      <c r="M174" s="29">
        <v>-3.0448546447069579E-2</v>
      </c>
      <c r="N174" s="29">
        <v>2.4014876203873919E-2</v>
      </c>
      <c r="O174" s="29">
        <v>-3.9958312301603294E-2</v>
      </c>
      <c r="P174" s="29">
        <v>-1.6393809775676383E-2</v>
      </c>
      <c r="Q174" s="29">
        <v>-2.6317308317373417E-2</v>
      </c>
      <c r="R174" s="29">
        <v>-3.4367643504207769E-2</v>
      </c>
      <c r="S174" s="29">
        <v>3.5026305512020745E-3</v>
      </c>
      <c r="T174" s="29">
        <v>-7.3717575896567564E-2</v>
      </c>
      <c r="U174" s="29">
        <v>-2.1887272887500562E-2</v>
      </c>
      <c r="V174" s="29">
        <v>-3.1534144407088162E-2</v>
      </c>
      <c r="W174" s="29">
        <v>-3.6039936483196928E-2</v>
      </c>
      <c r="X174" s="29">
        <v>1.1173300598125255E-2</v>
      </c>
      <c r="Y174" s="29">
        <v>1.7751945458450321E-2</v>
      </c>
      <c r="Z174" s="29">
        <v>-1.7291497110060994E-2</v>
      </c>
      <c r="AA174" s="29">
        <f>LN('ΒΗΜΑ 2ο-ΤΙΜΕΣ'!AP173/'ΒΗΜΑ 2ο-ΤΙΜΕΣ'!AP172)</f>
        <v>-2.3116232097935022E-2</v>
      </c>
    </row>
    <row r="175" spans="11:27">
      <c r="K175" s="28">
        <v>43165</v>
      </c>
      <c r="L175" s="29">
        <v>3.2661977866211022E-3</v>
      </c>
      <c r="M175" s="29">
        <v>3.04485464470696E-2</v>
      </c>
      <c r="N175" s="29">
        <v>-6.8027473227525231E-3</v>
      </c>
      <c r="O175" s="29">
        <v>0</v>
      </c>
      <c r="P175" s="29">
        <v>1.2320484388040657E-2</v>
      </c>
      <c r="Q175" s="29">
        <v>1.3245226750020723E-2</v>
      </c>
      <c r="R175" s="29">
        <v>1.3889112160667093E-2</v>
      </c>
      <c r="S175" s="29">
        <v>2.7587956518828963E-2</v>
      </c>
      <c r="T175" s="29">
        <v>0</v>
      </c>
      <c r="U175" s="29">
        <v>6.3025418708025265E-3</v>
      </c>
      <c r="V175" s="29">
        <v>-1.1507606851479802E-2</v>
      </c>
      <c r="W175" s="29">
        <v>1.5475957485447467E-2</v>
      </c>
      <c r="X175" s="29">
        <v>1.8501392881613734E-3</v>
      </c>
      <c r="Y175" s="29">
        <v>-1.7751945458450338E-2</v>
      </c>
      <c r="Z175" s="29">
        <v>0</v>
      </c>
      <c r="AA175" s="29">
        <f>LN('ΒΗΜΑ 2ο-ΤΙΜΕΣ'!AP174/'ΒΗΜΑ 2ο-ΤΙΜΕΣ'!AP173)</f>
        <v>5.8856549043725089E-3</v>
      </c>
    </row>
    <row r="176" spans="11:27">
      <c r="K176" s="28">
        <v>43166</v>
      </c>
      <c r="L176" s="29">
        <v>-1.5334364000106574E-2</v>
      </c>
      <c r="M176" s="29">
        <v>-1.0395104000340077E-2</v>
      </c>
      <c r="N176" s="29">
        <v>-2.7683428748416856E-2</v>
      </c>
      <c r="O176" s="29">
        <v>-4.8077015681032322E-3</v>
      </c>
      <c r="P176" s="29">
        <v>2.0202707317519469E-2</v>
      </c>
      <c r="Q176" s="29">
        <v>-3.4809404665861174E-2</v>
      </c>
      <c r="R176" s="29">
        <v>2.7212563524884794E-2</v>
      </c>
      <c r="S176" s="29">
        <v>-3.1090587070031005E-2</v>
      </c>
      <c r="T176" s="29">
        <v>-2.7359798188748602E-3</v>
      </c>
      <c r="U176" s="29">
        <v>2.3798329554086905E-2</v>
      </c>
      <c r="V176" s="29">
        <v>0</v>
      </c>
      <c r="W176" s="29">
        <v>8.0972102326193028E-3</v>
      </c>
      <c r="X176" s="29">
        <v>1.5043395047334521E-2</v>
      </c>
      <c r="Y176" s="29">
        <v>-2.1116923440922697E-2</v>
      </c>
      <c r="Z176" s="29">
        <v>1.7291497110061043E-2</v>
      </c>
      <c r="AA176" s="29">
        <f>LN('ΒΗΜΑ 2ο-ΤΙΜΕΣ'!AP175/'ΒΗΜΑ 2ο-ΤΙΜΕΣ'!AP174)</f>
        <v>-9.8897736542717706E-4</v>
      </c>
    </row>
    <row r="177" spans="11:27">
      <c r="K177" s="28">
        <v>43167</v>
      </c>
      <c r="L177" s="29">
        <v>2.6145280104322207E-2</v>
      </c>
      <c r="M177" s="29">
        <v>6.2500203451713258E-3</v>
      </c>
      <c r="N177" s="29">
        <v>-3.5149421074444969E-3</v>
      </c>
      <c r="O177" s="29">
        <v>2.6160826038672057E-2</v>
      </c>
      <c r="P177" s="29">
        <v>8.8010877322713371E-2</v>
      </c>
      <c r="Q177" s="29">
        <v>3.2174357027856114E-2</v>
      </c>
      <c r="R177" s="29">
        <v>4.3342305798832172E-2</v>
      </c>
      <c r="S177" s="29">
        <v>3.1090587070030967E-2</v>
      </c>
      <c r="T177" s="29">
        <v>3.2347833865519343E-2</v>
      </c>
      <c r="U177" s="29">
        <v>1.7233067123775408E-2</v>
      </c>
      <c r="V177" s="29">
        <v>9.2166551049240476E-3</v>
      </c>
      <c r="W177" s="29">
        <v>3.5778213478839024E-3</v>
      </c>
      <c r="X177" s="29">
        <v>2.6591577604242963E-2</v>
      </c>
      <c r="Y177" s="29">
        <v>2.1116923440922614E-2</v>
      </c>
      <c r="Z177" s="29">
        <v>0</v>
      </c>
      <c r="AA177" s="29">
        <f>LN('ΒΗΜΑ 2ο-ΤΙΜΕΣ'!AP176/'ΒΗΜΑ 2ο-ΤΙΜΕΣ'!AP175)</f>
        <v>1.7530586630258992E-2</v>
      </c>
    </row>
    <row r="178" spans="11:27">
      <c r="K178" s="28">
        <v>43168</v>
      </c>
      <c r="L178" s="29">
        <v>-1.4077113890836827E-2</v>
      </c>
      <c r="M178" s="29">
        <v>9.3023926623134103E-3</v>
      </c>
      <c r="N178" s="29">
        <v>-1.4184634991956413E-2</v>
      </c>
      <c r="O178" s="29">
        <v>1.398624197473987E-2</v>
      </c>
      <c r="P178" s="29">
        <v>2.8882874148786146E-2</v>
      </c>
      <c r="Q178" s="29">
        <v>1.3106347505300583E-2</v>
      </c>
      <c r="R178" s="29">
        <v>1.783486763603432E-2</v>
      </c>
      <c r="S178" s="29">
        <v>-6.8259650703998706E-3</v>
      </c>
      <c r="T178" s="29">
        <v>4.9169023806469703E-2</v>
      </c>
      <c r="U178" s="29">
        <v>1.496287267671232E-2</v>
      </c>
      <c r="V178" s="29">
        <v>9.1324835632724723E-3</v>
      </c>
      <c r="W178" s="29">
        <v>2.2948932985544783E-2</v>
      </c>
      <c r="X178" s="29">
        <v>2.8328630843041072E-3</v>
      </c>
      <c r="Y178" s="29">
        <v>1.4914245866701199E-3</v>
      </c>
      <c r="Z178" s="29">
        <v>1.1363758650315003E-2</v>
      </c>
      <c r="AA178" s="29">
        <f>LN('ΒΗΜΑ 2ο-ΤΙΜΕΣ'!AP177/'ΒΗΜΑ 2ο-ΤΙΜΕΣ'!AP176)</f>
        <v>1.1064307229723751E-2</v>
      </c>
    </row>
    <row r="179" spans="11:27">
      <c r="K179" s="28">
        <v>43171</v>
      </c>
      <c r="L179" s="29">
        <v>3.2661977866211022E-3</v>
      </c>
      <c r="M179" s="29">
        <v>1.6326893287428666E-2</v>
      </c>
      <c r="N179" s="29">
        <v>0</v>
      </c>
      <c r="O179" s="29">
        <v>0</v>
      </c>
      <c r="P179" s="29">
        <v>2.1127546425875277E-2</v>
      </c>
      <c r="Q179" s="29">
        <v>4.08219945202552E-2</v>
      </c>
      <c r="R179" s="29">
        <v>1.1299555253933247E-2</v>
      </c>
      <c r="S179" s="29">
        <v>1.3605652055778678E-2</v>
      </c>
      <c r="T179" s="29">
        <v>3.9609138095045883E-2</v>
      </c>
      <c r="U179" s="29">
        <v>-9.950330853168092E-3</v>
      </c>
      <c r="V179" s="29">
        <v>3.3522692038643435E-2</v>
      </c>
      <c r="W179" s="29">
        <v>2.614380574070672E-3</v>
      </c>
      <c r="X179" s="29">
        <v>3.5298307035244387E-3</v>
      </c>
      <c r="Y179" s="29">
        <v>1.1851990587014328E-2</v>
      </c>
      <c r="Z179" s="29">
        <v>1.123607326692597E-2</v>
      </c>
      <c r="AA179" s="29">
        <f>LN('ΒΗΜΑ 2ο-ΤΙΜΕΣ'!AP178/'ΒΗΜΑ 2ο-ΤΙΜΕΣ'!AP177)</f>
        <v>1.2302748154009405E-2</v>
      </c>
    </row>
    <row r="180" spans="11:27">
      <c r="K180" s="28">
        <v>43172</v>
      </c>
      <c r="L180" s="29">
        <v>0</v>
      </c>
      <c r="M180" s="29">
        <v>9.0680722139705183E-3</v>
      </c>
      <c r="N180" s="29">
        <v>3.5650661644961446E-3</v>
      </c>
      <c r="O180" s="29">
        <v>2.3121397583793788E-3</v>
      </c>
      <c r="P180" s="29">
        <v>3.761127074578325E-2</v>
      </c>
      <c r="Q180" s="29">
        <v>-2.503130218118477E-3</v>
      </c>
      <c r="R180" s="29">
        <v>-3.299791771501219E-2</v>
      </c>
      <c r="S180" s="29">
        <v>3.372684478639156E-3</v>
      </c>
      <c r="T180" s="29">
        <v>-4.8661896511730113E-3</v>
      </c>
      <c r="U180" s="29">
        <v>2.9955089797983709E-3</v>
      </c>
      <c r="V180" s="29">
        <v>2.195390563435656E-3</v>
      </c>
      <c r="W180" s="29">
        <v>1.7391308731268974E-3</v>
      </c>
      <c r="X180" s="29">
        <v>3.5229875298326013E-4</v>
      </c>
      <c r="Y180" s="29">
        <v>-1.4738396183005527E-3</v>
      </c>
      <c r="Z180" s="29">
        <v>-5.6022555486698981E-3</v>
      </c>
      <c r="AA180" s="29">
        <f>LN('ΒΗΜΑ 2ο-ΤΙΜΕΣ'!AP179/'ΒΗΜΑ 2ο-ΤΙΜΕΣ'!AP178)</f>
        <v>-2.9017460926301307E-3</v>
      </c>
    </row>
    <row r="181" spans="11:27">
      <c r="K181" s="28">
        <v>43173</v>
      </c>
      <c r="L181" s="29">
        <v>-1.0929070532190206E-2</v>
      </c>
      <c r="M181" s="29">
        <v>5.0025116829716309E-3</v>
      </c>
      <c r="N181" s="29">
        <v>-7.1428875123802247E-3</v>
      </c>
      <c r="O181" s="29">
        <v>-1.1614532420693002E-2</v>
      </c>
      <c r="P181" s="29">
        <v>6.8097616279440082E-2</v>
      </c>
      <c r="Q181" s="29">
        <v>2.5031302181184748E-3</v>
      </c>
      <c r="R181" s="29">
        <v>8.9917111919640864E-3</v>
      </c>
      <c r="S181" s="29">
        <v>-1.6978336534417906E-2</v>
      </c>
      <c r="T181" s="29">
        <v>0</v>
      </c>
      <c r="U181" s="29">
        <v>9.9651228973885418E-4</v>
      </c>
      <c r="V181" s="29">
        <v>0</v>
      </c>
      <c r="W181" s="29">
        <v>-5.2264927335426946E-3</v>
      </c>
      <c r="X181" s="29">
        <v>-3.88212945650783E-3</v>
      </c>
      <c r="Y181" s="29">
        <v>-8.8889474172460393E-3</v>
      </c>
      <c r="Z181" s="29">
        <v>-1.4144507386164738E-2</v>
      </c>
      <c r="AA181" s="29">
        <f>LN('ΒΗΜΑ 2ο-ΤΙΜΕΣ'!AP180/'ΒΗΜΑ 2ο-ΤΙΜΕΣ'!AP179)</f>
        <v>-6.666086445682686E-3</v>
      </c>
    </row>
    <row r="182" spans="11:27">
      <c r="K182" s="28">
        <v>43174</v>
      </c>
      <c r="L182" s="29">
        <v>-6.6152391187193167E-3</v>
      </c>
      <c r="M182" s="29">
        <v>-5.0025116829716873E-3</v>
      </c>
      <c r="N182" s="29">
        <v>-3.5906681307284844E-3</v>
      </c>
      <c r="O182" s="29">
        <v>-9.3897403498390316E-3</v>
      </c>
      <c r="P182" s="29">
        <v>-2.5398190605610459E-2</v>
      </c>
      <c r="Q182" s="29">
        <v>0</v>
      </c>
      <c r="R182" s="29">
        <v>-6.4143901776636944E-3</v>
      </c>
      <c r="S182" s="29">
        <v>6.8259650703998906E-3</v>
      </c>
      <c r="T182" s="29">
        <v>1.4528100562909808E-2</v>
      </c>
      <c r="U182" s="29">
        <v>-1.4547535209054075E-2</v>
      </c>
      <c r="V182" s="29">
        <v>4.3763745997990027E-3</v>
      </c>
      <c r="W182" s="29">
        <v>-1.6733107288704304E-2</v>
      </c>
      <c r="X182" s="29">
        <v>1.8220546113528316E-2</v>
      </c>
      <c r="Y182" s="29">
        <v>-2.9806281381377893E-3</v>
      </c>
      <c r="Z182" s="29">
        <v>8.5106896679086105E-3</v>
      </c>
      <c r="AA182" s="29">
        <f>LN('ΒΗΜΑ 2ο-ΤΙΜΕΣ'!AP181/'ΒΗΜΑ 2ο-ΤΙΜΕΣ'!AP180)</f>
        <v>-7.4687677754382877E-3</v>
      </c>
    </row>
    <row r="183" spans="11:27">
      <c r="K183" s="28">
        <v>43175</v>
      </c>
      <c r="L183" s="29">
        <v>-3.2605474034561918E-2</v>
      </c>
      <c r="M183" s="29">
        <v>-2.7454698464409941E-2</v>
      </c>
      <c r="N183" s="29">
        <v>2.4868066578013524E-2</v>
      </c>
      <c r="O183" s="29">
        <v>-1.9048194970694363E-2</v>
      </c>
      <c r="P183" s="29">
        <v>9.6000737290193577E-3</v>
      </c>
      <c r="Q183" s="29">
        <v>-1.5113637810048184E-2</v>
      </c>
      <c r="R183" s="29">
        <v>-2.5773210143004033E-3</v>
      </c>
      <c r="S183" s="29">
        <v>0</v>
      </c>
      <c r="T183" s="29">
        <v>-1.4528100562909969E-2</v>
      </c>
      <c r="U183" s="29">
        <v>-1.6815682856615298E-2</v>
      </c>
      <c r="V183" s="29">
        <v>-4.3763745997990001E-3</v>
      </c>
      <c r="W183" s="29">
        <v>-3.5587226169939952E-3</v>
      </c>
      <c r="X183" s="29">
        <v>-4.8729647418744373E-3</v>
      </c>
      <c r="Y183" s="29">
        <v>5.9523985272953517E-3</v>
      </c>
      <c r="Z183" s="29">
        <v>1.123607326692597E-2</v>
      </c>
      <c r="AA183" s="29">
        <f>LN('ΒΗΜΑ 2ο-ΤΙΜΕΣ'!AP182/'ΒΗΜΑ 2ο-ΤΙΜΕΣ'!AP181)</f>
        <v>-4.6334968899547531E-3</v>
      </c>
    </row>
    <row r="184" spans="11:27">
      <c r="K184" s="28">
        <v>43178</v>
      </c>
      <c r="L184" s="29">
        <v>1.2493064247466405E-2</v>
      </c>
      <c r="M184" s="29">
        <v>0</v>
      </c>
      <c r="N184" s="29">
        <v>-1.0582109330536972E-2</v>
      </c>
      <c r="O184" s="29">
        <v>9.5694510161506725E-3</v>
      </c>
      <c r="P184" s="29">
        <v>-9.6000737290193421E-3</v>
      </c>
      <c r="Q184" s="29">
        <v>5.0633019565466345E-3</v>
      </c>
      <c r="R184" s="29">
        <v>1.4093763075859521E-2</v>
      </c>
      <c r="S184" s="29">
        <v>-2.0619287202735592E-2</v>
      </c>
      <c r="T184" s="29">
        <v>0</v>
      </c>
      <c r="U184" s="29">
        <v>0</v>
      </c>
      <c r="V184" s="29">
        <v>-1.7699577099400749E-2</v>
      </c>
      <c r="W184" s="29">
        <v>-1.7841217935015538E-3</v>
      </c>
      <c r="X184" s="29">
        <v>-2.0957045742188815E-3</v>
      </c>
      <c r="Y184" s="29">
        <v>7.9814423230129758E-2</v>
      </c>
      <c r="Z184" s="29">
        <v>-3.4094211342976126E-2</v>
      </c>
      <c r="AA184" s="29">
        <f>LN('ΒΗΜΑ 2ο-ΤΙΜΕΣ'!AP183/'ΒΗΜΑ 2ο-ΤΙΜΕΣ'!AP182)</f>
        <v>-7.9810458485986176E-3</v>
      </c>
    </row>
    <row r="185" spans="11:27">
      <c r="K185" s="28">
        <v>43179</v>
      </c>
      <c r="L185" s="29">
        <v>3.3802849088236911E-3</v>
      </c>
      <c r="M185" s="29">
        <v>-6.2047768868827577E-3</v>
      </c>
      <c r="N185" s="29">
        <v>0</v>
      </c>
      <c r="O185" s="29">
        <v>-1.4388737452099669E-2</v>
      </c>
      <c r="P185" s="29">
        <v>4.4032270150503344E-2</v>
      </c>
      <c r="Q185" s="29">
        <v>7.5472056353829038E-3</v>
      </c>
      <c r="R185" s="29">
        <v>-2.1865822923562511E-2</v>
      </c>
      <c r="S185" s="29">
        <v>0</v>
      </c>
      <c r="T185" s="29">
        <v>9.7088141269609032E-3</v>
      </c>
      <c r="U185" s="29">
        <v>2.1353124470568842E-2</v>
      </c>
      <c r="V185" s="29">
        <v>4.4543503493801534E-3</v>
      </c>
      <c r="W185" s="29">
        <v>3.5650661644961446E-3</v>
      </c>
      <c r="X185" s="29">
        <v>-1.373019281190202E-2</v>
      </c>
      <c r="Y185" s="29">
        <v>0.13677953634703852</v>
      </c>
      <c r="Z185" s="29">
        <v>5.7637047167501338E-3</v>
      </c>
      <c r="AA185" s="29">
        <f>LN('ΒΗΜΑ 2ο-ΤΙΜΕΣ'!AP184/'ΒΗΜΑ 2ο-ΤΙΜΕΣ'!AP183)</f>
        <v>-2.3062340509117682E-3</v>
      </c>
    </row>
    <row r="186" spans="11:27">
      <c r="K186" s="28">
        <v>43180</v>
      </c>
      <c r="L186" s="29">
        <v>-9.0396095777250211E-3</v>
      </c>
      <c r="M186" s="29">
        <v>-1.1476390956343573E-2</v>
      </c>
      <c r="N186" s="29">
        <v>3.5398267051239868E-3</v>
      </c>
      <c r="O186" s="29">
        <v>-9.7088141269608269E-3</v>
      </c>
      <c r="P186" s="29">
        <v>3.328597763346676E-2</v>
      </c>
      <c r="Q186" s="29">
        <v>0</v>
      </c>
      <c r="R186" s="29">
        <v>5.1880790817778995E-3</v>
      </c>
      <c r="S186" s="29">
        <v>-3.47826437632492E-3</v>
      </c>
      <c r="T186" s="29">
        <v>0</v>
      </c>
      <c r="U186" s="29">
        <v>4.0160696548899649E-3</v>
      </c>
      <c r="V186" s="29">
        <v>0</v>
      </c>
      <c r="W186" s="29">
        <v>1.763714148610666E-2</v>
      </c>
      <c r="X186" s="29">
        <v>-1.1766939121581881E-2</v>
      </c>
      <c r="Y186" s="29">
        <v>4.4399815868139167E-2</v>
      </c>
      <c r="Z186" s="29">
        <v>0</v>
      </c>
      <c r="AA186" s="29">
        <f>LN('ΒΗΜΑ 2ο-ΤΙΜΕΣ'!AP185/'ΒΗΜΑ 2ο-ΤΙΜΕΣ'!AP184)</f>
        <v>-6.8257950236140716E-3</v>
      </c>
    </row>
    <row r="187" spans="11:27">
      <c r="K187" s="28">
        <v>43181</v>
      </c>
      <c r="L187" s="29">
        <v>1.6882787038750936E-2</v>
      </c>
      <c r="M187" s="29">
        <v>-5.7220140329891325E-2</v>
      </c>
      <c r="N187" s="29">
        <v>-7.0922283094917984E-3</v>
      </c>
      <c r="O187" s="29">
        <v>-1.7220597751670522E-2</v>
      </c>
      <c r="P187" s="29">
        <v>-2.9806281381377893E-3</v>
      </c>
      <c r="Q187" s="29">
        <v>-5.0251362026730428E-3</v>
      </c>
      <c r="R187" s="29">
        <v>0</v>
      </c>
      <c r="S187" s="29">
        <v>-3.4904049397684908E-3</v>
      </c>
      <c r="T187" s="29">
        <v>-2.4451095864164194E-2</v>
      </c>
      <c r="U187" s="29">
        <v>-1.361937823228373E-2</v>
      </c>
      <c r="V187" s="29">
        <v>-2.2472855852058514E-2</v>
      </c>
      <c r="W187" s="29">
        <v>-3.1072184589376092E-2</v>
      </c>
      <c r="X187" s="29">
        <v>1.2475656373074951E-2</v>
      </c>
      <c r="Y187" s="29">
        <v>6.833739578565117E-3</v>
      </c>
      <c r="Z187" s="29">
        <v>-1.1560822401075971E-2</v>
      </c>
      <c r="AA187" s="29">
        <f>LN('ΒΗΜΑ 2ο-ΤΙΜΕΣ'!AP186/'ΒΗΜΑ 2ο-ΤΙΜΕΣ'!AP185)</f>
        <v>-1.5873349156290233E-2</v>
      </c>
    </row>
    <row r="188" spans="11:27">
      <c r="K188" s="28">
        <v>43182</v>
      </c>
      <c r="L188" s="29">
        <v>-2.8298436122427658E-2</v>
      </c>
      <c r="M188" s="29">
        <v>-1.1173300598125189E-2</v>
      </c>
      <c r="N188" s="29">
        <v>7.0922283094918366E-3</v>
      </c>
      <c r="O188" s="29">
        <v>4.9505051598562047E-3</v>
      </c>
      <c r="P188" s="29">
        <v>-2.1116923440922808E-2</v>
      </c>
      <c r="Q188" s="29">
        <v>-5.0505157860685915E-3</v>
      </c>
      <c r="R188" s="29">
        <v>-2.6213820787528395E-2</v>
      </c>
      <c r="S188" s="29">
        <v>1.3889112160667093E-2</v>
      </c>
      <c r="T188" s="29">
        <v>0</v>
      </c>
      <c r="U188" s="29">
        <v>-1.845259943079481E-2</v>
      </c>
      <c r="V188" s="29">
        <v>-6.8415318167167121E-3</v>
      </c>
      <c r="W188" s="29">
        <v>-8.1485285639050567E-3</v>
      </c>
      <c r="X188" s="29">
        <v>5.6517282194819413E-3</v>
      </c>
      <c r="Y188" s="29">
        <v>-6.8337395785651352E-3</v>
      </c>
      <c r="Z188" s="29">
        <v>8.6831225734608566E-3</v>
      </c>
      <c r="AA188" s="29">
        <f>LN('ΒΗΜΑ 2ο-ΤΙΜΕΣ'!AP187/'ΒΗΜΑ 2ο-ΤΙΜΕΣ'!AP186)</f>
        <v>-2.262875833712518E-3</v>
      </c>
    </row>
    <row r="189" spans="11:27">
      <c r="K189" s="28">
        <v>43185</v>
      </c>
      <c r="L189" s="29">
        <v>1.1474470564766996E-3</v>
      </c>
      <c r="M189" s="29">
        <v>1.1173300598125255E-2</v>
      </c>
      <c r="N189" s="29">
        <v>3.5273405179684406E-3</v>
      </c>
      <c r="O189" s="29">
        <v>4.9261183360560026E-3</v>
      </c>
      <c r="P189" s="29">
        <v>-1.2270092591814247E-2</v>
      </c>
      <c r="Q189" s="29">
        <v>1.007565198874164E-2</v>
      </c>
      <c r="R189" s="29">
        <v>-1.0681009420334052E-2</v>
      </c>
      <c r="S189" s="29">
        <v>-2.797385204240618E-2</v>
      </c>
      <c r="T189" s="29">
        <v>1.4742281737203431E-2</v>
      </c>
      <c r="U189" s="29">
        <v>3.0991760343211253E-3</v>
      </c>
      <c r="V189" s="29">
        <v>-2.3149181866965751E-2</v>
      </c>
      <c r="W189" s="29">
        <v>3.5718082602079246E-2</v>
      </c>
      <c r="X189" s="29">
        <v>3.8671167897249294E-3</v>
      </c>
      <c r="Y189" s="29">
        <v>1.5873349156290163E-2</v>
      </c>
      <c r="Z189" s="29">
        <v>-2.0379162336652254E-2</v>
      </c>
      <c r="AA189" s="29">
        <f>LN('ΒΗΜΑ 2ο-ΤΙΜΕΣ'!AP188/'ΒΗΜΑ 2ο-ΤΙΜΕΣ'!AP187)</f>
        <v>5.4957397314324566E-3</v>
      </c>
    </row>
    <row r="190" spans="11:27">
      <c r="K190" s="28">
        <v>43186</v>
      </c>
      <c r="L190" s="29">
        <v>2.0432038817205934E-2</v>
      </c>
      <c r="M190" s="29">
        <v>5.5401803756153509E-3</v>
      </c>
      <c r="N190" s="29">
        <v>-7.067167223092443E-3</v>
      </c>
      <c r="O190" s="29">
        <v>7.3439742557585052E-3</v>
      </c>
      <c r="P190" s="29">
        <v>0</v>
      </c>
      <c r="Q190" s="29">
        <v>0</v>
      </c>
      <c r="R190" s="29">
        <v>1.7299167262812051E-2</v>
      </c>
      <c r="S190" s="29">
        <v>2.4519617174318446E-2</v>
      </c>
      <c r="T190" s="29">
        <v>2.4097551579060524E-2</v>
      </c>
      <c r="U190" s="29">
        <v>2.294263260216628E-2</v>
      </c>
      <c r="V190" s="29">
        <v>4.6729056993924231E-3</v>
      </c>
      <c r="W190" s="29">
        <v>-1.0582109330536972E-2</v>
      </c>
      <c r="X190" s="29">
        <v>8.0377857165934118E-3</v>
      </c>
      <c r="Y190" s="29">
        <v>1.2297527810406245E-2</v>
      </c>
      <c r="Z190" s="29">
        <v>-5.8997221271882708E-3</v>
      </c>
      <c r="AA190" s="29">
        <f>LN('ΒΗΜΑ 2ο-ΤΙΜΕΣ'!AP189/'ΒΗΜΑ 2ο-ΤΙΜΕΣ'!AP188)</f>
        <v>5.6922677222937005E-3</v>
      </c>
    </row>
    <row r="191" spans="11:27">
      <c r="K191" s="28">
        <v>43187</v>
      </c>
      <c r="L191" s="29">
        <v>-1.1299555253933282E-2</v>
      </c>
      <c r="M191" s="29">
        <v>-5.540180375615468E-3</v>
      </c>
      <c r="N191" s="29">
        <v>1.0582109330537008E-2</v>
      </c>
      <c r="O191" s="29">
        <v>-4.8899852941919038E-3</v>
      </c>
      <c r="P191" s="29">
        <v>2.4391453124159048E-2</v>
      </c>
      <c r="Q191" s="29">
        <v>-1.0075651988741587E-2</v>
      </c>
      <c r="R191" s="29">
        <v>-1.0610179112015571E-2</v>
      </c>
      <c r="S191" s="29">
        <v>-1.3937507843781624E-2</v>
      </c>
      <c r="T191" s="29">
        <v>-2.4097551579060641E-2</v>
      </c>
      <c r="U191" s="29">
        <v>-3.2789822822990956E-2</v>
      </c>
      <c r="V191" s="29">
        <v>1.3889112160667093E-2</v>
      </c>
      <c r="W191" s="29">
        <v>-1.4285957247476541E-2</v>
      </c>
      <c r="X191" s="29">
        <v>2.6448390354576013E-2</v>
      </c>
      <c r="Y191" s="29">
        <v>0</v>
      </c>
      <c r="Z191" s="29">
        <v>0</v>
      </c>
      <c r="AA191" s="29">
        <f>LN('ΒΗΜΑ 2ο-ΤΙΜΕΣ'!AP190/'ΒΗΜΑ 2ο-ΤΙΜΕΣ'!AP189)</f>
        <v>-4.743411023339944E-3</v>
      </c>
    </row>
    <row r="192" spans="11:27">
      <c r="K192" s="28">
        <v>43188</v>
      </c>
      <c r="L192" s="29">
        <v>5.6657375356772999E-3</v>
      </c>
      <c r="M192" s="29">
        <v>-3.3901551675681457E-2</v>
      </c>
      <c r="N192" s="29">
        <v>0</v>
      </c>
      <c r="O192" s="29">
        <v>-1.2330612457478674E-2</v>
      </c>
      <c r="P192" s="29">
        <v>3.0075210639553224E-3</v>
      </c>
      <c r="Q192" s="29">
        <v>0</v>
      </c>
      <c r="R192" s="29">
        <v>-3.3901551675681339E-2</v>
      </c>
      <c r="S192" s="29">
        <v>3.5026305512020745E-3</v>
      </c>
      <c r="T192" s="29">
        <v>-2.9705154413915694E-2</v>
      </c>
      <c r="U192" s="29">
        <v>-3.2824545648043456E-2</v>
      </c>
      <c r="V192" s="29">
        <v>-1.1560822401075971E-2</v>
      </c>
      <c r="W192" s="29">
        <v>-1.2669852741051665E-2</v>
      </c>
      <c r="X192" s="29">
        <v>1.3133712950072473E-2</v>
      </c>
      <c r="Y192" s="29">
        <v>4.3485111939738676E-2</v>
      </c>
      <c r="Z192" s="29">
        <v>-5.9347355198145777E-3</v>
      </c>
      <c r="AA192" s="29">
        <f>LN('ΒΗΜΑ 2ο-ΤΙΜΕΣ'!AP191/'ΒΗΜΑ 2ο-ΤΙΜΕΣ'!AP190)</f>
        <v>-1.3110351340975058E-2</v>
      </c>
    </row>
    <row r="193" spans="11:27">
      <c r="K193" s="28">
        <v>43193</v>
      </c>
      <c r="L193" s="29">
        <v>1.1236073266925752E-2</v>
      </c>
      <c r="M193" s="29">
        <v>8.0137807235536162E-3</v>
      </c>
      <c r="N193" s="29">
        <v>-3.5149421074444969E-3</v>
      </c>
      <c r="O193" s="29">
        <v>9.8766234959120989E-3</v>
      </c>
      <c r="P193" s="29">
        <v>-3.0075210639553284E-3</v>
      </c>
      <c r="Q193" s="29">
        <v>-2.3048395436291017E-2</v>
      </c>
      <c r="R193" s="29">
        <v>1.3783599701213596E-3</v>
      </c>
      <c r="S193" s="29">
        <v>-1.0544913176614998E-2</v>
      </c>
      <c r="T193" s="29">
        <v>-1.7744445299071841E-2</v>
      </c>
      <c r="U193" s="29">
        <v>-3.1713975489527715E-2</v>
      </c>
      <c r="V193" s="29">
        <v>-1.6413029641330033E-2</v>
      </c>
      <c r="W193" s="29">
        <v>-2.1169681507712829E-2</v>
      </c>
      <c r="X193" s="29">
        <v>8.6609468773479678E-3</v>
      </c>
      <c r="Y193" s="29">
        <v>-6.3687819257258194E-2</v>
      </c>
      <c r="Z193" s="29">
        <v>-5.970166986503796E-3</v>
      </c>
      <c r="AA193" s="29">
        <f>LN('ΒΗΜΑ 2ο-ΤΙΜΕΣ'!AP192/'ΒΗΜΑ 2ο-ΤΙΜΕΣ'!AP191)</f>
        <v>-1.3461971967967331E-3</v>
      </c>
    </row>
    <row r="194" spans="11:27">
      <c r="K194" s="28">
        <v>43194</v>
      </c>
      <c r="L194" s="29">
        <v>1.1166947000753762E-3</v>
      </c>
      <c r="M194" s="29">
        <v>-5.7175684632032962E-3</v>
      </c>
      <c r="N194" s="29">
        <v>-1.0619568827460148E-2</v>
      </c>
      <c r="O194" s="29">
        <v>1.946533478810325E-2</v>
      </c>
      <c r="P194" s="29">
        <v>1.197619104671562E-2</v>
      </c>
      <c r="Q194" s="29">
        <v>7.7419741536154593E-3</v>
      </c>
      <c r="R194" s="29">
        <v>2.7510333718900187E-3</v>
      </c>
      <c r="S194" s="29">
        <v>-1.0657294473988093E-2</v>
      </c>
      <c r="T194" s="29">
        <v>2.2756987122616278E-2</v>
      </c>
      <c r="U194" s="29">
        <v>0</v>
      </c>
      <c r="V194" s="29">
        <v>7.0671672230923528E-3</v>
      </c>
      <c r="W194" s="29">
        <v>4.6403795565023009E-3</v>
      </c>
      <c r="X194" s="29">
        <v>-6.9895441817120745E-3</v>
      </c>
      <c r="Y194" s="29">
        <v>-1.3698844358161915E-2</v>
      </c>
      <c r="Z194" s="29">
        <v>0</v>
      </c>
      <c r="AA194" s="29">
        <f>LN('ΒΗΜΑ 2ο-ΤΙΜΕΣ'!AP193/'ΒΗΜΑ 2ο-ΤΙΜΕΣ'!AP192)</f>
        <v>2.1658483786706879E-3</v>
      </c>
    </row>
    <row r="195" spans="11:27">
      <c r="K195" s="28">
        <v>43195</v>
      </c>
      <c r="L195" s="29">
        <v>9.9945307249955876E-3</v>
      </c>
      <c r="M195" s="29">
        <v>3.1605339415331044E-2</v>
      </c>
      <c r="N195" s="29">
        <v>1.0619568827460131E-2</v>
      </c>
      <c r="O195" s="29">
        <v>1.197619104671562E-2</v>
      </c>
      <c r="P195" s="29">
        <v>2.3530497410194036E-2</v>
      </c>
      <c r="Q195" s="29">
        <v>1.2771565679487539E-2</v>
      </c>
      <c r="R195" s="29">
        <v>1.9048194970694411E-2</v>
      </c>
      <c r="S195" s="29">
        <v>3.5650661644961446E-3</v>
      </c>
      <c r="T195" s="29">
        <v>2.9558802241544429E-2</v>
      </c>
      <c r="U195" s="29">
        <v>2.1978906718775167E-2</v>
      </c>
      <c r="V195" s="29">
        <v>-1.41846349919563E-2</v>
      </c>
      <c r="W195" s="29">
        <v>2.1072699135236947E-2</v>
      </c>
      <c r="X195" s="29">
        <v>1.0961744042144938E-2</v>
      </c>
      <c r="Y195" s="29">
        <v>1.142869582362285E-2</v>
      </c>
      <c r="Z195" s="29">
        <v>2.0741484306816372E-2</v>
      </c>
      <c r="AA195" s="29">
        <f>LN('ΒΗΜΑ 2ο-ΤΙΜΕΣ'!AP194/'ΒΗΜΑ 2ο-ΤΙΜΕΣ'!AP193)</f>
        <v>2.5281322181583809E-2</v>
      </c>
    </row>
    <row r="196" spans="11:27">
      <c r="K196" s="28">
        <v>43200</v>
      </c>
      <c r="L196" s="29">
        <v>-1.6713480973740667E-2</v>
      </c>
      <c r="M196" s="29">
        <v>3.9220713153281329E-2</v>
      </c>
      <c r="N196" s="29">
        <v>7.0175726586465398E-3</v>
      </c>
      <c r="O196" s="29">
        <v>2.3781224049674193E-3</v>
      </c>
      <c r="P196" s="29">
        <v>0</v>
      </c>
      <c r="Q196" s="29">
        <v>1.2610507591929733E-2</v>
      </c>
      <c r="R196" s="29">
        <v>9.3897403498391374E-3</v>
      </c>
      <c r="S196" s="29">
        <v>-3.5650661644962569E-3</v>
      </c>
      <c r="T196" s="29">
        <v>1.9231361927887592E-2</v>
      </c>
      <c r="U196" s="29">
        <v>2.1506205220963682E-2</v>
      </c>
      <c r="V196" s="29">
        <v>4.7506027585977988E-3</v>
      </c>
      <c r="W196" s="29">
        <v>2.2412412804501815E-2</v>
      </c>
      <c r="X196" s="29">
        <v>-8.9597413714718691E-3</v>
      </c>
      <c r="Y196" s="29">
        <v>1.3544225107757253E-2</v>
      </c>
      <c r="Z196" s="29">
        <v>-2.936859673309825E-3</v>
      </c>
      <c r="AA196" s="29">
        <f>LN('ΒΗΜΑ 2ο-ΤΙΜΕΣ'!AP195/'ΒΗΜΑ 2ο-ΤΙΜΕΣ'!AP194)</f>
        <v>1.1664978890700436E-2</v>
      </c>
    </row>
    <row r="197" spans="11:27">
      <c r="K197" s="28">
        <v>43201</v>
      </c>
      <c r="L197" s="29">
        <v>-5.633817718256131E-3</v>
      </c>
      <c r="M197" s="29">
        <v>2.1142436573809383E-2</v>
      </c>
      <c r="N197" s="29">
        <v>-1.4084739881739085E-2</v>
      </c>
      <c r="O197" s="29">
        <v>-4.7619137602437026E-3</v>
      </c>
      <c r="P197" s="29">
        <v>-2.3530497410194161E-2</v>
      </c>
      <c r="Q197" s="29">
        <v>0</v>
      </c>
      <c r="R197" s="29">
        <v>0</v>
      </c>
      <c r="S197" s="29">
        <v>1.4184634991956381E-2</v>
      </c>
      <c r="T197" s="29">
        <v>-2.4097551579060641E-2</v>
      </c>
      <c r="U197" s="29">
        <v>4.246290881451004E-3</v>
      </c>
      <c r="V197" s="29">
        <v>-7.1343941138738683E-3</v>
      </c>
      <c r="W197" s="29">
        <v>-3.5524016043677721E-3</v>
      </c>
      <c r="X197" s="29">
        <v>-2.7028672387919374E-2</v>
      </c>
      <c r="Y197" s="29">
        <v>-2.4972920931380049E-2</v>
      </c>
      <c r="Z197" s="29">
        <v>-2.9455102297568031E-3</v>
      </c>
      <c r="AA197" s="29">
        <f>LN('ΒΗΜΑ 2ο-ΤΙΜΕΣ'!AP196/'ΒΗΜΑ 2ο-ΤΙΜΕΣ'!AP195)</f>
        <v>-1.39518367088542E-2</v>
      </c>
    </row>
    <row r="198" spans="11:27">
      <c r="K198" s="28">
        <v>43202</v>
      </c>
      <c r="L198" s="29">
        <v>3.8786025035156449E-2</v>
      </c>
      <c r="M198" s="29">
        <v>2.0898649194592365E-3</v>
      </c>
      <c r="N198" s="29">
        <v>0</v>
      </c>
      <c r="O198" s="29">
        <v>2.3837913552761975E-3</v>
      </c>
      <c r="P198" s="29">
        <v>-5.5059777183027313E-2</v>
      </c>
      <c r="Q198" s="29">
        <v>2.5031302181184748E-3</v>
      </c>
      <c r="R198" s="29">
        <v>2.7651531330509949E-2</v>
      </c>
      <c r="S198" s="29">
        <v>0</v>
      </c>
      <c r="T198" s="29">
        <v>-9.8040000966208556E-3</v>
      </c>
      <c r="U198" s="29">
        <v>1.1585174335229693E-2</v>
      </c>
      <c r="V198" s="29">
        <v>8.462188959224809E-2</v>
      </c>
      <c r="W198" s="29">
        <v>2.6654835861398807E-3</v>
      </c>
      <c r="X198" s="29">
        <v>-8.9439880708981397E-3</v>
      </c>
      <c r="Y198" s="29">
        <v>-3.3901551675681339E-2</v>
      </c>
      <c r="Z198" s="29">
        <v>8.8106296821549059E-3</v>
      </c>
      <c r="AA198" s="29">
        <f>LN('ΒΗΜΑ 2ο-ΤΙΜΕΣ'!AP197/'ΒΗΜΑ 2ο-ΤΙΜΕΣ'!AP196)</f>
        <v>8.4341376634546796E-3</v>
      </c>
    </row>
    <row r="199" spans="11:27">
      <c r="K199" s="28">
        <v>43203</v>
      </c>
      <c r="L199" s="29">
        <v>5.4200674693393345E-3</v>
      </c>
      <c r="M199" s="29">
        <v>1.2448293526567863E-2</v>
      </c>
      <c r="N199" s="29">
        <v>3.5398267051239868E-3</v>
      </c>
      <c r="O199" s="29">
        <v>1.1834457647002798E-2</v>
      </c>
      <c r="P199" s="29">
        <v>9.3897403498389171E-3</v>
      </c>
      <c r="Q199" s="29">
        <v>4.1621674690819448E-2</v>
      </c>
      <c r="R199" s="29">
        <v>-2.6317308317373417E-2</v>
      </c>
      <c r="S199" s="29">
        <v>1.398624197473987E-2</v>
      </c>
      <c r="T199" s="29">
        <v>2.4332100659530721E-2</v>
      </c>
      <c r="U199" s="29">
        <v>-1.3706065904367215E-2</v>
      </c>
      <c r="V199" s="29">
        <v>-1.3245226750020567E-2</v>
      </c>
      <c r="W199" s="29">
        <v>0</v>
      </c>
      <c r="X199" s="29">
        <v>5.0861272952568259E-2</v>
      </c>
      <c r="Y199" s="29">
        <v>3.0447316807593747E-2</v>
      </c>
      <c r="Z199" s="29">
        <v>5.8309203107931437E-3</v>
      </c>
      <c r="AA199" s="29">
        <f>LN('ΒΗΜΑ 2ο-ΤΙΜΕΣ'!AP198/'ΒΗΜΑ 2ο-ΤΙΜΕΣ'!AP197)</f>
        <v>5.9987440323812629E-3</v>
      </c>
    </row>
    <row r="200" spans="11:27">
      <c r="K200" s="28">
        <v>43206</v>
      </c>
      <c r="L200" s="29">
        <v>-2.1858793812498958E-2</v>
      </c>
      <c r="M200" s="29">
        <v>-5.1679701584424493E-3</v>
      </c>
      <c r="N200" s="29">
        <v>-1.0657294473988093E-2</v>
      </c>
      <c r="O200" s="29">
        <v>-4.7169898781389101E-3</v>
      </c>
      <c r="P200" s="29">
        <v>6.2112000926406764E-3</v>
      </c>
      <c r="Q200" s="29">
        <v>-7.2202479734870201E-3</v>
      </c>
      <c r="R200" s="29">
        <v>6.6445427186685108E-3</v>
      </c>
      <c r="S200" s="29">
        <v>-2.8170876966696335E-2</v>
      </c>
      <c r="T200" s="29">
        <v>9.5694510161506725E-3</v>
      </c>
      <c r="U200" s="29">
        <v>2.1208915691376296E-3</v>
      </c>
      <c r="V200" s="29">
        <v>0</v>
      </c>
      <c r="W200" s="29">
        <v>0</v>
      </c>
      <c r="X200" s="29">
        <v>-5.7796113505027231E-2</v>
      </c>
      <c r="Y200" s="29">
        <v>9.1423007814044652E-2</v>
      </c>
      <c r="Z200" s="29">
        <v>0</v>
      </c>
      <c r="AA200" s="29">
        <f>LN('ΒΗΜΑ 2ο-ΤΙΜΕΣ'!AP199/'ΒΗΜΑ 2ο-ΤΙΜΕΣ'!AP198)</f>
        <v>1.2195198357326966E-2</v>
      </c>
    </row>
    <row r="201" spans="11:27">
      <c r="K201" s="28">
        <v>43207</v>
      </c>
      <c r="L201" s="29">
        <v>-5.540180375615468E-3</v>
      </c>
      <c r="M201" s="29">
        <v>2.9609105317587956E-2</v>
      </c>
      <c r="N201" s="29">
        <v>1.0657294473987979E-2</v>
      </c>
      <c r="O201" s="29">
        <v>3.2561016049312226E-2</v>
      </c>
      <c r="P201" s="29">
        <v>5.1293294387550481E-2</v>
      </c>
      <c r="Q201" s="29">
        <v>-1.9512814223581601E-2</v>
      </c>
      <c r="R201" s="29">
        <v>1.3236269305083458E-3</v>
      </c>
      <c r="S201" s="29">
        <v>2.8170876966696439E-2</v>
      </c>
      <c r="T201" s="29">
        <v>-2.4097551579060641E-2</v>
      </c>
      <c r="U201" s="29">
        <v>1.8888284520205859E-2</v>
      </c>
      <c r="V201" s="29">
        <v>2.21975673831281E-3</v>
      </c>
      <c r="W201" s="29">
        <v>1.1469027348764819E-2</v>
      </c>
      <c r="X201" s="29">
        <v>5.5517144675077115E-3</v>
      </c>
      <c r="Y201" s="29">
        <v>1.0520779508038345E-3</v>
      </c>
      <c r="Z201" s="29">
        <v>1.1560822401076006E-2</v>
      </c>
      <c r="AA201" s="29">
        <f>LN('ΒΗΜΑ 2ο-ΤΙΜΕΣ'!AP200/'ΒΗΜΑ 2ο-ΤΙΜΕΣ'!AP199)</f>
        <v>1.9375447778245153E-2</v>
      </c>
    </row>
    <row r="202" spans="11:27">
      <c r="K202" s="28">
        <v>43208</v>
      </c>
      <c r="L202" s="29">
        <v>1.1049836186584935E-2</v>
      </c>
      <c r="M202" s="29">
        <v>2.5820699621742788E-2</v>
      </c>
      <c r="N202" s="29">
        <v>-1.4235115821872098E-2</v>
      </c>
      <c r="O202" s="29">
        <v>-1.1507606851479802E-2</v>
      </c>
      <c r="P202" s="29">
        <v>-5.8997221271882708E-3</v>
      </c>
      <c r="Q202" s="29">
        <v>0</v>
      </c>
      <c r="R202" s="29">
        <v>5.2770571008438193E-3</v>
      </c>
      <c r="S202" s="29">
        <v>-1.3986241974739952E-2</v>
      </c>
      <c r="T202" s="29">
        <v>0</v>
      </c>
      <c r="U202" s="29">
        <v>1.3423020332140771E-2</v>
      </c>
      <c r="V202" s="29">
        <v>-2.4692612590371411E-2</v>
      </c>
      <c r="W202" s="29">
        <v>8.7336799687546315E-3</v>
      </c>
      <c r="X202" s="29">
        <v>-1.1134422616665187E-2</v>
      </c>
      <c r="Y202" s="29">
        <v>-2.1052639354624272E-3</v>
      </c>
      <c r="Z202" s="29">
        <v>2.8694424279529607E-3</v>
      </c>
      <c r="AA202" s="29">
        <f>LN('ΒΗΜΑ 2ο-ΤΙΜΕΣ'!AP201/'ΒΗΜΑ 2ο-ΤΙΜΕΣ'!AP200)</f>
        <v>6.4313498797160806E-3</v>
      </c>
    </row>
    <row r="203" spans="11:27">
      <c r="K203" s="28">
        <v>43209</v>
      </c>
      <c r="L203" s="29">
        <v>7.6628727455690972E-3</v>
      </c>
      <c r="M203" s="29">
        <v>3.2789822822990755E-2</v>
      </c>
      <c r="N203" s="29">
        <v>0</v>
      </c>
      <c r="O203" s="29">
        <v>1.6073824831060835E-2</v>
      </c>
      <c r="P203" s="29">
        <v>1.1764841579586431E-2</v>
      </c>
      <c r="Q203" s="29">
        <v>7.3619964410690398E-3</v>
      </c>
      <c r="R203" s="29">
        <v>1.1772536225267412E-2</v>
      </c>
      <c r="S203" s="29">
        <v>3.4605529177475523E-2</v>
      </c>
      <c r="T203" s="29">
        <v>0</v>
      </c>
      <c r="U203" s="29">
        <v>5.1151006667704089E-3</v>
      </c>
      <c r="V203" s="29">
        <v>2.6907452919924187E-2</v>
      </c>
      <c r="W203" s="29">
        <v>2.5752496102414764E-2</v>
      </c>
      <c r="X203" s="29">
        <v>2.0971695907235511E-3</v>
      </c>
      <c r="Y203" s="29">
        <v>-2.1300059796089198E-2</v>
      </c>
      <c r="Z203" s="29">
        <v>-8.6331471447030021E-3</v>
      </c>
      <c r="AA203" s="29">
        <f>LN('ΒΗΜΑ 2ο-ΤΙΜΕΣ'!AP202/'ΒΗΜΑ 2ο-ΤΙΜΕΣ'!AP201)</f>
        <v>7.533816420823394E-3</v>
      </c>
    </row>
    <row r="204" spans="11:27">
      <c r="K204" s="28">
        <v>43210</v>
      </c>
      <c r="L204" s="29">
        <v>-5.4674821821335011E-3</v>
      </c>
      <c r="M204" s="29">
        <v>-2.6924703370592721E-2</v>
      </c>
      <c r="N204" s="29">
        <v>3.5778213478841235E-3</v>
      </c>
      <c r="O204" s="29">
        <v>-9.1533819864872482E-3</v>
      </c>
      <c r="P204" s="29">
        <v>8.7336799687546315E-3</v>
      </c>
      <c r="Q204" s="29">
        <v>-1.7263067423780597E-2</v>
      </c>
      <c r="R204" s="29">
        <v>3.8935805191320197E-3</v>
      </c>
      <c r="S204" s="29">
        <v>-3.4605529177475607E-2</v>
      </c>
      <c r="T204" s="29">
        <v>0</v>
      </c>
      <c r="U204" s="29">
        <v>-2.0429016298004047E-3</v>
      </c>
      <c r="V204" s="29">
        <v>2.2099456508028917E-3</v>
      </c>
      <c r="W204" s="29">
        <v>-1.0221554071538139E-2</v>
      </c>
      <c r="X204" s="29">
        <v>-8.4151969252845849E-3</v>
      </c>
      <c r="Y204" s="29">
        <v>1.1771136450210908E-2</v>
      </c>
      <c r="Z204" s="29">
        <v>0</v>
      </c>
      <c r="AA204" s="29">
        <f>LN('ΒΗΜΑ 2ο-ΤΙΜΕΣ'!AP203/'ΒΗΜΑ 2ο-ΤΙΜΕΣ'!AP202)</f>
        <v>-4.7360148992873202E-3</v>
      </c>
    </row>
    <row r="205" spans="11:27">
      <c r="K205" s="28">
        <v>43213</v>
      </c>
      <c r="L205" s="29">
        <v>0</v>
      </c>
      <c r="M205" s="29">
        <v>-3.9766671128079426E-2</v>
      </c>
      <c r="N205" s="29">
        <v>7.1174677688639549E-3</v>
      </c>
      <c r="O205" s="29">
        <v>-2.3014969882792745E-3</v>
      </c>
      <c r="P205" s="29">
        <v>-2.0498521548341045E-2</v>
      </c>
      <c r="Q205" s="29">
        <v>-2.4906613124519189E-3</v>
      </c>
      <c r="R205" s="29">
        <v>-2.2266800775751435E-2</v>
      </c>
      <c r="S205" s="29">
        <v>-1.4184634991956413E-2</v>
      </c>
      <c r="T205" s="29">
        <v>9.7088141269609032E-3</v>
      </c>
      <c r="U205" s="29">
        <v>-5.1255878488122054E-3</v>
      </c>
      <c r="V205" s="29">
        <v>-8.8692377407797729E-3</v>
      </c>
      <c r="W205" s="29">
        <v>-3.4305350967891368E-3</v>
      </c>
      <c r="X205" s="29">
        <v>-7.067167223092443E-3</v>
      </c>
      <c r="Y205" s="29">
        <v>-2.0419839008742623E-2</v>
      </c>
      <c r="Z205" s="29">
        <v>-2.8943580263644146E-3</v>
      </c>
      <c r="AA205" s="29">
        <f>LN('ΒΗΜΑ 2ο-ΤΙΜΕΣ'!AP204/'ΒΗΜΑ 2ο-ΤΙΜΕΣ'!AP203)</f>
        <v>-7.2119267277640431E-3</v>
      </c>
    </row>
    <row r="206" spans="11:27">
      <c r="K206" s="28">
        <v>43214</v>
      </c>
      <c r="L206" s="29">
        <v>1.5234244571847987E-2</v>
      </c>
      <c r="M206" s="29">
        <v>4.0485885260003324E-3</v>
      </c>
      <c r="N206" s="29">
        <v>-3.5524016043677721E-3</v>
      </c>
      <c r="O206" s="29">
        <v>-1.392133851860812E-2</v>
      </c>
      <c r="P206" s="29">
        <v>3.488725900044054E-2</v>
      </c>
      <c r="Q206" s="29">
        <v>9.9256397999699982E-3</v>
      </c>
      <c r="R206" s="29">
        <v>1.9672765598704928E-2</v>
      </c>
      <c r="S206" s="29">
        <v>4.5383005847817751E-2</v>
      </c>
      <c r="T206" s="29">
        <v>4.8192864359489218E-3</v>
      </c>
      <c r="U206" s="29">
        <v>3.0785042270873733E-3</v>
      </c>
      <c r="V206" s="29">
        <v>-2.0248160829947424E-2</v>
      </c>
      <c r="W206" s="29">
        <v>-3.4423441909729015E-3</v>
      </c>
      <c r="X206" s="29">
        <v>8.4746269909722356E-3</v>
      </c>
      <c r="Y206" s="29">
        <v>-3.2626456348163824E-3</v>
      </c>
      <c r="Z206" s="29">
        <v>5.7803629154995493E-3</v>
      </c>
      <c r="AA206" s="29">
        <f>LN('ΒΗΜΑ 2ο-ΤΙΜΕΣ'!AP205/'ΒΗΜΑ 2ο-ΤΙΜΕΣ'!AP204)</f>
        <v>-1.312524052496165E-3</v>
      </c>
    </row>
    <row r="207" spans="11:27">
      <c r="K207" s="28">
        <v>43215</v>
      </c>
      <c r="L207" s="29">
        <v>-6.500564603093428E-3</v>
      </c>
      <c r="M207" s="29">
        <v>-9.1324835632724741E-3</v>
      </c>
      <c r="N207" s="29">
        <v>-3.2552603037748568E-2</v>
      </c>
      <c r="O207" s="29">
        <v>6.984894521951189E-3</v>
      </c>
      <c r="P207" s="29">
        <v>1.980262729617973E-2</v>
      </c>
      <c r="Q207" s="29">
        <v>-2.4721891453890368E-3</v>
      </c>
      <c r="R207" s="29">
        <v>-2.7651531330510008E-2</v>
      </c>
      <c r="S207" s="29">
        <v>-4.1817939683321481E-2</v>
      </c>
      <c r="T207" s="29">
        <v>-1.4528100562909969E-2</v>
      </c>
      <c r="U207" s="29">
        <v>1.0240656296901303E-3</v>
      </c>
      <c r="V207" s="29">
        <v>-9.1324835632725868E-3</v>
      </c>
      <c r="W207" s="29">
        <v>-8.6244076065859526E-4</v>
      </c>
      <c r="X207" s="29">
        <v>-2.5281745307353467E-2</v>
      </c>
      <c r="Y207" s="29">
        <v>9.7561749453646558E-3</v>
      </c>
      <c r="Z207" s="29">
        <v>-1.4514042884254071E-2</v>
      </c>
      <c r="AA207" s="29">
        <f>LN('ΒΗΜΑ 2ο-ΤΙΜΕΣ'!AP206/'ΒΗΜΑ 2ο-ΤΙΜΕΣ'!AP205)</f>
        <v>-1.3947059786049794E-2</v>
      </c>
    </row>
    <row r="208" spans="11:27">
      <c r="K208" s="28">
        <v>43216</v>
      </c>
      <c r="L208" s="29">
        <v>-7.637789448117314E-3</v>
      </c>
      <c r="M208" s="29">
        <v>3.1111390282047562E-2</v>
      </c>
      <c r="N208" s="29">
        <v>3.2552603037748547E-2</v>
      </c>
      <c r="O208" s="29">
        <v>1.3825104991842335E-2</v>
      </c>
      <c r="P208" s="29">
        <v>9.3526058010823546E-2</v>
      </c>
      <c r="Q208" s="29">
        <v>-2.5063968663216276E-2</v>
      </c>
      <c r="R208" s="29">
        <v>1.0624269920229204E-2</v>
      </c>
      <c r="S208" s="29">
        <v>0</v>
      </c>
      <c r="T208" s="29">
        <v>0</v>
      </c>
      <c r="U208" s="29">
        <v>3.0659196218349827E-3</v>
      </c>
      <c r="V208" s="29">
        <v>-9.2166551049240632E-3</v>
      </c>
      <c r="W208" s="29">
        <v>1.7956874119958915E-2</v>
      </c>
      <c r="X208" s="29">
        <v>1.11172025387026E-2</v>
      </c>
      <c r="Y208" s="29">
        <v>-9.7561749453646852E-3</v>
      </c>
      <c r="Z208" s="29">
        <v>-8.810629682154807E-3</v>
      </c>
      <c r="AA208" s="29">
        <f>LN('ΒΗΜΑ 2ο-ΤΙΜΕΣ'!AP207/'ΒΗΜΑ 2ο-ΤΙΜΕΣ'!AP206)</f>
        <v>1.1879325846673781E-2</v>
      </c>
    </row>
    <row r="209" spans="11:27">
      <c r="K209" s="28">
        <v>43217</v>
      </c>
      <c r="L209" s="29">
        <v>-1.0958905206372234E-3</v>
      </c>
      <c r="M209" s="29">
        <v>-1.1928570865273732E-2</v>
      </c>
      <c r="N209" s="29">
        <v>1.0619568827460131E-2</v>
      </c>
      <c r="O209" s="29">
        <v>1.1376686982108048E-2</v>
      </c>
      <c r="P209" s="29">
        <v>4.7331374705772145E-2</v>
      </c>
      <c r="Q209" s="29">
        <v>3.4916265106227883E-2</v>
      </c>
      <c r="R209" s="29">
        <v>2.6385239581810205E-3</v>
      </c>
      <c r="S209" s="29">
        <v>1.0619568827460131E-2</v>
      </c>
      <c r="T209" s="29">
        <v>0</v>
      </c>
      <c r="U209" s="29">
        <v>1.0198879007453808E-3</v>
      </c>
      <c r="V209" s="29">
        <v>0</v>
      </c>
      <c r="W209" s="29">
        <v>1.1794576492836877E-2</v>
      </c>
      <c r="X209" s="29">
        <v>-2.142092929054212E-3</v>
      </c>
      <c r="Y209" s="29">
        <v>-2.8731258040481135E-2</v>
      </c>
      <c r="Z209" s="29">
        <v>8.8106296821549059E-3</v>
      </c>
      <c r="AA209" s="29">
        <f>LN('ΒΗΜΑ 2ο-ΤΙΜΕΣ'!AP208/'ΒΗΜΑ 2ο-ΤΙΜΕΣ'!AP207)</f>
        <v>1.5976032053224974E-2</v>
      </c>
    </row>
    <row r="210" spans="11:27">
      <c r="K210" s="28">
        <v>43220</v>
      </c>
      <c r="L210" s="29">
        <v>0</v>
      </c>
      <c r="M210" s="29">
        <v>0</v>
      </c>
      <c r="N210" s="29">
        <v>-1.0619568827460148E-2</v>
      </c>
      <c r="O210" s="29">
        <v>-1.1376686982107934E-2</v>
      </c>
      <c r="P210" s="29">
        <v>8.3965380117334121E-2</v>
      </c>
      <c r="Q210" s="29">
        <v>-2.2305757514298162E-2</v>
      </c>
      <c r="R210" s="29">
        <v>-1.3183917532582244E-3</v>
      </c>
      <c r="S210" s="29">
        <v>3.5149421074445919E-3</v>
      </c>
      <c r="T210" s="29">
        <v>9.3090423066012035E-2</v>
      </c>
      <c r="U210" s="29">
        <v>1.2158204479809363E-2</v>
      </c>
      <c r="V210" s="29">
        <v>1.3793322132335769E-2</v>
      </c>
      <c r="W210" s="29">
        <v>9.1705519722081047E-3</v>
      </c>
      <c r="X210" s="29">
        <v>-2.8632804100152337E-3</v>
      </c>
      <c r="Y210" s="29">
        <v>-9.009069942365968E-3</v>
      </c>
      <c r="Z210" s="29">
        <v>2.3122417420854212E-2</v>
      </c>
      <c r="AA210" s="29">
        <f>LN('ΒΗΜΑ 2ο-ΤΙΜΕΣ'!AP209/'ΒΗΜΑ 2ο-ΤΙΜΕΣ'!AP208)</f>
        <v>1.0495094809840986E-2</v>
      </c>
    </row>
    <row r="211" spans="11:27">
      <c r="K211" s="28">
        <v>43222</v>
      </c>
      <c r="L211" s="29">
        <v>1.7391742711869239E-2</v>
      </c>
      <c r="M211" s="29">
        <v>1.5873349156290163E-2</v>
      </c>
      <c r="N211" s="29">
        <v>-1.0733555643108777E-2</v>
      </c>
      <c r="O211" s="29">
        <v>3.3748984736641036E-2</v>
      </c>
      <c r="P211" s="29">
        <v>-2.7212563524884815E-2</v>
      </c>
      <c r="Q211" s="29">
        <v>5.0000104167058392E-3</v>
      </c>
      <c r="R211" s="29">
        <v>-1.320132204922844E-3</v>
      </c>
      <c r="S211" s="29">
        <v>4.1242958534049003E-2</v>
      </c>
      <c r="T211" s="29">
        <v>-5.0124387182568633E-2</v>
      </c>
      <c r="U211" s="29">
        <v>7.0246149369644385E-3</v>
      </c>
      <c r="V211" s="29">
        <v>-1.6110820272698369E-2</v>
      </c>
      <c r="W211" s="29">
        <v>-4.9916908972412197E-3</v>
      </c>
      <c r="X211" s="29">
        <v>6.0747015464713344E-3</v>
      </c>
      <c r="Y211" s="29">
        <v>-4.5351551653912622E-3</v>
      </c>
      <c r="Z211" s="29">
        <v>8.5349024498372859E-3</v>
      </c>
      <c r="AA211" s="29">
        <f>LN('ΒΗΜΑ 2ο-ΤΙΜΕΣ'!AP210/'ΒΗΜΑ 2ο-ΤΙΜΕΣ'!AP209)</f>
        <v>-1.8644976398208849E-4</v>
      </c>
    </row>
    <row r="212" spans="11:27">
      <c r="K212" s="28">
        <v>43223</v>
      </c>
      <c r="L212" s="29">
        <v>-1.3015368112070248E-2</v>
      </c>
      <c r="M212" s="29">
        <v>-7.9051795071132611E-3</v>
      </c>
      <c r="N212" s="29">
        <v>-3.6036075032986558E-3</v>
      </c>
      <c r="O212" s="29">
        <v>-4.7574089728483419E-2</v>
      </c>
      <c r="P212" s="29">
        <v>1.8223738956451654E-2</v>
      </c>
      <c r="Q212" s="29">
        <v>-5.0000104167057515E-3</v>
      </c>
      <c r="R212" s="29">
        <v>-1.8667208719689705E-2</v>
      </c>
      <c r="S212" s="29">
        <v>-6.7567824628797625E-3</v>
      </c>
      <c r="T212" s="29">
        <v>-2.3641763057040653E-2</v>
      </c>
      <c r="U212" s="29">
        <v>-2.8914010164642245E-2</v>
      </c>
      <c r="V212" s="29">
        <v>-2.5853378826333668E-2</v>
      </c>
      <c r="W212" s="29">
        <v>-3.9988313771677733E-2</v>
      </c>
      <c r="X212" s="29">
        <v>-8.5868148359918312E-3</v>
      </c>
      <c r="Y212" s="29">
        <v>-9.1567193525490392E-2</v>
      </c>
      <c r="Z212" s="29">
        <v>-8.534902449837331E-3</v>
      </c>
      <c r="AA212" s="29">
        <f>LN('ΒΗΜΑ 2ο-ΤΙΜΕΣ'!AP211/'ΒΗΜΑ 2ο-ΤΙΜΕΣ'!AP210)</f>
        <v>-2.2058158396504678E-2</v>
      </c>
    </row>
    <row r="213" spans="11:27">
      <c r="K213" s="28">
        <v>43224</v>
      </c>
      <c r="L213" s="29">
        <v>4.3573053689556262E-3</v>
      </c>
      <c r="M213" s="29">
        <v>-2.6132140276848057E-2</v>
      </c>
      <c r="N213" s="29">
        <v>-2.9306126585499474E-2</v>
      </c>
      <c r="O213" s="29">
        <v>-6.9848945219510928E-3</v>
      </c>
      <c r="P213" s="29">
        <v>0</v>
      </c>
      <c r="Q213" s="29">
        <v>-5.1425211807437109E-2</v>
      </c>
      <c r="R213" s="29">
        <v>-1.0825545504922447E-2</v>
      </c>
      <c r="S213" s="29">
        <v>1.6807118316381191E-2</v>
      </c>
      <c r="T213" s="29">
        <v>4.7732787526578117E-3</v>
      </c>
      <c r="U213" s="29">
        <v>3.5962021803525087E-3</v>
      </c>
      <c r="V213" s="29">
        <v>0</v>
      </c>
      <c r="W213" s="29">
        <v>-4.349724126465759E-3</v>
      </c>
      <c r="X213" s="29">
        <v>2.5121132895204387E-3</v>
      </c>
      <c r="Y213" s="29">
        <v>-4.1964199099032193E-2</v>
      </c>
      <c r="Z213" s="29">
        <v>-1.4388737452099556E-2</v>
      </c>
      <c r="AA213" s="29">
        <f>LN('ΒΗΜΑ 2ο-ΤΙΜΕΣ'!AP212/'ΒΗΜΑ 2ο-ΤΙΜΕΣ'!AP211)</f>
        <v>-1.8578842863823688E-2</v>
      </c>
    </row>
    <row r="214" spans="11:27">
      <c r="K214" s="28">
        <v>43227</v>
      </c>
      <c r="L214" s="29">
        <v>-1.3129291441792623E-2</v>
      </c>
      <c r="M214" s="29">
        <v>3.0503328176228754E-3</v>
      </c>
      <c r="N214" s="29">
        <v>-1.4981553615616833E-2</v>
      </c>
      <c r="O214" s="29">
        <v>6.984894521951189E-3</v>
      </c>
      <c r="P214" s="29">
        <v>5.7032998401143953E-2</v>
      </c>
      <c r="Q214" s="29">
        <v>1.049878409821957E-2</v>
      </c>
      <c r="R214" s="29">
        <v>1.0825545504922545E-2</v>
      </c>
      <c r="S214" s="29">
        <v>-1.0050335853501451E-2</v>
      </c>
      <c r="T214" s="29">
        <v>-9.5694510161506725E-3</v>
      </c>
      <c r="U214" s="29">
        <v>-4.1356325283702811E-2</v>
      </c>
      <c r="V214" s="29">
        <v>0</v>
      </c>
      <c r="W214" s="29">
        <v>1.5571248870430324E-2</v>
      </c>
      <c r="X214" s="29">
        <v>6.0747015464713344E-3</v>
      </c>
      <c r="Y214" s="29">
        <v>3.8885337396923746E-3</v>
      </c>
      <c r="Z214" s="29">
        <v>-8.7336799687546662E-3</v>
      </c>
      <c r="AA214" s="29">
        <f>LN('ΒΗΜΑ 2ο-ΤΙΜΕΣ'!AP213/'ΒΗΜΑ 2ο-ΤΙΜΕΣ'!AP212)</f>
        <v>-1.6114284124970898E-2</v>
      </c>
    </row>
    <row r="215" spans="11:27">
      <c r="K215" s="28">
        <v>43228</v>
      </c>
      <c r="L215" s="29">
        <v>2.2002209096023376E-3</v>
      </c>
      <c r="M215" s="29">
        <v>1.311163513937511E-2</v>
      </c>
      <c r="N215" s="29">
        <v>0</v>
      </c>
      <c r="O215" s="29">
        <v>-1.1668743834377378E-2</v>
      </c>
      <c r="P215" s="29">
        <v>-4.3579880704025152E-2</v>
      </c>
      <c r="Q215" s="29">
        <v>2.6075634070807695E-3</v>
      </c>
      <c r="R215" s="29">
        <v>1.3369183082134417E-2</v>
      </c>
      <c r="S215" s="29">
        <v>3.3115608784497604E-2</v>
      </c>
      <c r="T215" s="29">
        <v>1.9048194970694411E-2</v>
      </c>
      <c r="U215" s="29">
        <v>4.7987295499051907E-3</v>
      </c>
      <c r="V215" s="29">
        <v>-9.5694510161506725E-3</v>
      </c>
      <c r="W215" s="29">
        <v>-2.6969881712103589E-2</v>
      </c>
      <c r="X215" s="29">
        <v>1.5202696900813795E-2</v>
      </c>
      <c r="Y215" s="29">
        <v>3.0575630202793049E-2</v>
      </c>
      <c r="Z215" s="29">
        <v>-1.176484157958637E-2</v>
      </c>
      <c r="AA215" s="29">
        <f>LN('ΒΗΜΑ 2ο-ΤΙΜΕΣ'!AP214/'ΒΗΜΑ 2ο-ΤΙΜΕΣ'!AP213)</f>
        <v>8.8417905814607914E-3</v>
      </c>
    </row>
    <row r="216" spans="11:27">
      <c r="K216" s="28">
        <v>43229</v>
      </c>
      <c r="L216" s="29">
        <v>2.195390563435656E-3</v>
      </c>
      <c r="M216" s="29">
        <v>-1.9221633780953668E-2</v>
      </c>
      <c r="N216" s="29">
        <v>0</v>
      </c>
      <c r="O216" s="29">
        <v>1.629838173311933E-2</v>
      </c>
      <c r="P216" s="29">
        <v>0</v>
      </c>
      <c r="Q216" s="29">
        <v>0</v>
      </c>
      <c r="R216" s="29">
        <v>7.9365495957363415E-3</v>
      </c>
      <c r="S216" s="29">
        <v>-3.2626456348162714E-3</v>
      </c>
      <c r="T216" s="29">
        <v>1.4051753455650287E-2</v>
      </c>
      <c r="U216" s="29">
        <v>1.5944728331574547E-3</v>
      </c>
      <c r="V216" s="29">
        <v>9.5694510161506725E-3</v>
      </c>
      <c r="W216" s="29">
        <v>1.4010737069598369E-2</v>
      </c>
      <c r="X216" s="29">
        <v>-1.8414118037269736E-2</v>
      </c>
      <c r="Y216" s="29">
        <v>1.1229063716413287E-2</v>
      </c>
      <c r="Z216" s="29">
        <v>0</v>
      </c>
      <c r="AA216" s="29">
        <f>LN('ΒΗΜΑ 2ο-ΤΙΜΕΣ'!AP215/'ΒΗΜΑ 2ο-ΤΙΜΕΣ'!AP214)</f>
        <v>9.165399428114156E-4</v>
      </c>
    </row>
    <row r="217" spans="11:27">
      <c r="K217" s="28">
        <v>43230</v>
      </c>
      <c r="L217" s="29">
        <v>-1.2134732465993373E-2</v>
      </c>
      <c r="M217" s="29">
        <v>6.1099986415784737E-3</v>
      </c>
      <c r="N217" s="29">
        <v>0</v>
      </c>
      <c r="O217" s="29">
        <v>-2.3121397583793909E-3</v>
      </c>
      <c r="P217" s="29">
        <v>-1.3453117697118752E-2</v>
      </c>
      <c r="Q217" s="29">
        <v>1.5504186535965254E-2</v>
      </c>
      <c r="R217" s="29">
        <v>-1.1928570865273732E-2</v>
      </c>
      <c r="S217" s="29">
        <v>-9.8522964430117071E-3</v>
      </c>
      <c r="T217" s="29">
        <v>-4.6620131058111901E-3</v>
      </c>
      <c r="U217" s="29">
        <v>1.1090686694158356E-2</v>
      </c>
      <c r="V217" s="29">
        <v>1.1834457647002798E-2</v>
      </c>
      <c r="W217" s="29">
        <v>-1.3129291441792736E-2</v>
      </c>
      <c r="X217" s="29">
        <v>2.261580489096978E-2</v>
      </c>
      <c r="Y217" s="29">
        <v>2.4783160144670005E-3</v>
      </c>
      <c r="Z217" s="29">
        <v>1.4684551682921317E-2</v>
      </c>
      <c r="AA217" s="29">
        <f>LN('ΒΗΜΑ 2ο-ΤΙΜΕΣ'!AP216/'ΒΗΜΑ 2ο-ΤΙΜΕΣ'!AP215)</f>
        <v>-1.2344699764264431E-3</v>
      </c>
    </row>
    <row r="218" spans="11:27">
      <c r="K218" s="28">
        <v>43231</v>
      </c>
      <c r="L218" s="29">
        <v>1.2134732465993395E-2</v>
      </c>
      <c r="M218" s="29">
        <v>-1.0157441198354164E-3</v>
      </c>
      <c r="N218" s="29">
        <v>-1.1385322225125352E-2</v>
      </c>
      <c r="O218" s="29">
        <v>1.8349138668196398E-2</v>
      </c>
      <c r="P218" s="29">
        <v>1.7897569457542666E-2</v>
      </c>
      <c r="Q218" s="29">
        <v>-2.3347363996991177E-2</v>
      </c>
      <c r="R218" s="29">
        <v>1.1928570865273812E-2</v>
      </c>
      <c r="S218" s="29">
        <v>0</v>
      </c>
      <c r="T218" s="29">
        <v>4.5670036833188481E-2</v>
      </c>
      <c r="U218" s="29">
        <v>-1.1090686694158284E-2</v>
      </c>
      <c r="V218" s="29">
        <v>0</v>
      </c>
      <c r="W218" s="29">
        <v>-8.8496152769824993E-3</v>
      </c>
      <c r="X218" s="29">
        <v>-4.9036875845298433E-3</v>
      </c>
      <c r="Y218" s="29">
        <v>1.839414215597434E-2</v>
      </c>
      <c r="Z218" s="29">
        <v>2.8737609767356731E-2</v>
      </c>
      <c r="AA218" s="29">
        <f>LN('ΒΗΜΑ 2ο-ΤΙΜΕΣ'!AP217/'ΒΗΜΑ 2ο-ΤΙΜΕΣ'!AP216)</f>
        <v>5.7438131608731546E-3</v>
      </c>
    </row>
    <row r="219" spans="11:27">
      <c r="K219" s="28">
        <v>43234</v>
      </c>
      <c r="L219" s="29">
        <v>1.4153747438093984E-2</v>
      </c>
      <c r="M219" s="29">
        <v>-2.7822505599299073E-2</v>
      </c>
      <c r="N219" s="29">
        <v>3.8095284166676487E-3</v>
      </c>
      <c r="O219" s="29">
        <v>-4.5558165358608018E-3</v>
      </c>
      <c r="P219" s="29">
        <v>-1.3393057336438025E-2</v>
      </c>
      <c r="Q219" s="29">
        <v>3.3551534171232862E-2</v>
      </c>
      <c r="R219" s="29">
        <v>-9.2654534457901234E-3</v>
      </c>
      <c r="S219" s="29">
        <v>-6.6225407604933824E-3</v>
      </c>
      <c r="T219" s="29">
        <v>-8.9686699827603751E-3</v>
      </c>
      <c r="U219" s="29">
        <v>-1.2289761949905279E-2</v>
      </c>
      <c r="V219" s="29">
        <v>-4.7169898781387982E-3</v>
      </c>
      <c r="W219" s="29">
        <v>-2.2472855852058628E-2</v>
      </c>
      <c r="X219" s="29">
        <v>2.4966622730460946E-2</v>
      </c>
      <c r="Y219" s="29">
        <v>6.0569537081899029E-3</v>
      </c>
      <c r="Z219" s="29">
        <v>0</v>
      </c>
      <c r="AA219" s="29">
        <f>LN('ΒΗΜΑ 2ο-ΤΙΜΕΣ'!AP218/'ΒΗΜΑ 2ο-ΤΙΜΕΣ'!AP217)</f>
        <v>-7.7883154492643346E-3</v>
      </c>
    </row>
    <row r="220" spans="11:27">
      <c r="K220" s="28">
        <v>43235</v>
      </c>
      <c r="L220" s="29">
        <v>-2.5179217449801616E-2</v>
      </c>
      <c r="M220" s="29">
        <v>-3.5091319811270061E-2</v>
      </c>
      <c r="N220" s="29">
        <v>0</v>
      </c>
      <c r="O220" s="29">
        <v>-9.1743762760412694E-3</v>
      </c>
      <c r="P220" s="29">
        <v>0</v>
      </c>
      <c r="Q220" s="29">
        <v>-7.6433493125680121E-3</v>
      </c>
      <c r="R220" s="29">
        <v>-1.0695289116747806E-2</v>
      </c>
      <c r="S220" s="29">
        <v>-6.6666913581893451E-3</v>
      </c>
      <c r="T220" s="29">
        <v>-2.2780028331819999E-2</v>
      </c>
      <c r="U220" s="29">
        <v>2.148228538289605E-3</v>
      </c>
      <c r="V220" s="29">
        <v>-2.6348829696751619E-2</v>
      </c>
      <c r="W220" s="29">
        <v>0</v>
      </c>
      <c r="X220" s="29">
        <v>5.4644944720787453E-3</v>
      </c>
      <c r="Y220" s="29">
        <v>2.4125464053839259E-3</v>
      </c>
      <c r="Z220" s="29">
        <v>2.8288562004778446E-3</v>
      </c>
      <c r="AA220" s="29">
        <f>LN('ΒΗΜΑ 2ο-ΤΙΜΕΣ'!AP219/'ΒΗΜΑ 2ο-ΤΙΜΕΣ'!AP218)</f>
        <v>-2.0578182560139203E-2</v>
      </c>
    </row>
    <row r="221" spans="11:27">
      <c r="K221" s="28">
        <v>43236</v>
      </c>
      <c r="L221" s="29">
        <v>1.5401844611506703E-2</v>
      </c>
      <c r="M221" s="29">
        <v>3.2414939241710229E-3</v>
      </c>
      <c r="N221" s="29">
        <v>2.6267926820610105E-2</v>
      </c>
      <c r="O221" s="29">
        <v>-9.2593254127967123E-3</v>
      </c>
      <c r="P221" s="29">
        <v>-2.2728251077556289E-2</v>
      </c>
      <c r="Q221" s="29">
        <v>-1.8065007397638888E-2</v>
      </c>
      <c r="R221" s="29">
        <v>-3.2789822822990956E-2</v>
      </c>
      <c r="S221" s="29">
        <v>-2.7120306219193781E-2</v>
      </c>
      <c r="T221" s="29">
        <v>-1.3921338518608007E-2</v>
      </c>
      <c r="U221" s="29">
        <v>-8.0797638584117829E-3</v>
      </c>
      <c r="V221" s="29">
        <v>-7.3081933067247525E-3</v>
      </c>
      <c r="W221" s="29">
        <v>-1.834913866819643E-2</v>
      </c>
      <c r="X221" s="29">
        <v>8.4789383671851574E-3</v>
      </c>
      <c r="Y221" s="29">
        <v>1.197619104671562E-2</v>
      </c>
      <c r="Z221" s="29">
        <v>-1.7094433359300183E-2</v>
      </c>
      <c r="AA221" s="29">
        <f>LN('ΒΗΜΑ 2ο-ΤΙΜΕΣ'!AP220/'ΒΗΜΑ 2ο-ΤΙΜΕΣ'!AP219)</f>
        <v>-1.4452739175272643E-2</v>
      </c>
    </row>
    <row r="222" spans="11:27">
      <c r="K222" s="28">
        <v>43237</v>
      </c>
      <c r="L222" s="29">
        <v>-5.4734674141720431E-3</v>
      </c>
      <c r="M222" s="29">
        <v>1.8172600579645502E-2</v>
      </c>
      <c r="N222" s="29">
        <v>2.1978906718775382E-2</v>
      </c>
      <c r="O222" s="29">
        <v>-1.4051753455650415E-2</v>
      </c>
      <c r="P222" s="29">
        <v>0</v>
      </c>
      <c r="Q222" s="29">
        <v>7.782140442054949E-3</v>
      </c>
      <c r="R222" s="29">
        <v>-1.5395685477973554E-2</v>
      </c>
      <c r="S222" s="29">
        <v>-1.0362787035546659E-2</v>
      </c>
      <c r="T222" s="29">
        <v>9.3023926623136306E-3</v>
      </c>
      <c r="U222" s="29">
        <v>-1.0822511878848177E-3</v>
      </c>
      <c r="V222" s="29">
        <v>2.1766276481954505E-2</v>
      </c>
      <c r="W222" s="29">
        <v>0</v>
      </c>
      <c r="X222" s="29">
        <v>-1.3518082491139958E-3</v>
      </c>
      <c r="Y222" s="29">
        <v>4.7506027585977988E-3</v>
      </c>
      <c r="Z222" s="29">
        <v>1.709443335930004E-2</v>
      </c>
      <c r="AA222" s="29">
        <f>LN('ΒΗΜΑ 2ο-ΤΙΜΕΣ'!AP221/'ΒΗΜΑ 2ο-ΤΙΜΕΣ'!AP220)</f>
        <v>-2.1599652638823906E-3</v>
      </c>
    </row>
    <row r="223" spans="11:27">
      <c r="K223" s="28">
        <v>43238</v>
      </c>
      <c r="L223" s="29">
        <v>-1.1037639651620327E-2</v>
      </c>
      <c r="M223" s="29">
        <v>1.6807118316381191E-2</v>
      </c>
      <c r="N223" s="29">
        <v>-3.6297680505787237E-3</v>
      </c>
      <c r="O223" s="29">
        <v>7.0505579966669832E-3</v>
      </c>
      <c r="P223" s="29">
        <v>1.596385098901399E-2</v>
      </c>
      <c r="Q223" s="29">
        <v>7.7220460939103185E-3</v>
      </c>
      <c r="R223" s="29">
        <v>-1.8505866197707822E-2</v>
      </c>
      <c r="S223" s="29">
        <v>0</v>
      </c>
      <c r="T223" s="29">
        <v>-3.2944155719354148E-2</v>
      </c>
      <c r="U223" s="29">
        <v>3.2432460861198734E-3</v>
      </c>
      <c r="V223" s="29">
        <v>4.7732787526578117E-3</v>
      </c>
      <c r="W223" s="29">
        <v>-1.8692133012152633E-2</v>
      </c>
      <c r="X223" s="29">
        <v>-4.745771619004492E-3</v>
      </c>
      <c r="Y223" s="29">
        <v>-3.5608346230090694E-3</v>
      </c>
      <c r="Z223" s="29">
        <v>3.3336420267591926E-2</v>
      </c>
      <c r="AA223" s="29">
        <f>LN('ΒΗΜΑ 2ο-ΤΙΜΕΣ'!AP222/'ΒΗΜΑ 2ο-ΤΙΜΕΣ'!AP221)</f>
        <v>-4.3339774658388442E-3</v>
      </c>
    </row>
    <row r="224" spans="11:27">
      <c r="K224" s="28">
        <v>43241</v>
      </c>
      <c r="L224" s="29">
        <v>-7.7994824348237507E-3</v>
      </c>
      <c r="M224" s="29">
        <v>-7.3183808076798399E-3</v>
      </c>
      <c r="N224" s="29">
        <v>-1.0969031370574046E-2</v>
      </c>
      <c r="O224" s="29">
        <v>-1.6529301951210582E-2</v>
      </c>
      <c r="P224" s="29">
        <v>-2.2650066308521248E-3</v>
      </c>
      <c r="Q224" s="29">
        <v>0</v>
      </c>
      <c r="R224" s="29">
        <v>-1.5930822072194435E-2</v>
      </c>
      <c r="S224" s="29">
        <v>-1.3986241974739952E-2</v>
      </c>
      <c r="T224" s="29">
        <v>4.7732787526578117E-3</v>
      </c>
      <c r="U224" s="29">
        <v>3.7600404940291945E-2</v>
      </c>
      <c r="V224" s="29">
        <v>-4.7732787526577709E-3</v>
      </c>
      <c r="W224" s="29">
        <v>0</v>
      </c>
      <c r="X224" s="29">
        <v>2.3506790896828507E-2</v>
      </c>
      <c r="Y224" s="29">
        <v>4.533024749930413E-2</v>
      </c>
      <c r="Z224" s="29">
        <v>3.2260862218221262E-2</v>
      </c>
      <c r="AA224" s="29">
        <f>LN('ΒΗΜΑ 2ο-ΤΙΜΕΣ'!AP223/'ΒΗΜΑ 2ο-ΤΙΜΕΣ'!AP222)</f>
        <v>2.1183474608635075E-3</v>
      </c>
    </row>
    <row r="225" spans="11:27">
      <c r="K225" s="28">
        <v>43242</v>
      </c>
      <c r="L225" s="29">
        <v>-4.4843124473285759E-3</v>
      </c>
      <c r="M225" s="29">
        <v>7.3183808076799223E-3</v>
      </c>
      <c r="N225" s="29">
        <v>0</v>
      </c>
      <c r="O225" s="29">
        <v>3.5091319811270193E-2</v>
      </c>
      <c r="P225" s="29">
        <v>2.2650066308520615E-3</v>
      </c>
      <c r="Q225" s="29">
        <v>-1.2903404835907954E-2</v>
      </c>
      <c r="R225" s="29">
        <v>3.4436688269902337E-2</v>
      </c>
      <c r="S225" s="29">
        <v>-7.067167223092443E-3</v>
      </c>
      <c r="T225" s="29">
        <v>0</v>
      </c>
      <c r="U225" s="29">
        <v>-4.1666726948458343E-3</v>
      </c>
      <c r="V225" s="29">
        <v>4.7732787526578117E-3</v>
      </c>
      <c r="W225" s="29">
        <v>2.7908788117076658E-2</v>
      </c>
      <c r="X225" s="29">
        <v>2.982603702383557E-3</v>
      </c>
      <c r="Y225" s="29">
        <v>2.2701485345390775E-3</v>
      </c>
      <c r="Z225" s="29">
        <v>5.2770571008438193E-3</v>
      </c>
      <c r="AA225" s="29">
        <f>LN('ΒΗΜΑ 2ο-ΤΙΜΕΣ'!AP224/'ΒΗΜΑ 2ο-ΤΙΜΕΣ'!AP223)</f>
        <v>1.667432176422189E-2</v>
      </c>
    </row>
    <row r="226" spans="11:27">
      <c r="K226" s="28">
        <v>43243</v>
      </c>
      <c r="L226" s="29">
        <v>0</v>
      </c>
      <c r="M226" s="29">
        <v>-2.9600469776290633E-2</v>
      </c>
      <c r="N226" s="29">
        <v>-1.4815085785140587E-2</v>
      </c>
      <c r="O226" s="29">
        <v>-2.5612575856726345E-2</v>
      </c>
      <c r="P226" s="29">
        <v>-4.5351551653911512E-3</v>
      </c>
      <c r="Q226" s="29">
        <v>2.594035177046749E-3</v>
      </c>
      <c r="R226" s="29">
        <v>-1.5636423769754888E-2</v>
      </c>
      <c r="S226" s="29">
        <v>0</v>
      </c>
      <c r="T226" s="29">
        <v>-9.5694510161506725E-3</v>
      </c>
      <c r="U226" s="29">
        <v>-3.136437490130272E-3</v>
      </c>
      <c r="V226" s="29">
        <v>0</v>
      </c>
      <c r="W226" s="29">
        <v>-1.1070223754247033E-2</v>
      </c>
      <c r="X226" s="29">
        <v>-8.9746322831351089E-3</v>
      </c>
      <c r="Y226" s="29">
        <v>-2.2701485345391855E-3</v>
      </c>
      <c r="Z226" s="29">
        <v>-7.9260652724206029E-3</v>
      </c>
      <c r="AA226" s="29">
        <f>LN('ΒΗΜΑ 2ο-ΤΙΜΕΣ'!AP225/'ΒΗΜΑ 2ο-ΤΙΜΕΣ'!AP224)</f>
        <v>-1.6075362915177336E-2</v>
      </c>
    </row>
    <row r="227" spans="11:27">
      <c r="K227" s="28">
        <v>43244</v>
      </c>
      <c r="L227" s="29">
        <v>-2.0432038817205855E-2</v>
      </c>
      <c r="M227" s="29">
        <v>1.0723861617527185E-3</v>
      </c>
      <c r="N227" s="29">
        <v>0</v>
      </c>
      <c r="O227" s="29">
        <v>-7.1006215495763155E-3</v>
      </c>
      <c r="P227" s="29">
        <v>-1.8349138668196541E-2</v>
      </c>
      <c r="Q227" s="29">
        <v>2.5873235649509544E-3</v>
      </c>
      <c r="R227" s="29">
        <v>5.7143012634386352E-3</v>
      </c>
      <c r="S227" s="29">
        <v>4.1672696400568081E-2</v>
      </c>
      <c r="T227" s="29">
        <v>4.7961722634930135E-3</v>
      </c>
      <c r="U227" s="29">
        <v>-1.047669032443911E-3</v>
      </c>
      <c r="V227" s="29">
        <v>-1.9231361927887644E-2</v>
      </c>
      <c r="W227" s="29">
        <v>2.7790661702660284E-3</v>
      </c>
      <c r="X227" s="29">
        <v>-6.3641145965671912E-3</v>
      </c>
      <c r="Y227" s="29">
        <v>-1.1428695823622744E-2</v>
      </c>
      <c r="Z227" s="29">
        <v>-2.6560440581162963E-3</v>
      </c>
      <c r="AA227" s="29">
        <f>LN('ΒΗΜΑ 2ο-ΤΙΜΕΣ'!AP226/'ΒΗΜΑ 2ο-ΤΙΜΕΣ'!AP225)</f>
        <v>-1.8048850301830992E-2</v>
      </c>
    </row>
    <row r="228" spans="11:27">
      <c r="K228" s="28">
        <v>43245</v>
      </c>
      <c r="L228" s="29">
        <v>-1.3857034661426354E-2</v>
      </c>
      <c r="M228" s="29">
        <v>-7.5309662011644411E-3</v>
      </c>
      <c r="N228" s="29">
        <v>-3.7383221106072153E-3</v>
      </c>
      <c r="O228" s="29">
        <v>-1.6766859857067089E-2</v>
      </c>
      <c r="P228" s="29">
        <v>-6.4538521137571289E-2</v>
      </c>
      <c r="Q228" s="29">
        <v>-1.562531790308087E-2</v>
      </c>
      <c r="R228" s="29">
        <v>-5.714301263438552E-3</v>
      </c>
      <c r="S228" s="29">
        <v>1.3513719166722855E-2</v>
      </c>
      <c r="T228" s="29">
        <v>-2.9128272923023713E-2</v>
      </c>
      <c r="U228" s="29">
        <v>-2.4941595365980979E-2</v>
      </c>
      <c r="V228" s="29">
        <v>0</v>
      </c>
      <c r="W228" s="29">
        <v>-1.1162906614163191E-2</v>
      </c>
      <c r="X228" s="29">
        <v>2.3577383032726402E-2</v>
      </c>
      <c r="Y228" s="29">
        <v>-1.8562017860059538E-2</v>
      </c>
      <c r="Z228" s="29">
        <v>-2.9691789807402925E-2</v>
      </c>
      <c r="AA228" s="29">
        <f>LN('ΒΗΜΑ 2ο-ΤΙΜΕΣ'!AP227/'ΒΗΜΑ 2ο-ΤΙΜΕΣ'!AP226)</f>
        <v>-1.9993853143958417E-2</v>
      </c>
    </row>
    <row r="229" spans="11:27">
      <c r="K229" s="28">
        <v>43249</v>
      </c>
      <c r="L229" s="29">
        <v>0</v>
      </c>
      <c r="M229" s="29">
        <v>-2.2939290946253115E-2</v>
      </c>
      <c r="N229" s="29">
        <v>-1.5094626222484904E-2</v>
      </c>
      <c r="O229" s="29">
        <v>0</v>
      </c>
      <c r="P229" s="29">
        <v>-6.3715814386107739E-2</v>
      </c>
      <c r="Q229" s="29">
        <v>-5.263170044274644E-3</v>
      </c>
      <c r="R229" s="29">
        <v>-5.4465262910686194E-2</v>
      </c>
      <c r="S229" s="29">
        <v>-2.7212563524884815E-2</v>
      </c>
      <c r="T229" s="29">
        <v>4.9140148024291626E-3</v>
      </c>
      <c r="U229" s="29">
        <v>-1.1892032037929602E-2</v>
      </c>
      <c r="V229" s="29">
        <v>-9.7561749453646852E-3</v>
      </c>
      <c r="W229" s="29">
        <v>-5.6773301189740055E-2</v>
      </c>
      <c r="X229" s="29">
        <v>-1.8884112600976936E-2</v>
      </c>
      <c r="Y229" s="29">
        <v>-4.6948443042077294E-3</v>
      </c>
      <c r="Z229" s="29">
        <v>2.1681066061323948E-2</v>
      </c>
      <c r="AA229" s="29">
        <f>LN('ΒΗΜΑ 2ο-ΤΙΜΕΣ'!AP228/'ΒΗΜΑ 2ο-ΤΙΜΕΣ'!AP227)</f>
        <v>-2.3499618576529307E-2</v>
      </c>
    </row>
    <row r="230" spans="11:27">
      <c r="K230" s="28">
        <v>43250</v>
      </c>
      <c r="L230" s="29">
        <v>1.1560822401076006E-2</v>
      </c>
      <c r="M230" s="29">
        <v>4.4101504775525685E-3</v>
      </c>
      <c r="N230" s="29">
        <v>3.7950709685515343E-3</v>
      </c>
      <c r="O230" s="29">
        <v>1.4388737452099671E-2</v>
      </c>
      <c r="P230" s="29">
        <v>5.1293294387550481E-2</v>
      </c>
      <c r="Q230" s="29">
        <v>-1.3280407667894378E-2</v>
      </c>
      <c r="R230" s="29">
        <v>3.4204077770864073E-2</v>
      </c>
      <c r="S230" s="29">
        <v>6.8728792877620504E-3</v>
      </c>
      <c r="T230" s="29">
        <v>-1.4815085785140812E-2</v>
      </c>
      <c r="U230" s="29">
        <v>4.8820275973083188E-3</v>
      </c>
      <c r="V230" s="29">
        <v>2.6603745517976153E-2</v>
      </c>
      <c r="W230" s="29">
        <v>0</v>
      </c>
      <c r="X230" s="29">
        <v>-6.0382605470823006E-3</v>
      </c>
      <c r="Y230" s="29">
        <v>-1.1834457647002796E-2</v>
      </c>
      <c r="Z230" s="29">
        <v>-2.4424552007074898E-2</v>
      </c>
      <c r="AA230" s="29">
        <f>LN('ΒΗΜΑ 2ο-ΤΙΜΕΣ'!AP229/'ΒΗΜΑ 2ο-ΤΙΜΕΣ'!AP228)</f>
        <v>1.5060525625721214E-2</v>
      </c>
    </row>
    <row r="231" spans="11:27">
      <c r="K231" s="28">
        <v>43251</v>
      </c>
      <c r="L231" s="29">
        <v>6.6691374498672351E-2</v>
      </c>
      <c r="M231" s="29">
        <v>-1.1007155761855161E-3</v>
      </c>
      <c r="N231" s="29">
        <v>3.7807228399061523E-3</v>
      </c>
      <c r="O231" s="29">
        <v>0</v>
      </c>
      <c r="P231" s="29">
        <v>1.4888612493750559E-2</v>
      </c>
      <c r="Q231" s="29">
        <v>2.6702285558788921E-3</v>
      </c>
      <c r="R231" s="29">
        <v>4.3763745997990027E-3</v>
      </c>
      <c r="S231" s="29">
        <v>-1.3793322132335761E-2</v>
      </c>
      <c r="T231" s="29">
        <v>-1.0000083334583311E-2</v>
      </c>
      <c r="U231" s="29">
        <v>-4.3384015985982417E-3</v>
      </c>
      <c r="V231" s="29">
        <v>1.1862535309819948E-2</v>
      </c>
      <c r="W231" s="29">
        <v>1.4742281737203431E-2</v>
      </c>
      <c r="X231" s="29">
        <v>3.3641716044787546E-4</v>
      </c>
      <c r="Y231" s="29">
        <v>0</v>
      </c>
      <c r="Z231" s="29">
        <v>4.3017385083690643E-2</v>
      </c>
      <c r="AA231" s="29">
        <f>LN('ΒΗΜΑ 2ο-ΤΙΜΕΣ'!AP230/'ΒΗΜΑ 2ο-ΤΙΜΕΣ'!AP229)</f>
        <v>8.7301983594851255E-3</v>
      </c>
    </row>
    <row r="232" spans="11:27">
      <c r="K232" s="28">
        <v>43252</v>
      </c>
      <c r="L232" s="29">
        <v>-2.173998663640599E-2</v>
      </c>
      <c r="M232" s="29">
        <v>7.6796866742281358E-3</v>
      </c>
      <c r="N232" s="29">
        <v>-4.239555896768573E-2</v>
      </c>
      <c r="O232" s="29">
        <v>3.9678483818176236E-2</v>
      </c>
      <c r="P232" s="29">
        <v>2.4332100659530721E-2</v>
      </c>
      <c r="Q232" s="29">
        <v>1.5873349156290163E-2</v>
      </c>
      <c r="R232" s="29">
        <v>2.8696373674223338E-2</v>
      </c>
      <c r="S232" s="29">
        <v>2.061928720273561E-2</v>
      </c>
      <c r="T232" s="29">
        <v>0</v>
      </c>
      <c r="U232" s="29">
        <v>2.681125745065677E-2</v>
      </c>
      <c r="V232" s="29">
        <v>1.4051753455650287E-2</v>
      </c>
      <c r="W232" s="29">
        <v>3.3576295533604306E-2</v>
      </c>
      <c r="X232" s="29">
        <v>-1.1161962665370465E-2</v>
      </c>
      <c r="Y232" s="29">
        <v>1.4184634991956381E-2</v>
      </c>
      <c r="Z232" s="29">
        <v>-5.2770571008437812E-3</v>
      </c>
      <c r="AA232" s="29">
        <f>LN('ΒΗΜΑ 2ο-ΤΙΜΕΣ'!AP231/'ΒΗΜΑ 2ο-ΤΙΜΕΣ'!AP230)</f>
        <v>2.7301352457224981E-2</v>
      </c>
    </row>
    <row r="233" spans="11:27">
      <c r="K233" s="28">
        <v>43255</v>
      </c>
      <c r="L233" s="29">
        <v>0</v>
      </c>
      <c r="M233" s="29">
        <v>5.4496047675644645E-3</v>
      </c>
      <c r="N233" s="29">
        <v>2.3347363996991107E-2</v>
      </c>
      <c r="O233" s="29">
        <v>-4.5871640069061539E-3</v>
      </c>
      <c r="P233" s="29">
        <v>1.9048194970694411E-2</v>
      </c>
      <c r="Q233" s="29">
        <v>2.0779968491745435E-2</v>
      </c>
      <c r="R233" s="29">
        <v>1.6830691824473852E-2</v>
      </c>
      <c r="S233" s="29">
        <v>-6.8259650703998706E-3</v>
      </c>
      <c r="T233" s="29">
        <v>2.9705154413915694E-2</v>
      </c>
      <c r="U233" s="29">
        <v>8.4299761604594015E-3</v>
      </c>
      <c r="V233" s="29">
        <v>0</v>
      </c>
      <c r="W233" s="29">
        <v>-1.7126964792800597E-2</v>
      </c>
      <c r="X233" s="29">
        <v>1.3596195160396518E-3</v>
      </c>
      <c r="Y233" s="29">
        <v>-1.4184634991956413E-2</v>
      </c>
      <c r="Z233" s="29">
        <v>2.0943173845243173E-2</v>
      </c>
      <c r="AA233" s="29">
        <f>LN('ΒΗΜΑ 2ο-ΤΙΜΕΣ'!AP232/'ΒΗΜΑ 2ο-ΤΙΜΕΣ'!AP231)</f>
        <v>2.3146074859659973E-3</v>
      </c>
    </row>
    <row r="234" spans="11:27">
      <c r="K234" s="28">
        <v>43256</v>
      </c>
      <c r="L234" s="29">
        <v>-7.7220460939103897E-3</v>
      </c>
      <c r="M234" s="29">
        <v>3.2555644597662002E-3</v>
      </c>
      <c r="N234" s="29">
        <v>1.5267472130788381E-2</v>
      </c>
      <c r="O234" s="29">
        <v>9.1533819864872013E-3</v>
      </c>
      <c r="P234" s="29">
        <v>2.7908788117076658E-2</v>
      </c>
      <c r="Q234" s="29">
        <v>0</v>
      </c>
      <c r="R234" s="29">
        <v>8.3102971336280352E-3</v>
      </c>
      <c r="S234" s="29">
        <v>2.0339684237122783E-2</v>
      </c>
      <c r="T234" s="29">
        <v>-9.8040000966208556E-3</v>
      </c>
      <c r="U234" s="29">
        <v>9.3995470115043004E-3</v>
      </c>
      <c r="V234" s="29">
        <v>0</v>
      </c>
      <c r="W234" s="29">
        <v>2.1832855830213316E-2</v>
      </c>
      <c r="X234" s="29">
        <v>2.2170877894154613E-2</v>
      </c>
      <c r="Y234" s="29">
        <v>1.7699577099400857E-2</v>
      </c>
      <c r="Z234" s="29">
        <v>5.1679701584425976E-3</v>
      </c>
      <c r="AA234" s="29">
        <f>LN('ΒΗΜΑ 2ο-ΤΙΜΕΣ'!AP233/'ΒΗΜΑ 2ο-ΤΙΜΕΣ'!AP232)</f>
        <v>1.3712911563317439E-2</v>
      </c>
    </row>
    <row r="235" spans="11:27">
      <c r="K235" s="28">
        <v>43257</v>
      </c>
      <c r="L235" s="29">
        <v>-3.3277900926745796E-3</v>
      </c>
      <c r="M235" s="29">
        <v>-2.1691982475452154E-3</v>
      </c>
      <c r="N235" s="29">
        <v>0</v>
      </c>
      <c r="O235" s="29">
        <v>1.8059181538397681E-2</v>
      </c>
      <c r="P235" s="29">
        <v>4.5766670274116732E-3</v>
      </c>
      <c r="Q235" s="29">
        <v>-1.033600933066206E-2</v>
      </c>
      <c r="R235" s="29">
        <v>-1.5288692515090466E-2</v>
      </c>
      <c r="S235" s="29">
        <v>3.3500868852818057E-3</v>
      </c>
      <c r="T235" s="29">
        <v>1.4670189747793839E-2</v>
      </c>
      <c r="U235" s="29">
        <v>-2.6021352179517077E-3</v>
      </c>
      <c r="V235" s="29">
        <v>-2.1152375005226681E-2</v>
      </c>
      <c r="W235" s="29">
        <v>-2.6642869913998276E-2</v>
      </c>
      <c r="X235" s="29">
        <v>-1.7088705342711865E-2</v>
      </c>
      <c r="Y235" s="29">
        <v>-5.8651194523981339E-3</v>
      </c>
      <c r="Z235" s="29">
        <v>-5.1679701584425612E-3</v>
      </c>
      <c r="AA235" s="29">
        <f>LN('ΒΗΜΑ 2ο-ΤΙΜΕΣ'!AP234/'ΒΗΜΑ 2ο-ΤΙΜΕΣ'!AP233)</f>
        <v>-1.0532647024207415E-2</v>
      </c>
    </row>
    <row r="236" spans="11:27">
      <c r="K236" s="28">
        <v>43258</v>
      </c>
      <c r="L236" s="29">
        <v>-4.4543503493801968E-3</v>
      </c>
      <c r="M236" s="29">
        <v>2.0419839008742745E-2</v>
      </c>
      <c r="N236" s="29">
        <v>-1.9121041446778397E-2</v>
      </c>
      <c r="O236" s="29">
        <v>1.9934214900817111E-2</v>
      </c>
      <c r="P236" s="29">
        <v>4.5558165358608824E-3</v>
      </c>
      <c r="Q236" s="29">
        <v>-0.1096989172564245</v>
      </c>
      <c r="R236" s="29">
        <v>1.5288692515090336E-2</v>
      </c>
      <c r="S236" s="29">
        <v>-6.7114345879868038E-3</v>
      </c>
      <c r="T236" s="29">
        <v>0</v>
      </c>
      <c r="U236" s="29">
        <v>2.6021352179516925E-3</v>
      </c>
      <c r="V236" s="29">
        <v>-4.7619137602435907E-3</v>
      </c>
      <c r="W236" s="29">
        <v>-2.2429024078398783E-2</v>
      </c>
      <c r="X236" s="29">
        <v>-7.4627212015894884E-3</v>
      </c>
      <c r="Y236" s="29">
        <v>-1.177163173014863E-3</v>
      </c>
      <c r="Z236" s="29">
        <v>-1.5666116744399463E-2</v>
      </c>
      <c r="AA236" s="29">
        <f>LN('ΒΗΜΑ 2ο-ΤΙΜΕΣ'!AP235/'ΒΗΜΑ 2ο-ΤΙΜΕΣ'!AP234)</f>
        <v>-3.1160462998235652E-3</v>
      </c>
    </row>
    <row r="237" spans="11:27">
      <c r="K237" s="28">
        <v>43259</v>
      </c>
      <c r="L237" s="29">
        <v>-1.2352767967001051E-2</v>
      </c>
      <c r="M237" s="29">
        <v>-1.0695289116747919E-2</v>
      </c>
      <c r="N237" s="29">
        <v>0</v>
      </c>
      <c r="O237" s="29">
        <v>-4.3956114730381093E-3</v>
      </c>
      <c r="P237" s="29">
        <v>0</v>
      </c>
      <c r="Q237" s="29">
        <v>2.0086758566737292E-2</v>
      </c>
      <c r="R237" s="29">
        <v>0</v>
      </c>
      <c r="S237" s="29">
        <v>-4.4757900641493605E-2</v>
      </c>
      <c r="T237" s="29">
        <v>-1.4670189747793855E-2</v>
      </c>
      <c r="U237" s="29">
        <v>3.1136506732795752E-3</v>
      </c>
      <c r="V237" s="29">
        <v>0</v>
      </c>
      <c r="W237" s="29">
        <v>1.3712261863981794E-2</v>
      </c>
      <c r="X237" s="29">
        <v>5.7715318927048899E-3</v>
      </c>
      <c r="Y237" s="29">
        <v>1.1771631730148311E-3</v>
      </c>
      <c r="Z237" s="29">
        <v>1.0471299867295437E-2</v>
      </c>
      <c r="AA237" s="29">
        <f>LN('ΒΗΜΑ 2ο-ΤΙΜΕΣ'!AP236/'ΒΗΜΑ 2ο-ΤΙΜΕΣ'!AP235)</f>
        <v>-7.1664567383743641E-3</v>
      </c>
    </row>
    <row r="238" spans="11:27">
      <c r="K238" s="28">
        <v>43262</v>
      </c>
      <c r="L238" s="29">
        <v>-5.6657375356771959E-3</v>
      </c>
      <c r="M238" s="29">
        <v>-3.6128724088505537E-2</v>
      </c>
      <c r="N238" s="29">
        <v>-7.7519768043179359E-3</v>
      </c>
      <c r="O238" s="29">
        <v>-1.5538603427779048E-2</v>
      </c>
      <c r="P238" s="29">
        <v>-1.1428695823622968E-2</v>
      </c>
      <c r="Q238" s="29">
        <v>2.5246782734783889E-2</v>
      </c>
      <c r="R238" s="29">
        <v>-1.2491487894029141E-2</v>
      </c>
      <c r="S238" s="29">
        <v>7.0175726586465398E-3</v>
      </c>
      <c r="T238" s="29">
        <v>-1.4888612493750524E-2</v>
      </c>
      <c r="U238" s="29">
        <v>-1.1464429890699486E-2</v>
      </c>
      <c r="V238" s="29">
        <v>2.3837913552761975E-3</v>
      </c>
      <c r="W238" s="29">
        <v>1.9436352085712523E-3</v>
      </c>
      <c r="X238" s="29">
        <v>-1.0891870780680352E-2</v>
      </c>
      <c r="Y238" s="29">
        <v>1.1757790890120365E-3</v>
      </c>
      <c r="Z238" s="29">
        <v>0</v>
      </c>
      <c r="AA238" s="29">
        <f>LN('ΒΗΜΑ 2ο-ΤΙΜΕΣ'!AP237/'ΒΗΜΑ 2ο-ΤΙΜΕΣ'!AP236)</f>
        <v>-1.8407590154198319E-2</v>
      </c>
    </row>
    <row r="239" spans="11:27">
      <c r="K239" s="28">
        <v>43263</v>
      </c>
      <c r="L239" s="29">
        <v>1.1299555253933247E-2</v>
      </c>
      <c r="M239" s="29">
        <v>5.558658003827462E-3</v>
      </c>
      <c r="N239" s="29">
        <v>2.6873018251096271E-2</v>
      </c>
      <c r="O239" s="29">
        <v>6.6889881507964889E-3</v>
      </c>
      <c r="P239" s="29">
        <v>2.0478531343540919E-2</v>
      </c>
      <c r="Q239" s="29">
        <v>-1.6760168857465188E-2</v>
      </c>
      <c r="R239" s="29">
        <v>-1.1236073266925842E-2</v>
      </c>
      <c r="S239" s="29">
        <v>-0.65877953705573744</v>
      </c>
      <c r="T239" s="29">
        <v>0</v>
      </c>
      <c r="U239" s="29">
        <v>1.1464429890699434E-2</v>
      </c>
      <c r="V239" s="29">
        <v>-7.1684894786126279E-3</v>
      </c>
      <c r="W239" s="29">
        <v>4.8426244757879908E-3</v>
      </c>
      <c r="X239" s="29">
        <v>1.1906927541832391E-2</v>
      </c>
      <c r="Y239" s="29">
        <v>1.5160640230681446E-2</v>
      </c>
      <c r="Z239" s="29">
        <v>1.5504186535965254E-2</v>
      </c>
      <c r="AA239" s="29">
        <f>LN('ΒΗΜΑ 2ο-ΤΙΜΕΣ'!AP238/'ΒΗΜΑ 2ο-ΤΙΜΕΣ'!AP237)</f>
        <v>4.5616259040778097E-3</v>
      </c>
    </row>
    <row r="240" spans="11:27">
      <c r="K240" s="28">
        <v>43264</v>
      </c>
      <c r="L240" s="29">
        <v>-5.633817718256131E-3</v>
      </c>
      <c r="M240" s="29">
        <v>-5.5586580038273813E-3</v>
      </c>
      <c r="N240" s="29">
        <v>-3.7950709685514979E-3</v>
      </c>
      <c r="O240" s="29">
        <v>0</v>
      </c>
      <c r="P240" s="29">
        <v>2.2497197340153245E-3</v>
      </c>
      <c r="Q240" s="29">
        <v>-4.3172171865208546E-2</v>
      </c>
      <c r="R240" s="29">
        <v>-1.4224990931347213E-2</v>
      </c>
      <c r="S240" s="29">
        <v>1.342302033214055E-2</v>
      </c>
      <c r="T240" s="29">
        <v>2.9558802241544429E-2</v>
      </c>
      <c r="U240" s="29">
        <v>5.1679701584423773E-3</v>
      </c>
      <c r="V240" s="29">
        <v>0</v>
      </c>
      <c r="W240" s="29">
        <v>1.1527505171067414E-2</v>
      </c>
      <c r="X240" s="29">
        <v>1.0140274656288575E-3</v>
      </c>
      <c r="Y240" s="29">
        <v>3.4662079764863291E-3</v>
      </c>
      <c r="Z240" s="29">
        <v>-7.7220460939102778E-3</v>
      </c>
      <c r="AA240" s="29">
        <f>LN('ΒΗΜΑ 2ο-ΤΙΜΕΣ'!AP239/'ΒΗΜΑ 2ο-ΤΙΜΕΣ'!AP238)</f>
        <v>9.4641430643099822E-3</v>
      </c>
    </row>
    <row r="241" spans="11:27">
      <c r="K241" s="28">
        <v>43265</v>
      </c>
      <c r="L241" s="29">
        <v>0</v>
      </c>
      <c r="M241" s="29">
        <v>-4.469281182297143E-3</v>
      </c>
      <c r="N241" s="29">
        <v>7.5757938084577226E-3</v>
      </c>
      <c r="O241" s="29">
        <v>2.2197567383130316E-3</v>
      </c>
      <c r="P241" s="29">
        <v>8.9486055760140144E-3</v>
      </c>
      <c r="Q241" s="29">
        <v>1.4598799421152631E-2</v>
      </c>
      <c r="R241" s="29">
        <v>-1.1527505171067383E-2</v>
      </c>
      <c r="S241" s="29">
        <v>2.1108963210235265E-2</v>
      </c>
      <c r="T241" s="29">
        <v>4.8426244757879908E-3</v>
      </c>
      <c r="U241" s="29">
        <v>-1.0314596066622707E-3</v>
      </c>
      <c r="V241" s="29">
        <v>0</v>
      </c>
      <c r="W241" s="29">
        <v>-5.7471422555680713E-3</v>
      </c>
      <c r="X241" s="29">
        <v>1.3089631430902927E-2</v>
      </c>
      <c r="Y241" s="29">
        <v>1.1527378798082617E-3</v>
      </c>
      <c r="Z241" s="29">
        <v>1.5384918839479456E-2</v>
      </c>
      <c r="AA241" s="29">
        <f>LN('ΒΗΜΑ 2ο-ΤΙΜΕΣ'!AP240/'ΒΗΜΑ 2ο-ΤΙΜΕΣ'!AP239)</f>
        <v>1.1663860363488456E-2</v>
      </c>
    </row>
    <row r="242" spans="11:27">
      <c r="K242" s="28">
        <v>43266</v>
      </c>
      <c r="L242" s="29">
        <v>-2.9818723023674165E-2</v>
      </c>
      <c r="M242" s="29">
        <v>-4.4893453625943283E-3</v>
      </c>
      <c r="N242" s="29">
        <v>0</v>
      </c>
      <c r="O242" s="29">
        <v>-2.2197567383128881E-3</v>
      </c>
      <c r="P242" s="29">
        <v>-2.0248160829947424E-2</v>
      </c>
      <c r="Q242" s="29">
        <v>2.0086758566737292E-2</v>
      </c>
      <c r="R242" s="29">
        <v>-3.2403424054659416E-2</v>
      </c>
      <c r="S242" s="29">
        <v>-2.1108963210235168E-2</v>
      </c>
      <c r="T242" s="29">
        <v>9.6154586994419734E-3</v>
      </c>
      <c r="U242" s="29">
        <v>1.0314596066622124E-3</v>
      </c>
      <c r="V242" s="29">
        <v>-2.9199154692262353E-2</v>
      </c>
      <c r="W242" s="29">
        <v>-3.0231458779663753E-2</v>
      </c>
      <c r="X242" s="29">
        <v>1.9482207739998602E-2</v>
      </c>
      <c r="Y242" s="29">
        <v>6.8886609951853157E-3</v>
      </c>
      <c r="Z242" s="29">
        <v>-7.6628727455691371E-3</v>
      </c>
      <c r="AA242" s="29">
        <f>LN('ΒΗΜΑ 2ο-ΤΙΜΕΣ'!AP241/'ΒΗΜΑ 2ο-ΤΙΜΕΣ'!AP240)</f>
        <v>-1.9791069786976926E-2</v>
      </c>
    </row>
    <row r="243" spans="11:27">
      <c r="K243" s="28">
        <v>43269</v>
      </c>
      <c r="L243" s="29">
        <v>1.2724289664374073E-2</v>
      </c>
      <c r="M243" s="29">
        <v>-1.0175328041652451E-2</v>
      </c>
      <c r="N243" s="29">
        <v>-5.0300738474798892E-2</v>
      </c>
      <c r="O243" s="29">
        <v>0</v>
      </c>
      <c r="P243" s="29">
        <v>0</v>
      </c>
      <c r="Q243" s="29">
        <v>-5.6980211146377786E-3</v>
      </c>
      <c r="R243" s="29">
        <v>2.3669744085904703E-2</v>
      </c>
      <c r="S243" s="29">
        <v>-8.0321716972641538E-3</v>
      </c>
      <c r="T243" s="29">
        <v>-9.6154586994419804E-3</v>
      </c>
      <c r="U243" s="29">
        <v>-3.0975760441341693E-3</v>
      </c>
      <c r="V243" s="29">
        <v>1.9560525854493572E-2</v>
      </c>
      <c r="W243" s="29">
        <v>2.5416812984123256E-2</v>
      </c>
      <c r="X243" s="29">
        <v>-1.9815707826464503E-2</v>
      </c>
      <c r="Y243" s="29">
        <v>-4.5871640069060429E-3</v>
      </c>
      <c r="Z243" s="29">
        <v>-3.1252543504104426E-2</v>
      </c>
      <c r="AA243" s="29">
        <f>LN('ΒΗΜΑ 2ο-ΤΙΜΕΣ'!AP242/'ΒΗΜΑ 2ο-ΤΙΜΕΣ'!AP241)</f>
        <v>9.7240006026452497E-3</v>
      </c>
    </row>
    <row r="244" spans="11:27">
      <c r="K244" s="28">
        <v>43270</v>
      </c>
      <c r="L244" s="29">
        <v>8.0137807235536162E-3</v>
      </c>
      <c r="M244" s="29">
        <v>-1.2578782206860298E-2</v>
      </c>
      <c r="N244" s="29">
        <v>7.9051795071132473E-3</v>
      </c>
      <c r="O244" s="29">
        <v>-2.2472855852058628E-2</v>
      </c>
      <c r="P244" s="29">
        <v>9.0498355199178562E-3</v>
      </c>
      <c r="Q244" s="29">
        <v>5.6980211146377959E-3</v>
      </c>
      <c r="R244" s="29">
        <v>-2.0680205237538631E-2</v>
      </c>
      <c r="S244" s="29">
        <v>-8.0972102326194745E-3</v>
      </c>
      <c r="T244" s="29">
        <v>4.8192864359489218E-3</v>
      </c>
      <c r="U244" s="29">
        <v>-1.8789696843366486E-2</v>
      </c>
      <c r="V244" s="29">
        <v>-9.7324369182310005E-3</v>
      </c>
      <c r="W244" s="29">
        <v>-9.6993970887135055E-3</v>
      </c>
      <c r="X244" s="29">
        <v>-5.6865849844716125E-3</v>
      </c>
      <c r="Y244" s="29">
        <v>-2.3014969882792745E-3</v>
      </c>
      <c r="Z244" s="29">
        <v>1.0526412986987603E-2</v>
      </c>
      <c r="AA244" s="29">
        <f>LN('ΒΗΜΑ 2ο-ΤΙΜΕΣ'!AP243/'ΒΗΜΑ 2ο-ΤΙΜΕΣ'!AP242)</f>
        <v>-6.2197670974278932E-3</v>
      </c>
    </row>
    <row r="245" spans="11:27">
      <c r="K245" s="28">
        <v>43271</v>
      </c>
      <c r="L245" s="29">
        <v>-8.0137807235536561E-3</v>
      </c>
      <c r="M245" s="29">
        <v>0</v>
      </c>
      <c r="N245" s="29">
        <v>-2.7945930390559336E-2</v>
      </c>
      <c r="O245" s="29">
        <v>-1.6036998909817076E-2</v>
      </c>
      <c r="P245" s="29">
        <v>1.342302033214055E-2</v>
      </c>
      <c r="Q245" s="29">
        <v>-2.0086758566737344E-2</v>
      </c>
      <c r="R245" s="29">
        <v>-1.5037877364540559E-2</v>
      </c>
      <c r="S245" s="29">
        <v>-1.9152432214756123E-2</v>
      </c>
      <c r="T245" s="29">
        <v>0</v>
      </c>
      <c r="U245" s="29">
        <v>-2.022421246262622E-2</v>
      </c>
      <c r="V245" s="29">
        <v>7.3081933067246224E-3</v>
      </c>
      <c r="W245" s="29">
        <v>-5.8651194523981339E-3</v>
      </c>
      <c r="X245" s="29">
        <v>-8.4218116099790182E-3</v>
      </c>
      <c r="Y245" s="29">
        <v>1.3730192811902037E-2</v>
      </c>
      <c r="Z245" s="29">
        <v>2.5841231183887328E-2</v>
      </c>
      <c r="AA245" s="29">
        <f>LN('ΒΗΜΑ 2ο-ΤΙΜΕΣ'!AP244/'ΒΗΜΑ 2ο-ΤΙΜΕΣ'!AP243)</f>
        <v>-3.1331183922314853E-4</v>
      </c>
    </row>
    <row r="246" spans="11:27">
      <c r="K246" s="28">
        <v>43272</v>
      </c>
      <c r="L246" s="29">
        <v>3.4423441909729197E-3</v>
      </c>
      <c r="M246" s="29">
        <v>1.15008638323731E-3</v>
      </c>
      <c r="N246" s="29">
        <v>1.207258123426924E-2</v>
      </c>
      <c r="O246" s="29">
        <v>9.1954670931003943E-3</v>
      </c>
      <c r="P246" s="29">
        <v>4.4345970678655536E-3</v>
      </c>
      <c r="Q246" s="29">
        <v>0</v>
      </c>
      <c r="R246" s="29">
        <v>7.5472056353831241E-3</v>
      </c>
      <c r="S246" s="29">
        <v>1.6438726343159939E-2</v>
      </c>
      <c r="T246" s="29">
        <v>0</v>
      </c>
      <c r="U246" s="29">
        <v>7.4986960911203838E-3</v>
      </c>
      <c r="V246" s="29">
        <v>0</v>
      </c>
      <c r="W246" s="29">
        <v>4.8899852941917702E-3</v>
      </c>
      <c r="X246" s="29">
        <v>-5.0873435140973734E-3</v>
      </c>
      <c r="Y246" s="29">
        <v>-1.2578782206860073E-2</v>
      </c>
      <c r="Z246" s="29">
        <v>-1.025650016718911E-2</v>
      </c>
      <c r="AA246" s="29">
        <f>LN('ΒΗΜΑ 2ο-ΤΙΜΕΣ'!AP245/'ΒΗΜΑ 2ο-ΤΙΜΕΣ'!AP244)</f>
        <v>9.0981794492266399E-3</v>
      </c>
    </row>
    <row r="247" spans="11:27">
      <c r="K247" s="28">
        <v>43273</v>
      </c>
      <c r="L247" s="29">
        <v>1.928590688658325E-2</v>
      </c>
      <c r="M247" s="29">
        <v>-1.9733664156950249E-2</v>
      </c>
      <c r="N247" s="29">
        <v>0</v>
      </c>
      <c r="O247" s="29">
        <v>9.1116803512558131E-3</v>
      </c>
      <c r="P247" s="29">
        <v>8.8106296821549059E-3</v>
      </c>
      <c r="Q247" s="29">
        <v>-1.4598799421152523E-2</v>
      </c>
      <c r="R247" s="29">
        <v>-1.0582109330536972E-2</v>
      </c>
      <c r="S247" s="29">
        <v>-5.449604767564703E-3</v>
      </c>
      <c r="T247" s="29">
        <v>-1.9418085857101627E-2</v>
      </c>
      <c r="U247" s="29">
        <v>3.1965930256274942E-3</v>
      </c>
      <c r="V247" s="29">
        <v>4.8426244757879908E-3</v>
      </c>
      <c r="W247" s="29">
        <v>2.7899837528799105E-2</v>
      </c>
      <c r="X247" s="29">
        <v>-2.0265161994527603E-2</v>
      </c>
      <c r="Y247" s="29">
        <v>4.5924305742101714E-3</v>
      </c>
      <c r="Z247" s="29">
        <v>-2.0834086902842025E-2</v>
      </c>
      <c r="AA247" s="29">
        <f>LN('ΒΗΜΑ 2ο-ΤΙΜΕΣ'!AP246/'ΒΗΜΑ 2ο-ΤΙΜΕΣ'!AP245)</f>
        <v>-2.2149263946460145E-3</v>
      </c>
    </row>
    <row r="248" spans="11:27">
      <c r="K248" s="28">
        <v>43276</v>
      </c>
      <c r="L248" s="29">
        <v>0</v>
      </c>
      <c r="M248" s="29">
        <v>1.281322131237664E-2</v>
      </c>
      <c r="N248" s="29">
        <v>3.9920212695374567E-3</v>
      </c>
      <c r="O248" s="29">
        <v>-2.7587956518829053E-2</v>
      </c>
      <c r="P248" s="29">
        <v>-4.3956114730379975E-3</v>
      </c>
      <c r="Q248" s="29">
        <v>0</v>
      </c>
      <c r="R248" s="29">
        <v>0</v>
      </c>
      <c r="S248" s="29">
        <v>2.1622464013165709E-2</v>
      </c>
      <c r="T248" s="29">
        <v>1.4598799421152631E-2</v>
      </c>
      <c r="U248" s="29">
        <v>5.3050522296930981E-3</v>
      </c>
      <c r="V248" s="29">
        <v>-1.7052788382719244E-2</v>
      </c>
      <c r="W248" s="29">
        <v>2.1586948055081063E-2</v>
      </c>
      <c r="X248" s="29">
        <v>-9.7629785226857179E-3</v>
      </c>
      <c r="Y248" s="29">
        <v>2.2883305180122159E-3</v>
      </c>
      <c r="Z248" s="29">
        <v>7.8637364602146716E-3</v>
      </c>
      <c r="AA248" s="29">
        <f>LN('ΒΗΜΑ 2ο-ΤΙΜΕΣ'!AP247/'ΒΗΜΑ 2ο-ΤΙΜΕΣ'!AP246)</f>
        <v>7.6214958204845447E-3</v>
      </c>
    </row>
    <row r="249" spans="11:27">
      <c r="K249" s="28">
        <v>43277</v>
      </c>
      <c r="L249" s="29">
        <v>-1.1299555253933282E-2</v>
      </c>
      <c r="M249" s="29">
        <v>4.6189458562944583E-3</v>
      </c>
      <c r="N249" s="29">
        <v>-3.651521297509757E-2</v>
      </c>
      <c r="O249" s="29">
        <v>0</v>
      </c>
      <c r="P249" s="29">
        <v>1.746769304039078E-2</v>
      </c>
      <c r="Q249" s="29">
        <v>-1.4815085785140699E-2</v>
      </c>
      <c r="R249" s="29">
        <v>2.5507759547212665E-2</v>
      </c>
      <c r="S249" s="29">
        <v>-1.0752791776261849E-2</v>
      </c>
      <c r="T249" s="29">
        <v>-9.7088141269609379E-3</v>
      </c>
      <c r="U249" s="29">
        <v>2.3013567959551635E-2</v>
      </c>
      <c r="V249" s="29">
        <v>7.3439742557582849E-3</v>
      </c>
      <c r="W249" s="29">
        <v>2.7816429618769921E-3</v>
      </c>
      <c r="X249" s="29">
        <v>2.100105777116593E-3</v>
      </c>
      <c r="Y249" s="29">
        <v>0</v>
      </c>
      <c r="Z249" s="29">
        <v>1.2970350442627405E-2</v>
      </c>
      <c r="AA249" s="29">
        <f>LN('ΒΗΜΑ 2ο-ΤΙΜΕΣ'!AP248/'ΒΗΜΑ 2ο-ΤΙΜΕΣ'!AP247)</f>
        <v>-1.0595388809423043E-2</v>
      </c>
    </row>
    <row r="250" spans="11:27">
      <c r="K250" s="28">
        <v>43278</v>
      </c>
      <c r="L250" s="29">
        <v>-1.0279930619749385E-2</v>
      </c>
      <c r="M250" s="29">
        <v>0</v>
      </c>
      <c r="N250" s="29">
        <v>2.4491020008295911E-2</v>
      </c>
      <c r="O250" s="29">
        <v>0</v>
      </c>
      <c r="P250" s="29">
        <v>-2.6317308317373417E-2</v>
      </c>
      <c r="Q250" s="29">
        <v>-1.5037877364540559E-2</v>
      </c>
      <c r="R250" s="29">
        <v>2.4873264745139755E-2</v>
      </c>
      <c r="S250" s="29">
        <v>1.342302033214055E-2</v>
      </c>
      <c r="T250" s="29">
        <v>-1.9705071079332444E-2</v>
      </c>
      <c r="U250" s="29">
        <v>0</v>
      </c>
      <c r="V250" s="29">
        <v>-7.3439742557583941E-3</v>
      </c>
      <c r="W250" s="29">
        <v>1.1965168058272996E-2</v>
      </c>
      <c r="X250" s="29">
        <v>1.0434877292579494E-2</v>
      </c>
      <c r="Y250" s="29">
        <v>-1.7291497110060994E-2</v>
      </c>
      <c r="Z250" s="29">
        <v>5.1413995004186523E-3</v>
      </c>
      <c r="AA250" s="29">
        <f>LN('ΒΗΜΑ 2ο-ΤΙΜΕΣ'!AP249/'ΒΗΜΑ 2ο-ΤΙΜΕΣ'!AP248)</f>
        <v>-1.2753775804763454E-3</v>
      </c>
    </row>
    <row r="251" spans="11:27">
      <c r="K251" s="28">
        <v>43279</v>
      </c>
      <c r="L251" s="29">
        <v>-1.2709587604949467E-2</v>
      </c>
      <c r="M251" s="29">
        <v>-2.2132528349002787E-2</v>
      </c>
      <c r="N251" s="29">
        <v>8.0321716972642527E-3</v>
      </c>
      <c r="O251" s="29">
        <v>-2.3337233462202116E-3</v>
      </c>
      <c r="P251" s="29">
        <v>8.8496152769826E-3</v>
      </c>
      <c r="Q251" s="29">
        <v>-1.2195273093818243E-2</v>
      </c>
      <c r="R251" s="29">
        <v>-8.7083278917843079E-3</v>
      </c>
      <c r="S251" s="29">
        <v>-1.3423020332140661E-2</v>
      </c>
      <c r="T251" s="29">
        <v>-1.0000083334583311E-2</v>
      </c>
      <c r="U251" s="29">
        <v>-1.826296520095378E-2</v>
      </c>
      <c r="V251" s="29">
        <v>-7.3983074814449245E-3</v>
      </c>
      <c r="W251" s="29">
        <v>-4.1088879780241366E-2</v>
      </c>
      <c r="X251" s="29">
        <v>-3.8086408623089527E-2</v>
      </c>
      <c r="Y251" s="29">
        <v>-2.1152375005226681E-2</v>
      </c>
      <c r="Z251" s="29">
        <v>-2.5673955052458097E-3</v>
      </c>
      <c r="AA251" s="29">
        <f>LN('ΒΗΜΑ 2ο-ΤΙΜΕΣ'!AP250/'ΒΗΜΑ 2ο-ΤΙΜΕΣ'!AP249)</f>
        <v>-2.6229454658594026E-2</v>
      </c>
    </row>
    <row r="252" spans="11:27">
      <c r="K252" s="28">
        <v>43280</v>
      </c>
      <c r="L252" s="29">
        <v>0</v>
      </c>
      <c r="M252" s="29">
        <v>1.1709735672907919E-2</v>
      </c>
      <c r="N252" s="29">
        <v>0</v>
      </c>
      <c r="O252" s="29">
        <v>1.3921338518608014E-2</v>
      </c>
      <c r="P252" s="29">
        <v>-8.8496152769824993E-3</v>
      </c>
      <c r="Q252" s="29">
        <v>1.522099401035517E-2</v>
      </c>
      <c r="R252" s="29">
        <v>2.8737609767356731E-2</v>
      </c>
      <c r="S252" s="29">
        <v>0</v>
      </c>
      <c r="T252" s="29">
        <v>1.0000083334583179E-2</v>
      </c>
      <c r="U252" s="29">
        <v>1.9296557024236511E-2</v>
      </c>
      <c r="V252" s="29">
        <v>9.8522964430116395E-3</v>
      </c>
      <c r="W252" s="29">
        <v>1.0431578709815498E-2</v>
      </c>
      <c r="X252" s="29">
        <v>2.6602029747384886E-2</v>
      </c>
      <c r="Y252" s="29">
        <v>-9.5466118835800008E-3</v>
      </c>
      <c r="Z252" s="29">
        <v>2.5673955052457334E-3</v>
      </c>
      <c r="AA252" s="29">
        <f>LN('ΒΗΜΑ 2ο-ΤΙΜΕΣ'!AP251/'ΒΗΜΑ 2ο-ΤΙΜΕΣ'!AP250)</f>
        <v>1.2672858232890948E-2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Y253"/>
  <sheetViews>
    <sheetView workbookViewId="0">
      <selection activeCell="E7" sqref="E7"/>
    </sheetView>
  </sheetViews>
  <sheetFormatPr defaultRowHeight="15"/>
  <cols>
    <col min="3" max="3" width="14.140625" customWidth="1"/>
    <col min="4" max="4" width="16.5703125" customWidth="1"/>
    <col min="5" max="5" width="15.7109375" customWidth="1"/>
    <col min="6" max="6" width="9.42578125" customWidth="1"/>
    <col min="9" max="9" width="14.85546875" customWidth="1"/>
  </cols>
  <sheetData>
    <row r="2" spans="2:25" ht="15.75" thickBot="1"/>
    <row r="3" spans="2:25">
      <c r="B3" s="40" t="s">
        <v>0</v>
      </c>
      <c r="C3" s="62" t="s">
        <v>146</v>
      </c>
      <c r="D3" s="65" t="s">
        <v>155</v>
      </c>
      <c r="E3" s="60" t="s">
        <v>160</v>
      </c>
      <c r="F3" s="61" t="s">
        <v>161</v>
      </c>
      <c r="I3" t="s">
        <v>139</v>
      </c>
      <c r="J3" s="29" t="s">
        <v>7</v>
      </c>
      <c r="K3" t="s">
        <v>17</v>
      </c>
      <c r="L3" s="29" t="s">
        <v>19</v>
      </c>
      <c r="M3" t="s">
        <v>35</v>
      </c>
      <c r="N3" t="s">
        <v>141</v>
      </c>
      <c r="O3" t="s">
        <v>40</v>
      </c>
      <c r="P3" t="s">
        <v>64</v>
      </c>
      <c r="Q3" t="s">
        <v>65</v>
      </c>
      <c r="R3" t="s">
        <v>66</v>
      </c>
      <c r="S3" t="s">
        <v>77</v>
      </c>
      <c r="T3" t="s">
        <v>88</v>
      </c>
      <c r="U3" t="s">
        <v>96</v>
      </c>
      <c r="V3" t="s">
        <v>100</v>
      </c>
      <c r="W3" t="s">
        <v>110</v>
      </c>
      <c r="X3" t="s">
        <v>117</v>
      </c>
      <c r="Y3" t="s">
        <v>159</v>
      </c>
    </row>
    <row r="4" spans="2:25">
      <c r="B4" s="42">
        <v>1</v>
      </c>
      <c r="C4" s="63" t="s">
        <v>7</v>
      </c>
      <c r="D4" s="64">
        <v>101260000</v>
      </c>
      <c r="E4" s="66">
        <f>AVERAGE(J193:J253)</f>
        <v>53995.508196721312</v>
      </c>
      <c r="F4" s="68">
        <f>(E4/D4)</f>
        <v>5.332363045301334E-4</v>
      </c>
      <c r="I4" s="28">
        <v>42916</v>
      </c>
      <c r="J4">
        <v>24245</v>
      </c>
      <c r="K4">
        <v>147383</v>
      </c>
      <c r="L4">
        <v>1243</v>
      </c>
      <c r="M4">
        <v>43114</v>
      </c>
      <c r="N4">
        <v>60052</v>
      </c>
      <c r="O4">
        <v>60824</v>
      </c>
      <c r="P4">
        <v>427535</v>
      </c>
      <c r="Q4">
        <v>7439</v>
      </c>
      <c r="R4">
        <v>5381</v>
      </c>
      <c r="S4">
        <v>590118</v>
      </c>
      <c r="T4">
        <v>14073</v>
      </c>
      <c r="U4">
        <v>969126</v>
      </c>
      <c r="V4">
        <v>29892</v>
      </c>
      <c r="W4">
        <v>44264</v>
      </c>
      <c r="X4">
        <v>39332</v>
      </c>
      <c r="Y4">
        <v>823.74</v>
      </c>
    </row>
    <row r="5" spans="2:25">
      <c r="B5" s="42">
        <v>2</v>
      </c>
      <c r="C5" s="63" t="s">
        <v>17</v>
      </c>
      <c r="D5" s="64">
        <v>142891161</v>
      </c>
      <c r="E5" s="66">
        <f>AVERAGE(K193:K253)</f>
        <v>302805.34426229505</v>
      </c>
      <c r="F5" s="68">
        <f>(E5/D5)</f>
        <v>2.1191327871028709E-3</v>
      </c>
      <c r="I5" s="28">
        <v>42919</v>
      </c>
      <c r="J5">
        <v>5640</v>
      </c>
      <c r="K5">
        <v>149821</v>
      </c>
      <c r="L5">
        <v>895</v>
      </c>
      <c r="M5">
        <v>50114</v>
      </c>
      <c r="N5">
        <v>20099</v>
      </c>
      <c r="O5">
        <v>447536</v>
      </c>
      <c r="P5">
        <v>46914</v>
      </c>
      <c r="Q5">
        <v>9500</v>
      </c>
      <c r="R5">
        <v>30585</v>
      </c>
      <c r="S5">
        <v>456526</v>
      </c>
      <c r="T5">
        <v>14278</v>
      </c>
      <c r="U5">
        <v>394055</v>
      </c>
      <c r="V5">
        <v>18431</v>
      </c>
      <c r="W5">
        <v>39185</v>
      </c>
      <c r="X5">
        <v>21387</v>
      </c>
      <c r="Y5">
        <v>827.65</v>
      </c>
    </row>
    <row r="6" spans="2:25">
      <c r="B6" s="42">
        <v>3</v>
      </c>
      <c r="C6" s="63" t="s">
        <v>19</v>
      </c>
      <c r="D6" s="64">
        <v>10080000</v>
      </c>
      <c r="E6" s="66">
        <f>AVERAGE(L193:L253)</f>
        <v>1501.4590163934427</v>
      </c>
      <c r="F6" s="68">
        <f t="shared" ref="F6:F18" si="0">(E6/D6)</f>
        <v>1.4895426749934946E-4</v>
      </c>
      <c r="I6" s="28">
        <v>42920</v>
      </c>
      <c r="J6">
        <v>20331903</v>
      </c>
      <c r="K6">
        <v>223343</v>
      </c>
      <c r="L6">
        <v>878</v>
      </c>
      <c r="M6">
        <v>54703</v>
      </c>
      <c r="N6">
        <v>56802</v>
      </c>
      <c r="O6">
        <v>438653</v>
      </c>
      <c r="P6">
        <v>59845</v>
      </c>
      <c r="Q6">
        <v>10860</v>
      </c>
      <c r="R6">
        <v>7810</v>
      </c>
      <c r="S6">
        <v>657508</v>
      </c>
      <c r="T6">
        <v>18199</v>
      </c>
      <c r="U6">
        <v>404264</v>
      </c>
      <c r="V6">
        <v>20925</v>
      </c>
      <c r="W6">
        <v>823749</v>
      </c>
      <c r="X6">
        <v>13271</v>
      </c>
      <c r="Y6">
        <v>825.89</v>
      </c>
    </row>
    <row r="7" spans="2:25">
      <c r="B7" s="42">
        <v>4</v>
      </c>
      <c r="C7" s="63" t="s">
        <v>35</v>
      </c>
      <c r="D7" s="64">
        <v>77063568</v>
      </c>
      <c r="E7" s="66">
        <f>AVERAGE(M193:M253)</f>
        <v>47631.868852459018</v>
      </c>
      <c r="F7" s="68">
        <f t="shared" si="0"/>
        <v>6.180854337351603E-4</v>
      </c>
      <c r="I7" s="28">
        <v>42921</v>
      </c>
      <c r="J7">
        <v>92224</v>
      </c>
      <c r="K7">
        <v>140835</v>
      </c>
      <c r="L7">
        <v>7382</v>
      </c>
      <c r="M7">
        <v>51034</v>
      </c>
      <c r="N7">
        <v>17466</v>
      </c>
      <c r="O7">
        <v>189726</v>
      </c>
      <c r="P7">
        <v>82297</v>
      </c>
      <c r="Q7">
        <v>52953</v>
      </c>
      <c r="R7">
        <v>8442</v>
      </c>
      <c r="S7">
        <v>984099</v>
      </c>
      <c r="T7">
        <v>27652</v>
      </c>
      <c r="U7">
        <v>706799</v>
      </c>
      <c r="V7">
        <v>56866</v>
      </c>
      <c r="W7">
        <v>436195</v>
      </c>
      <c r="X7">
        <v>88494</v>
      </c>
      <c r="Y7">
        <v>841.34</v>
      </c>
    </row>
    <row r="8" spans="2:25">
      <c r="B8" s="42">
        <v>5</v>
      </c>
      <c r="C8" s="63" t="s">
        <v>38</v>
      </c>
      <c r="D8" s="64">
        <v>28580100</v>
      </c>
      <c r="E8" s="66">
        <f>AVERAGE(N193:N253)</f>
        <v>51609.655737704918</v>
      </c>
      <c r="F8" s="68">
        <f t="shared" si="0"/>
        <v>1.8057898935869684E-3</v>
      </c>
      <c r="I8" s="28">
        <v>42922</v>
      </c>
      <c r="J8">
        <v>66139</v>
      </c>
      <c r="K8">
        <v>160857</v>
      </c>
      <c r="L8">
        <v>805</v>
      </c>
      <c r="M8">
        <v>61099</v>
      </c>
      <c r="N8">
        <v>17684</v>
      </c>
      <c r="O8">
        <v>41246</v>
      </c>
      <c r="P8">
        <v>156549</v>
      </c>
      <c r="Q8">
        <v>12106</v>
      </c>
      <c r="R8">
        <v>12303</v>
      </c>
      <c r="S8">
        <v>504990</v>
      </c>
      <c r="T8">
        <v>21414</v>
      </c>
      <c r="U8">
        <v>752600</v>
      </c>
      <c r="V8">
        <v>119469</v>
      </c>
      <c r="W8">
        <v>307915</v>
      </c>
      <c r="X8">
        <v>33687</v>
      </c>
      <c r="Y8">
        <v>843.25</v>
      </c>
    </row>
    <row r="9" spans="2:25">
      <c r="B9" s="42">
        <v>6</v>
      </c>
      <c r="C9" s="63" t="s">
        <v>40</v>
      </c>
      <c r="D9" s="64">
        <v>40219218</v>
      </c>
      <c r="E9" s="66">
        <f>AVERAGE(O193:O253)</f>
        <v>15685.573770491803</v>
      </c>
      <c r="F9" s="68">
        <f t="shared" si="0"/>
        <v>3.9000195803140189E-4</v>
      </c>
      <c r="I9" s="28">
        <v>42923</v>
      </c>
      <c r="J9">
        <v>33251</v>
      </c>
      <c r="K9">
        <v>96792</v>
      </c>
      <c r="L9">
        <v>1253</v>
      </c>
      <c r="M9">
        <v>114171</v>
      </c>
      <c r="N9">
        <v>27225</v>
      </c>
      <c r="O9">
        <v>26083</v>
      </c>
      <c r="P9">
        <v>32790</v>
      </c>
      <c r="Q9">
        <v>12822</v>
      </c>
      <c r="R9">
        <v>24552</v>
      </c>
      <c r="S9">
        <v>168406</v>
      </c>
      <c r="T9">
        <v>13981</v>
      </c>
      <c r="U9">
        <v>415965</v>
      </c>
      <c r="V9">
        <v>49094</v>
      </c>
      <c r="W9">
        <v>134795</v>
      </c>
      <c r="X9">
        <v>13785</v>
      </c>
      <c r="Y9">
        <v>837.43</v>
      </c>
    </row>
    <row r="10" spans="2:25">
      <c r="B10" s="42">
        <v>7</v>
      </c>
      <c r="C10" s="63" t="s">
        <v>64</v>
      </c>
      <c r="D10" s="64">
        <v>136059759</v>
      </c>
      <c r="E10" s="66">
        <f>AVERAGE(P193:P253)</f>
        <v>139234.36065573769</v>
      </c>
      <c r="F10" s="68">
        <f t="shared" si="0"/>
        <v>1.0233324068708491E-3</v>
      </c>
      <c r="I10" s="28">
        <v>42926</v>
      </c>
      <c r="J10">
        <v>41723</v>
      </c>
      <c r="K10">
        <v>99111</v>
      </c>
      <c r="L10">
        <v>10973</v>
      </c>
      <c r="M10">
        <v>16355</v>
      </c>
      <c r="N10">
        <v>27880</v>
      </c>
      <c r="O10">
        <v>6108</v>
      </c>
      <c r="P10">
        <v>100935</v>
      </c>
      <c r="Q10">
        <v>66696</v>
      </c>
      <c r="R10">
        <v>13778</v>
      </c>
      <c r="S10">
        <v>356129</v>
      </c>
      <c r="T10">
        <v>17504</v>
      </c>
      <c r="U10">
        <v>446278</v>
      </c>
      <c r="V10">
        <v>31678</v>
      </c>
      <c r="W10">
        <v>167131</v>
      </c>
      <c r="X10">
        <v>39509</v>
      </c>
      <c r="Y10">
        <v>843.83</v>
      </c>
    </row>
    <row r="11" spans="2:25">
      <c r="B11" s="42">
        <v>8</v>
      </c>
      <c r="C11" s="63" t="s">
        <v>65</v>
      </c>
      <c r="D11" s="64">
        <v>69877484</v>
      </c>
      <c r="E11" s="66">
        <f>AVERAGE(Q193:Q253)</f>
        <v>18537.081967213115</v>
      </c>
      <c r="F11" s="68">
        <f t="shared" si="0"/>
        <v>2.6527975688439375E-4</v>
      </c>
      <c r="I11" s="28">
        <v>42927</v>
      </c>
      <c r="J11">
        <v>78895</v>
      </c>
      <c r="K11">
        <v>89831</v>
      </c>
      <c r="L11">
        <v>7408</v>
      </c>
      <c r="M11">
        <v>16722</v>
      </c>
      <c r="N11">
        <v>27383</v>
      </c>
      <c r="O11">
        <v>8342</v>
      </c>
      <c r="P11">
        <v>169361</v>
      </c>
      <c r="Q11">
        <v>10149</v>
      </c>
      <c r="R11">
        <v>12428</v>
      </c>
      <c r="S11">
        <v>756742</v>
      </c>
      <c r="T11">
        <v>14641</v>
      </c>
      <c r="U11">
        <v>1115552</v>
      </c>
      <c r="V11">
        <v>30508</v>
      </c>
      <c r="W11">
        <v>49201</v>
      </c>
      <c r="X11">
        <v>63082</v>
      </c>
      <c r="Y11">
        <v>844.33</v>
      </c>
    </row>
    <row r="12" spans="2:25">
      <c r="B12" s="42">
        <v>9</v>
      </c>
      <c r="C12" s="63" t="s">
        <v>66</v>
      </c>
      <c r="D12" s="64">
        <v>40693350</v>
      </c>
      <c r="E12" s="66">
        <f>AVERAGE(R193:R253)</f>
        <v>12525</v>
      </c>
      <c r="F12" s="68">
        <f t="shared" si="0"/>
        <v>3.0778984772696278E-4</v>
      </c>
      <c r="I12" s="28">
        <v>42928</v>
      </c>
      <c r="J12">
        <v>26670</v>
      </c>
      <c r="K12">
        <v>147110</v>
      </c>
      <c r="L12">
        <v>292</v>
      </c>
      <c r="M12">
        <v>40367</v>
      </c>
      <c r="N12">
        <v>13458</v>
      </c>
      <c r="O12">
        <v>32018</v>
      </c>
      <c r="P12">
        <v>140783</v>
      </c>
      <c r="Q12">
        <v>13961</v>
      </c>
      <c r="R12">
        <v>6513</v>
      </c>
      <c r="S12">
        <v>429907</v>
      </c>
      <c r="T12">
        <v>13882</v>
      </c>
      <c r="U12">
        <v>1314322</v>
      </c>
      <c r="V12">
        <v>63460</v>
      </c>
      <c r="W12">
        <v>136451</v>
      </c>
      <c r="X12">
        <v>19116</v>
      </c>
      <c r="Y12">
        <v>843.22</v>
      </c>
    </row>
    <row r="13" spans="2:25">
      <c r="B13" s="42">
        <v>10</v>
      </c>
      <c r="C13" s="63" t="s">
        <v>77</v>
      </c>
      <c r="D13" s="64">
        <v>319000000</v>
      </c>
      <c r="E13" s="66">
        <f>AVERAGE(S193:S253)</f>
        <v>484389.54098360654</v>
      </c>
      <c r="F13" s="68">
        <f t="shared" si="0"/>
        <v>1.5184625109203966E-3</v>
      </c>
      <c r="I13" s="28">
        <v>42929</v>
      </c>
      <c r="J13">
        <v>36124</v>
      </c>
      <c r="K13">
        <v>293921</v>
      </c>
      <c r="L13">
        <v>6061</v>
      </c>
      <c r="M13">
        <v>63395</v>
      </c>
      <c r="N13">
        <v>36044</v>
      </c>
      <c r="O13">
        <v>3694</v>
      </c>
      <c r="P13">
        <v>243255</v>
      </c>
      <c r="Q13">
        <v>18939</v>
      </c>
      <c r="R13">
        <v>9842</v>
      </c>
      <c r="S13">
        <v>793983</v>
      </c>
      <c r="T13">
        <v>11275</v>
      </c>
      <c r="U13">
        <v>1401056</v>
      </c>
      <c r="V13">
        <v>29901</v>
      </c>
      <c r="W13">
        <v>124050</v>
      </c>
      <c r="X13">
        <v>4870</v>
      </c>
      <c r="Y13">
        <v>853.54</v>
      </c>
    </row>
    <row r="14" spans="2:25">
      <c r="B14" s="42">
        <v>11</v>
      </c>
      <c r="C14" s="63" t="s">
        <v>88</v>
      </c>
      <c r="D14" s="64">
        <v>22075665</v>
      </c>
      <c r="E14" s="66">
        <f>AVERAGE(T193:T253)</f>
        <v>7455.4918032786882</v>
      </c>
      <c r="F14" s="68">
        <f t="shared" si="0"/>
        <v>3.3772444921947712E-4</v>
      </c>
      <c r="I14" s="28">
        <v>42930</v>
      </c>
      <c r="J14">
        <v>40865</v>
      </c>
      <c r="K14">
        <v>413296</v>
      </c>
      <c r="L14">
        <v>1140</v>
      </c>
      <c r="M14">
        <v>39628</v>
      </c>
      <c r="N14">
        <v>13721</v>
      </c>
      <c r="O14">
        <v>11635</v>
      </c>
      <c r="P14">
        <v>149386</v>
      </c>
      <c r="Q14">
        <v>37253</v>
      </c>
      <c r="R14">
        <v>563</v>
      </c>
      <c r="S14">
        <v>491526</v>
      </c>
      <c r="T14">
        <v>12467</v>
      </c>
      <c r="U14">
        <v>355813</v>
      </c>
      <c r="V14">
        <v>30034</v>
      </c>
      <c r="W14">
        <v>197814</v>
      </c>
      <c r="X14">
        <v>13897</v>
      </c>
      <c r="Y14">
        <v>856.47</v>
      </c>
    </row>
    <row r="15" spans="2:25">
      <c r="B15" s="42">
        <v>12</v>
      </c>
      <c r="C15" s="63" t="s">
        <v>96</v>
      </c>
      <c r="D15" s="64">
        <v>490150389</v>
      </c>
      <c r="E15" s="66">
        <f>AVERAGE(U193:U253)</f>
        <v>1044584.6229508197</v>
      </c>
      <c r="F15" s="68">
        <f t="shared" si="0"/>
        <v>2.1311512678424491E-3</v>
      </c>
      <c r="I15" s="28">
        <v>42933</v>
      </c>
      <c r="J15">
        <v>115552</v>
      </c>
      <c r="K15">
        <v>117833</v>
      </c>
      <c r="L15">
        <v>530</v>
      </c>
      <c r="M15">
        <v>23534</v>
      </c>
      <c r="N15">
        <v>4251</v>
      </c>
      <c r="O15">
        <v>45714</v>
      </c>
      <c r="P15">
        <v>182949</v>
      </c>
      <c r="Q15">
        <v>7301</v>
      </c>
      <c r="R15">
        <v>3908</v>
      </c>
      <c r="S15">
        <v>705631</v>
      </c>
      <c r="T15">
        <v>11249</v>
      </c>
      <c r="U15">
        <v>499065</v>
      </c>
      <c r="V15">
        <v>11402</v>
      </c>
      <c r="W15">
        <v>58414</v>
      </c>
      <c r="X15">
        <v>69950</v>
      </c>
      <c r="Y15">
        <v>858.08</v>
      </c>
    </row>
    <row r="16" spans="2:25">
      <c r="B16" s="42">
        <v>13</v>
      </c>
      <c r="C16" s="63" t="s">
        <v>100</v>
      </c>
      <c r="D16" s="64">
        <v>371365550</v>
      </c>
      <c r="E16" s="66">
        <f>AVERAGE(V193:V253)</f>
        <v>29829.918032786885</v>
      </c>
      <c r="F16" s="68">
        <f t="shared" si="0"/>
        <v>8.0324946761450771E-5</v>
      </c>
      <c r="I16" s="28">
        <v>42934</v>
      </c>
      <c r="J16">
        <v>10663</v>
      </c>
      <c r="K16">
        <v>182312</v>
      </c>
      <c r="L16">
        <v>311</v>
      </c>
      <c r="M16">
        <v>44856</v>
      </c>
      <c r="N16">
        <v>7102</v>
      </c>
      <c r="O16">
        <v>18021</v>
      </c>
      <c r="P16">
        <v>138797</v>
      </c>
      <c r="Q16">
        <v>25291</v>
      </c>
      <c r="R16">
        <v>4777</v>
      </c>
      <c r="S16">
        <v>2665892</v>
      </c>
      <c r="T16">
        <v>12672</v>
      </c>
      <c r="U16">
        <v>548144</v>
      </c>
      <c r="V16">
        <v>19351</v>
      </c>
      <c r="W16">
        <v>27641</v>
      </c>
      <c r="X16">
        <v>10010</v>
      </c>
      <c r="Y16">
        <v>848.07</v>
      </c>
    </row>
    <row r="17" spans="2:25">
      <c r="B17" s="42">
        <v>14</v>
      </c>
      <c r="C17" s="63" t="s">
        <v>110</v>
      </c>
      <c r="D17" s="64">
        <v>305732436</v>
      </c>
      <c r="E17" s="66">
        <f>AVERAGE(W193:W253)</f>
        <v>160587.01639344261</v>
      </c>
      <c r="F17" s="68">
        <f t="shared" si="0"/>
        <v>5.2525344871632337E-4</v>
      </c>
      <c r="I17" s="28">
        <v>42935</v>
      </c>
      <c r="J17">
        <v>45943</v>
      </c>
      <c r="K17">
        <v>127465</v>
      </c>
      <c r="L17">
        <v>785</v>
      </c>
      <c r="M17">
        <v>16118</v>
      </c>
      <c r="N17">
        <v>6182</v>
      </c>
      <c r="O17">
        <v>4273</v>
      </c>
      <c r="P17">
        <v>127814</v>
      </c>
      <c r="Q17">
        <v>17356</v>
      </c>
      <c r="R17">
        <v>3756</v>
      </c>
      <c r="S17">
        <v>795269</v>
      </c>
      <c r="T17">
        <v>12644</v>
      </c>
      <c r="U17">
        <v>1110795</v>
      </c>
      <c r="V17">
        <v>31862</v>
      </c>
      <c r="W17">
        <v>71820</v>
      </c>
      <c r="X17">
        <v>33545</v>
      </c>
      <c r="Y17">
        <v>853.54</v>
      </c>
    </row>
    <row r="18" spans="2:25" ht="15.75" thickBot="1">
      <c r="B18" s="43">
        <v>15</v>
      </c>
      <c r="C18" s="63" t="s">
        <v>117</v>
      </c>
      <c r="D18" s="64">
        <v>82667000</v>
      </c>
      <c r="E18" s="67">
        <f>AVERAGE(X193:X253)</f>
        <v>28066.639344262294</v>
      </c>
      <c r="F18" s="68">
        <f t="shared" si="0"/>
        <v>3.3951442950950551E-4</v>
      </c>
      <c r="I18" s="28">
        <v>42936</v>
      </c>
      <c r="J18">
        <v>33643</v>
      </c>
      <c r="K18">
        <v>154690</v>
      </c>
      <c r="L18">
        <v>526</v>
      </c>
      <c r="M18">
        <v>72794</v>
      </c>
      <c r="N18">
        <v>5409</v>
      </c>
      <c r="O18">
        <v>8316</v>
      </c>
      <c r="P18">
        <v>151972</v>
      </c>
      <c r="Q18">
        <v>10227</v>
      </c>
      <c r="R18">
        <v>9826</v>
      </c>
      <c r="S18">
        <v>850900</v>
      </c>
      <c r="T18">
        <v>18461</v>
      </c>
      <c r="U18">
        <v>588514</v>
      </c>
      <c r="V18">
        <v>15508</v>
      </c>
      <c r="W18">
        <v>52237</v>
      </c>
      <c r="X18">
        <v>152534</v>
      </c>
      <c r="Y18">
        <v>854.54</v>
      </c>
    </row>
    <row r="19" spans="2:25">
      <c r="I19" s="28">
        <v>42937</v>
      </c>
      <c r="J19">
        <v>101656</v>
      </c>
      <c r="K19">
        <v>233722</v>
      </c>
      <c r="L19">
        <v>3</v>
      </c>
      <c r="M19">
        <v>108213</v>
      </c>
      <c r="N19">
        <v>7162</v>
      </c>
      <c r="O19">
        <v>6086</v>
      </c>
      <c r="P19">
        <v>164367</v>
      </c>
      <c r="Q19">
        <v>19035</v>
      </c>
      <c r="R19">
        <v>48183</v>
      </c>
      <c r="S19">
        <v>278651</v>
      </c>
      <c r="T19">
        <v>12472</v>
      </c>
      <c r="U19">
        <v>529737</v>
      </c>
      <c r="V19">
        <v>116146</v>
      </c>
      <c r="W19">
        <v>33963</v>
      </c>
      <c r="X19">
        <v>13260</v>
      </c>
      <c r="Y19">
        <v>845.97</v>
      </c>
    </row>
    <row r="20" spans="2:25">
      <c r="I20" s="28">
        <v>42940</v>
      </c>
      <c r="J20">
        <v>27502</v>
      </c>
      <c r="K20">
        <v>128401</v>
      </c>
      <c r="L20">
        <v>6167</v>
      </c>
      <c r="M20">
        <v>54114</v>
      </c>
      <c r="N20">
        <v>3671</v>
      </c>
      <c r="O20">
        <v>15770</v>
      </c>
      <c r="P20">
        <v>196574</v>
      </c>
      <c r="Q20">
        <v>21079</v>
      </c>
      <c r="R20">
        <v>18989</v>
      </c>
      <c r="S20">
        <v>394904</v>
      </c>
      <c r="T20">
        <v>7720</v>
      </c>
      <c r="U20">
        <v>443501</v>
      </c>
      <c r="V20">
        <v>44712</v>
      </c>
      <c r="W20">
        <v>19717</v>
      </c>
      <c r="X20">
        <v>114322</v>
      </c>
      <c r="Y20">
        <v>849.07</v>
      </c>
    </row>
    <row r="21" spans="2:25">
      <c r="I21" s="28">
        <v>42941</v>
      </c>
      <c r="J21">
        <v>32605</v>
      </c>
      <c r="K21">
        <v>132159</v>
      </c>
      <c r="L21">
        <v>1859</v>
      </c>
      <c r="M21">
        <v>33164</v>
      </c>
      <c r="N21">
        <v>38217</v>
      </c>
      <c r="O21">
        <v>7680</v>
      </c>
      <c r="P21">
        <v>1273302</v>
      </c>
      <c r="Q21">
        <v>8546</v>
      </c>
      <c r="R21">
        <v>8567</v>
      </c>
      <c r="S21">
        <v>160048</v>
      </c>
      <c r="T21">
        <v>6140</v>
      </c>
      <c r="U21">
        <v>541621</v>
      </c>
      <c r="V21">
        <v>38513</v>
      </c>
      <c r="W21">
        <v>56600</v>
      </c>
      <c r="X21">
        <v>52507</v>
      </c>
      <c r="Y21">
        <v>843.05</v>
      </c>
    </row>
    <row r="22" spans="2:25">
      <c r="I22" s="28">
        <v>42942</v>
      </c>
      <c r="J22">
        <v>35783</v>
      </c>
      <c r="K22">
        <v>143025</v>
      </c>
      <c r="L22">
        <v>757</v>
      </c>
      <c r="M22">
        <v>34332</v>
      </c>
      <c r="N22">
        <v>14430</v>
      </c>
      <c r="O22">
        <v>7216</v>
      </c>
      <c r="P22">
        <v>190917</v>
      </c>
      <c r="Q22">
        <v>23247</v>
      </c>
      <c r="R22">
        <v>8222</v>
      </c>
      <c r="S22">
        <v>311064</v>
      </c>
      <c r="T22">
        <v>10918</v>
      </c>
      <c r="U22">
        <v>1445840</v>
      </c>
      <c r="V22">
        <v>19682</v>
      </c>
      <c r="W22">
        <v>125010</v>
      </c>
      <c r="X22">
        <v>50182</v>
      </c>
      <c r="Y22">
        <v>830.21</v>
      </c>
    </row>
    <row r="23" spans="2:25">
      <c r="I23" s="28">
        <v>42943</v>
      </c>
      <c r="J23">
        <v>30938</v>
      </c>
      <c r="K23">
        <v>148551</v>
      </c>
      <c r="L23">
        <v>300</v>
      </c>
      <c r="M23">
        <v>42457</v>
      </c>
      <c r="N23">
        <v>2980</v>
      </c>
      <c r="O23">
        <v>28365</v>
      </c>
      <c r="P23">
        <v>154650</v>
      </c>
      <c r="Q23">
        <v>22926</v>
      </c>
      <c r="R23">
        <v>14054</v>
      </c>
      <c r="S23">
        <v>336556</v>
      </c>
      <c r="T23">
        <v>12283</v>
      </c>
      <c r="U23">
        <v>448684</v>
      </c>
      <c r="V23">
        <v>30943</v>
      </c>
      <c r="W23">
        <v>16367</v>
      </c>
      <c r="X23">
        <v>15186</v>
      </c>
      <c r="Y23">
        <v>818.63</v>
      </c>
    </row>
    <row r="24" spans="2:25">
      <c r="I24" s="28">
        <v>42944</v>
      </c>
      <c r="J24">
        <v>31954</v>
      </c>
      <c r="K24">
        <v>100280</v>
      </c>
      <c r="L24">
        <v>1318</v>
      </c>
      <c r="M24">
        <v>45143</v>
      </c>
      <c r="N24">
        <v>1637</v>
      </c>
      <c r="O24">
        <v>12268</v>
      </c>
      <c r="P24">
        <v>208010</v>
      </c>
      <c r="Q24">
        <v>31448</v>
      </c>
      <c r="R24">
        <v>5102</v>
      </c>
      <c r="S24">
        <v>214893</v>
      </c>
      <c r="T24">
        <v>8296</v>
      </c>
      <c r="U24">
        <v>424323</v>
      </c>
      <c r="V24">
        <v>22599</v>
      </c>
      <c r="W24">
        <v>17913</v>
      </c>
      <c r="X24">
        <v>6950</v>
      </c>
      <c r="Y24">
        <v>820.02</v>
      </c>
    </row>
    <row r="25" spans="2:25">
      <c r="I25" s="28">
        <v>42947</v>
      </c>
      <c r="J25">
        <v>82142</v>
      </c>
      <c r="K25">
        <v>108958</v>
      </c>
      <c r="L25">
        <v>762</v>
      </c>
      <c r="M25">
        <v>43163</v>
      </c>
      <c r="N25">
        <v>509</v>
      </c>
      <c r="O25">
        <v>3830</v>
      </c>
      <c r="P25">
        <v>270504</v>
      </c>
      <c r="Q25">
        <v>11662</v>
      </c>
      <c r="R25">
        <v>14495</v>
      </c>
      <c r="S25">
        <v>382391</v>
      </c>
      <c r="T25">
        <v>12663</v>
      </c>
      <c r="U25">
        <v>647325</v>
      </c>
      <c r="V25">
        <v>49797</v>
      </c>
      <c r="W25">
        <v>83483</v>
      </c>
      <c r="X25">
        <v>8197</v>
      </c>
      <c r="Y25">
        <v>812.21</v>
      </c>
    </row>
    <row r="26" spans="2:25">
      <c r="I26" s="28">
        <v>42948</v>
      </c>
      <c r="J26">
        <v>20444</v>
      </c>
      <c r="K26">
        <v>162215</v>
      </c>
      <c r="L26">
        <v>0</v>
      </c>
      <c r="M26">
        <v>49297</v>
      </c>
      <c r="N26">
        <v>16687</v>
      </c>
      <c r="O26">
        <v>4028</v>
      </c>
      <c r="P26">
        <v>233743</v>
      </c>
      <c r="Q26">
        <v>40015</v>
      </c>
      <c r="R26">
        <v>2451</v>
      </c>
      <c r="S26">
        <v>443511</v>
      </c>
      <c r="T26">
        <v>8369</v>
      </c>
      <c r="U26">
        <v>526526</v>
      </c>
      <c r="V26">
        <v>61127</v>
      </c>
      <c r="W26">
        <v>85663</v>
      </c>
      <c r="X26">
        <v>10781</v>
      </c>
      <c r="Y26">
        <v>817.74</v>
      </c>
    </row>
    <row r="27" spans="2:25">
      <c r="I27" s="28">
        <v>42949</v>
      </c>
      <c r="J27">
        <v>133235</v>
      </c>
      <c r="K27">
        <v>86320</v>
      </c>
      <c r="L27">
        <v>345</v>
      </c>
      <c r="M27">
        <v>37730</v>
      </c>
      <c r="N27">
        <v>21221</v>
      </c>
      <c r="O27">
        <v>4320</v>
      </c>
      <c r="P27">
        <v>373397</v>
      </c>
      <c r="Q27">
        <v>19158</v>
      </c>
      <c r="R27">
        <v>9608</v>
      </c>
      <c r="S27">
        <v>189625</v>
      </c>
      <c r="T27">
        <v>32134</v>
      </c>
      <c r="U27">
        <v>1249440</v>
      </c>
      <c r="V27">
        <v>18967</v>
      </c>
      <c r="W27">
        <v>120740</v>
      </c>
      <c r="X27">
        <v>42889</v>
      </c>
      <c r="Y27">
        <v>826.02</v>
      </c>
    </row>
    <row r="28" spans="2:25">
      <c r="I28" s="28">
        <v>42950</v>
      </c>
      <c r="J28">
        <v>11887</v>
      </c>
      <c r="K28">
        <v>69379</v>
      </c>
      <c r="L28">
        <v>192</v>
      </c>
      <c r="M28">
        <v>63618</v>
      </c>
      <c r="N28">
        <v>2117</v>
      </c>
      <c r="O28">
        <v>421</v>
      </c>
      <c r="P28">
        <v>165528</v>
      </c>
      <c r="Q28">
        <v>11055</v>
      </c>
      <c r="R28">
        <v>1300</v>
      </c>
      <c r="S28">
        <v>318002</v>
      </c>
      <c r="T28">
        <v>8636</v>
      </c>
      <c r="U28">
        <v>2065288</v>
      </c>
      <c r="V28">
        <v>38124</v>
      </c>
      <c r="W28">
        <v>107328</v>
      </c>
      <c r="X28">
        <v>4672</v>
      </c>
      <c r="Y28">
        <v>825.8</v>
      </c>
    </row>
    <row r="29" spans="2:25">
      <c r="I29" s="28">
        <v>42951</v>
      </c>
      <c r="J29">
        <v>8272</v>
      </c>
      <c r="K29">
        <v>98237</v>
      </c>
      <c r="L29">
        <v>102</v>
      </c>
      <c r="M29">
        <v>22008</v>
      </c>
      <c r="N29">
        <v>1235</v>
      </c>
      <c r="O29">
        <v>210</v>
      </c>
      <c r="P29">
        <v>37325</v>
      </c>
      <c r="Q29">
        <v>28775</v>
      </c>
      <c r="R29">
        <v>5032</v>
      </c>
      <c r="S29">
        <v>115525</v>
      </c>
      <c r="T29">
        <v>10932</v>
      </c>
      <c r="U29">
        <v>204235</v>
      </c>
      <c r="V29">
        <v>39111</v>
      </c>
      <c r="W29">
        <v>104062</v>
      </c>
      <c r="X29">
        <v>31059</v>
      </c>
      <c r="Y29">
        <v>829.5</v>
      </c>
    </row>
    <row r="30" spans="2:25">
      <c r="I30" s="28">
        <v>42954</v>
      </c>
      <c r="J30">
        <v>18802</v>
      </c>
      <c r="K30">
        <v>89259</v>
      </c>
      <c r="L30">
        <v>255</v>
      </c>
      <c r="M30">
        <v>18800</v>
      </c>
      <c r="N30">
        <v>1467</v>
      </c>
      <c r="O30">
        <v>1023</v>
      </c>
      <c r="P30">
        <v>119205</v>
      </c>
      <c r="Q30">
        <v>15641</v>
      </c>
      <c r="R30">
        <v>2651</v>
      </c>
      <c r="S30">
        <v>459569</v>
      </c>
      <c r="T30">
        <v>13680</v>
      </c>
      <c r="U30">
        <v>213248</v>
      </c>
      <c r="V30">
        <v>23532</v>
      </c>
      <c r="W30">
        <v>22205</v>
      </c>
      <c r="X30">
        <v>1602</v>
      </c>
      <c r="Y30">
        <v>827.86</v>
      </c>
    </row>
    <row r="31" spans="2:25">
      <c r="I31" s="28">
        <v>42955</v>
      </c>
      <c r="J31">
        <v>23603</v>
      </c>
      <c r="K31">
        <v>146252</v>
      </c>
      <c r="L31">
        <v>367</v>
      </c>
      <c r="M31">
        <v>27661</v>
      </c>
      <c r="N31">
        <v>5416</v>
      </c>
      <c r="O31">
        <v>5210</v>
      </c>
      <c r="P31">
        <v>117402</v>
      </c>
      <c r="Q31">
        <v>10008</v>
      </c>
      <c r="R31">
        <v>9906</v>
      </c>
      <c r="S31">
        <v>386838</v>
      </c>
      <c r="T31">
        <v>10045</v>
      </c>
      <c r="U31">
        <v>794892</v>
      </c>
      <c r="V31">
        <v>4864</v>
      </c>
      <c r="W31">
        <v>39190</v>
      </c>
      <c r="X31">
        <v>107330</v>
      </c>
      <c r="Y31">
        <v>830.44</v>
      </c>
    </row>
    <row r="32" spans="2:25">
      <c r="I32" s="28">
        <v>42956</v>
      </c>
      <c r="J32">
        <v>16228</v>
      </c>
      <c r="K32">
        <v>530662</v>
      </c>
      <c r="L32">
        <v>1150</v>
      </c>
      <c r="M32">
        <v>21927</v>
      </c>
      <c r="N32">
        <v>22938</v>
      </c>
      <c r="O32">
        <v>1222</v>
      </c>
      <c r="P32">
        <v>146840</v>
      </c>
      <c r="Q32">
        <v>12313</v>
      </c>
      <c r="R32">
        <v>17309</v>
      </c>
      <c r="S32">
        <v>96558</v>
      </c>
      <c r="T32">
        <v>11002</v>
      </c>
      <c r="U32">
        <v>633943</v>
      </c>
      <c r="V32">
        <v>14477</v>
      </c>
      <c r="W32">
        <v>16270</v>
      </c>
      <c r="X32">
        <v>36393</v>
      </c>
      <c r="Y32">
        <v>833.61</v>
      </c>
    </row>
    <row r="33" spans="9:25">
      <c r="I33" s="28">
        <v>42957</v>
      </c>
      <c r="J33">
        <v>15393</v>
      </c>
      <c r="K33">
        <v>368097</v>
      </c>
      <c r="L33">
        <v>3233</v>
      </c>
      <c r="M33">
        <v>23187</v>
      </c>
      <c r="N33">
        <v>4084</v>
      </c>
      <c r="O33">
        <v>4053</v>
      </c>
      <c r="P33">
        <v>157711</v>
      </c>
      <c r="Q33">
        <v>15917</v>
      </c>
      <c r="R33">
        <v>12340</v>
      </c>
      <c r="S33">
        <v>206361</v>
      </c>
      <c r="T33">
        <v>14060</v>
      </c>
      <c r="U33">
        <v>222191</v>
      </c>
      <c r="V33">
        <v>47298</v>
      </c>
      <c r="W33">
        <v>11300</v>
      </c>
      <c r="X33">
        <v>11999</v>
      </c>
      <c r="Y33">
        <v>833.78</v>
      </c>
    </row>
    <row r="34" spans="9:25">
      <c r="I34" s="28">
        <v>42958</v>
      </c>
      <c r="J34">
        <v>10171</v>
      </c>
      <c r="K34">
        <v>194812</v>
      </c>
      <c r="L34">
        <v>1679</v>
      </c>
      <c r="M34">
        <v>28197</v>
      </c>
      <c r="N34">
        <v>25249</v>
      </c>
      <c r="O34">
        <v>4880</v>
      </c>
      <c r="P34">
        <v>200696</v>
      </c>
      <c r="Q34">
        <v>13297</v>
      </c>
      <c r="R34">
        <v>5000</v>
      </c>
      <c r="S34">
        <v>453032</v>
      </c>
      <c r="T34">
        <v>8596</v>
      </c>
      <c r="U34">
        <v>389326</v>
      </c>
      <c r="V34">
        <v>42491</v>
      </c>
      <c r="W34">
        <v>24436</v>
      </c>
      <c r="X34">
        <v>9471</v>
      </c>
      <c r="Y34">
        <v>823.55</v>
      </c>
    </row>
    <row r="35" spans="9:25">
      <c r="I35" s="28">
        <v>42961</v>
      </c>
      <c r="J35">
        <v>20923</v>
      </c>
      <c r="K35">
        <v>165927</v>
      </c>
      <c r="L35">
        <v>200</v>
      </c>
      <c r="M35">
        <v>24683</v>
      </c>
      <c r="N35">
        <v>3852</v>
      </c>
      <c r="O35">
        <v>80</v>
      </c>
      <c r="P35">
        <v>206676</v>
      </c>
      <c r="Q35">
        <v>7294</v>
      </c>
      <c r="R35">
        <v>30055</v>
      </c>
      <c r="S35">
        <v>239723</v>
      </c>
      <c r="T35">
        <v>4518</v>
      </c>
      <c r="U35">
        <v>679501</v>
      </c>
      <c r="V35">
        <v>17387</v>
      </c>
      <c r="W35">
        <v>51975</v>
      </c>
      <c r="X35">
        <v>31627</v>
      </c>
      <c r="Y35">
        <v>827.77</v>
      </c>
    </row>
    <row r="36" spans="9:25">
      <c r="I36" s="28">
        <v>42963</v>
      </c>
      <c r="J36">
        <v>30343</v>
      </c>
      <c r="K36">
        <v>207771</v>
      </c>
      <c r="L36">
        <v>962</v>
      </c>
      <c r="M36">
        <v>20938</v>
      </c>
      <c r="N36">
        <v>20513</v>
      </c>
      <c r="O36">
        <v>1578</v>
      </c>
      <c r="P36">
        <v>436295</v>
      </c>
      <c r="Q36">
        <v>75458</v>
      </c>
      <c r="R36">
        <v>4135</v>
      </c>
      <c r="S36">
        <v>289216</v>
      </c>
      <c r="T36">
        <v>2855</v>
      </c>
      <c r="U36">
        <v>259020</v>
      </c>
      <c r="V36">
        <v>28332</v>
      </c>
      <c r="W36">
        <v>37630</v>
      </c>
      <c r="X36">
        <v>92923</v>
      </c>
      <c r="Y36">
        <v>842.41</v>
      </c>
    </row>
    <row r="37" spans="9:25">
      <c r="I37" s="28">
        <v>42964</v>
      </c>
      <c r="J37">
        <v>34442</v>
      </c>
      <c r="K37">
        <v>89308</v>
      </c>
      <c r="L37">
        <v>1073</v>
      </c>
      <c r="M37">
        <v>28146</v>
      </c>
      <c r="N37">
        <v>1046</v>
      </c>
      <c r="O37">
        <v>20</v>
      </c>
      <c r="P37">
        <v>68383</v>
      </c>
      <c r="Q37">
        <v>40069</v>
      </c>
      <c r="R37">
        <v>1602</v>
      </c>
      <c r="S37">
        <v>394284</v>
      </c>
      <c r="T37">
        <v>1600</v>
      </c>
      <c r="U37">
        <v>164284</v>
      </c>
      <c r="V37">
        <v>47911</v>
      </c>
      <c r="W37">
        <v>73549</v>
      </c>
      <c r="X37">
        <v>2626</v>
      </c>
      <c r="Y37">
        <v>832.06</v>
      </c>
    </row>
    <row r="38" spans="9:25">
      <c r="I38" s="28">
        <v>42965</v>
      </c>
      <c r="J38">
        <v>28314</v>
      </c>
      <c r="K38">
        <v>83362</v>
      </c>
      <c r="L38">
        <v>0</v>
      </c>
      <c r="M38">
        <v>14351</v>
      </c>
      <c r="N38">
        <v>13061</v>
      </c>
      <c r="O38">
        <v>1105</v>
      </c>
      <c r="P38">
        <v>79577</v>
      </c>
      <c r="Q38">
        <v>15947</v>
      </c>
      <c r="R38">
        <v>1680</v>
      </c>
      <c r="S38">
        <v>275262</v>
      </c>
      <c r="T38">
        <v>2094</v>
      </c>
      <c r="U38">
        <v>530694</v>
      </c>
      <c r="V38">
        <v>33569</v>
      </c>
      <c r="W38">
        <v>5875</v>
      </c>
      <c r="X38">
        <v>1303</v>
      </c>
      <c r="Y38">
        <v>824.85</v>
      </c>
    </row>
    <row r="39" spans="9:25">
      <c r="I39" s="28">
        <v>42968</v>
      </c>
      <c r="J39">
        <v>16530</v>
      </c>
      <c r="K39">
        <v>78939</v>
      </c>
      <c r="L39">
        <v>520</v>
      </c>
      <c r="M39">
        <v>8940</v>
      </c>
      <c r="N39">
        <v>24801</v>
      </c>
      <c r="O39">
        <v>1565</v>
      </c>
      <c r="P39">
        <v>63461</v>
      </c>
      <c r="Q39">
        <v>25160</v>
      </c>
      <c r="R39">
        <v>9272</v>
      </c>
      <c r="S39">
        <v>232073</v>
      </c>
      <c r="T39">
        <v>1430</v>
      </c>
      <c r="U39">
        <v>584899</v>
      </c>
      <c r="V39">
        <v>15037</v>
      </c>
      <c r="W39">
        <v>8880</v>
      </c>
      <c r="X39">
        <v>1179</v>
      </c>
      <c r="Y39">
        <v>826.46</v>
      </c>
    </row>
    <row r="40" spans="9:25">
      <c r="I40" s="28">
        <v>42969</v>
      </c>
      <c r="J40">
        <v>64778</v>
      </c>
      <c r="K40">
        <v>51139</v>
      </c>
      <c r="L40">
        <v>397</v>
      </c>
      <c r="M40">
        <v>7093</v>
      </c>
      <c r="N40">
        <v>5061</v>
      </c>
      <c r="O40">
        <v>2901</v>
      </c>
      <c r="P40">
        <v>173357</v>
      </c>
      <c r="Q40">
        <v>17600</v>
      </c>
      <c r="R40">
        <v>6456</v>
      </c>
      <c r="S40">
        <v>337291</v>
      </c>
      <c r="T40">
        <v>598</v>
      </c>
      <c r="U40">
        <v>247539</v>
      </c>
      <c r="V40">
        <v>6121</v>
      </c>
      <c r="W40">
        <v>8760</v>
      </c>
      <c r="X40">
        <v>3324</v>
      </c>
      <c r="Y40">
        <v>832.78</v>
      </c>
    </row>
    <row r="41" spans="9:25">
      <c r="I41" s="28">
        <v>42970</v>
      </c>
      <c r="J41">
        <v>41619</v>
      </c>
      <c r="K41">
        <v>35505</v>
      </c>
      <c r="L41">
        <v>943</v>
      </c>
      <c r="M41">
        <v>14236</v>
      </c>
      <c r="N41">
        <v>1271</v>
      </c>
      <c r="O41">
        <v>581</v>
      </c>
      <c r="P41">
        <v>144160</v>
      </c>
      <c r="Q41">
        <v>8982</v>
      </c>
      <c r="R41">
        <v>484</v>
      </c>
      <c r="S41">
        <v>283870</v>
      </c>
      <c r="T41">
        <v>15321</v>
      </c>
      <c r="U41">
        <v>244934</v>
      </c>
      <c r="V41">
        <v>13199</v>
      </c>
      <c r="W41">
        <v>23350</v>
      </c>
      <c r="X41">
        <v>42776</v>
      </c>
      <c r="Y41">
        <v>829.16</v>
      </c>
    </row>
    <row r="42" spans="9:25">
      <c r="I42" s="28">
        <v>42971</v>
      </c>
      <c r="J42">
        <v>17453</v>
      </c>
      <c r="K42">
        <v>47274</v>
      </c>
      <c r="L42">
        <v>674</v>
      </c>
      <c r="M42">
        <v>9714</v>
      </c>
      <c r="N42">
        <v>2716</v>
      </c>
      <c r="O42">
        <v>20831</v>
      </c>
      <c r="P42">
        <v>85602</v>
      </c>
      <c r="Q42">
        <v>3944</v>
      </c>
      <c r="R42">
        <v>12668</v>
      </c>
      <c r="S42">
        <v>257957</v>
      </c>
      <c r="T42">
        <v>1940</v>
      </c>
      <c r="U42">
        <v>158476</v>
      </c>
      <c r="V42">
        <v>17531</v>
      </c>
      <c r="W42">
        <v>17880</v>
      </c>
      <c r="X42">
        <v>9830</v>
      </c>
      <c r="Y42">
        <v>835.55</v>
      </c>
    </row>
    <row r="43" spans="9:25">
      <c r="I43" s="28">
        <v>42972</v>
      </c>
      <c r="J43">
        <v>16860</v>
      </c>
      <c r="K43">
        <v>48796</v>
      </c>
      <c r="L43">
        <v>343</v>
      </c>
      <c r="M43">
        <v>14617</v>
      </c>
      <c r="N43">
        <v>1563</v>
      </c>
      <c r="O43">
        <v>2841</v>
      </c>
      <c r="P43">
        <v>219992</v>
      </c>
      <c r="Q43">
        <v>5391</v>
      </c>
      <c r="R43">
        <v>902</v>
      </c>
      <c r="S43">
        <v>389097</v>
      </c>
      <c r="T43">
        <v>937</v>
      </c>
      <c r="U43">
        <v>78932</v>
      </c>
      <c r="V43">
        <v>14135</v>
      </c>
      <c r="W43">
        <v>29164</v>
      </c>
      <c r="X43">
        <v>2600</v>
      </c>
      <c r="Y43">
        <v>835.3</v>
      </c>
    </row>
    <row r="44" spans="9:25">
      <c r="I44" s="28">
        <v>42975</v>
      </c>
      <c r="J44">
        <v>8767</v>
      </c>
      <c r="K44">
        <v>33087</v>
      </c>
      <c r="L44">
        <v>100</v>
      </c>
      <c r="M44">
        <v>35952</v>
      </c>
      <c r="N44">
        <v>15140</v>
      </c>
      <c r="O44">
        <v>10052</v>
      </c>
      <c r="P44">
        <v>55904</v>
      </c>
      <c r="Q44">
        <v>12661</v>
      </c>
      <c r="R44">
        <v>1132</v>
      </c>
      <c r="S44">
        <v>121018</v>
      </c>
      <c r="T44">
        <v>9405</v>
      </c>
      <c r="U44">
        <v>106546</v>
      </c>
      <c r="V44">
        <v>114</v>
      </c>
      <c r="W44">
        <v>15150</v>
      </c>
      <c r="X44">
        <v>3450</v>
      </c>
      <c r="Y44">
        <v>838.47</v>
      </c>
    </row>
    <row r="45" spans="9:25">
      <c r="I45" s="28">
        <v>42976</v>
      </c>
      <c r="J45">
        <v>50086</v>
      </c>
      <c r="K45">
        <v>215813</v>
      </c>
      <c r="L45">
        <v>1242</v>
      </c>
      <c r="M45">
        <v>38527</v>
      </c>
      <c r="N45">
        <v>9771</v>
      </c>
      <c r="O45">
        <v>9481</v>
      </c>
      <c r="P45">
        <v>235457</v>
      </c>
      <c r="Q45">
        <v>42330</v>
      </c>
      <c r="R45">
        <v>5499</v>
      </c>
      <c r="S45">
        <v>390427</v>
      </c>
      <c r="T45">
        <v>7383</v>
      </c>
      <c r="U45">
        <v>417643</v>
      </c>
      <c r="V45">
        <v>21084</v>
      </c>
      <c r="W45">
        <v>90510</v>
      </c>
      <c r="X45">
        <v>17556</v>
      </c>
      <c r="Y45">
        <v>822.67</v>
      </c>
    </row>
    <row r="46" spans="9:25">
      <c r="I46" s="28">
        <v>42977</v>
      </c>
      <c r="J46">
        <v>21149</v>
      </c>
      <c r="K46">
        <v>61183</v>
      </c>
      <c r="L46">
        <v>121</v>
      </c>
      <c r="M46">
        <v>14368</v>
      </c>
      <c r="N46">
        <v>4625</v>
      </c>
      <c r="O46">
        <v>12168</v>
      </c>
      <c r="P46">
        <v>237833</v>
      </c>
      <c r="Q46">
        <v>11806</v>
      </c>
      <c r="R46">
        <v>2662</v>
      </c>
      <c r="S46">
        <v>360582</v>
      </c>
      <c r="T46">
        <v>10942</v>
      </c>
      <c r="U46">
        <v>660993</v>
      </c>
      <c r="V46">
        <v>10018</v>
      </c>
      <c r="W46">
        <v>104447</v>
      </c>
      <c r="X46">
        <v>1653</v>
      </c>
      <c r="Y46">
        <v>823.65</v>
      </c>
    </row>
    <row r="47" spans="9:25">
      <c r="I47" s="28">
        <v>42978</v>
      </c>
      <c r="J47">
        <v>25767</v>
      </c>
      <c r="K47">
        <v>170217</v>
      </c>
      <c r="L47">
        <v>50</v>
      </c>
      <c r="M47">
        <v>71786</v>
      </c>
      <c r="N47">
        <v>19960</v>
      </c>
      <c r="O47">
        <v>3045</v>
      </c>
      <c r="P47">
        <v>128050</v>
      </c>
      <c r="Q47">
        <v>7567</v>
      </c>
      <c r="R47">
        <v>5213</v>
      </c>
      <c r="S47">
        <v>528645</v>
      </c>
      <c r="T47">
        <v>9330</v>
      </c>
      <c r="U47">
        <v>495672</v>
      </c>
      <c r="V47">
        <v>8941</v>
      </c>
      <c r="W47">
        <v>22470</v>
      </c>
      <c r="X47">
        <v>27803</v>
      </c>
      <c r="Y47">
        <v>825.48</v>
      </c>
    </row>
    <row r="48" spans="9:25">
      <c r="I48" s="28">
        <v>42979</v>
      </c>
      <c r="J48">
        <v>39199</v>
      </c>
      <c r="K48">
        <v>78412</v>
      </c>
      <c r="L48">
        <v>9182</v>
      </c>
      <c r="M48">
        <v>21035</v>
      </c>
      <c r="N48">
        <v>9138</v>
      </c>
      <c r="O48">
        <v>7141</v>
      </c>
      <c r="P48">
        <v>67686</v>
      </c>
      <c r="Q48">
        <v>15901</v>
      </c>
      <c r="R48">
        <v>2298</v>
      </c>
      <c r="S48">
        <v>200089</v>
      </c>
      <c r="T48">
        <v>7735</v>
      </c>
      <c r="U48">
        <v>290245</v>
      </c>
      <c r="V48">
        <v>19100</v>
      </c>
      <c r="W48">
        <v>71740</v>
      </c>
      <c r="X48">
        <v>7754</v>
      </c>
      <c r="Y48">
        <v>818.66</v>
      </c>
    </row>
    <row r="49" spans="9:25">
      <c r="I49" s="28">
        <v>42982</v>
      </c>
      <c r="J49">
        <v>85738</v>
      </c>
      <c r="K49">
        <v>111497</v>
      </c>
      <c r="L49">
        <v>45</v>
      </c>
      <c r="M49">
        <v>25301</v>
      </c>
      <c r="N49">
        <v>1762</v>
      </c>
      <c r="O49">
        <v>300601</v>
      </c>
      <c r="P49">
        <v>103101</v>
      </c>
      <c r="Q49">
        <v>12801</v>
      </c>
      <c r="R49">
        <v>3852</v>
      </c>
      <c r="S49">
        <v>233045</v>
      </c>
      <c r="T49">
        <v>12260</v>
      </c>
      <c r="U49">
        <v>390860</v>
      </c>
      <c r="V49">
        <v>33990</v>
      </c>
      <c r="W49">
        <v>106225</v>
      </c>
      <c r="X49">
        <v>12515</v>
      </c>
      <c r="Y49">
        <v>808.88</v>
      </c>
    </row>
    <row r="50" spans="9:25">
      <c r="I50" s="28">
        <v>42983</v>
      </c>
      <c r="J50">
        <v>15841</v>
      </c>
      <c r="K50">
        <v>66690</v>
      </c>
      <c r="L50">
        <v>1074</v>
      </c>
      <c r="M50">
        <v>21962</v>
      </c>
      <c r="N50">
        <v>13151</v>
      </c>
      <c r="O50">
        <v>29720</v>
      </c>
      <c r="P50">
        <v>129784</v>
      </c>
      <c r="Q50">
        <v>14849</v>
      </c>
      <c r="R50">
        <v>3852</v>
      </c>
      <c r="S50">
        <v>258247</v>
      </c>
      <c r="T50">
        <v>7524</v>
      </c>
      <c r="U50">
        <v>301975</v>
      </c>
      <c r="V50">
        <v>3197</v>
      </c>
      <c r="W50">
        <v>14700</v>
      </c>
      <c r="X50">
        <v>12153</v>
      </c>
      <c r="Y50">
        <v>812.85</v>
      </c>
    </row>
    <row r="51" spans="9:25">
      <c r="I51" s="28">
        <v>42984</v>
      </c>
      <c r="J51">
        <v>23744</v>
      </c>
      <c r="K51">
        <v>130541</v>
      </c>
      <c r="L51">
        <v>802</v>
      </c>
      <c r="M51">
        <v>43309</v>
      </c>
      <c r="N51">
        <v>8162</v>
      </c>
      <c r="O51">
        <v>16388</v>
      </c>
      <c r="P51">
        <v>193188</v>
      </c>
      <c r="Q51">
        <v>16027</v>
      </c>
      <c r="R51">
        <v>2630</v>
      </c>
      <c r="S51">
        <v>235259</v>
      </c>
      <c r="T51">
        <v>7336</v>
      </c>
      <c r="U51">
        <v>320251</v>
      </c>
      <c r="V51">
        <v>16081</v>
      </c>
      <c r="W51">
        <v>100925</v>
      </c>
      <c r="X51">
        <v>9456</v>
      </c>
      <c r="Y51">
        <v>811.7</v>
      </c>
    </row>
    <row r="52" spans="9:25">
      <c r="I52" s="28">
        <v>42985</v>
      </c>
      <c r="J52">
        <v>35037</v>
      </c>
      <c r="K52">
        <v>215698</v>
      </c>
      <c r="L52">
        <v>51346</v>
      </c>
      <c r="M52">
        <v>37893</v>
      </c>
      <c r="N52">
        <v>25818</v>
      </c>
      <c r="O52">
        <v>48310</v>
      </c>
      <c r="P52">
        <v>140447</v>
      </c>
      <c r="Q52">
        <v>14070</v>
      </c>
      <c r="R52">
        <v>2273</v>
      </c>
      <c r="S52">
        <v>548254</v>
      </c>
      <c r="T52">
        <v>10180</v>
      </c>
      <c r="U52">
        <v>849455</v>
      </c>
      <c r="V52">
        <v>14399</v>
      </c>
      <c r="W52">
        <v>61395</v>
      </c>
      <c r="X52">
        <v>8223</v>
      </c>
      <c r="Y52">
        <v>811.04</v>
      </c>
    </row>
    <row r="53" spans="9:25">
      <c r="I53" s="28">
        <v>42986</v>
      </c>
      <c r="J53">
        <v>18385</v>
      </c>
      <c r="K53">
        <v>175868</v>
      </c>
      <c r="L53">
        <v>626</v>
      </c>
      <c r="M53">
        <v>30968</v>
      </c>
      <c r="N53">
        <v>20130</v>
      </c>
      <c r="O53">
        <v>376425</v>
      </c>
      <c r="P53">
        <v>171053</v>
      </c>
      <c r="Q53">
        <v>11517</v>
      </c>
      <c r="R53">
        <v>33170</v>
      </c>
      <c r="S53">
        <v>295181</v>
      </c>
      <c r="T53">
        <v>5151</v>
      </c>
      <c r="U53">
        <v>467516</v>
      </c>
      <c r="V53">
        <v>17632</v>
      </c>
      <c r="W53">
        <v>27275</v>
      </c>
      <c r="X53">
        <v>19221</v>
      </c>
      <c r="Y53">
        <v>802.72</v>
      </c>
    </row>
    <row r="54" spans="9:25">
      <c r="I54" s="28">
        <v>42989</v>
      </c>
      <c r="J54">
        <v>47785</v>
      </c>
      <c r="K54">
        <v>126277</v>
      </c>
      <c r="L54">
        <v>3569</v>
      </c>
      <c r="M54">
        <v>39518</v>
      </c>
      <c r="N54">
        <v>21265</v>
      </c>
      <c r="O54">
        <v>23585</v>
      </c>
      <c r="P54">
        <v>149751</v>
      </c>
      <c r="Q54">
        <v>4818</v>
      </c>
      <c r="R54">
        <v>68</v>
      </c>
      <c r="S54">
        <v>321102</v>
      </c>
      <c r="T54">
        <v>7174</v>
      </c>
      <c r="U54">
        <v>340669</v>
      </c>
      <c r="V54">
        <v>5547</v>
      </c>
      <c r="W54">
        <v>136402</v>
      </c>
      <c r="X54">
        <v>11233</v>
      </c>
      <c r="Y54">
        <v>806.06</v>
      </c>
    </row>
    <row r="55" spans="9:25">
      <c r="I55" s="28">
        <v>42990</v>
      </c>
      <c r="J55">
        <v>53002</v>
      </c>
      <c r="K55">
        <v>2115262</v>
      </c>
      <c r="L55">
        <v>200</v>
      </c>
      <c r="M55">
        <v>35649</v>
      </c>
      <c r="N55">
        <v>61456</v>
      </c>
      <c r="O55">
        <v>42005</v>
      </c>
      <c r="P55">
        <v>331906</v>
      </c>
      <c r="Q55">
        <v>6960</v>
      </c>
      <c r="R55">
        <v>1128</v>
      </c>
      <c r="S55">
        <v>281792</v>
      </c>
      <c r="T55">
        <v>4701</v>
      </c>
      <c r="U55">
        <v>566374</v>
      </c>
      <c r="V55">
        <v>21528</v>
      </c>
      <c r="W55">
        <v>113571</v>
      </c>
      <c r="X55">
        <v>8432</v>
      </c>
      <c r="Y55">
        <v>810.75</v>
      </c>
    </row>
    <row r="56" spans="9:25">
      <c r="I56" s="28">
        <v>42991</v>
      </c>
      <c r="J56">
        <v>25579</v>
      </c>
      <c r="K56">
        <v>346450</v>
      </c>
      <c r="L56">
        <v>2106</v>
      </c>
      <c r="M56">
        <v>73118</v>
      </c>
      <c r="N56">
        <v>9870</v>
      </c>
      <c r="O56">
        <v>59048</v>
      </c>
      <c r="P56">
        <v>228202</v>
      </c>
      <c r="Q56">
        <v>7514</v>
      </c>
      <c r="R56">
        <v>550</v>
      </c>
      <c r="S56">
        <v>788588</v>
      </c>
      <c r="T56">
        <v>10104</v>
      </c>
      <c r="U56">
        <v>468657</v>
      </c>
      <c r="V56">
        <v>13976</v>
      </c>
      <c r="W56">
        <v>6860</v>
      </c>
      <c r="X56">
        <v>3156</v>
      </c>
      <c r="Y56">
        <v>809.98</v>
      </c>
    </row>
    <row r="57" spans="9:25">
      <c r="I57" s="28">
        <v>42992</v>
      </c>
      <c r="J57">
        <v>34638</v>
      </c>
      <c r="K57">
        <v>251845</v>
      </c>
      <c r="L57">
        <v>592</v>
      </c>
      <c r="M57">
        <v>47681</v>
      </c>
      <c r="N57">
        <v>37990</v>
      </c>
      <c r="O57">
        <v>29096</v>
      </c>
      <c r="P57">
        <v>100607</v>
      </c>
      <c r="Q57">
        <v>35584</v>
      </c>
      <c r="R57">
        <v>637</v>
      </c>
      <c r="S57">
        <v>535802</v>
      </c>
      <c r="T57">
        <v>8634</v>
      </c>
      <c r="U57">
        <v>549300</v>
      </c>
      <c r="V57">
        <v>41066</v>
      </c>
      <c r="W57">
        <v>76431</v>
      </c>
      <c r="X57">
        <v>30218</v>
      </c>
      <c r="Y57">
        <v>790.97</v>
      </c>
    </row>
    <row r="58" spans="9:25">
      <c r="I58" s="28">
        <v>42993</v>
      </c>
      <c r="J58">
        <v>178589</v>
      </c>
      <c r="K58">
        <v>331806</v>
      </c>
      <c r="L58">
        <v>570</v>
      </c>
      <c r="M58">
        <v>165461</v>
      </c>
      <c r="N58">
        <v>38345</v>
      </c>
      <c r="O58">
        <v>12624</v>
      </c>
      <c r="P58">
        <v>272867</v>
      </c>
      <c r="Q58">
        <v>15795</v>
      </c>
      <c r="R58">
        <v>34</v>
      </c>
      <c r="S58">
        <v>897965</v>
      </c>
      <c r="T58">
        <v>8514</v>
      </c>
      <c r="U58">
        <v>934743</v>
      </c>
      <c r="V58">
        <v>59606</v>
      </c>
      <c r="W58">
        <v>77742</v>
      </c>
      <c r="X58">
        <v>114565</v>
      </c>
      <c r="Y58">
        <v>776.2</v>
      </c>
    </row>
    <row r="59" spans="9:25">
      <c r="I59" s="28">
        <v>42996</v>
      </c>
      <c r="J59">
        <v>12816</v>
      </c>
      <c r="K59">
        <v>127800</v>
      </c>
      <c r="L59">
        <v>1166</v>
      </c>
      <c r="M59">
        <v>33458</v>
      </c>
      <c r="N59">
        <v>24181</v>
      </c>
      <c r="O59">
        <v>14725</v>
      </c>
      <c r="P59">
        <v>121518</v>
      </c>
      <c r="Q59">
        <v>12342</v>
      </c>
      <c r="R59">
        <v>78267</v>
      </c>
      <c r="S59">
        <v>237945</v>
      </c>
      <c r="T59">
        <v>4113</v>
      </c>
      <c r="U59">
        <v>309004</v>
      </c>
      <c r="V59">
        <v>33122</v>
      </c>
      <c r="W59">
        <v>91250</v>
      </c>
      <c r="X59">
        <v>30677</v>
      </c>
      <c r="Y59">
        <v>760.79</v>
      </c>
    </row>
    <row r="60" spans="9:25">
      <c r="I60" s="28">
        <v>42997</v>
      </c>
      <c r="J60">
        <v>28458</v>
      </c>
      <c r="K60">
        <v>132581</v>
      </c>
      <c r="L60">
        <v>40</v>
      </c>
      <c r="M60">
        <v>63446</v>
      </c>
      <c r="N60">
        <v>9847</v>
      </c>
      <c r="O60">
        <v>8037</v>
      </c>
      <c r="P60">
        <v>151805</v>
      </c>
      <c r="Q60">
        <v>12206</v>
      </c>
      <c r="R60">
        <v>2020</v>
      </c>
      <c r="S60">
        <v>212501</v>
      </c>
      <c r="T60">
        <v>7646</v>
      </c>
      <c r="U60">
        <v>293922</v>
      </c>
      <c r="V60">
        <v>19809</v>
      </c>
      <c r="W60">
        <v>48625</v>
      </c>
      <c r="X60">
        <v>126281</v>
      </c>
      <c r="Y60">
        <v>762.86</v>
      </c>
    </row>
    <row r="61" spans="9:25">
      <c r="I61" s="28">
        <v>42998</v>
      </c>
      <c r="J61">
        <v>90483</v>
      </c>
      <c r="K61">
        <v>345631</v>
      </c>
      <c r="L61">
        <v>1422</v>
      </c>
      <c r="M61">
        <v>51956</v>
      </c>
      <c r="N61">
        <v>11919</v>
      </c>
      <c r="O61">
        <v>16946</v>
      </c>
      <c r="P61">
        <v>166381</v>
      </c>
      <c r="Q61">
        <v>29888</v>
      </c>
      <c r="R61">
        <v>10400</v>
      </c>
      <c r="S61">
        <v>533485</v>
      </c>
      <c r="T61">
        <v>6322</v>
      </c>
      <c r="U61">
        <v>510436</v>
      </c>
      <c r="V61">
        <v>34425</v>
      </c>
      <c r="W61">
        <v>93668</v>
      </c>
      <c r="X61">
        <v>57806</v>
      </c>
      <c r="Y61">
        <v>757.98</v>
      </c>
    </row>
    <row r="62" spans="9:25">
      <c r="I62" s="28">
        <v>42999</v>
      </c>
      <c r="J62">
        <v>29332</v>
      </c>
      <c r="K62">
        <v>358809</v>
      </c>
      <c r="L62">
        <v>701</v>
      </c>
      <c r="M62">
        <v>95753</v>
      </c>
      <c r="N62">
        <v>4126</v>
      </c>
      <c r="O62">
        <v>23680</v>
      </c>
      <c r="P62">
        <v>143157</v>
      </c>
      <c r="Q62">
        <v>10745</v>
      </c>
      <c r="R62">
        <v>8051</v>
      </c>
      <c r="S62">
        <v>501608</v>
      </c>
      <c r="T62">
        <v>7462</v>
      </c>
      <c r="U62">
        <v>432338</v>
      </c>
      <c r="V62">
        <v>39331</v>
      </c>
      <c r="W62">
        <v>15350</v>
      </c>
      <c r="X62">
        <v>11702</v>
      </c>
      <c r="Y62">
        <v>765.99</v>
      </c>
    </row>
    <row r="63" spans="9:25">
      <c r="I63" s="28">
        <v>43000</v>
      </c>
      <c r="J63">
        <v>35558</v>
      </c>
      <c r="K63">
        <v>218534</v>
      </c>
      <c r="L63">
        <v>13486</v>
      </c>
      <c r="M63">
        <v>36733</v>
      </c>
      <c r="N63">
        <v>334</v>
      </c>
      <c r="O63">
        <v>12842</v>
      </c>
      <c r="P63">
        <v>108228</v>
      </c>
      <c r="Q63">
        <v>7139</v>
      </c>
      <c r="R63">
        <v>11203</v>
      </c>
      <c r="S63">
        <v>259441</v>
      </c>
      <c r="T63">
        <v>11129</v>
      </c>
      <c r="U63">
        <v>141967</v>
      </c>
      <c r="V63">
        <v>35949</v>
      </c>
      <c r="W63">
        <v>37900</v>
      </c>
      <c r="X63">
        <v>3008</v>
      </c>
      <c r="Y63">
        <v>773.94</v>
      </c>
    </row>
    <row r="64" spans="9:25">
      <c r="I64" s="28">
        <v>43003</v>
      </c>
      <c r="J64">
        <v>19189</v>
      </c>
      <c r="K64">
        <v>213604</v>
      </c>
      <c r="L64">
        <v>4611</v>
      </c>
      <c r="M64">
        <v>32293</v>
      </c>
      <c r="N64">
        <v>6197</v>
      </c>
      <c r="O64">
        <v>56497</v>
      </c>
      <c r="P64">
        <v>82057</v>
      </c>
      <c r="Q64">
        <v>16262</v>
      </c>
      <c r="R64">
        <v>4406</v>
      </c>
      <c r="S64">
        <v>252460</v>
      </c>
      <c r="T64">
        <v>9542</v>
      </c>
      <c r="U64">
        <v>401023</v>
      </c>
      <c r="V64">
        <v>22875</v>
      </c>
      <c r="W64">
        <v>480201</v>
      </c>
      <c r="X64">
        <v>23866</v>
      </c>
      <c r="Y64">
        <v>742.49</v>
      </c>
    </row>
    <row r="65" spans="9:25">
      <c r="I65" s="28">
        <v>43004</v>
      </c>
      <c r="J65">
        <v>41512</v>
      </c>
      <c r="K65">
        <v>190330</v>
      </c>
      <c r="L65">
        <v>2766</v>
      </c>
      <c r="M65">
        <v>50467</v>
      </c>
      <c r="N65">
        <v>4907</v>
      </c>
      <c r="O65">
        <v>1335</v>
      </c>
      <c r="P65">
        <v>170406</v>
      </c>
      <c r="Q65">
        <v>9241</v>
      </c>
      <c r="R65">
        <v>5701</v>
      </c>
      <c r="S65">
        <v>384388</v>
      </c>
      <c r="T65">
        <v>10751</v>
      </c>
      <c r="U65">
        <v>339253</v>
      </c>
      <c r="V65">
        <v>52236</v>
      </c>
      <c r="W65">
        <v>167256</v>
      </c>
      <c r="X65">
        <v>23465</v>
      </c>
      <c r="Y65">
        <v>740.37</v>
      </c>
    </row>
    <row r="66" spans="9:25">
      <c r="I66" s="28">
        <v>43005</v>
      </c>
      <c r="J66">
        <v>51423</v>
      </c>
      <c r="K66">
        <v>140051</v>
      </c>
      <c r="L66">
        <v>3187</v>
      </c>
      <c r="M66">
        <v>83609</v>
      </c>
      <c r="N66">
        <v>5003</v>
      </c>
      <c r="O66">
        <v>2528</v>
      </c>
      <c r="P66">
        <v>153926</v>
      </c>
      <c r="Q66">
        <v>9434</v>
      </c>
      <c r="R66">
        <v>1738</v>
      </c>
      <c r="S66">
        <v>256786</v>
      </c>
      <c r="T66">
        <v>7800</v>
      </c>
      <c r="U66">
        <v>445509</v>
      </c>
      <c r="V66">
        <v>19292</v>
      </c>
      <c r="W66">
        <v>59051</v>
      </c>
      <c r="X66">
        <v>9670</v>
      </c>
      <c r="Y66">
        <v>736.64</v>
      </c>
    </row>
    <row r="67" spans="9:25">
      <c r="I67" s="28">
        <v>43006</v>
      </c>
      <c r="J67">
        <v>132826</v>
      </c>
      <c r="K67">
        <v>257521</v>
      </c>
      <c r="L67">
        <v>1272</v>
      </c>
      <c r="M67">
        <v>66867</v>
      </c>
      <c r="N67">
        <v>49325</v>
      </c>
      <c r="O67">
        <v>1677</v>
      </c>
      <c r="P67">
        <v>126786</v>
      </c>
      <c r="Q67">
        <v>37561</v>
      </c>
      <c r="R67">
        <v>7680</v>
      </c>
      <c r="S67">
        <v>370897</v>
      </c>
      <c r="T67">
        <v>9837</v>
      </c>
      <c r="U67">
        <v>792039</v>
      </c>
      <c r="V67">
        <v>22893</v>
      </c>
      <c r="W67">
        <v>111346</v>
      </c>
      <c r="X67">
        <v>9095</v>
      </c>
      <c r="Y67">
        <v>754.76</v>
      </c>
    </row>
    <row r="68" spans="9:25">
      <c r="I68" s="28">
        <v>43007</v>
      </c>
      <c r="J68">
        <v>75796</v>
      </c>
      <c r="K68">
        <v>200414</v>
      </c>
      <c r="L68">
        <v>1010</v>
      </c>
      <c r="M68">
        <v>94388</v>
      </c>
      <c r="N68">
        <v>10429</v>
      </c>
      <c r="O68">
        <v>1695</v>
      </c>
      <c r="P68">
        <v>78572</v>
      </c>
      <c r="Q68">
        <v>83358</v>
      </c>
      <c r="R68">
        <v>1918</v>
      </c>
      <c r="S68">
        <v>362380</v>
      </c>
      <c r="T68">
        <v>7431</v>
      </c>
      <c r="U68">
        <v>459101</v>
      </c>
      <c r="V68">
        <v>19159</v>
      </c>
      <c r="W68">
        <v>51075</v>
      </c>
      <c r="X68">
        <v>11851</v>
      </c>
      <c r="Y68">
        <v>755.61</v>
      </c>
    </row>
    <row r="69" spans="9:25">
      <c r="I69" s="28">
        <v>43010</v>
      </c>
      <c r="J69">
        <v>120955</v>
      </c>
      <c r="K69">
        <v>187991</v>
      </c>
      <c r="L69">
        <v>3406</v>
      </c>
      <c r="M69">
        <v>52085</v>
      </c>
      <c r="N69">
        <v>40270</v>
      </c>
      <c r="O69">
        <v>1075</v>
      </c>
      <c r="P69">
        <v>44368</v>
      </c>
      <c r="Q69">
        <v>14861</v>
      </c>
      <c r="R69">
        <v>9432</v>
      </c>
      <c r="S69">
        <v>850557</v>
      </c>
      <c r="T69">
        <v>1380</v>
      </c>
      <c r="U69">
        <v>487860</v>
      </c>
      <c r="V69">
        <v>45650</v>
      </c>
      <c r="W69">
        <v>81130</v>
      </c>
      <c r="X69">
        <v>7406</v>
      </c>
      <c r="Y69">
        <v>746.48</v>
      </c>
    </row>
    <row r="70" spans="9:25">
      <c r="I70" s="28">
        <v>43011</v>
      </c>
      <c r="J70">
        <v>32113</v>
      </c>
      <c r="K70">
        <v>144195</v>
      </c>
      <c r="L70">
        <v>4154</v>
      </c>
      <c r="M70">
        <v>51402</v>
      </c>
      <c r="N70">
        <v>20195</v>
      </c>
      <c r="O70">
        <v>2431</v>
      </c>
      <c r="P70">
        <v>160995</v>
      </c>
      <c r="Q70">
        <v>16733</v>
      </c>
      <c r="R70">
        <v>458</v>
      </c>
      <c r="S70">
        <v>410645</v>
      </c>
      <c r="T70">
        <v>4001</v>
      </c>
      <c r="U70">
        <v>299837</v>
      </c>
      <c r="V70">
        <v>36021</v>
      </c>
      <c r="W70">
        <v>113248</v>
      </c>
      <c r="X70">
        <v>8048</v>
      </c>
      <c r="Y70">
        <v>752.44</v>
      </c>
    </row>
    <row r="71" spans="9:25">
      <c r="I71" s="28">
        <v>43012</v>
      </c>
      <c r="J71">
        <v>26872</v>
      </c>
      <c r="K71">
        <v>82395</v>
      </c>
      <c r="L71">
        <v>830</v>
      </c>
      <c r="M71">
        <v>83271</v>
      </c>
      <c r="N71">
        <v>18002</v>
      </c>
      <c r="O71">
        <v>112</v>
      </c>
      <c r="P71">
        <v>62826</v>
      </c>
      <c r="Q71">
        <v>69268</v>
      </c>
      <c r="R71">
        <v>1274</v>
      </c>
      <c r="S71">
        <v>79628</v>
      </c>
      <c r="T71">
        <v>8238</v>
      </c>
      <c r="U71">
        <v>314602</v>
      </c>
      <c r="V71">
        <v>19568</v>
      </c>
      <c r="W71">
        <v>60220</v>
      </c>
      <c r="X71">
        <v>8250</v>
      </c>
      <c r="Y71">
        <v>750.72</v>
      </c>
    </row>
    <row r="72" spans="9:25">
      <c r="I72" s="28">
        <v>43013</v>
      </c>
      <c r="J72">
        <v>20502</v>
      </c>
      <c r="K72">
        <v>148929</v>
      </c>
      <c r="L72">
        <v>3468</v>
      </c>
      <c r="M72">
        <v>37359</v>
      </c>
      <c r="N72">
        <v>78891</v>
      </c>
      <c r="O72">
        <v>216110</v>
      </c>
      <c r="P72">
        <v>32540</v>
      </c>
      <c r="Q72">
        <v>17703</v>
      </c>
      <c r="R72">
        <v>14656</v>
      </c>
      <c r="S72">
        <v>155150</v>
      </c>
      <c r="T72">
        <v>15441</v>
      </c>
      <c r="U72">
        <v>238433</v>
      </c>
      <c r="V72">
        <v>7301</v>
      </c>
      <c r="W72">
        <v>62710</v>
      </c>
      <c r="X72">
        <v>30479</v>
      </c>
      <c r="Y72">
        <v>744.8</v>
      </c>
    </row>
    <row r="73" spans="9:25">
      <c r="I73" s="28">
        <v>43014</v>
      </c>
      <c r="J73">
        <v>14052</v>
      </c>
      <c r="K73">
        <v>89910</v>
      </c>
      <c r="L73">
        <v>2345</v>
      </c>
      <c r="M73">
        <v>22970</v>
      </c>
      <c r="N73">
        <v>43750</v>
      </c>
      <c r="O73">
        <v>2871</v>
      </c>
      <c r="P73">
        <v>42036</v>
      </c>
      <c r="Q73">
        <v>16397</v>
      </c>
      <c r="R73">
        <v>3500</v>
      </c>
      <c r="S73">
        <v>421480</v>
      </c>
      <c r="T73">
        <v>5368</v>
      </c>
      <c r="U73">
        <v>949202</v>
      </c>
      <c r="V73">
        <v>7769</v>
      </c>
      <c r="W73">
        <v>82950</v>
      </c>
      <c r="X73">
        <v>48410</v>
      </c>
      <c r="Y73">
        <v>745.55</v>
      </c>
    </row>
    <row r="74" spans="9:25">
      <c r="I74" s="28">
        <v>43017</v>
      </c>
      <c r="J74">
        <v>4421</v>
      </c>
      <c r="K74">
        <v>290856</v>
      </c>
      <c r="L74">
        <v>2410</v>
      </c>
      <c r="M74">
        <v>15652</v>
      </c>
      <c r="N74">
        <v>4551</v>
      </c>
      <c r="O74">
        <v>1930</v>
      </c>
      <c r="P74">
        <v>120543</v>
      </c>
      <c r="Q74">
        <v>8626</v>
      </c>
      <c r="R74">
        <v>34927</v>
      </c>
      <c r="S74">
        <v>522454</v>
      </c>
      <c r="T74">
        <v>11572</v>
      </c>
      <c r="U74">
        <v>648977</v>
      </c>
      <c r="V74">
        <v>2842</v>
      </c>
      <c r="W74">
        <v>41375</v>
      </c>
      <c r="X74">
        <v>5009</v>
      </c>
      <c r="Y74">
        <v>750.17</v>
      </c>
    </row>
    <row r="75" spans="9:25">
      <c r="I75" s="28">
        <v>43018</v>
      </c>
      <c r="J75">
        <v>42289</v>
      </c>
      <c r="K75">
        <v>58699</v>
      </c>
      <c r="L75">
        <v>291</v>
      </c>
      <c r="M75">
        <v>23993</v>
      </c>
      <c r="N75">
        <v>17405</v>
      </c>
      <c r="O75">
        <v>8596</v>
      </c>
      <c r="P75">
        <v>99270</v>
      </c>
      <c r="Q75">
        <v>9302</v>
      </c>
      <c r="R75">
        <v>22086</v>
      </c>
      <c r="S75">
        <v>262637</v>
      </c>
      <c r="T75">
        <v>4957</v>
      </c>
      <c r="U75">
        <v>592601</v>
      </c>
      <c r="V75">
        <v>7985</v>
      </c>
      <c r="W75">
        <v>100184</v>
      </c>
      <c r="X75">
        <v>14610</v>
      </c>
      <c r="Y75">
        <v>755.03</v>
      </c>
    </row>
    <row r="76" spans="9:25">
      <c r="I76" s="28">
        <v>43019</v>
      </c>
      <c r="J76">
        <v>52790</v>
      </c>
      <c r="K76">
        <v>191019</v>
      </c>
      <c r="L76">
        <v>1809</v>
      </c>
      <c r="M76">
        <v>37888</v>
      </c>
      <c r="N76">
        <v>13221</v>
      </c>
      <c r="O76">
        <v>211</v>
      </c>
      <c r="P76">
        <v>167069</v>
      </c>
      <c r="Q76">
        <v>11703</v>
      </c>
      <c r="R76">
        <v>7268</v>
      </c>
      <c r="S76">
        <v>412209</v>
      </c>
      <c r="T76">
        <v>4296</v>
      </c>
      <c r="U76">
        <v>397224</v>
      </c>
      <c r="V76">
        <v>14425</v>
      </c>
      <c r="W76">
        <v>152670</v>
      </c>
      <c r="X76">
        <v>14430</v>
      </c>
      <c r="Y76">
        <v>748.61</v>
      </c>
    </row>
    <row r="77" spans="9:25">
      <c r="I77" s="28">
        <v>43020</v>
      </c>
      <c r="J77">
        <v>38635</v>
      </c>
      <c r="K77">
        <v>144027</v>
      </c>
      <c r="L77">
        <v>2331</v>
      </c>
      <c r="M77">
        <v>28726</v>
      </c>
      <c r="N77">
        <v>14672</v>
      </c>
      <c r="O77">
        <v>1969</v>
      </c>
      <c r="P77">
        <v>53134</v>
      </c>
      <c r="Q77">
        <v>13825</v>
      </c>
      <c r="R77">
        <v>2803</v>
      </c>
      <c r="S77">
        <v>395439</v>
      </c>
      <c r="T77">
        <v>8828</v>
      </c>
      <c r="U77">
        <v>438888</v>
      </c>
      <c r="V77">
        <v>15734</v>
      </c>
      <c r="W77">
        <v>418544</v>
      </c>
      <c r="X77">
        <v>141696</v>
      </c>
      <c r="Y77">
        <v>751.35</v>
      </c>
    </row>
    <row r="78" spans="9:25">
      <c r="I78" s="28">
        <v>43021</v>
      </c>
      <c r="J78">
        <v>28570</v>
      </c>
      <c r="K78">
        <v>157375</v>
      </c>
      <c r="L78">
        <v>534</v>
      </c>
      <c r="M78">
        <v>45317</v>
      </c>
      <c r="N78">
        <v>4404</v>
      </c>
      <c r="O78">
        <v>1330</v>
      </c>
      <c r="P78">
        <v>120366</v>
      </c>
      <c r="Q78">
        <v>30380</v>
      </c>
      <c r="R78">
        <v>2675</v>
      </c>
      <c r="S78">
        <v>237483</v>
      </c>
      <c r="T78">
        <v>10971</v>
      </c>
      <c r="U78">
        <v>313745</v>
      </c>
      <c r="V78">
        <v>12734</v>
      </c>
      <c r="W78">
        <v>104689</v>
      </c>
      <c r="X78">
        <v>26104</v>
      </c>
      <c r="Y78">
        <v>761.35</v>
      </c>
    </row>
    <row r="79" spans="9:25">
      <c r="I79" s="28">
        <v>43024</v>
      </c>
      <c r="J79">
        <v>55699</v>
      </c>
      <c r="K79">
        <v>212592</v>
      </c>
      <c r="L79">
        <v>4657</v>
      </c>
      <c r="M79">
        <v>29702</v>
      </c>
      <c r="N79">
        <v>23015</v>
      </c>
      <c r="O79">
        <v>8842</v>
      </c>
      <c r="P79">
        <v>33458</v>
      </c>
      <c r="Q79">
        <v>10025</v>
      </c>
      <c r="R79">
        <v>11160</v>
      </c>
      <c r="S79">
        <v>397252</v>
      </c>
      <c r="T79">
        <v>7838</v>
      </c>
      <c r="U79">
        <v>454369</v>
      </c>
      <c r="V79">
        <v>22428</v>
      </c>
      <c r="W79">
        <v>176783</v>
      </c>
      <c r="X79">
        <v>19300</v>
      </c>
      <c r="Y79">
        <v>765.72</v>
      </c>
    </row>
    <row r="80" spans="9:25">
      <c r="I80" s="28">
        <v>43025</v>
      </c>
      <c r="J80">
        <v>49418</v>
      </c>
      <c r="K80">
        <v>70590</v>
      </c>
      <c r="L80">
        <v>0</v>
      </c>
      <c r="M80">
        <v>35359</v>
      </c>
      <c r="N80">
        <v>21675</v>
      </c>
      <c r="O80">
        <v>10391</v>
      </c>
      <c r="P80">
        <v>55201</v>
      </c>
      <c r="Q80">
        <v>7816</v>
      </c>
      <c r="R80">
        <v>3462</v>
      </c>
      <c r="S80">
        <v>489972</v>
      </c>
      <c r="T80">
        <v>10644</v>
      </c>
      <c r="U80">
        <v>504708</v>
      </c>
      <c r="V80">
        <v>11842</v>
      </c>
      <c r="W80">
        <v>92340</v>
      </c>
      <c r="X80">
        <v>18349</v>
      </c>
      <c r="Y80">
        <v>761.82</v>
      </c>
    </row>
    <row r="81" spans="9:25">
      <c r="I81" s="28">
        <v>43026</v>
      </c>
      <c r="J81">
        <v>35570</v>
      </c>
      <c r="K81">
        <v>72092</v>
      </c>
      <c r="L81">
        <v>310</v>
      </c>
      <c r="M81">
        <v>51791</v>
      </c>
      <c r="N81">
        <v>11110</v>
      </c>
      <c r="O81">
        <v>5021</v>
      </c>
      <c r="P81">
        <v>95430</v>
      </c>
      <c r="Q81">
        <v>8089</v>
      </c>
      <c r="R81">
        <v>4761</v>
      </c>
      <c r="S81">
        <v>486712</v>
      </c>
      <c r="T81">
        <v>7161</v>
      </c>
      <c r="U81">
        <v>503251</v>
      </c>
      <c r="V81">
        <v>17482</v>
      </c>
      <c r="W81">
        <v>88280</v>
      </c>
      <c r="X81">
        <v>36210</v>
      </c>
      <c r="Y81">
        <v>757.49</v>
      </c>
    </row>
    <row r="82" spans="9:25">
      <c r="I82" s="28">
        <v>43027</v>
      </c>
      <c r="J82">
        <v>66814</v>
      </c>
      <c r="K82">
        <v>109970</v>
      </c>
      <c r="L82">
        <v>959</v>
      </c>
      <c r="M82">
        <v>70238</v>
      </c>
      <c r="N82">
        <v>10292</v>
      </c>
      <c r="O82">
        <v>2415</v>
      </c>
      <c r="P82">
        <v>61475</v>
      </c>
      <c r="Q82">
        <v>92558</v>
      </c>
      <c r="R82">
        <v>19</v>
      </c>
      <c r="S82">
        <v>627589</v>
      </c>
      <c r="T82">
        <v>10137</v>
      </c>
      <c r="U82">
        <v>392077</v>
      </c>
      <c r="V82">
        <v>29271</v>
      </c>
      <c r="W82">
        <v>121204</v>
      </c>
      <c r="X82">
        <v>10750</v>
      </c>
      <c r="Y82">
        <v>746.45</v>
      </c>
    </row>
    <row r="83" spans="9:25">
      <c r="I83" s="28">
        <v>43028</v>
      </c>
      <c r="J83">
        <v>101629</v>
      </c>
      <c r="K83">
        <v>47425</v>
      </c>
      <c r="L83">
        <v>54</v>
      </c>
      <c r="M83">
        <v>25068</v>
      </c>
      <c r="N83">
        <v>6806</v>
      </c>
      <c r="O83">
        <v>4152</v>
      </c>
      <c r="P83">
        <v>59021</v>
      </c>
      <c r="Q83">
        <v>26800</v>
      </c>
      <c r="R83">
        <v>2976</v>
      </c>
      <c r="S83">
        <v>195878</v>
      </c>
      <c r="T83">
        <v>6162</v>
      </c>
      <c r="U83">
        <v>398613</v>
      </c>
      <c r="V83">
        <v>25096</v>
      </c>
      <c r="W83">
        <v>111443</v>
      </c>
      <c r="X83">
        <v>2</v>
      </c>
      <c r="Y83">
        <v>749.23</v>
      </c>
    </row>
    <row r="84" spans="9:25">
      <c r="I84" s="28">
        <v>43031</v>
      </c>
      <c r="J84">
        <v>51663</v>
      </c>
      <c r="K84">
        <v>135060</v>
      </c>
      <c r="L84">
        <v>539</v>
      </c>
      <c r="M84">
        <v>6357</v>
      </c>
      <c r="N84">
        <v>11983</v>
      </c>
      <c r="O84">
        <v>11188</v>
      </c>
      <c r="P84">
        <v>65446</v>
      </c>
      <c r="Q84">
        <v>18039</v>
      </c>
      <c r="R84">
        <v>357</v>
      </c>
      <c r="S84">
        <v>387947</v>
      </c>
      <c r="T84">
        <v>7001</v>
      </c>
      <c r="U84">
        <v>446378</v>
      </c>
      <c r="V84">
        <v>34185</v>
      </c>
      <c r="W84">
        <v>404999</v>
      </c>
      <c r="X84">
        <v>16371</v>
      </c>
      <c r="Y84">
        <v>734.52</v>
      </c>
    </row>
    <row r="85" spans="9:25">
      <c r="I85" s="28">
        <v>43032</v>
      </c>
      <c r="J85">
        <v>35862</v>
      </c>
      <c r="K85">
        <v>86312</v>
      </c>
      <c r="L85">
        <v>707</v>
      </c>
      <c r="M85">
        <v>8843</v>
      </c>
      <c r="N85">
        <v>2770</v>
      </c>
      <c r="O85">
        <v>1135</v>
      </c>
      <c r="P85">
        <v>102776</v>
      </c>
      <c r="Q85">
        <v>12775</v>
      </c>
      <c r="R85">
        <v>10700</v>
      </c>
      <c r="S85">
        <v>175715</v>
      </c>
      <c r="T85">
        <v>9003</v>
      </c>
      <c r="U85">
        <v>342330</v>
      </c>
      <c r="V85">
        <v>13044</v>
      </c>
      <c r="W85">
        <v>33665</v>
      </c>
      <c r="X85">
        <v>206178</v>
      </c>
      <c r="Y85">
        <v>737.19</v>
      </c>
    </row>
    <row r="86" spans="9:25">
      <c r="I86" s="28">
        <v>43033</v>
      </c>
      <c r="J86">
        <v>117759</v>
      </c>
      <c r="K86">
        <v>62914</v>
      </c>
      <c r="L86">
        <v>265</v>
      </c>
      <c r="M86">
        <v>24419</v>
      </c>
      <c r="N86">
        <v>56292</v>
      </c>
      <c r="O86">
        <v>1066</v>
      </c>
      <c r="P86">
        <v>122609</v>
      </c>
      <c r="Q86">
        <v>22288</v>
      </c>
      <c r="R86">
        <v>10066</v>
      </c>
      <c r="S86">
        <v>488618</v>
      </c>
      <c r="T86">
        <v>5494</v>
      </c>
      <c r="U86">
        <v>307463</v>
      </c>
      <c r="V86">
        <v>20550</v>
      </c>
      <c r="W86">
        <v>267500</v>
      </c>
      <c r="X86">
        <v>30550</v>
      </c>
      <c r="Y86">
        <v>737.25</v>
      </c>
    </row>
    <row r="87" spans="9:25">
      <c r="I87" s="28">
        <v>43034</v>
      </c>
      <c r="J87">
        <v>63138</v>
      </c>
      <c r="K87">
        <v>249028</v>
      </c>
      <c r="L87">
        <v>4</v>
      </c>
      <c r="M87">
        <v>112977</v>
      </c>
      <c r="N87">
        <v>51275</v>
      </c>
      <c r="O87">
        <v>3413</v>
      </c>
      <c r="P87">
        <v>146481</v>
      </c>
      <c r="Q87">
        <v>6977</v>
      </c>
      <c r="R87">
        <v>1044</v>
      </c>
      <c r="S87">
        <v>945310</v>
      </c>
      <c r="T87">
        <v>11661</v>
      </c>
      <c r="U87">
        <v>139330</v>
      </c>
      <c r="V87">
        <v>24794</v>
      </c>
      <c r="W87">
        <v>57914</v>
      </c>
      <c r="X87">
        <v>11500</v>
      </c>
      <c r="Y87">
        <v>739.8</v>
      </c>
    </row>
    <row r="88" spans="9:25">
      <c r="I88" s="28">
        <v>43035</v>
      </c>
      <c r="J88">
        <v>65365</v>
      </c>
      <c r="K88">
        <v>213250</v>
      </c>
      <c r="L88">
        <v>39</v>
      </c>
      <c r="M88">
        <v>84720</v>
      </c>
      <c r="N88">
        <v>28229</v>
      </c>
      <c r="O88">
        <v>2502</v>
      </c>
      <c r="P88">
        <v>46147</v>
      </c>
      <c r="Q88">
        <v>14822</v>
      </c>
      <c r="R88">
        <v>25</v>
      </c>
      <c r="S88">
        <v>294183</v>
      </c>
      <c r="T88">
        <v>8344</v>
      </c>
      <c r="U88">
        <v>405839</v>
      </c>
      <c r="V88">
        <v>20368</v>
      </c>
      <c r="W88">
        <v>39364</v>
      </c>
      <c r="X88">
        <v>750</v>
      </c>
      <c r="Y88">
        <v>739.22</v>
      </c>
    </row>
    <row r="89" spans="9:25">
      <c r="I89" s="28">
        <v>43038</v>
      </c>
      <c r="J89">
        <v>26345</v>
      </c>
      <c r="K89">
        <v>111598</v>
      </c>
      <c r="L89">
        <v>250</v>
      </c>
      <c r="M89">
        <v>36056</v>
      </c>
      <c r="N89">
        <v>9883</v>
      </c>
      <c r="O89">
        <v>5791</v>
      </c>
      <c r="P89">
        <v>84379</v>
      </c>
      <c r="Q89">
        <v>8676</v>
      </c>
      <c r="R89">
        <v>18568</v>
      </c>
      <c r="S89">
        <v>145051</v>
      </c>
      <c r="T89">
        <v>6732</v>
      </c>
      <c r="U89">
        <v>233890</v>
      </c>
      <c r="V89">
        <v>20070</v>
      </c>
      <c r="W89">
        <v>57375</v>
      </c>
      <c r="X89">
        <v>14400</v>
      </c>
      <c r="Y89">
        <v>743.57</v>
      </c>
    </row>
    <row r="90" spans="9:25">
      <c r="I90" s="28">
        <v>43039</v>
      </c>
      <c r="J90">
        <v>252103</v>
      </c>
      <c r="K90">
        <v>257857</v>
      </c>
      <c r="L90">
        <v>763</v>
      </c>
      <c r="M90">
        <v>290471</v>
      </c>
      <c r="N90">
        <v>106144</v>
      </c>
      <c r="O90">
        <v>2579</v>
      </c>
      <c r="P90">
        <v>174618</v>
      </c>
      <c r="Q90">
        <v>19806</v>
      </c>
      <c r="R90">
        <v>10915</v>
      </c>
      <c r="S90">
        <v>488421</v>
      </c>
      <c r="T90">
        <v>6204</v>
      </c>
      <c r="U90">
        <v>584264</v>
      </c>
      <c r="V90">
        <v>9595</v>
      </c>
      <c r="W90">
        <v>87737</v>
      </c>
      <c r="X90">
        <v>18350</v>
      </c>
      <c r="Y90">
        <v>759.3</v>
      </c>
    </row>
    <row r="91" spans="9:25">
      <c r="I91" s="28">
        <v>43040</v>
      </c>
      <c r="J91">
        <v>25702</v>
      </c>
      <c r="K91">
        <v>104585</v>
      </c>
      <c r="L91">
        <v>726</v>
      </c>
      <c r="M91">
        <v>109127</v>
      </c>
      <c r="N91">
        <v>48377</v>
      </c>
      <c r="O91">
        <v>480</v>
      </c>
      <c r="P91">
        <v>104074</v>
      </c>
      <c r="Q91">
        <v>6600</v>
      </c>
      <c r="R91">
        <v>2070</v>
      </c>
      <c r="S91">
        <v>352776</v>
      </c>
      <c r="T91">
        <v>1941</v>
      </c>
      <c r="U91">
        <v>466032</v>
      </c>
      <c r="V91">
        <v>21207</v>
      </c>
      <c r="W91">
        <v>366436</v>
      </c>
      <c r="X91">
        <v>6270</v>
      </c>
      <c r="Y91">
        <v>767.07</v>
      </c>
    </row>
    <row r="92" spans="9:25">
      <c r="I92" s="28">
        <v>43041</v>
      </c>
      <c r="J92">
        <v>29889</v>
      </c>
      <c r="K92">
        <v>82817</v>
      </c>
      <c r="L92">
        <v>34433</v>
      </c>
      <c r="M92">
        <v>48319</v>
      </c>
      <c r="N92">
        <v>75742</v>
      </c>
      <c r="O92">
        <v>3537</v>
      </c>
      <c r="P92">
        <v>81501</v>
      </c>
      <c r="Q92">
        <v>18515</v>
      </c>
      <c r="R92">
        <v>23335</v>
      </c>
      <c r="S92">
        <v>240900</v>
      </c>
      <c r="T92">
        <v>4578</v>
      </c>
      <c r="U92">
        <v>532584</v>
      </c>
      <c r="V92">
        <v>10069</v>
      </c>
      <c r="W92">
        <v>152550</v>
      </c>
      <c r="X92">
        <v>4521</v>
      </c>
      <c r="Y92">
        <v>762.49</v>
      </c>
    </row>
    <row r="93" spans="9:25">
      <c r="I93" s="28">
        <v>43042</v>
      </c>
      <c r="J93">
        <v>45048</v>
      </c>
      <c r="K93">
        <v>116771</v>
      </c>
      <c r="L93">
        <v>463</v>
      </c>
      <c r="M93">
        <v>240833</v>
      </c>
      <c r="N93">
        <v>82007</v>
      </c>
      <c r="O93">
        <v>25950</v>
      </c>
      <c r="P93">
        <v>150483</v>
      </c>
      <c r="Q93">
        <v>5229</v>
      </c>
      <c r="R93">
        <v>3276</v>
      </c>
      <c r="S93">
        <v>258127</v>
      </c>
      <c r="T93">
        <v>2773</v>
      </c>
      <c r="U93">
        <v>515297</v>
      </c>
      <c r="V93">
        <v>26919</v>
      </c>
      <c r="W93">
        <v>111841</v>
      </c>
      <c r="X93">
        <v>600</v>
      </c>
      <c r="Y93">
        <v>763.56</v>
      </c>
    </row>
    <row r="94" spans="9:25">
      <c r="I94" s="28">
        <v>43045</v>
      </c>
      <c r="J94">
        <v>26814</v>
      </c>
      <c r="K94">
        <v>56890</v>
      </c>
      <c r="L94">
        <v>1060</v>
      </c>
      <c r="M94">
        <v>208665</v>
      </c>
      <c r="N94">
        <v>23970</v>
      </c>
      <c r="O94">
        <v>3794</v>
      </c>
      <c r="P94">
        <v>35840</v>
      </c>
      <c r="Q94">
        <v>9059</v>
      </c>
      <c r="R94">
        <v>1491</v>
      </c>
      <c r="S94">
        <v>256969</v>
      </c>
      <c r="T94">
        <v>5929</v>
      </c>
      <c r="U94">
        <v>483782</v>
      </c>
      <c r="V94">
        <v>5612</v>
      </c>
      <c r="W94">
        <v>103666</v>
      </c>
      <c r="X94">
        <v>16806</v>
      </c>
      <c r="Y94">
        <v>761.91</v>
      </c>
    </row>
    <row r="95" spans="9:25">
      <c r="I95" s="28">
        <v>43046</v>
      </c>
      <c r="J95">
        <v>40691</v>
      </c>
      <c r="K95">
        <v>248893</v>
      </c>
      <c r="L95">
        <v>114</v>
      </c>
      <c r="M95">
        <v>67206</v>
      </c>
      <c r="N95">
        <v>45401</v>
      </c>
      <c r="O95">
        <v>3087</v>
      </c>
      <c r="P95">
        <v>102324</v>
      </c>
      <c r="Q95">
        <v>41457</v>
      </c>
      <c r="R95">
        <v>3929</v>
      </c>
      <c r="S95">
        <v>180944</v>
      </c>
      <c r="T95">
        <v>6752</v>
      </c>
      <c r="U95">
        <v>534632</v>
      </c>
      <c r="V95">
        <v>10890</v>
      </c>
      <c r="W95">
        <v>192129</v>
      </c>
      <c r="X95">
        <v>23107</v>
      </c>
      <c r="Y95">
        <v>748.44</v>
      </c>
    </row>
    <row r="96" spans="9:25">
      <c r="I96" s="28">
        <v>43047</v>
      </c>
      <c r="J96">
        <v>30019</v>
      </c>
      <c r="K96">
        <v>349771</v>
      </c>
      <c r="L96">
        <v>16143</v>
      </c>
      <c r="M96">
        <v>25953</v>
      </c>
      <c r="N96">
        <v>6975</v>
      </c>
      <c r="O96">
        <v>237</v>
      </c>
      <c r="P96">
        <v>107316</v>
      </c>
      <c r="Q96">
        <v>17272</v>
      </c>
      <c r="R96">
        <v>7724</v>
      </c>
      <c r="S96">
        <v>384809</v>
      </c>
      <c r="T96">
        <v>8807</v>
      </c>
      <c r="U96">
        <v>487642</v>
      </c>
      <c r="V96">
        <v>39177</v>
      </c>
      <c r="W96">
        <v>21450</v>
      </c>
      <c r="X96">
        <v>2502</v>
      </c>
      <c r="Y96">
        <v>741.98</v>
      </c>
    </row>
    <row r="97" spans="9:25">
      <c r="I97" s="28">
        <v>43048</v>
      </c>
      <c r="J97">
        <v>30050</v>
      </c>
      <c r="K97">
        <v>209954</v>
      </c>
      <c r="L97">
        <v>1</v>
      </c>
      <c r="M97">
        <v>29189</v>
      </c>
      <c r="N97">
        <v>56914</v>
      </c>
      <c r="O97">
        <v>1547</v>
      </c>
      <c r="P97">
        <v>127242</v>
      </c>
      <c r="Q97">
        <v>23450</v>
      </c>
      <c r="R97">
        <v>5577</v>
      </c>
      <c r="S97">
        <v>275527</v>
      </c>
      <c r="T97">
        <v>6549</v>
      </c>
      <c r="U97">
        <v>627729</v>
      </c>
      <c r="V97">
        <v>32594</v>
      </c>
      <c r="W97">
        <v>134905</v>
      </c>
      <c r="X97">
        <v>1248</v>
      </c>
      <c r="Y97">
        <v>741.13</v>
      </c>
    </row>
    <row r="98" spans="9:25">
      <c r="I98" s="28">
        <v>43049</v>
      </c>
      <c r="J98">
        <v>31853</v>
      </c>
      <c r="K98">
        <v>190831</v>
      </c>
      <c r="L98">
        <v>15</v>
      </c>
      <c r="M98">
        <v>68137</v>
      </c>
      <c r="N98">
        <v>28315</v>
      </c>
      <c r="O98">
        <v>145</v>
      </c>
      <c r="P98">
        <v>78836</v>
      </c>
      <c r="Q98">
        <v>23561</v>
      </c>
      <c r="R98">
        <v>1924</v>
      </c>
      <c r="S98">
        <v>261517</v>
      </c>
      <c r="T98">
        <v>8650</v>
      </c>
      <c r="U98">
        <v>648169</v>
      </c>
      <c r="V98">
        <v>25158</v>
      </c>
      <c r="W98">
        <v>31626</v>
      </c>
      <c r="X98">
        <v>66950</v>
      </c>
      <c r="Y98">
        <v>734.12</v>
      </c>
    </row>
    <row r="99" spans="9:25">
      <c r="I99" s="28">
        <v>43052</v>
      </c>
      <c r="J99">
        <v>43863</v>
      </c>
      <c r="K99">
        <v>336652</v>
      </c>
      <c r="L99">
        <v>5480</v>
      </c>
      <c r="M99">
        <v>237537</v>
      </c>
      <c r="N99">
        <v>53543</v>
      </c>
      <c r="O99">
        <v>384</v>
      </c>
      <c r="P99">
        <v>99553</v>
      </c>
      <c r="Q99">
        <v>28269</v>
      </c>
      <c r="R99">
        <v>1450</v>
      </c>
      <c r="S99">
        <v>493546</v>
      </c>
      <c r="T99">
        <v>11385</v>
      </c>
      <c r="U99">
        <v>563942</v>
      </c>
      <c r="V99">
        <v>60986</v>
      </c>
      <c r="W99">
        <v>100400</v>
      </c>
      <c r="X99">
        <v>32600</v>
      </c>
      <c r="Y99">
        <v>717.47</v>
      </c>
    </row>
    <row r="100" spans="9:25">
      <c r="I100" s="28">
        <v>43053</v>
      </c>
      <c r="J100">
        <v>74626</v>
      </c>
      <c r="K100">
        <v>187272</v>
      </c>
      <c r="L100">
        <v>11195</v>
      </c>
      <c r="M100">
        <v>100736</v>
      </c>
      <c r="N100">
        <v>31724</v>
      </c>
      <c r="O100">
        <v>575</v>
      </c>
      <c r="P100">
        <v>114989</v>
      </c>
      <c r="Q100">
        <v>29053</v>
      </c>
      <c r="R100">
        <v>3050</v>
      </c>
      <c r="S100">
        <v>685316</v>
      </c>
      <c r="T100">
        <v>7779</v>
      </c>
      <c r="U100">
        <v>681408</v>
      </c>
      <c r="V100">
        <v>19758</v>
      </c>
      <c r="W100">
        <v>46450</v>
      </c>
      <c r="X100">
        <v>6150</v>
      </c>
      <c r="Y100">
        <v>720.18</v>
      </c>
    </row>
    <row r="101" spans="9:25">
      <c r="I101" s="28">
        <v>43054</v>
      </c>
      <c r="J101">
        <v>33348</v>
      </c>
      <c r="K101">
        <v>239510</v>
      </c>
      <c r="L101">
        <v>4312</v>
      </c>
      <c r="M101">
        <v>229377</v>
      </c>
      <c r="N101">
        <v>26742</v>
      </c>
      <c r="O101">
        <v>3653</v>
      </c>
      <c r="P101">
        <v>119831</v>
      </c>
      <c r="Q101">
        <v>19749</v>
      </c>
      <c r="R101">
        <v>2517</v>
      </c>
      <c r="S101">
        <v>2202026</v>
      </c>
      <c r="T101">
        <v>8079</v>
      </c>
      <c r="U101">
        <v>571478</v>
      </c>
      <c r="V101">
        <v>26696</v>
      </c>
      <c r="W101">
        <v>122088</v>
      </c>
      <c r="X101">
        <v>30939</v>
      </c>
      <c r="Y101">
        <v>718.8</v>
      </c>
    </row>
    <row r="102" spans="9:25">
      <c r="I102" s="28">
        <v>43055</v>
      </c>
      <c r="J102">
        <v>26924</v>
      </c>
      <c r="K102">
        <v>154222</v>
      </c>
      <c r="L102">
        <v>4139</v>
      </c>
      <c r="M102">
        <v>51985</v>
      </c>
      <c r="N102">
        <v>26267</v>
      </c>
      <c r="O102">
        <v>8324</v>
      </c>
      <c r="P102">
        <v>79713</v>
      </c>
      <c r="Q102">
        <v>10537</v>
      </c>
      <c r="R102">
        <v>1250</v>
      </c>
      <c r="S102">
        <v>639021</v>
      </c>
      <c r="T102">
        <v>10707</v>
      </c>
      <c r="U102">
        <v>612607</v>
      </c>
      <c r="V102">
        <v>14594</v>
      </c>
      <c r="W102">
        <v>43350</v>
      </c>
      <c r="X102">
        <v>7077</v>
      </c>
      <c r="Y102">
        <v>701.36</v>
      </c>
    </row>
    <row r="103" spans="9:25">
      <c r="I103" s="28">
        <v>43056</v>
      </c>
      <c r="J103">
        <v>30607</v>
      </c>
      <c r="K103">
        <v>174110</v>
      </c>
      <c r="L103">
        <v>2000</v>
      </c>
      <c r="M103">
        <v>63044</v>
      </c>
      <c r="N103">
        <v>8531</v>
      </c>
      <c r="O103">
        <v>5570</v>
      </c>
      <c r="P103">
        <v>87755</v>
      </c>
      <c r="Q103">
        <v>14478</v>
      </c>
      <c r="R103">
        <v>5279</v>
      </c>
      <c r="S103">
        <v>1241905</v>
      </c>
      <c r="T103">
        <v>8151</v>
      </c>
      <c r="U103">
        <v>945499</v>
      </c>
      <c r="V103">
        <v>65446</v>
      </c>
      <c r="W103">
        <v>10311</v>
      </c>
      <c r="X103">
        <v>6571</v>
      </c>
      <c r="Y103">
        <v>712.46</v>
      </c>
    </row>
    <row r="104" spans="9:25">
      <c r="I104" s="28">
        <v>43059</v>
      </c>
      <c r="J104">
        <v>55980</v>
      </c>
      <c r="K104">
        <v>188520</v>
      </c>
      <c r="L104">
        <v>0</v>
      </c>
      <c r="M104">
        <v>22317</v>
      </c>
      <c r="N104">
        <v>2400</v>
      </c>
      <c r="O104">
        <v>328</v>
      </c>
      <c r="P104">
        <v>87354</v>
      </c>
      <c r="Q104">
        <v>26418</v>
      </c>
      <c r="R104">
        <v>2302</v>
      </c>
      <c r="S104">
        <v>1145300</v>
      </c>
      <c r="T104">
        <v>6356</v>
      </c>
      <c r="U104">
        <v>387208</v>
      </c>
      <c r="V104">
        <v>7263</v>
      </c>
      <c r="W104">
        <v>39230</v>
      </c>
      <c r="X104">
        <v>17560</v>
      </c>
      <c r="Y104">
        <v>710.27</v>
      </c>
    </row>
    <row r="105" spans="9:25">
      <c r="I105" s="28">
        <v>43060</v>
      </c>
      <c r="J105">
        <v>12604</v>
      </c>
      <c r="K105">
        <v>156655</v>
      </c>
      <c r="L105">
        <v>10</v>
      </c>
      <c r="M105">
        <v>79167</v>
      </c>
      <c r="N105">
        <v>15420</v>
      </c>
      <c r="O105">
        <v>742</v>
      </c>
      <c r="P105">
        <v>255338</v>
      </c>
      <c r="Q105">
        <v>1920195</v>
      </c>
      <c r="R105">
        <v>1803</v>
      </c>
      <c r="S105">
        <v>747619</v>
      </c>
      <c r="T105">
        <v>7870</v>
      </c>
      <c r="U105">
        <v>412562</v>
      </c>
      <c r="V105">
        <v>18789</v>
      </c>
      <c r="W105">
        <v>43850</v>
      </c>
      <c r="X105">
        <v>2531</v>
      </c>
      <c r="Y105">
        <v>721.67</v>
      </c>
    </row>
    <row r="106" spans="9:25">
      <c r="I106" s="28">
        <v>43061</v>
      </c>
      <c r="J106">
        <v>8514</v>
      </c>
      <c r="K106">
        <v>89224</v>
      </c>
      <c r="L106">
        <v>137</v>
      </c>
      <c r="M106">
        <v>58340</v>
      </c>
      <c r="N106">
        <v>8903</v>
      </c>
      <c r="O106">
        <v>1534</v>
      </c>
      <c r="P106">
        <v>779118</v>
      </c>
      <c r="Q106">
        <v>8109</v>
      </c>
      <c r="R106">
        <v>3449</v>
      </c>
      <c r="S106">
        <v>997708</v>
      </c>
      <c r="T106">
        <v>8778</v>
      </c>
      <c r="U106">
        <v>309981</v>
      </c>
      <c r="V106">
        <v>5905</v>
      </c>
      <c r="W106">
        <v>23000</v>
      </c>
      <c r="X106">
        <v>3125</v>
      </c>
      <c r="Y106">
        <v>720.13</v>
      </c>
    </row>
    <row r="107" spans="9:25">
      <c r="I107" s="28">
        <v>43062</v>
      </c>
      <c r="J107">
        <v>9522</v>
      </c>
      <c r="K107">
        <v>84883</v>
      </c>
      <c r="L107">
        <v>0</v>
      </c>
      <c r="M107">
        <v>35882</v>
      </c>
      <c r="N107">
        <v>4751</v>
      </c>
      <c r="O107">
        <v>3462</v>
      </c>
      <c r="P107">
        <v>108197</v>
      </c>
      <c r="Q107">
        <v>18290</v>
      </c>
      <c r="R107">
        <v>1460</v>
      </c>
      <c r="S107">
        <v>808487</v>
      </c>
      <c r="T107">
        <v>10810</v>
      </c>
      <c r="U107">
        <v>157265</v>
      </c>
      <c r="V107">
        <v>13578</v>
      </c>
      <c r="W107">
        <v>125220</v>
      </c>
      <c r="X107">
        <v>38956</v>
      </c>
      <c r="Y107">
        <v>720.56</v>
      </c>
    </row>
    <row r="108" spans="9:25">
      <c r="I108" s="28">
        <v>43063</v>
      </c>
      <c r="J108">
        <v>38934</v>
      </c>
      <c r="K108">
        <v>145077</v>
      </c>
      <c r="L108">
        <v>286</v>
      </c>
      <c r="M108">
        <v>35286</v>
      </c>
      <c r="N108">
        <v>11638</v>
      </c>
      <c r="O108">
        <v>592</v>
      </c>
      <c r="P108">
        <v>191814</v>
      </c>
      <c r="Q108">
        <v>14246</v>
      </c>
      <c r="R108">
        <v>124</v>
      </c>
      <c r="S108">
        <v>276420</v>
      </c>
      <c r="T108">
        <v>4400</v>
      </c>
      <c r="U108">
        <v>150650</v>
      </c>
      <c r="V108">
        <v>21724</v>
      </c>
      <c r="W108">
        <v>3532401</v>
      </c>
      <c r="X108">
        <v>6300</v>
      </c>
      <c r="Y108">
        <v>723.18</v>
      </c>
    </row>
    <row r="109" spans="9:25">
      <c r="I109" s="28">
        <v>43066</v>
      </c>
      <c r="J109">
        <v>27998</v>
      </c>
      <c r="K109">
        <v>123099</v>
      </c>
      <c r="L109">
        <v>459</v>
      </c>
      <c r="M109">
        <v>15513</v>
      </c>
      <c r="N109">
        <v>48444</v>
      </c>
      <c r="O109">
        <v>340</v>
      </c>
      <c r="P109">
        <v>255263</v>
      </c>
      <c r="Q109">
        <v>12854</v>
      </c>
      <c r="R109">
        <v>9401</v>
      </c>
      <c r="S109">
        <v>496726</v>
      </c>
      <c r="T109">
        <v>4480</v>
      </c>
      <c r="U109">
        <v>405808</v>
      </c>
      <c r="V109">
        <v>33448</v>
      </c>
      <c r="W109">
        <v>1093504</v>
      </c>
      <c r="X109">
        <v>2276</v>
      </c>
      <c r="Y109">
        <v>724.39</v>
      </c>
    </row>
    <row r="110" spans="9:25">
      <c r="I110" s="28">
        <v>43067</v>
      </c>
      <c r="J110">
        <v>44294</v>
      </c>
      <c r="K110">
        <v>192829</v>
      </c>
      <c r="L110">
        <v>129</v>
      </c>
      <c r="M110">
        <v>49865</v>
      </c>
      <c r="N110">
        <v>20166</v>
      </c>
      <c r="O110">
        <v>10710</v>
      </c>
      <c r="P110">
        <v>184546</v>
      </c>
      <c r="Q110">
        <v>79409</v>
      </c>
      <c r="R110">
        <v>1889</v>
      </c>
      <c r="S110">
        <v>294792</v>
      </c>
      <c r="T110">
        <v>8433</v>
      </c>
      <c r="U110">
        <v>677241</v>
      </c>
      <c r="V110">
        <v>31848</v>
      </c>
      <c r="W110">
        <v>925926</v>
      </c>
      <c r="X110">
        <v>11818</v>
      </c>
      <c r="Y110">
        <v>726.17</v>
      </c>
    </row>
    <row r="111" spans="9:25">
      <c r="I111" s="28">
        <v>43068</v>
      </c>
      <c r="J111">
        <v>142746</v>
      </c>
      <c r="K111">
        <v>237132</v>
      </c>
      <c r="L111">
        <v>70</v>
      </c>
      <c r="M111">
        <v>202262</v>
      </c>
      <c r="N111">
        <v>39079</v>
      </c>
      <c r="O111">
        <v>3026</v>
      </c>
      <c r="P111">
        <v>220653</v>
      </c>
      <c r="Q111">
        <v>24650</v>
      </c>
      <c r="R111">
        <v>2663</v>
      </c>
      <c r="S111">
        <v>348615</v>
      </c>
      <c r="T111">
        <v>19758</v>
      </c>
      <c r="U111">
        <v>391294</v>
      </c>
      <c r="V111">
        <v>36835</v>
      </c>
      <c r="W111">
        <v>788678</v>
      </c>
      <c r="X111">
        <v>2933</v>
      </c>
      <c r="Y111">
        <v>738.31</v>
      </c>
    </row>
    <row r="112" spans="9:25">
      <c r="I112" s="28">
        <v>43069</v>
      </c>
      <c r="J112">
        <v>70716</v>
      </c>
      <c r="K112">
        <v>200124</v>
      </c>
      <c r="L112">
        <v>450</v>
      </c>
      <c r="M112">
        <v>165675</v>
      </c>
      <c r="N112">
        <v>3981</v>
      </c>
      <c r="O112">
        <v>5005</v>
      </c>
      <c r="P112">
        <v>1141902</v>
      </c>
      <c r="Q112">
        <v>166296</v>
      </c>
      <c r="R112">
        <v>5183</v>
      </c>
      <c r="S112">
        <v>1763017</v>
      </c>
      <c r="T112">
        <v>5402</v>
      </c>
      <c r="U112">
        <v>933791</v>
      </c>
      <c r="V112">
        <v>49790</v>
      </c>
      <c r="W112">
        <v>1337467</v>
      </c>
      <c r="X112">
        <v>12288</v>
      </c>
      <c r="Y112">
        <v>740.2</v>
      </c>
    </row>
    <row r="113" spans="9:25">
      <c r="I113" s="28">
        <v>43070</v>
      </c>
      <c r="J113">
        <v>27379</v>
      </c>
      <c r="K113">
        <v>305792</v>
      </c>
      <c r="L113">
        <v>162</v>
      </c>
      <c r="M113">
        <v>47479</v>
      </c>
      <c r="N113">
        <v>6540</v>
      </c>
      <c r="O113">
        <v>4624</v>
      </c>
      <c r="P113">
        <v>195276</v>
      </c>
      <c r="Q113">
        <v>11756</v>
      </c>
      <c r="R113">
        <v>2019</v>
      </c>
      <c r="S113">
        <v>679326</v>
      </c>
      <c r="T113">
        <v>6432</v>
      </c>
      <c r="U113">
        <v>589294</v>
      </c>
      <c r="V113">
        <v>22591</v>
      </c>
      <c r="W113">
        <v>240236</v>
      </c>
      <c r="X113">
        <v>65915</v>
      </c>
      <c r="Y113">
        <v>748.66</v>
      </c>
    </row>
    <row r="114" spans="9:25">
      <c r="I114" s="28">
        <v>43073</v>
      </c>
      <c r="J114">
        <v>26431</v>
      </c>
      <c r="K114">
        <v>327261</v>
      </c>
      <c r="L114">
        <v>130</v>
      </c>
      <c r="M114">
        <v>34624</v>
      </c>
      <c r="N114">
        <v>8426</v>
      </c>
      <c r="O114">
        <v>112</v>
      </c>
      <c r="P114">
        <v>235806</v>
      </c>
      <c r="Q114">
        <v>4637</v>
      </c>
      <c r="R114">
        <v>3950</v>
      </c>
      <c r="S114">
        <v>324171</v>
      </c>
      <c r="T114">
        <v>8214</v>
      </c>
      <c r="U114">
        <v>286006</v>
      </c>
      <c r="V114">
        <v>27011</v>
      </c>
      <c r="W114">
        <v>439653</v>
      </c>
      <c r="X114">
        <v>13492</v>
      </c>
      <c r="Y114">
        <v>741.84</v>
      </c>
    </row>
    <row r="115" spans="9:25">
      <c r="I115" s="28">
        <v>43074</v>
      </c>
      <c r="J115">
        <v>108913</v>
      </c>
      <c r="K115">
        <v>286846</v>
      </c>
      <c r="L115">
        <v>103</v>
      </c>
      <c r="M115">
        <v>30722</v>
      </c>
      <c r="N115">
        <v>19489</v>
      </c>
      <c r="O115">
        <v>593</v>
      </c>
      <c r="P115">
        <v>160748</v>
      </c>
      <c r="Q115">
        <v>81771</v>
      </c>
      <c r="R115">
        <v>1431</v>
      </c>
      <c r="S115">
        <v>249562</v>
      </c>
      <c r="T115">
        <v>6806</v>
      </c>
      <c r="U115">
        <v>325595</v>
      </c>
      <c r="V115">
        <v>8689</v>
      </c>
      <c r="W115">
        <v>1418153</v>
      </c>
      <c r="X115">
        <v>1170</v>
      </c>
      <c r="Y115">
        <v>730.43</v>
      </c>
    </row>
    <row r="116" spans="9:25">
      <c r="I116" s="28">
        <v>43075</v>
      </c>
      <c r="J116">
        <v>40686</v>
      </c>
      <c r="K116">
        <v>220954</v>
      </c>
      <c r="L116">
        <v>3066</v>
      </c>
      <c r="M116">
        <v>83754</v>
      </c>
      <c r="N116">
        <v>31167</v>
      </c>
      <c r="O116">
        <v>3179</v>
      </c>
      <c r="P116">
        <v>139517</v>
      </c>
      <c r="Q116">
        <v>40284</v>
      </c>
      <c r="R116">
        <v>2</v>
      </c>
      <c r="S116">
        <v>1146352</v>
      </c>
      <c r="T116">
        <v>8165</v>
      </c>
      <c r="U116">
        <v>423724</v>
      </c>
      <c r="V116">
        <v>16774</v>
      </c>
      <c r="W116">
        <v>1522245</v>
      </c>
      <c r="X116">
        <v>2250</v>
      </c>
      <c r="Y116">
        <v>727.53</v>
      </c>
    </row>
    <row r="117" spans="9:25">
      <c r="I117" s="28">
        <v>43076</v>
      </c>
      <c r="J117">
        <v>36827</v>
      </c>
      <c r="K117">
        <v>104786</v>
      </c>
      <c r="L117">
        <v>1801</v>
      </c>
      <c r="M117">
        <v>37364</v>
      </c>
      <c r="N117">
        <v>3887</v>
      </c>
      <c r="O117">
        <v>98260</v>
      </c>
      <c r="P117">
        <v>156237</v>
      </c>
      <c r="Q117">
        <v>16042</v>
      </c>
      <c r="R117">
        <v>187</v>
      </c>
      <c r="S117">
        <v>813863</v>
      </c>
      <c r="T117">
        <v>3089</v>
      </c>
      <c r="U117">
        <v>473461</v>
      </c>
      <c r="V117">
        <v>11248</v>
      </c>
      <c r="W117">
        <v>1426760</v>
      </c>
      <c r="X117">
        <v>5095</v>
      </c>
      <c r="Y117">
        <v>728.76</v>
      </c>
    </row>
    <row r="118" spans="9:25">
      <c r="I118" s="28">
        <v>43077</v>
      </c>
      <c r="J118">
        <v>15639</v>
      </c>
      <c r="K118">
        <v>390297</v>
      </c>
      <c r="L118">
        <v>1665</v>
      </c>
      <c r="M118">
        <v>31552</v>
      </c>
      <c r="N118">
        <v>8266</v>
      </c>
      <c r="O118">
        <v>100</v>
      </c>
      <c r="P118">
        <v>96734</v>
      </c>
      <c r="Q118">
        <v>8171</v>
      </c>
      <c r="R118">
        <v>6833</v>
      </c>
      <c r="S118">
        <v>1044638</v>
      </c>
      <c r="T118">
        <v>6267</v>
      </c>
      <c r="U118">
        <v>710779</v>
      </c>
      <c r="V118">
        <v>25111</v>
      </c>
      <c r="W118">
        <v>2153106</v>
      </c>
      <c r="X118">
        <v>10</v>
      </c>
      <c r="Y118">
        <v>740.72</v>
      </c>
    </row>
    <row r="119" spans="9:25">
      <c r="I119" s="28">
        <v>43080</v>
      </c>
      <c r="J119">
        <v>30737</v>
      </c>
      <c r="K119">
        <v>130753</v>
      </c>
      <c r="L119">
        <v>19</v>
      </c>
      <c r="M119">
        <v>17054</v>
      </c>
      <c r="N119">
        <v>8128</v>
      </c>
      <c r="O119">
        <v>953</v>
      </c>
      <c r="P119">
        <v>136989</v>
      </c>
      <c r="Q119">
        <v>1926</v>
      </c>
      <c r="R119">
        <v>3594</v>
      </c>
      <c r="S119">
        <v>372734</v>
      </c>
      <c r="T119">
        <v>4323</v>
      </c>
      <c r="U119">
        <v>166997</v>
      </c>
      <c r="V119">
        <v>18498</v>
      </c>
      <c r="W119">
        <v>811529</v>
      </c>
      <c r="X119">
        <v>17713</v>
      </c>
      <c r="Y119">
        <v>738.47</v>
      </c>
    </row>
    <row r="120" spans="9:25">
      <c r="I120" s="28">
        <v>43081</v>
      </c>
      <c r="J120">
        <v>64416</v>
      </c>
      <c r="K120">
        <v>271456</v>
      </c>
      <c r="L120">
        <v>12</v>
      </c>
      <c r="M120">
        <v>35034</v>
      </c>
      <c r="N120">
        <v>39787</v>
      </c>
      <c r="O120">
        <v>3474</v>
      </c>
      <c r="P120">
        <v>136947</v>
      </c>
      <c r="Q120">
        <v>10660</v>
      </c>
      <c r="R120">
        <v>82</v>
      </c>
      <c r="S120">
        <v>232930</v>
      </c>
      <c r="T120">
        <v>4294</v>
      </c>
      <c r="U120">
        <v>468076</v>
      </c>
      <c r="V120">
        <v>14594</v>
      </c>
      <c r="W120">
        <v>109535</v>
      </c>
      <c r="X120">
        <v>16277</v>
      </c>
      <c r="Y120">
        <v>738.44</v>
      </c>
    </row>
    <row r="121" spans="9:25">
      <c r="I121" s="28">
        <v>43082</v>
      </c>
      <c r="J121">
        <v>2596131</v>
      </c>
      <c r="K121">
        <v>428117</v>
      </c>
      <c r="L121">
        <v>1122</v>
      </c>
      <c r="M121">
        <v>37785</v>
      </c>
      <c r="N121">
        <v>22976</v>
      </c>
      <c r="O121">
        <v>19060</v>
      </c>
      <c r="P121">
        <v>115025</v>
      </c>
      <c r="Q121">
        <v>26594</v>
      </c>
      <c r="R121">
        <v>4788</v>
      </c>
      <c r="S121">
        <v>449632</v>
      </c>
      <c r="T121">
        <v>44971</v>
      </c>
      <c r="U121">
        <v>808597</v>
      </c>
      <c r="V121">
        <v>30970</v>
      </c>
      <c r="W121">
        <v>154587</v>
      </c>
      <c r="X121">
        <v>18920</v>
      </c>
      <c r="Y121">
        <v>749.76</v>
      </c>
    </row>
    <row r="122" spans="9:25">
      <c r="I122" s="28">
        <v>43083</v>
      </c>
      <c r="J122">
        <v>281010</v>
      </c>
      <c r="K122">
        <v>683799</v>
      </c>
      <c r="L122">
        <v>677</v>
      </c>
      <c r="M122">
        <v>135081</v>
      </c>
      <c r="N122">
        <v>19799</v>
      </c>
      <c r="O122">
        <v>117199</v>
      </c>
      <c r="P122">
        <v>450578</v>
      </c>
      <c r="Q122">
        <v>17077</v>
      </c>
      <c r="R122">
        <v>1531</v>
      </c>
      <c r="S122">
        <v>872037</v>
      </c>
      <c r="T122">
        <v>5550</v>
      </c>
      <c r="U122">
        <v>1454764</v>
      </c>
      <c r="V122">
        <v>29236</v>
      </c>
      <c r="W122">
        <v>312563</v>
      </c>
      <c r="X122">
        <v>13652</v>
      </c>
      <c r="Y122">
        <v>767.57</v>
      </c>
    </row>
    <row r="123" spans="9:25">
      <c r="I123" s="28">
        <v>43084</v>
      </c>
      <c r="J123">
        <v>399560</v>
      </c>
      <c r="K123">
        <v>698077</v>
      </c>
      <c r="L123">
        <v>1851</v>
      </c>
      <c r="M123">
        <v>210700</v>
      </c>
      <c r="N123">
        <v>60427</v>
      </c>
      <c r="O123">
        <v>41658</v>
      </c>
      <c r="P123">
        <v>300563</v>
      </c>
      <c r="Q123">
        <v>20635</v>
      </c>
      <c r="R123">
        <v>267</v>
      </c>
      <c r="S123">
        <v>863497</v>
      </c>
      <c r="T123">
        <v>3346</v>
      </c>
      <c r="U123">
        <v>878937</v>
      </c>
      <c r="V123">
        <v>89738</v>
      </c>
      <c r="W123">
        <v>219168</v>
      </c>
      <c r="X123">
        <v>1550</v>
      </c>
      <c r="Y123">
        <v>767.76</v>
      </c>
    </row>
    <row r="124" spans="9:25">
      <c r="I124" s="28">
        <v>43087</v>
      </c>
      <c r="J124">
        <v>102696</v>
      </c>
      <c r="K124">
        <v>392381</v>
      </c>
      <c r="L124">
        <v>1737</v>
      </c>
      <c r="M124">
        <v>49914</v>
      </c>
      <c r="N124">
        <v>38366</v>
      </c>
      <c r="O124">
        <v>20063</v>
      </c>
      <c r="P124">
        <v>142315</v>
      </c>
      <c r="Q124">
        <v>10933</v>
      </c>
      <c r="R124">
        <v>1489</v>
      </c>
      <c r="S124">
        <v>959922</v>
      </c>
      <c r="T124">
        <v>12623</v>
      </c>
      <c r="U124">
        <v>866844</v>
      </c>
      <c r="V124">
        <v>33041</v>
      </c>
      <c r="W124">
        <v>477726</v>
      </c>
      <c r="X124">
        <v>115656</v>
      </c>
      <c r="Y124">
        <v>783.76</v>
      </c>
    </row>
    <row r="125" spans="9:25">
      <c r="I125" s="28">
        <v>43088</v>
      </c>
      <c r="J125">
        <v>45838</v>
      </c>
      <c r="K125">
        <v>319026</v>
      </c>
      <c r="L125">
        <v>206</v>
      </c>
      <c r="M125">
        <v>28565</v>
      </c>
      <c r="N125">
        <v>15610</v>
      </c>
      <c r="O125">
        <v>115692</v>
      </c>
      <c r="P125">
        <v>186416</v>
      </c>
      <c r="Q125">
        <v>8764</v>
      </c>
      <c r="R125">
        <v>3836</v>
      </c>
      <c r="S125">
        <v>421714</v>
      </c>
      <c r="T125">
        <v>12160</v>
      </c>
      <c r="U125">
        <v>693382</v>
      </c>
      <c r="V125">
        <v>16281</v>
      </c>
      <c r="W125">
        <v>488315</v>
      </c>
      <c r="X125">
        <v>15645</v>
      </c>
      <c r="Y125">
        <v>783.99</v>
      </c>
    </row>
    <row r="126" spans="9:25">
      <c r="I126" s="28">
        <v>43089</v>
      </c>
      <c r="J126">
        <v>56232</v>
      </c>
      <c r="K126">
        <v>374051</v>
      </c>
      <c r="L126">
        <v>552</v>
      </c>
      <c r="M126">
        <v>87274</v>
      </c>
      <c r="N126">
        <v>17646</v>
      </c>
      <c r="O126">
        <v>144915</v>
      </c>
      <c r="P126">
        <v>136218</v>
      </c>
      <c r="Q126">
        <v>15731</v>
      </c>
      <c r="R126">
        <v>964</v>
      </c>
      <c r="S126">
        <v>717138</v>
      </c>
      <c r="T126">
        <v>8080</v>
      </c>
      <c r="U126">
        <v>1732568</v>
      </c>
      <c r="V126">
        <v>31849</v>
      </c>
      <c r="W126">
        <v>215060</v>
      </c>
      <c r="X126">
        <v>8445</v>
      </c>
      <c r="Y126">
        <v>789.74</v>
      </c>
    </row>
    <row r="127" spans="9:25">
      <c r="I127" s="28">
        <v>43090</v>
      </c>
      <c r="J127">
        <v>140154</v>
      </c>
      <c r="K127">
        <v>238564</v>
      </c>
      <c r="L127">
        <v>298</v>
      </c>
      <c r="M127">
        <v>62994</v>
      </c>
      <c r="N127">
        <v>3722</v>
      </c>
      <c r="O127">
        <v>18386</v>
      </c>
      <c r="P127">
        <v>84543</v>
      </c>
      <c r="Q127">
        <v>19859</v>
      </c>
      <c r="R127">
        <v>750</v>
      </c>
      <c r="S127">
        <v>603867</v>
      </c>
      <c r="T127">
        <v>10127</v>
      </c>
      <c r="U127">
        <v>530684</v>
      </c>
      <c r="V127">
        <v>26725</v>
      </c>
      <c r="W127">
        <v>245972</v>
      </c>
      <c r="X127">
        <v>34550</v>
      </c>
      <c r="Y127">
        <v>793.12</v>
      </c>
    </row>
    <row r="128" spans="9:25">
      <c r="I128" s="28">
        <v>43091</v>
      </c>
      <c r="J128">
        <v>19309</v>
      </c>
      <c r="K128">
        <v>236757</v>
      </c>
      <c r="L128">
        <v>5592</v>
      </c>
      <c r="M128">
        <v>81089</v>
      </c>
      <c r="N128">
        <v>23963</v>
      </c>
      <c r="O128">
        <v>18831</v>
      </c>
      <c r="P128">
        <v>374452</v>
      </c>
      <c r="Q128">
        <v>8296</v>
      </c>
      <c r="R128">
        <v>4994</v>
      </c>
      <c r="S128">
        <v>636248</v>
      </c>
      <c r="T128">
        <v>11890</v>
      </c>
      <c r="U128">
        <v>966398</v>
      </c>
      <c r="V128">
        <v>8969</v>
      </c>
      <c r="W128">
        <v>153343</v>
      </c>
      <c r="X128">
        <v>12376</v>
      </c>
      <c r="Y128">
        <v>804.05</v>
      </c>
    </row>
    <row r="129" spans="9:25">
      <c r="I129" s="28">
        <v>43096</v>
      </c>
      <c r="J129">
        <v>4918487</v>
      </c>
      <c r="K129">
        <v>224080</v>
      </c>
      <c r="L129">
        <v>105</v>
      </c>
      <c r="M129">
        <v>64684</v>
      </c>
      <c r="N129">
        <v>25513</v>
      </c>
      <c r="O129">
        <v>25708</v>
      </c>
      <c r="P129">
        <v>88299</v>
      </c>
      <c r="Q129">
        <v>8946</v>
      </c>
      <c r="R129">
        <v>646</v>
      </c>
      <c r="S129">
        <v>289654</v>
      </c>
      <c r="T129">
        <v>12010</v>
      </c>
      <c r="U129">
        <v>350457</v>
      </c>
      <c r="V129">
        <v>19927</v>
      </c>
      <c r="W129">
        <v>190318</v>
      </c>
      <c r="X129">
        <v>58438</v>
      </c>
      <c r="Y129">
        <v>809.23</v>
      </c>
    </row>
    <row r="130" spans="9:25">
      <c r="I130" s="28">
        <v>43097</v>
      </c>
      <c r="J130">
        <v>56283</v>
      </c>
      <c r="K130">
        <v>218050</v>
      </c>
      <c r="L130">
        <v>1324</v>
      </c>
      <c r="M130">
        <v>57825</v>
      </c>
      <c r="N130">
        <v>19027</v>
      </c>
      <c r="O130">
        <v>4434</v>
      </c>
      <c r="P130">
        <v>84465</v>
      </c>
      <c r="Q130">
        <v>13486</v>
      </c>
      <c r="R130">
        <v>3390</v>
      </c>
      <c r="S130">
        <v>390953</v>
      </c>
      <c r="T130">
        <v>16926</v>
      </c>
      <c r="U130">
        <v>242865</v>
      </c>
      <c r="V130">
        <v>15980</v>
      </c>
      <c r="W130">
        <v>113163</v>
      </c>
      <c r="X130">
        <v>117768</v>
      </c>
      <c r="Y130">
        <v>799.05</v>
      </c>
    </row>
    <row r="131" spans="9:25">
      <c r="I131" s="28">
        <v>43098</v>
      </c>
      <c r="J131">
        <v>96887</v>
      </c>
      <c r="K131">
        <v>274379</v>
      </c>
      <c r="L131">
        <v>1294</v>
      </c>
      <c r="M131">
        <v>37041</v>
      </c>
      <c r="N131">
        <v>35375</v>
      </c>
      <c r="O131">
        <v>7300</v>
      </c>
      <c r="P131">
        <v>75826</v>
      </c>
      <c r="Q131">
        <v>13744</v>
      </c>
      <c r="R131">
        <v>5898</v>
      </c>
      <c r="S131">
        <v>445293</v>
      </c>
      <c r="T131">
        <v>13083</v>
      </c>
      <c r="U131">
        <v>382171</v>
      </c>
      <c r="V131">
        <v>23845</v>
      </c>
      <c r="W131">
        <v>282966</v>
      </c>
      <c r="X131">
        <v>24130</v>
      </c>
      <c r="Y131">
        <v>802.37</v>
      </c>
    </row>
    <row r="132" spans="9:25">
      <c r="I132" s="28">
        <v>43102</v>
      </c>
      <c r="J132">
        <v>26141</v>
      </c>
      <c r="K132">
        <v>170897</v>
      </c>
      <c r="L132">
        <v>3289</v>
      </c>
      <c r="M132">
        <v>27159</v>
      </c>
      <c r="N132">
        <v>33865</v>
      </c>
      <c r="O132">
        <v>16858</v>
      </c>
      <c r="P132">
        <v>58468</v>
      </c>
      <c r="Q132">
        <v>10892</v>
      </c>
      <c r="R132">
        <v>4380</v>
      </c>
      <c r="S132">
        <v>380623</v>
      </c>
      <c r="T132">
        <v>9003</v>
      </c>
      <c r="U132">
        <v>257307</v>
      </c>
      <c r="V132">
        <v>12938</v>
      </c>
      <c r="W132">
        <v>172704</v>
      </c>
      <c r="X132">
        <v>10840</v>
      </c>
      <c r="Y132">
        <v>818.51</v>
      </c>
    </row>
    <row r="133" spans="9:25">
      <c r="I133" s="28">
        <v>43103</v>
      </c>
      <c r="J133">
        <v>34934</v>
      </c>
      <c r="K133">
        <v>273131</v>
      </c>
      <c r="L133">
        <v>849</v>
      </c>
      <c r="M133">
        <v>27251</v>
      </c>
      <c r="N133">
        <v>19093</v>
      </c>
      <c r="O133">
        <v>7878</v>
      </c>
      <c r="P133">
        <v>71405</v>
      </c>
      <c r="Q133">
        <v>6175</v>
      </c>
      <c r="R133">
        <v>16074</v>
      </c>
      <c r="S133">
        <v>234468</v>
      </c>
      <c r="T133">
        <v>12883</v>
      </c>
      <c r="U133">
        <v>200735</v>
      </c>
      <c r="V133">
        <v>15744</v>
      </c>
      <c r="W133">
        <v>59491</v>
      </c>
      <c r="X133">
        <v>27871</v>
      </c>
      <c r="Y133">
        <v>817.34</v>
      </c>
    </row>
    <row r="134" spans="9:25">
      <c r="I134" s="28">
        <v>43104</v>
      </c>
      <c r="J134">
        <v>228666</v>
      </c>
      <c r="K134">
        <v>336837</v>
      </c>
      <c r="L134">
        <v>503</v>
      </c>
      <c r="M134">
        <v>79884</v>
      </c>
      <c r="N134">
        <v>17310</v>
      </c>
      <c r="O134">
        <v>4655</v>
      </c>
      <c r="P134">
        <v>102050</v>
      </c>
      <c r="Q134">
        <v>8288</v>
      </c>
      <c r="R134">
        <v>26003</v>
      </c>
      <c r="S134">
        <v>415202</v>
      </c>
      <c r="T134">
        <v>14416</v>
      </c>
      <c r="U134">
        <v>598033</v>
      </c>
      <c r="V134">
        <v>13653</v>
      </c>
      <c r="W134">
        <v>224385</v>
      </c>
      <c r="X134">
        <v>51725</v>
      </c>
      <c r="Y134">
        <v>825.78</v>
      </c>
    </row>
    <row r="135" spans="9:25">
      <c r="I135" s="28">
        <v>43105</v>
      </c>
      <c r="J135">
        <v>41505</v>
      </c>
      <c r="K135">
        <v>231576</v>
      </c>
      <c r="L135">
        <v>889</v>
      </c>
      <c r="M135">
        <v>103945</v>
      </c>
      <c r="N135">
        <v>23933</v>
      </c>
      <c r="O135">
        <v>36496</v>
      </c>
      <c r="P135">
        <v>90591</v>
      </c>
      <c r="Q135">
        <v>94823</v>
      </c>
      <c r="R135">
        <v>28928</v>
      </c>
      <c r="S135">
        <v>324521</v>
      </c>
      <c r="T135">
        <v>8315</v>
      </c>
      <c r="U135">
        <v>697582</v>
      </c>
      <c r="V135">
        <v>26477</v>
      </c>
      <c r="W135">
        <v>305909</v>
      </c>
      <c r="X135">
        <v>313891</v>
      </c>
      <c r="Y135">
        <v>829.72</v>
      </c>
    </row>
    <row r="136" spans="9:25">
      <c r="I136" s="28">
        <v>43108</v>
      </c>
      <c r="J136">
        <v>41520</v>
      </c>
      <c r="K136">
        <v>208288</v>
      </c>
      <c r="L136">
        <v>984</v>
      </c>
      <c r="M136">
        <v>53283</v>
      </c>
      <c r="N136">
        <v>15245</v>
      </c>
      <c r="O136">
        <v>13268</v>
      </c>
      <c r="P136">
        <v>95820</v>
      </c>
      <c r="Q136">
        <v>15955</v>
      </c>
      <c r="R136">
        <v>12425</v>
      </c>
      <c r="S136">
        <v>405822</v>
      </c>
      <c r="T136">
        <v>8280</v>
      </c>
      <c r="U136">
        <v>326267</v>
      </c>
      <c r="V136">
        <v>52110</v>
      </c>
      <c r="W136">
        <v>42675</v>
      </c>
      <c r="X136">
        <v>134685</v>
      </c>
      <c r="Y136">
        <v>837.13</v>
      </c>
    </row>
    <row r="137" spans="9:25">
      <c r="I137" s="28">
        <v>43109</v>
      </c>
      <c r="J137">
        <v>61870</v>
      </c>
      <c r="K137">
        <v>270860</v>
      </c>
      <c r="L137">
        <v>1422</v>
      </c>
      <c r="M137">
        <v>54785</v>
      </c>
      <c r="N137">
        <v>14435</v>
      </c>
      <c r="O137">
        <v>33808</v>
      </c>
      <c r="P137">
        <v>66219</v>
      </c>
      <c r="Q137">
        <v>14983</v>
      </c>
      <c r="R137">
        <v>36975</v>
      </c>
      <c r="S137">
        <v>376694</v>
      </c>
      <c r="T137">
        <v>7662</v>
      </c>
      <c r="U137">
        <v>282095</v>
      </c>
      <c r="V137">
        <v>27056</v>
      </c>
      <c r="W137">
        <v>211184</v>
      </c>
      <c r="X137">
        <v>70928</v>
      </c>
      <c r="Y137">
        <v>841.28</v>
      </c>
    </row>
    <row r="138" spans="9:25">
      <c r="I138" s="28">
        <v>43110</v>
      </c>
      <c r="J138">
        <v>24823</v>
      </c>
      <c r="K138">
        <v>447317</v>
      </c>
      <c r="L138">
        <v>5944</v>
      </c>
      <c r="M138">
        <v>64076</v>
      </c>
      <c r="N138">
        <v>5974</v>
      </c>
      <c r="O138">
        <v>18602</v>
      </c>
      <c r="P138">
        <v>138126</v>
      </c>
      <c r="Q138">
        <v>12088</v>
      </c>
      <c r="R138">
        <v>73496</v>
      </c>
      <c r="S138">
        <v>320723</v>
      </c>
      <c r="T138">
        <v>7601</v>
      </c>
      <c r="U138">
        <v>473042</v>
      </c>
      <c r="V138">
        <v>72093</v>
      </c>
      <c r="W138">
        <v>76715</v>
      </c>
      <c r="X138">
        <v>108766</v>
      </c>
      <c r="Y138">
        <v>836.28</v>
      </c>
    </row>
    <row r="139" spans="9:25">
      <c r="I139" s="28">
        <v>43111</v>
      </c>
      <c r="J139">
        <v>15143</v>
      </c>
      <c r="K139">
        <v>508417</v>
      </c>
      <c r="L139">
        <v>1394</v>
      </c>
      <c r="M139">
        <v>35638</v>
      </c>
      <c r="N139">
        <v>16145</v>
      </c>
      <c r="O139">
        <v>26399</v>
      </c>
      <c r="P139">
        <v>163344</v>
      </c>
      <c r="Q139">
        <v>4537</v>
      </c>
      <c r="R139">
        <v>10729</v>
      </c>
      <c r="S139">
        <v>649516</v>
      </c>
      <c r="T139">
        <v>14309</v>
      </c>
      <c r="U139">
        <v>362805</v>
      </c>
      <c r="V139">
        <v>49847</v>
      </c>
      <c r="W139">
        <v>288728</v>
      </c>
      <c r="X139">
        <v>70611</v>
      </c>
      <c r="Y139">
        <v>846.98</v>
      </c>
    </row>
    <row r="140" spans="9:25">
      <c r="I140" s="28">
        <v>43112</v>
      </c>
      <c r="J140">
        <v>28036</v>
      </c>
      <c r="K140">
        <v>391629</v>
      </c>
      <c r="L140">
        <v>281</v>
      </c>
      <c r="M140">
        <v>33420</v>
      </c>
      <c r="N140">
        <v>27377</v>
      </c>
      <c r="O140">
        <v>63880</v>
      </c>
      <c r="P140">
        <v>114347</v>
      </c>
      <c r="Q140">
        <v>11986</v>
      </c>
      <c r="R140">
        <v>16566</v>
      </c>
      <c r="S140">
        <v>363894</v>
      </c>
      <c r="T140">
        <v>21269</v>
      </c>
      <c r="U140">
        <v>385549</v>
      </c>
      <c r="V140">
        <v>39628</v>
      </c>
      <c r="W140">
        <v>328204</v>
      </c>
      <c r="X140">
        <v>95441</v>
      </c>
      <c r="Y140">
        <v>851.12</v>
      </c>
    </row>
    <row r="141" spans="9:25">
      <c r="I141" s="28">
        <v>43115</v>
      </c>
      <c r="J141">
        <v>11732</v>
      </c>
      <c r="K141">
        <v>238609</v>
      </c>
      <c r="L141">
        <v>217</v>
      </c>
      <c r="M141">
        <v>30925</v>
      </c>
      <c r="N141">
        <v>17113</v>
      </c>
      <c r="O141">
        <v>10093</v>
      </c>
      <c r="P141">
        <v>28685</v>
      </c>
      <c r="Q141">
        <v>8044</v>
      </c>
      <c r="R141">
        <v>11735</v>
      </c>
      <c r="S141">
        <v>133528</v>
      </c>
      <c r="T141">
        <v>15519</v>
      </c>
      <c r="U141">
        <v>201270</v>
      </c>
      <c r="V141">
        <v>54830</v>
      </c>
      <c r="W141">
        <v>208152</v>
      </c>
      <c r="X141">
        <v>109661</v>
      </c>
      <c r="Y141">
        <v>847.73</v>
      </c>
    </row>
    <row r="142" spans="9:25">
      <c r="I142" s="28">
        <v>43116</v>
      </c>
      <c r="J142">
        <v>28215</v>
      </c>
      <c r="K142">
        <v>194628</v>
      </c>
      <c r="L142">
        <v>754</v>
      </c>
      <c r="M142">
        <v>62631</v>
      </c>
      <c r="N142">
        <v>18240</v>
      </c>
      <c r="O142">
        <v>18220</v>
      </c>
      <c r="P142">
        <v>299452</v>
      </c>
      <c r="Q142">
        <v>1598328</v>
      </c>
      <c r="R142">
        <v>25915</v>
      </c>
      <c r="S142">
        <v>382176</v>
      </c>
      <c r="T142">
        <v>11086</v>
      </c>
      <c r="U142">
        <v>582453</v>
      </c>
      <c r="V142">
        <v>29531</v>
      </c>
      <c r="W142">
        <v>135080</v>
      </c>
      <c r="X142">
        <v>120728</v>
      </c>
      <c r="Y142">
        <v>852.81</v>
      </c>
    </row>
    <row r="143" spans="9:25">
      <c r="I143" s="28">
        <v>43117</v>
      </c>
      <c r="J143">
        <v>48916</v>
      </c>
      <c r="K143">
        <v>292862</v>
      </c>
      <c r="L143">
        <v>1615</v>
      </c>
      <c r="M143">
        <v>68637</v>
      </c>
      <c r="N143">
        <v>25950</v>
      </c>
      <c r="O143">
        <v>13179</v>
      </c>
      <c r="P143">
        <v>343459</v>
      </c>
      <c r="Q143">
        <v>10651</v>
      </c>
      <c r="R143">
        <v>221658</v>
      </c>
      <c r="S143">
        <v>609348</v>
      </c>
      <c r="T143">
        <v>11916</v>
      </c>
      <c r="U143">
        <v>451752</v>
      </c>
      <c r="V143">
        <v>54537</v>
      </c>
      <c r="W143">
        <v>211655</v>
      </c>
      <c r="X143">
        <v>31715</v>
      </c>
      <c r="Y143">
        <v>841.51</v>
      </c>
    </row>
    <row r="144" spans="9:25">
      <c r="I144" s="28">
        <v>43118</v>
      </c>
      <c r="J144">
        <v>31491</v>
      </c>
      <c r="K144">
        <v>207740</v>
      </c>
      <c r="L144">
        <v>355</v>
      </c>
      <c r="M144">
        <v>42227</v>
      </c>
      <c r="N144">
        <v>53816</v>
      </c>
      <c r="O144">
        <v>11594</v>
      </c>
      <c r="P144">
        <v>155371</v>
      </c>
      <c r="Q144">
        <v>20965</v>
      </c>
      <c r="R144">
        <v>108128</v>
      </c>
      <c r="S144">
        <v>285823</v>
      </c>
      <c r="T144">
        <v>11135</v>
      </c>
      <c r="U144">
        <v>467518</v>
      </c>
      <c r="V144">
        <v>27335</v>
      </c>
      <c r="W144">
        <v>2780784</v>
      </c>
      <c r="X144">
        <v>16506</v>
      </c>
      <c r="Y144">
        <v>837.56</v>
      </c>
    </row>
    <row r="145" spans="9:25">
      <c r="I145" s="28">
        <v>43119</v>
      </c>
      <c r="J145">
        <v>98666</v>
      </c>
      <c r="K145">
        <v>523268</v>
      </c>
      <c r="L145">
        <v>4859</v>
      </c>
      <c r="M145">
        <v>46504</v>
      </c>
      <c r="N145">
        <v>23967</v>
      </c>
      <c r="O145">
        <v>42985</v>
      </c>
      <c r="P145">
        <v>299240</v>
      </c>
      <c r="Q145">
        <v>16403</v>
      </c>
      <c r="R145">
        <v>47049</v>
      </c>
      <c r="S145">
        <v>605410</v>
      </c>
      <c r="T145">
        <v>7282</v>
      </c>
      <c r="U145">
        <v>2059199</v>
      </c>
      <c r="V145">
        <v>95152</v>
      </c>
      <c r="W145">
        <v>131891</v>
      </c>
      <c r="X145">
        <v>287166</v>
      </c>
      <c r="Y145">
        <v>847.56</v>
      </c>
    </row>
    <row r="146" spans="9:25">
      <c r="I146" s="28">
        <v>43122</v>
      </c>
      <c r="J146">
        <v>30348</v>
      </c>
      <c r="K146">
        <v>272949</v>
      </c>
      <c r="L146">
        <v>4963</v>
      </c>
      <c r="M146">
        <v>42798</v>
      </c>
      <c r="N146">
        <v>17330</v>
      </c>
      <c r="O146">
        <v>60064</v>
      </c>
      <c r="P146">
        <v>155514</v>
      </c>
      <c r="Q146">
        <v>111519</v>
      </c>
      <c r="R146">
        <v>33368</v>
      </c>
      <c r="S146">
        <v>457070</v>
      </c>
      <c r="T146">
        <v>9194</v>
      </c>
      <c r="U146">
        <v>738905</v>
      </c>
      <c r="V146">
        <v>30455</v>
      </c>
      <c r="W146">
        <v>76690</v>
      </c>
      <c r="X146">
        <v>258485</v>
      </c>
      <c r="Y146">
        <v>858.12</v>
      </c>
    </row>
    <row r="147" spans="9:25">
      <c r="I147" s="28">
        <v>43123</v>
      </c>
      <c r="J147">
        <v>88263</v>
      </c>
      <c r="K147">
        <v>1073339</v>
      </c>
      <c r="L147">
        <v>10596</v>
      </c>
      <c r="M147">
        <v>73705</v>
      </c>
      <c r="N147">
        <v>29048</v>
      </c>
      <c r="O147">
        <v>57730</v>
      </c>
      <c r="P147">
        <v>256864</v>
      </c>
      <c r="Q147">
        <v>20103</v>
      </c>
      <c r="R147">
        <v>80125</v>
      </c>
      <c r="S147">
        <v>702045</v>
      </c>
      <c r="T147">
        <v>10345</v>
      </c>
      <c r="U147">
        <v>1019918</v>
      </c>
      <c r="V147">
        <v>70705</v>
      </c>
      <c r="W147">
        <v>151968</v>
      </c>
      <c r="X147">
        <v>45607</v>
      </c>
      <c r="Y147">
        <v>872</v>
      </c>
    </row>
    <row r="148" spans="9:25">
      <c r="I148" s="28">
        <v>43124</v>
      </c>
      <c r="J148">
        <v>37477</v>
      </c>
      <c r="K148">
        <v>761823</v>
      </c>
      <c r="L148">
        <v>1710</v>
      </c>
      <c r="M148">
        <v>86376</v>
      </c>
      <c r="N148">
        <v>25293</v>
      </c>
      <c r="O148">
        <v>58036</v>
      </c>
      <c r="P148">
        <v>154631</v>
      </c>
      <c r="Q148">
        <v>16405</v>
      </c>
      <c r="R148">
        <v>102733</v>
      </c>
      <c r="S148">
        <v>502310</v>
      </c>
      <c r="T148">
        <v>14329</v>
      </c>
      <c r="U148">
        <v>609046</v>
      </c>
      <c r="V148">
        <v>54556</v>
      </c>
      <c r="W148">
        <v>375951</v>
      </c>
      <c r="X148">
        <v>143831</v>
      </c>
      <c r="Y148">
        <v>883.98</v>
      </c>
    </row>
    <row r="149" spans="9:25">
      <c r="I149" s="28">
        <v>43125</v>
      </c>
      <c r="J149">
        <v>77417</v>
      </c>
      <c r="K149">
        <v>376243</v>
      </c>
      <c r="L149">
        <v>2495</v>
      </c>
      <c r="M149">
        <v>57790</v>
      </c>
      <c r="N149">
        <v>18135</v>
      </c>
      <c r="O149">
        <v>30731</v>
      </c>
      <c r="P149">
        <v>132945</v>
      </c>
      <c r="Q149">
        <v>33409</v>
      </c>
      <c r="R149">
        <v>60087</v>
      </c>
      <c r="S149">
        <v>398698</v>
      </c>
      <c r="T149">
        <v>14899</v>
      </c>
      <c r="U149">
        <v>511621</v>
      </c>
      <c r="V149">
        <v>36272</v>
      </c>
      <c r="W149">
        <v>504426</v>
      </c>
      <c r="X149">
        <v>74199</v>
      </c>
      <c r="Y149">
        <v>877.47</v>
      </c>
    </row>
    <row r="150" spans="9:25">
      <c r="I150" s="28">
        <v>43126</v>
      </c>
      <c r="J150">
        <v>143148</v>
      </c>
      <c r="K150">
        <v>180837</v>
      </c>
      <c r="L150">
        <v>1236</v>
      </c>
      <c r="M150">
        <v>83357</v>
      </c>
      <c r="N150">
        <v>15198</v>
      </c>
      <c r="O150">
        <v>30321</v>
      </c>
      <c r="P150">
        <v>128183</v>
      </c>
      <c r="Q150">
        <v>13812</v>
      </c>
      <c r="R150">
        <v>40524</v>
      </c>
      <c r="S150">
        <v>353037</v>
      </c>
      <c r="T150">
        <v>7246</v>
      </c>
      <c r="U150">
        <v>341514</v>
      </c>
      <c r="V150">
        <v>30344</v>
      </c>
      <c r="W150">
        <v>109313</v>
      </c>
      <c r="X150">
        <v>43294</v>
      </c>
      <c r="Y150">
        <v>878.06</v>
      </c>
    </row>
    <row r="151" spans="9:25">
      <c r="I151" s="28">
        <v>43129</v>
      </c>
      <c r="J151">
        <v>25334</v>
      </c>
      <c r="K151">
        <v>213838</v>
      </c>
      <c r="L151">
        <v>6551</v>
      </c>
      <c r="M151">
        <v>72582</v>
      </c>
      <c r="N151">
        <v>44311</v>
      </c>
      <c r="O151">
        <v>39989</v>
      </c>
      <c r="P151">
        <v>202909</v>
      </c>
      <c r="Q151">
        <v>29564</v>
      </c>
      <c r="R151">
        <v>42609</v>
      </c>
      <c r="S151">
        <v>252290</v>
      </c>
      <c r="T151">
        <v>9486</v>
      </c>
      <c r="U151">
        <v>751664</v>
      </c>
      <c r="V151">
        <v>50969</v>
      </c>
      <c r="W151">
        <v>1570648</v>
      </c>
      <c r="X151">
        <v>31347</v>
      </c>
      <c r="Y151">
        <v>886.54</v>
      </c>
    </row>
    <row r="152" spans="9:25">
      <c r="I152" s="28">
        <v>43130</v>
      </c>
      <c r="J152">
        <v>59243</v>
      </c>
      <c r="K152">
        <v>678061</v>
      </c>
      <c r="L152">
        <v>4476</v>
      </c>
      <c r="M152">
        <v>29143</v>
      </c>
      <c r="N152">
        <v>16145</v>
      </c>
      <c r="O152">
        <v>37571</v>
      </c>
      <c r="P152">
        <v>213884</v>
      </c>
      <c r="Q152">
        <v>20443</v>
      </c>
      <c r="R152">
        <v>71884</v>
      </c>
      <c r="S152">
        <v>473941</v>
      </c>
      <c r="T152">
        <v>7100</v>
      </c>
      <c r="U152">
        <v>493643</v>
      </c>
      <c r="V152">
        <v>48610</v>
      </c>
      <c r="W152">
        <v>217690</v>
      </c>
      <c r="X152">
        <v>67526</v>
      </c>
      <c r="Y152">
        <v>868.08</v>
      </c>
    </row>
    <row r="153" spans="9:25">
      <c r="I153" s="28">
        <v>43131</v>
      </c>
      <c r="J153">
        <v>80015</v>
      </c>
      <c r="K153">
        <v>226919</v>
      </c>
      <c r="L153">
        <v>974</v>
      </c>
      <c r="M153">
        <v>51097</v>
      </c>
      <c r="N153">
        <v>25199</v>
      </c>
      <c r="O153">
        <v>53566</v>
      </c>
      <c r="P153">
        <v>130339</v>
      </c>
      <c r="Q153">
        <v>10426</v>
      </c>
      <c r="R153">
        <v>58531</v>
      </c>
      <c r="S153">
        <v>490100</v>
      </c>
      <c r="T153">
        <v>7851</v>
      </c>
      <c r="U153">
        <v>957053</v>
      </c>
      <c r="V153">
        <v>42743</v>
      </c>
      <c r="W153">
        <v>82782</v>
      </c>
      <c r="X153">
        <v>53674</v>
      </c>
      <c r="Y153">
        <v>878.83</v>
      </c>
    </row>
    <row r="154" spans="9:25">
      <c r="I154" s="28">
        <v>43132</v>
      </c>
      <c r="J154">
        <v>75623</v>
      </c>
      <c r="K154">
        <v>552158</v>
      </c>
      <c r="L154">
        <v>1854</v>
      </c>
      <c r="M154">
        <v>230917</v>
      </c>
      <c r="N154">
        <v>34166</v>
      </c>
      <c r="O154">
        <v>40059</v>
      </c>
      <c r="P154">
        <v>139297</v>
      </c>
      <c r="Q154">
        <v>11850</v>
      </c>
      <c r="R154">
        <v>74535</v>
      </c>
      <c r="S154">
        <v>701327</v>
      </c>
      <c r="T154">
        <v>9678</v>
      </c>
      <c r="U154">
        <v>1049127</v>
      </c>
      <c r="V154">
        <v>52730</v>
      </c>
      <c r="W154">
        <v>105680</v>
      </c>
      <c r="X154">
        <v>30115</v>
      </c>
      <c r="Y154">
        <v>886.44</v>
      </c>
    </row>
    <row r="155" spans="9:25">
      <c r="I155" s="28">
        <v>43133</v>
      </c>
      <c r="J155">
        <v>49404</v>
      </c>
      <c r="K155">
        <v>342476</v>
      </c>
      <c r="L155">
        <v>6651</v>
      </c>
      <c r="M155">
        <v>48278</v>
      </c>
      <c r="N155">
        <v>3420</v>
      </c>
      <c r="O155">
        <v>9716</v>
      </c>
      <c r="P155">
        <v>102302</v>
      </c>
      <c r="Q155">
        <v>7387</v>
      </c>
      <c r="R155">
        <v>26407</v>
      </c>
      <c r="S155">
        <v>313028</v>
      </c>
      <c r="T155">
        <v>9597</v>
      </c>
      <c r="U155">
        <v>702772</v>
      </c>
      <c r="V155">
        <v>35654</v>
      </c>
      <c r="W155">
        <v>20931</v>
      </c>
      <c r="X155">
        <v>29978</v>
      </c>
      <c r="Y155">
        <v>875.38</v>
      </c>
    </row>
    <row r="156" spans="9:25">
      <c r="I156" s="28">
        <v>43136</v>
      </c>
      <c r="J156">
        <v>1027545</v>
      </c>
      <c r="K156">
        <v>504516</v>
      </c>
      <c r="L156">
        <v>2162</v>
      </c>
      <c r="M156">
        <v>37691</v>
      </c>
      <c r="N156">
        <v>17539</v>
      </c>
      <c r="O156">
        <v>30076</v>
      </c>
      <c r="P156">
        <v>108081</v>
      </c>
      <c r="Q156">
        <v>3925</v>
      </c>
      <c r="R156">
        <v>40761</v>
      </c>
      <c r="S156">
        <v>301805</v>
      </c>
      <c r="T156">
        <v>9732</v>
      </c>
      <c r="U156">
        <v>646535</v>
      </c>
      <c r="V156">
        <v>44629</v>
      </c>
      <c r="W156">
        <v>579877</v>
      </c>
      <c r="X156">
        <v>48973</v>
      </c>
      <c r="Y156">
        <v>853.67</v>
      </c>
    </row>
    <row r="157" spans="9:25">
      <c r="I157" s="28">
        <v>43137</v>
      </c>
      <c r="J157">
        <v>127295</v>
      </c>
      <c r="K157">
        <v>673673</v>
      </c>
      <c r="L157">
        <v>730</v>
      </c>
      <c r="M157">
        <v>212232</v>
      </c>
      <c r="N157">
        <v>25587</v>
      </c>
      <c r="O157">
        <v>45348</v>
      </c>
      <c r="P157">
        <v>193581</v>
      </c>
      <c r="Q157">
        <v>141286</v>
      </c>
      <c r="R157">
        <v>80698</v>
      </c>
      <c r="S157">
        <v>663429</v>
      </c>
      <c r="T157">
        <v>12772</v>
      </c>
      <c r="U157">
        <v>1477819</v>
      </c>
      <c r="V157">
        <v>60879</v>
      </c>
      <c r="W157">
        <v>674431</v>
      </c>
      <c r="X157">
        <v>63848</v>
      </c>
      <c r="Y157">
        <v>838.8</v>
      </c>
    </row>
    <row r="158" spans="9:25">
      <c r="I158" s="28">
        <v>43138</v>
      </c>
      <c r="J158">
        <v>1133639</v>
      </c>
      <c r="K158">
        <v>546745</v>
      </c>
      <c r="L158">
        <v>276</v>
      </c>
      <c r="M158">
        <v>19891</v>
      </c>
      <c r="N158">
        <v>17530</v>
      </c>
      <c r="O158">
        <v>41522</v>
      </c>
      <c r="P158">
        <v>76461</v>
      </c>
      <c r="Q158">
        <v>23064</v>
      </c>
      <c r="R158">
        <v>15615</v>
      </c>
      <c r="S158">
        <v>673438</v>
      </c>
      <c r="T158">
        <v>9905</v>
      </c>
      <c r="U158">
        <v>467368</v>
      </c>
      <c r="V158">
        <v>23175</v>
      </c>
      <c r="W158">
        <v>797940</v>
      </c>
      <c r="X158">
        <v>33067</v>
      </c>
      <c r="Y158">
        <v>849.94</v>
      </c>
    </row>
    <row r="159" spans="9:25">
      <c r="I159" s="28">
        <v>43139</v>
      </c>
      <c r="J159">
        <v>178763</v>
      </c>
      <c r="K159">
        <v>359814</v>
      </c>
      <c r="L159">
        <v>695</v>
      </c>
      <c r="M159">
        <v>20352</v>
      </c>
      <c r="N159">
        <v>17546</v>
      </c>
      <c r="O159">
        <v>18299</v>
      </c>
      <c r="P159">
        <v>105878</v>
      </c>
      <c r="Q159">
        <v>35707</v>
      </c>
      <c r="R159">
        <v>34555</v>
      </c>
      <c r="S159">
        <v>756804</v>
      </c>
      <c r="T159">
        <v>4310</v>
      </c>
      <c r="U159">
        <v>930531</v>
      </c>
      <c r="V159">
        <v>44935</v>
      </c>
      <c r="W159">
        <v>580312</v>
      </c>
      <c r="X159">
        <v>7695</v>
      </c>
      <c r="Y159">
        <v>841.38</v>
      </c>
    </row>
    <row r="160" spans="9:25">
      <c r="I160" s="28">
        <v>43140</v>
      </c>
      <c r="J160">
        <v>21892</v>
      </c>
      <c r="K160">
        <v>617362</v>
      </c>
      <c r="L160">
        <v>1302</v>
      </c>
      <c r="M160">
        <v>105933</v>
      </c>
      <c r="N160">
        <v>10995</v>
      </c>
      <c r="O160">
        <v>90261</v>
      </c>
      <c r="P160">
        <v>117492</v>
      </c>
      <c r="Q160">
        <v>14166</v>
      </c>
      <c r="R160">
        <v>20630</v>
      </c>
      <c r="S160">
        <v>544275</v>
      </c>
      <c r="T160">
        <v>4096</v>
      </c>
      <c r="U160">
        <v>990471</v>
      </c>
      <c r="V160">
        <v>37552</v>
      </c>
      <c r="W160">
        <v>167844</v>
      </c>
      <c r="X160">
        <v>16860</v>
      </c>
      <c r="Y160">
        <v>828.78</v>
      </c>
    </row>
    <row r="161" spans="9:25">
      <c r="I161" s="28">
        <v>43143</v>
      </c>
      <c r="J161">
        <v>17617</v>
      </c>
      <c r="K161">
        <v>808410</v>
      </c>
      <c r="L161">
        <v>3050</v>
      </c>
      <c r="M161">
        <v>27453</v>
      </c>
      <c r="N161">
        <v>24091</v>
      </c>
      <c r="O161">
        <v>74531</v>
      </c>
      <c r="P161">
        <v>117979</v>
      </c>
      <c r="Q161">
        <v>38741</v>
      </c>
      <c r="R161">
        <v>13802</v>
      </c>
      <c r="S161">
        <v>613106</v>
      </c>
      <c r="T161">
        <v>7290</v>
      </c>
      <c r="U161">
        <v>371041</v>
      </c>
      <c r="V161">
        <v>30721</v>
      </c>
      <c r="W161">
        <v>138088</v>
      </c>
      <c r="X161">
        <v>3215</v>
      </c>
      <c r="Y161">
        <v>823.46</v>
      </c>
    </row>
    <row r="162" spans="9:25">
      <c r="I162" s="28">
        <v>43144</v>
      </c>
      <c r="J162">
        <v>25457</v>
      </c>
      <c r="K162">
        <v>435673</v>
      </c>
      <c r="L162">
        <v>886</v>
      </c>
      <c r="M162">
        <v>25805</v>
      </c>
      <c r="N162">
        <v>4300</v>
      </c>
      <c r="O162">
        <v>25935</v>
      </c>
      <c r="P162">
        <v>74731</v>
      </c>
      <c r="Q162">
        <v>17667</v>
      </c>
      <c r="R162">
        <v>7184</v>
      </c>
      <c r="S162">
        <v>356327</v>
      </c>
      <c r="T162">
        <v>4060</v>
      </c>
      <c r="U162">
        <v>613625</v>
      </c>
      <c r="V162">
        <v>73229</v>
      </c>
      <c r="W162">
        <v>93104</v>
      </c>
      <c r="X162">
        <v>19674</v>
      </c>
      <c r="Y162">
        <v>821.85</v>
      </c>
    </row>
    <row r="163" spans="9:25">
      <c r="I163" s="28">
        <v>43145</v>
      </c>
      <c r="J163">
        <v>28030</v>
      </c>
      <c r="K163">
        <v>155838</v>
      </c>
      <c r="L163">
        <v>360</v>
      </c>
      <c r="M163">
        <v>38014</v>
      </c>
      <c r="N163">
        <v>26986</v>
      </c>
      <c r="O163">
        <v>8147</v>
      </c>
      <c r="P163">
        <v>51598</v>
      </c>
      <c r="Q163">
        <v>6058</v>
      </c>
      <c r="R163">
        <v>8695</v>
      </c>
      <c r="S163">
        <v>293533</v>
      </c>
      <c r="T163">
        <v>11379</v>
      </c>
      <c r="U163">
        <v>339048</v>
      </c>
      <c r="V163">
        <v>143367</v>
      </c>
      <c r="W163">
        <v>196360</v>
      </c>
      <c r="X163">
        <v>12395</v>
      </c>
      <c r="Y163">
        <v>825.64</v>
      </c>
    </row>
    <row r="164" spans="9:25">
      <c r="I164" s="28">
        <v>43146</v>
      </c>
      <c r="J164">
        <v>323657</v>
      </c>
      <c r="K164">
        <v>171809</v>
      </c>
      <c r="L164">
        <v>1115</v>
      </c>
      <c r="M164">
        <v>11134</v>
      </c>
      <c r="N164">
        <v>150706</v>
      </c>
      <c r="O164">
        <v>26849</v>
      </c>
      <c r="P164">
        <v>72048</v>
      </c>
      <c r="Q164">
        <v>3571</v>
      </c>
      <c r="R164">
        <v>12091</v>
      </c>
      <c r="S164">
        <v>319067</v>
      </c>
      <c r="T164">
        <v>7469</v>
      </c>
      <c r="U164">
        <v>597156</v>
      </c>
      <c r="V164">
        <v>101868</v>
      </c>
      <c r="W164">
        <v>71899</v>
      </c>
      <c r="X164">
        <v>2965</v>
      </c>
      <c r="Y164">
        <v>842.9</v>
      </c>
    </row>
    <row r="165" spans="9:25">
      <c r="I165" s="28">
        <v>43147</v>
      </c>
      <c r="J165">
        <v>41584</v>
      </c>
      <c r="K165">
        <v>155215</v>
      </c>
      <c r="L165">
        <v>0</v>
      </c>
      <c r="M165">
        <v>35647</v>
      </c>
      <c r="N165">
        <v>8373</v>
      </c>
      <c r="O165">
        <v>15631</v>
      </c>
      <c r="P165">
        <v>166995</v>
      </c>
      <c r="Q165">
        <v>8806</v>
      </c>
      <c r="R165">
        <v>6377</v>
      </c>
      <c r="S165">
        <v>301718</v>
      </c>
      <c r="T165">
        <v>10149</v>
      </c>
      <c r="U165">
        <v>791681</v>
      </c>
      <c r="V165">
        <v>177740</v>
      </c>
      <c r="W165">
        <v>264519</v>
      </c>
      <c r="X165">
        <v>67961</v>
      </c>
      <c r="Y165">
        <v>846.07</v>
      </c>
    </row>
    <row r="166" spans="9:25">
      <c r="I166" s="28">
        <v>43151</v>
      </c>
      <c r="J166">
        <v>64881</v>
      </c>
      <c r="K166">
        <v>186002</v>
      </c>
      <c r="L166">
        <v>927</v>
      </c>
      <c r="M166">
        <v>170234</v>
      </c>
      <c r="N166">
        <v>4071</v>
      </c>
      <c r="O166">
        <v>13873</v>
      </c>
      <c r="P166">
        <v>102828</v>
      </c>
      <c r="Q166">
        <v>19645</v>
      </c>
      <c r="R166">
        <v>5197</v>
      </c>
      <c r="S166">
        <v>354439</v>
      </c>
      <c r="T166">
        <v>7367</v>
      </c>
      <c r="U166">
        <v>584582</v>
      </c>
      <c r="V166">
        <v>39855</v>
      </c>
      <c r="W166">
        <v>124306</v>
      </c>
      <c r="X166">
        <v>6840</v>
      </c>
      <c r="Y166">
        <v>841.83</v>
      </c>
    </row>
    <row r="167" spans="9:25">
      <c r="I167" s="28">
        <v>43152</v>
      </c>
      <c r="J167">
        <v>32550</v>
      </c>
      <c r="K167">
        <v>114272</v>
      </c>
      <c r="L167">
        <v>3404</v>
      </c>
      <c r="M167">
        <v>33958</v>
      </c>
      <c r="N167">
        <v>5023</v>
      </c>
      <c r="O167">
        <v>1956</v>
      </c>
      <c r="P167">
        <v>65763</v>
      </c>
      <c r="Q167">
        <v>3909</v>
      </c>
      <c r="R167">
        <v>4945</v>
      </c>
      <c r="S167">
        <v>399531</v>
      </c>
      <c r="T167">
        <v>7224</v>
      </c>
      <c r="U167">
        <v>631745</v>
      </c>
      <c r="V167">
        <v>10291</v>
      </c>
      <c r="W167">
        <v>67665</v>
      </c>
      <c r="X167">
        <v>16478</v>
      </c>
      <c r="Y167">
        <v>838.69</v>
      </c>
    </row>
    <row r="168" spans="9:25">
      <c r="I168" s="28">
        <v>43153</v>
      </c>
      <c r="J168">
        <v>16162</v>
      </c>
      <c r="K168">
        <v>218174</v>
      </c>
      <c r="L168">
        <v>3679</v>
      </c>
      <c r="M168">
        <v>205979</v>
      </c>
      <c r="N168">
        <v>11138</v>
      </c>
      <c r="O168">
        <v>2555</v>
      </c>
      <c r="P168">
        <v>135369</v>
      </c>
      <c r="Q168">
        <v>9250</v>
      </c>
      <c r="R168">
        <v>14930</v>
      </c>
      <c r="S168">
        <v>599929</v>
      </c>
      <c r="T168">
        <v>17354</v>
      </c>
      <c r="U168">
        <v>660656</v>
      </c>
      <c r="V168">
        <v>49504</v>
      </c>
      <c r="W168">
        <v>10326422</v>
      </c>
      <c r="X168">
        <v>72219</v>
      </c>
      <c r="Y168">
        <v>845.34</v>
      </c>
    </row>
    <row r="169" spans="9:25">
      <c r="I169" s="28">
        <v>43154</v>
      </c>
      <c r="J169">
        <v>13845</v>
      </c>
      <c r="K169">
        <v>175548</v>
      </c>
      <c r="L169">
        <v>1024</v>
      </c>
      <c r="M169">
        <v>48843</v>
      </c>
      <c r="N169">
        <v>4735</v>
      </c>
      <c r="O169">
        <v>8191</v>
      </c>
      <c r="P169">
        <v>114966</v>
      </c>
      <c r="Q169">
        <v>6339</v>
      </c>
      <c r="R169">
        <v>6841</v>
      </c>
      <c r="S169">
        <v>317485</v>
      </c>
      <c r="T169">
        <v>12368</v>
      </c>
      <c r="U169">
        <v>497183</v>
      </c>
      <c r="V169">
        <v>30224</v>
      </c>
      <c r="W169">
        <v>65071</v>
      </c>
      <c r="X169">
        <v>18748</v>
      </c>
      <c r="Y169">
        <v>844.12</v>
      </c>
    </row>
    <row r="170" spans="9:25">
      <c r="I170" s="28">
        <v>43157</v>
      </c>
      <c r="J170">
        <v>40982</v>
      </c>
      <c r="K170">
        <v>89443</v>
      </c>
      <c r="L170">
        <v>241</v>
      </c>
      <c r="M170">
        <v>35413</v>
      </c>
      <c r="N170">
        <v>8315</v>
      </c>
      <c r="O170">
        <v>2812</v>
      </c>
      <c r="P170">
        <v>87032</v>
      </c>
      <c r="Q170">
        <v>8435</v>
      </c>
      <c r="R170">
        <v>10109</v>
      </c>
      <c r="S170">
        <v>298097</v>
      </c>
      <c r="T170">
        <v>11888</v>
      </c>
      <c r="U170">
        <v>292522</v>
      </c>
      <c r="V170">
        <v>9482</v>
      </c>
      <c r="W170">
        <v>31938</v>
      </c>
      <c r="X170">
        <v>2708</v>
      </c>
      <c r="Y170">
        <v>837.04</v>
      </c>
    </row>
    <row r="171" spans="9:25">
      <c r="I171" s="28">
        <v>43158</v>
      </c>
      <c r="J171">
        <v>9771</v>
      </c>
      <c r="K171">
        <v>144468</v>
      </c>
      <c r="L171">
        <v>1166</v>
      </c>
      <c r="M171">
        <v>127221</v>
      </c>
      <c r="N171">
        <v>23415</v>
      </c>
      <c r="O171">
        <v>5400</v>
      </c>
      <c r="P171">
        <v>97463</v>
      </c>
      <c r="Q171">
        <v>59479</v>
      </c>
      <c r="R171">
        <v>61003</v>
      </c>
      <c r="S171">
        <v>513787</v>
      </c>
      <c r="T171">
        <v>9789</v>
      </c>
      <c r="U171">
        <v>518225</v>
      </c>
      <c r="V171">
        <v>25230</v>
      </c>
      <c r="W171">
        <v>33228</v>
      </c>
      <c r="X171">
        <v>26387</v>
      </c>
      <c r="Y171">
        <v>837.77</v>
      </c>
    </row>
    <row r="172" spans="9:25">
      <c r="I172" s="28">
        <v>43159</v>
      </c>
      <c r="J172">
        <v>120329</v>
      </c>
      <c r="K172">
        <v>241049</v>
      </c>
      <c r="L172">
        <v>177</v>
      </c>
      <c r="M172">
        <v>77914</v>
      </c>
      <c r="N172">
        <v>230</v>
      </c>
      <c r="O172">
        <v>5084</v>
      </c>
      <c r="P172">
        <v>271882</v>
      </c>
      <c r="Q172">
        <v>26502</v>
      </c>
      <c r="R172">
        <v>15723</v>
      </c>
      <c r="S172">
        <v>1123831</v>
      </c>
      <c r="T172">
        <v>3340</v>
      </c>
      <c r="U172">
        <v>680866</v>
      </c>
      <c r="V172">
        <v>36917</v>
      </c>
      <c r="W172">
        <v>67878</v>
      </c>
      <c r="X172">
        <v>51191</v>
      </c>
      <c r="Y172">
        <v>835.66</v>
      </c>
    </row>
    <row r="173" spans="9:25">
      <c r="I173" s="28">
        <v>43160</v>
      </c>
      <c r="J173">
        <v>23132</v>
      </c>
      <c r="K173">
        <v>931679</v>
      </c>
      <c r="L173">
        <v>0</v>
      </c>
      <c r="M173">
        <v>27583</v>
      </c>
      <c r="N173">
        <v>21091</v>
      </c>
      <c r="O173">
        <v>3361</v>
      </c>
      <c r="P173">
        <v>129679</v>
      </c>
      <c r="Q173">
        <v>115403</v>
      </c>
      <c r="R173">
        <v>19163</v>
      </c>
      <c r="S173">
        <v>510389</v>
      </c>
      <c r="T173">
        <v>8637</v>
      </c>
      <c r="U173">
        <v>246240</v>
      </c>
      <c r="V173">
        <v>20025</v>
      </c>
      <c r="W173">
        <v>24200</v>
      </c>
      <c r="X173">
        <v>29920</v>
      </c>
      <c r="Y173">
        <v>831</v>
      </c>
    </row>
    <row r="174" spans="9:25">
      <c r="I174" s="28">
        <v>43161</v>
      </c>
      <c r="J174">
        <v>31157</v>
      </c>
      <c r="K174">
        <v>557759</v>
      </c>
      <c r="L174">
        <v>43</v>
      </c>
      <c r="M174">
        <v>43320</v>
      </c>
      <c r="N174">
        <v>6173</v>
      </c>
      <c r="O174">
        <v>19640</v>
      </c>
      <c r="P174">
        <v>172871</v>
      </c>
      <c r="Q174">
        <v>50226</v>
      </c>
      <c r="R174">
        <v>16986</v>
      </c>
      <c r="S174">
        <v>1982370</v>
      </c>
      <c r="T174">
        <v>8047</v>
      </c>
      <c r="U174">
        <v>538200</v>
      </c>
      <c r="V174">
        <v>29462</v>
      </c>
      <c r="W174">
        <v>60825</v>
      </c>
      <c r="X174">
        <v>78690</v>
      </c>
      <c r="Y174">
        <v>813.09</v>
      </c>
    </row>
    <row r="175" spans="9:25">
      <c r="I175" s="28">
        <v>43164</v>
      </c>
      <c r="J175">
        <v>27665</v>
      </c>
      <c r="K175">
        <v>250301</v>
      </c>
      <c r="L175">
        <v>834</v>
      </c>
      <c r="M175">
        <v>80891</v>
      </c>
      <c r="N175">
        <v>17194</v>
      </c>
      <c r="O175">
        <v>45121</v>
      </c>
      <c r="P175">
        <v>182155</v>
      </c>
      <c r="Q175">
        <v>15028</v>
      </c>
      <c r="R175">
        <v>20099</v>
      </c>
      <c r="S175">
        <v>762341</v>
      </c>
      <c r="T175">
        <v>9513</v>
      </c>
      <c r="U175">
        <v>620047</v>
      </c>
      <c r="V175">
        <v>26910</v>
      </c>
      <c r="W175">
        <v>219001</v>
      </c>
      <c r="X175">
        <v>37541</v>
      </c>
      <c r="Y175">
        <v>794.51</v>
      </c>
    </row>
    <row r="176" spans="9:25">
      <c r="I176" s="28">
        <v>43165</v>
      </c>
      <c r="J176">
        <v>116904</v>
      </c>
      <c r="K176">
        <v>447140</v>
      </c>
      <c r="L176">
        <v>442</v>
      </c>
      <c r="M176">
        <v>111536</v>
      </c>
      <c r="N176">
        <v>5870</v>
      </c>
      <c r="O176">
        <v>2112</v>
      </c>
      <c r="P176">
        <v>177596</v>
      </c>
      <c r="Q176">
        <v>12235</v>
      </c>
      <c r="R176">
        <v>16679</v>
      </c>
      <c r="S176">
        <v>1131348</v>
      </c>
      <c r="T176">
        <v>4409</v>
      </c>
      <c r="U176">
        <v>1356060</v>
      </c>
      <c r="V176">
        <v>22612</v>
      </c>
      <c r="W176">
        <v>89053</v>
      </c>
      <c r="X176">
        <v>34464</v>
      </c>
      <c r="Y176">
        <v>799.2</v>
      </c>
    </row>
    <row r="177" spans="9:25">
      <c r="I177" s="28">
        <v>43166</v>
      </c>
      <c r="J177">
        <v>14533</v>
      </c>
      <c r="K177">
        <v>196920</v>
      </c>
      <c r="L177">
        <v>698</v>
      </c>
      <c r="M177">
        <v>51059</v>
      </c>
      <c r="N177">
        <v>45506</v>
      </c>
      <c r="O177">
        <v>11429</v>
      </c>
      <c r="P177">
        <v>154211</v>
      </c>
      <c r="Q177">
        <v>19082</v>
      </c>
      <c r="R177">
        <v>16471</v>
      </c>
      <c r="S177">
        <v>374392</v>
      </c>
      <c r="T177">
        <v>8244</v>
      </c>
      <c r="U177">
        <v>438155</v>
      </c>
      <c r="V177">
        <v>36901</v>
      </c>
      <c r="W177">
        <v>59421</v>
      </c>
      <c r="X177">
        <v>20339</v>
      </c>
      <c r="Y177">
        <v>798.41</v>
      </c>
    </row>
    <row r="178" spans="9:25">
      <c r="I178" s="28">
        <v>43167</v>
      </c>
      <c r="J178">
        <v>50222</v>
      </c>
      <c r="K178">
        <v>217552</v>
      </c>
      <c r="L178">
        <v>4176</v>
      </c>
      <c r="M178">
        <v>19753</v>
      </c>
      <c r="N178">
        <v>69235</v>
      </c>
      <c r="O178">
        <v>1509</v>
      </c>
      <c r="P178">
        <v>81598</v>
      </c>
      <c r="Q178">
        <v>15072</v>
      </c>
      <c r="R178">
        <v>17458</v>
      </c>
      <c r="S178">
        <v>333624</v>
      </c>
      <c r="T178">
        <v>6868</v>
      </c>
      <c r="U178">
        <v>511155</v>
      </c>
      <c r="V178">
        <v>38574</v>
      </c>
      <c r="W178">
        <v>51051</v>
      </c>
      <c r="X178">
        <v>39500</v>
      </c>
      <c r="Y178">
        <v>812.53</v>
      </c>
    </row>
    <row r="179" spans="9:25">
      <c r="I179" s="28">
        <v>43168</v>
      </c>
      <c r="J179">
        <v>28415</v>
      </c>
      <c r="K179">
        <v>184820</v>
      </c>
      <c r="L179">
        <v>2689</v>
      </c>
      <c r="M179">
        <v>43434</v>
      </c>
      <c r="N179">
        <v>28997</v>
      </c>
      <c r="O179">
        <v>1084</v>
      </c>
      <c r="P179">
        <v>150425</v>
      </c>
      <c r="Q179">
        <v>28705</v>
      </c>
      <c r="R179">
        <v>38094</v>
      </c>
      <c r="S179">
        <v>576975</v>
      </c>
      <c r="T179">
        <v>4578</v>
      </c>
      <c r="U179">
        <v>652435</v>
      </c>
      <c r="V179">
        <v>46776</v>
      </c>
      <c r="W179">
        <v>53760</v>
      </c>
      <c r="X179">
        <v>660</v>
      </c>
      <c r="Y179">
        <v>821.57</v>
      </c>
    </row>
    <row r="180" spans="9:25">
      <c r="I180" s="28">
        <v>43171</v>
      </c>
      <c r="J180">
        <v>91212</v>
      </c>
      <c r="K180">
        <v>255482</v>
      </c>
      <c r="L180">
        <v>1180</v>
      </c>
      <c r="M180">
        <v>34569</v>
      </c>
      <c r="N180">
        <v>6053</v>
      </c>
      <c r="O180">
        <v>8344</v>
      </c>
      <c r="P180">
        <v>103041</v>
      </c>
      <c r="Q180">
        <v>16837</v>
      </c>
      <c r="R180">
        <v>31070</v>
      </c>
      <c r="S180">
        <v>482485</v>
      </c>
      <c r="T180">
        <v>6044</v>
      </c>
      <c r="U180">
        <v>436254</v>
      </c>
      <c r="V180">
        <v>57678</v>
      </c>
      <c r="W180">
        <v>29790</v>
      </c>
      <c r="X180">
        <v>59224</v>
      </c>
      <c r="Y180">
        <v>831.74</v>
      </c>
    </row>
    <row r="181" spans="9:25">
      <c r="I181" s="28">
        <v>43172</v>
      </c>
      <c r="J181">
        <v>1772075</v>
      </c>
      <c r="K181">
        <v>399792</v>
      </c>
      <c r="L181">
        <v>1172</v>
      </c>
      <c r="M181">
        <v>24521</v>
      </c>
      <c r="N181">
        <v>126533</v>
      </c>
      <c r="O181">
        <v>3903</v>
      </c>
      <c r="P181">
        <v>145863</v>
      </c>
      <c r="Q181">
        <v>16739</v>
      </c>
      <c r="R181">
        <v>6790</v>
      </c>
      <c r="S181">
        <v>704162</v>
      </c>
      <c r="T181">
        <v>6853</v>
      </c>
      <c r="U181">
        <v>668488</v>
      </c>
      <c r="V181">
        <v>30341</v>
      </c>
      <c r="W181">
        <v>26134</v>
      </c>
      <c r="X181">
        <v>30847</v>
      </c>
      <c r="Y181">
        <v>829.33</v>
      </c>
    </row>
    <row r="182" spans="9:25">
      <c r="I182" s="28">
        <v>43173</v>
      </c>
      <c r="J182">
        <v>14423</v>
      </c>
      <c r="K182">
        <v>376802</v>
      </c>
      <c r="L182">
        <v>703</v>
      </c>
      <c r="M182">
        <v>25183</v>
      </c>
      <c r="N182">
        <v>227540</v>
      </c>
      <c r="O182">
        <v>26184</v>
      </c>
      <c r="P182">
        <v>59753</v>
      </c>
      <c r="Q182">
        <v>17827</v>
      </c>
      <c r="R182">
        <v>11707</v>
      </c>
      <c r="S182">
        <v>1092283</v>
      </c>
      <c r="T182">
        <v>6652</v>
      </c>
      <c r="U182">
        <v>190093</v>
      </c>
      <c r="V182">
        <v>81572</v>
      </c>
      <c r="W182">
        <v>23014</v>
      </c>
      <c r="X182">
        <v>37921</v>
      </c>
      <c r="Y182">
        <v>823.82</v>
      </c>
    </row>
    <row r="183" spans="9:25">
      <c r="I183" s="28">
        <v>43174</v>
      </c>
      <c r="J183">
        <v>15191</v>
      </c>
      <c r="K183">
        <v>257736</v>
      </c>
      <c r="L183">
        <v>1710</v>
      </c>
      <c r="M183">
        <v>64817</v>
      </c>
      <c r="N183">
        <v>144171</v>
      </c>
      <c r="O183">
        <v>10293</v>
      </c>
      <c r="P183">
        <v>151941</v>
      </c>
      <c r="Q183">
        <v>23208</v>
      </c>
      <c r="R183">
        <v>8343</v>
      </c>
      <c r="S183">
        <v>282087</v>
      </c>
      <c r="T183">
        <v>3193</v>
      </c>
      <c r="U183">
        <v>491086</v>
      </c>
      <c r="V183">
        <v>83138</v>
      </c>
      <c r="W183">
        <v>29530</v>
      </c>
      <c r="X183">
        <v>25690</v>
      </c>
      <c r="Y183">
        <v>817.69</v>
      </c>
    </row>
    <row r="184" spans="9:25">
      <c r="I184" s="28">
        <v>43175</v>
      </c>
      <c r="J184">
        <v>167962</v>
      </c>
      <c r="K184">
        <v>1507985</v>
      </c>
      <c r="L184">
        <v>130</v>
      </c>
      <c r="M184">
        <v>129227</v>
      </c>
      <c r="N184">
        <v>13149</v>
      </c>
      <c r="O184">
        <v>13861</v>
      </c>
      <c r="P184">
        <v>285253</v>
      </c>
      <c r="Q184">
        <v>152235</v>
      </c>
      <c r="R184">
        <v>8774</v>
      </c>
      <c r="S184">
        <v>1295670</v>
      </c>
      <c r="T184">
        <v>7637</v>
      </c>
      <c r="U184">
        <v>1149116</v>
      </c>
      <c r="V184">
        <v>87270</v>
      </c>
      <c r="W184">
        <v>16012</v>
      </c>
      <c r="X184">
        <v>20950</v>
      </c>
      <c r="Y184">
        <v>813.91</v>
      </c>
    </row>
    <row r="185" spans="9:25">
      <c r="I185" s="28">
        <v>43178</v>
      </c>
      <c r="J185">
        <v>13847</v>
      </c>
      <c r="K185">
        <v>225885</v>
      </c>
      <c r="L185">
        <v>276</v>
      </c>
      <c r="M185">
        <v>11683</v>
      </c>
      <c r="N185">
        <v>20498</v>
      </c>
      <c r="O185">
        <v>11881</v>
      </c>
      <c r="P185">
        <v>32411</v>
      </c>
      <c r="Q185">
        <v>5913</v>
      </c>
      <c r="R185">
        <v>15977</v>
      </c>
      <c r="S185">
        <v>120641</v>
      </c>
      <c r="T185">
        <v>7207</v>
      </c>
      <c r="U185">
        <v>179632</v>
      </c>
      <c r="V185">
        <v>17923</v>
      </c>
      <c r="W185">
        <v>522927</v>
      </c>
      <c r="X185">
        <v>25983</v>
      </c>
      <c r="Y185">
        <v>807.44</v>
      </c>
    </row>
    <row r="186" spans="9:25">
      <c r="I186" s="28">
        <v>43179</v>
      </c>
      <c r="J186">
        <v>837523</v>
      </c>
      <c r="K186">
        <v>145141</v>
      </c>
      <c r="L186">
        <v>500</v>
      </c>
      <c r="M186">
        <v>21261</v>
      </c>
      <c r="N186">
        <v>70000</v>
      </c>
      <c r="O186">
        <v>15856</v>
      </c>
      <c r="P186">
        <v>74717</v>
      </c>
      <c r="Q186">
        <v>16923</v>
      </c>
      <c r="R186">
        <v>13488</v>
      </c>
      <c r="S186">
        <v>223950</v>
      </c>
      <c r="T186">
        <v>5030</v>
      </c>
      <c r="U186">
        <v>644841</v>
      </c>
      <c r="V186">
        <v>16936</v>
      </c>
      <c r="W186">
        <v>1278449</v>
      </c>
      <c r="X186">
        <v>16273</v>
      </c>
      <c r="Y186">
        <v>805.58</v>
      </c>
    </row>
    <row r="187" spans="9:25">
      <c r="I187" s="28">
        <v>43180</v>
      </c>
      <c r="J187">
        <v>55807</v>
      </c>
      <c r="K187">
        <v>101893</v>
      </c>
      <c r="L187">
        <v>961</v>
      </c>
      <c r="M187">
        <v>48260</v>
      </c>
      <c r="N187">
        <v>36827</v>
      </c>
      <c r="O187">
        <v>5763</v>
      </c>
      <c r="P187">
        <v>84599</v>
      </c>
      <c r="Q187">
        <v>11338</v>
      </c>
      <c r="R187">
        <v>15810</v>
      </c>
      <c r="S187">
        <v>269308</v>
      </c>
      <c r="T187">
        <v>7967</v>
      </c>
      <c r="U187">
        <v>430475</v>
      </c>
      <c r="V187">
        <v>9821</v>
      </c>
      <c r="W187">
        <v>624624</v>
      </c>
      <c r="X187">
        <v>34417</v>
      </c>
      <c r="Y187">
        <v>800.1</v>
      </c>
    </row>
    <row r="188" spans="9:25">
      <c r="I188" s="28">
        <v>43181</v>
      </c>
      <c r="J188">
        <v>31978</v>
      </c>
      <c r="K188">
        <v>1165318</v>
      </c>
      <c r="L188">
        <v>153</v>
      </c>
      <c r="M188">
        <v>29393</v>
      </c>
      <c r="N188">
        <v>19521</v>
      </c>
      <c r="O188">
        <v>1582</v>
      </c>
      <c r="P188">
        <v>123182</v>
      </c>
      <c r="Q188">
        <v>8617</v>
      </c>
      <c r="R188">
        <v>12913</v>
      </c>
      <c r="S188">
        <v>519074</v>
      </c>
      <c r="T188">
        <v>4762</v>
      </c>
      <c r="U188">
        <v>379964</v>
      </c>
      <c r="V188">
        <v>63355</v>
      </c>
      <c r="W188">
        <v>426442</v>
      </c>
      <c r="X188">
        <v>8743</v>
      </c>
      <c r="Y188">
        <v>787.5</v>
      </c>
    </row>
    <row r="189" spans="9:25">
      <c r="I189" s="28">
        <v>43182</v>
      </c>
      <c r="J189">
        <v>35507</v>
      </c>
      <c r="K189">
        <v>645168</v>
      </c>
      <c r="L189">
        <v>6756251</v>
      </c>
      <c r="M189">
        <v>320794</v>
      </c>
      <c r="N189">
        <v>17331</v>
      </c>
      <c r="O189">
        <v>5372</v>
      </c>
      <c r="P189">
        <v>132843</v>
      </c>
      <c r="Q189">
        <v>15255</v>
      </c>
      <c r="R189">
        <v>18213</v>
      </c>
      <c r="S189">
        <v>271211</v>
      </c>
      <c r="T189">
        <v>6045</v>
      </c>
      <c r="U189">
        <v>501968</v>
      </c>
      <c r="V189">
        <v>90401</v>
      </c>
      <c r="W189">
        <v>149435</v>
      </c>
      <c r="X189">
        <v>18771</v>
      </c>
      <c r="Y189">
        <v>785.72</v>
      </c>
    </row>
    <row r="190" spans="9:25">
      <c r="I190" s="28">
        <v>43185</v>
      </c>
      <c r="J190">
        <v>25518</v>
      </c>
      <c r="K190">
        <v>432310</v>
      </c>
      <c r="L190">
        <v>3546</v>
      </c>
      <c r="M190">
        <v>191471</v>
      </c>
      <c r="N190">
        <v>15823</v>
      </c>
      <c r="O190">
        <v>594</v>
      </c>
      <c r="P190">
        <v>51054</v>
      </c>
      <c r="Q190">
        <v>9408</v>
      </c>
      <c r="R190">
        <v>26203</v>
      </c>
      <c r="S190">
        <v>263397</v>
      </c>
      <c r="T190">
        <v>6827</v>
      </c>
      <c r="U190">
        <v>345537</v>
      </c>
      <c r="V190">
        <v>11163</v>
      </c>
      <c r="W190">
        <v>407205</v>
      </c>
      <c r="X190">
        <v>73867</v>
      </c>
      <c r="Y190">
        <v>790.05</v>
      </c>
    </row>
    <row r="191" spans="9:25">
      <c r="I191" s="28">
        <v>43186</v>
      </c>
      <c r="J191">
        <v>137623</v>
      </c>
      <c r="K191">
        <v>323560</v>
      </c>
      <c r="L191">
        <v>2625</v>
      </c>
      <c r="M191">
        <v>44102</v>
      </c>
      <c r="N191">
        <v>5866</v>
      </c>
      <c r="O191">
        <v>2286</v>
      </c>
      <c r="P191">
        <v>87935</v>
      </c>
      <c r="Q191">
        <v>41293</v>
      </c>
      <c r="R191">
        <v>10409</v>
      </c>
      <c r="S191">
        <v>403261</v>
      </c>
      <c r="T191">
        <v>5449</v>
      </c>
      <c r="U191">
        <v>426554</v>
      </c>
      <c r="V191">
        <v>11628</v>
      </c>
      <c r="W191">
        <v>457622</v>
      </c>
      <c r="X191">
        <v>28689</v>
      </c>
      <c r="Y191">
        <v>794.56</v>
      </c>
    </row>
    <row r="192" spans="9:25">
      <c r="I192" s="28">
        <v>43187</v>
      </c>
      <c r="J192">
        <v>23582</v>
      </c>
      <c r="K192">
        <v>372391</v>
      </c>
      <c r="L192">
        <v>1375</v>
      </c>
      <c r="M192">
        <v>99733</v>
      </c>
      <c r="N192">
        <v>12500</v>
      </c>
      <c r="O192">
        <v>3077</v>
      </c>
      <c r="P192">
        <v>136409</v>
      </c>
      <c r="Q192">
        <v>46282</v>
      </c>
      <c r="R192">
        <v>2175</v>
      </c>
      <c r="S192">
        <v>461454</v>
      </c>
      <c r="T192">
        <v>10131</v>
      </c>
      <c r="U192">
        <v>297269</v>
      </c>
      <c r="V192">
        <v>42620</v>
      </c>
      <c r="W192">
        <v>209466</v>
      </c>
      <c r="X192">
        <v>3475</v>
      </c>
      <c r="Y192">
        <v>790.8</v>
      </c>
    </row>
    <row r="193" spans="9:25">
      <c r="I193" s="28">
        <v>43188</v>
      </c>
      <c r="J193">
        <v>30157</v>
      </c>
      <c r="K193">
        <v>383396</v>
      </c>
      <c r="L193">
        <v>16</v>
      </c>
      <c r="M193">
        <v>81775</v>
      </c>
      <c r="N193">
        <v>37989</v>
      </c>
      <c r="O193">
        <v>8929</v>
      </c>
      <c r="P193">
        <v>65992</v>
      </c>
      <c r="Q193">
        <v>23770</v>
      </c>
      <c r="R193">
        <v>8354</v>
      </c>
      <c r="S193">
        <v>587042</v>
      </c>
      <c r="T193">
        <v>7758</v>
      </c>
      <c r="U193">
        <v>470122</v>
      </c>
      <c r="V193">
        <v>24595</v>
      </c>
      <c r="W193">
        <v>1090790</v>
      </c>
      <c r="X193">
        <v>10820</v>
      </c>
      <c r="Y193">
        <v>780.5</v>
      </c>
    </row>
    <row r="194" spans="9:25">
      <c r="I194" s="28">
        <v>43193</v>
      </c>
      <c r="J194">
        <v>52191</v>
      </c>
      <c r="K194">
        <v>415605</v>
      </c>
      <c r="L194">
        <v>409</v>
      </c>
      <c r="M194">
        <v>31476</v>
      </c>
      <c r="N194">
        <v>10889</v>
      </c>
      <c r="O194">
        <v>8883</v>
      </c>
      <c r="P194">
        <v>47487</v>
      </c>
      <c r="Q194">
        <v>7265</v>
      </c>
      <c r="R194">
        <v>3166</v>
      </c>
      <c r="S194">
        <v>674749</v>
      </c>
      <c r="T194">
        <v>4773</v>
      </c>
      <c r="U194">
        <v>369290</v>
      </c>
      <c r="V194">
        <v>28931</v>
      </c>
      <c r="W194">
        <v>224824</v>
      </c>
      <c r="X194">
        <v>7556</v>
      </c>
      <c r="Y194">
        <v>779.45</v>
      </c>
    </row>
    <row r="195" spans="9:25">
      <c r="I195" s="28">
        <v>43194</v>
      </c>
      <c r="J195">
        <v>138173</v>
      </c>
      <c r="K195">
        <v>258603</v>
      </c>
      <c r="L195">
        <v>171</v>
      </c>
      <c r="M195">
        <v>13221</v>
      </c>
      <c r="N195">
        <v>8681</v>
      </c>
      <c r="O195">
        <v>5068</v>
      </c>
      <c r="P195">
        <v>78548</v>
      </c>
      <c r="Q195">
        <v>7450</v>
      </c>
      <c r="R195">
        <v>14297</v>
      </c>
      <c r="S195">
        <v>566489</v>
      </c>
      <c r="T195">
        <v>7360</v>
      </c>
      <c r="U195">
        <v>350247</v>
      </c>
      <c r="V195">
        <v>19809</v>
      </c>
      <c r="W195">
        <v>483162</v>
      </c>
      <c r="X195">
        <v>2500</v>
      </c>
      <c r="Y195">
        <v>781.14</v>
      </c>
    </row>
    <row r="196" spans="9:25">
      <c r="I196" s="28">
        <v>43195</v>
      </c>
      <c r="J196">
        <v>19920</v>
      </c>
      <c r="K196">
        <v>348105</v>
      </c>
      <c r="L196">
        <v>125</v>
      </c>
      <c r="M196">
        <v>22655</v>
      </c>
      <c r="N196">
        <v>8904</v>
      </c>
      <c r="O196">
        <v>2524</v>
      </c>
      <c r="P196">
        <v>86986</v>
      </c>
      <c r="Q196">
        <v>6059</v>
      </c>
      <c r="R196">
        <v>8685</v>
      </c>
      <c r="S196">
        <v>693736</v>
      </c>
      <c r="T196">
        <v>7515</v>
      </c>
      <c r="U196">
        <v>550373</v>
      </c>
      <c r="V196">
        <v>12285</v>
      </c>
      <c r="W196">
        <v>190328</v>
      </c>
      <c r="X196">
        <v>4172</v>
      </c>
      <c r="Y196">
        <v>801.14</v>
      </c>
    </row>
    <row r="197" spans="9:25">
      <c r="I197" s="28">
        <v>43200</v>
      </c>
      <c r="J197">
        <v>19976</v>
      </c>
      <c r="K197">
        <v>770541</v>
      </c>
      <c r="L197">
        <v>1513</v>
      </c>
      <c r="M197">
        <v>41188</v>
      </c>
      <c r="N197">
        <v>11684</v>
      </c>
      <c r="O197">
        <v>21060</v>
      </c>
      <c r="P197">
        <v>159830</v>
      </c>
      <c r="Q197">
        <v>6476</v>
      </c>
      <c r="R197">
        <v>10416</v>
      </c>
      <c r="S197">
        <v>804824</v>
      </c>
      <c r="T197">
        <v>4607</v>
      </c>
      <c r="U197">
        <v>748037</v>
      </c>
      <c r="V197">
        <v>31126</v>
      </c>
      <c r="W197">
        <v>90540</v>
      </c>
      <c r="X197">
        <v>24848</v>
      </c>
      <c r="Y197">
        <v>810.54</v>
      </c>
    </row>
    <row r="198" spans="9:25">
      <c r="I198" s="28">
        <v>43201</v>
      </c>
      <c r="J198">
        <v>63335</v>
      </c>
      <c r="K198">
        <v>921014</v>
      </c>
      <c r="L198">
        <v>238</v>
      </c>
      <c r="M198">
        <v>39241</v>
      </c>
      <c r="N198">
        <v>15891</v>
      </c>
      <c r="O198">
        <v>7206</v>
      </c>
      <c r="P198">
        <v>72507</v>
      </c>
      <c r="Q198">
        <v>11933</v>
      </c>
      <c r="R198">
        <v>419</v>
      </c>
      <c r="S198">
        <v>318158</v>
      </c>
      <c r="T198">
        <v>8228</v>
      </c>
      <c r="U198">
        <v>537508</v>
      </c>
      <c r="V198">
        <v>38468</v>
      </c>
      <c r="W198">
        <v>308409</v>
      </c>
      <c r="X198">
        <v>19353</v>
      </c>
      <c r="Y198">
        <v>799.31</v>
      </c>
    </row>
    <row r="199" spans="9:25">
      <c r="I199" s="28">
        <v>43202</v>
      </c>
      <c r="J199">
        <v>83708</v>
      </c>
      <c r="K199">
        <v>454172</v>
      </c>
      <c r="L199">
        <v>136</v>
      </c>
      <c r="M199">
        <v>28801</v>
      </c>
      <c r="N199">
        <v>68964</v>
      </c>
      <c r="O199">
        <v>3465</v>
      </c>
      <c r="P199">
        <v>179833</v>
      </c>
      <c r="Q199">
        <v>33829</v>
      </c>
      <c r="R199">
        <v>9708</v>
      </c>
      <c r="S199">
        <v>313367</v>
      </c>
      <c r="T199">
        <v>7523</v>
      </c>
      <c r="U199">
        <v>931744</v>
      </c>
      <c r="V199">
        <v>13010</v>
      </c>
      <c r="W199">
        <v>129270</v>
      </c>
      <c r="X199">
        <v>3353</v>
      </c>
      <c r="Y199">
        <v>806.08</v>
      </c>
    </row>
    <row r="200" spans="9:25">
      <c r="I200" s="28">
        <v>43203</v>
      </c>
      <c r="J200">
        <v>12977</v>
      </c>
      <c r="K200">
        <v>365996</v>
      </c>
      <c r="L200">
        <v>9</v>
      </c>
      <c r="M200">
        <v>22170</v>
      </c>
      <c r="N200">
        <v>13633</v>
      </c>
      <c r="O200">
        <v>151744</v>
      </c>
      <c r="P200">
        <v>82952</v>
      </c>
      <c r="Q200">
        <v>10564</v>
      </c>
      <c r="R200">
        <v>12735</v>
      </c>
      <c r="S200">
        <v>231924</v>
      </c>
      <c r="T200">
        <v>3503</v>
      </c>
      <c r="U200">
        <v>672322</v>
      </c>
      <c r="V200">
        <v>13636</v>
      </c>
      <c r="W200">
        <v>268033</v>
      </c>
      <c r="X200">
        <v>3272</v>
      </c>
      <c r="Y200">
        <v>810.93</v>
      </c>
    </row>
    <row r="201" spans="9:25">
      <c r="I201" s="28">
        <v>43206</v>
      </c>
      <c r="J201">
        <v>28604</v>
      </c>
      <c r="K201">
        <v>120174</v>
      </c>
      <c r="L201">
        <v>500</v>
      </c>
      <c r="M201">
        <v>26358</v>
      </c>
      <c r="N201">
        <v>112425</v>
      </c>
      <c r="O201">
        <v>116397</v>
      </c>
      <c r="P201">
        <v>60194</v>
      </c>
      <c r="Q201">
        <v>10721</v>
      </c>
      <c r="R201">
        <v>18266</v>
      </c>
      <c r="S201">
        <v>403804</v>
      </c>
      <c r="T201">
        <v>6057</v>
      </c>
      <c r="U201">
        <v>312920</v>
      </c>
      <c r="V201">
        <v>60303</v>
      </c>
      <c r="W201">
        <v>500536</v>
      </c>
      <c r="X201">
        <v>977</v>
      </c>
      <c r="Y201">
        <v>820.88</v>
      </c>
    </row>
    <row r="202" spans="9:25">
      <c r="I202" s="28">
        <v>43207</v>
      </c>
      <c r="J202">
        <v>20448</v>
      </c>
      <c r="K202">
        <v>707368</v>
      </c>
      <c r="L202">
        <v>1832</v>
      </c>
      <c r="M202">
        <v>55303</v>
      </c>
      <c r="N202">
        <v>29749</v>
      </c>
      <c r="O202">
        <v>31316</v>
      </c>
      <c r="P202">
        <v>111376</v>
      </c>
      <c r="Q202">
        <v>9321</v>
      </c>
      <c r="R202">
        <v>37050</v>
      </c>
      <c r="S202">
        <v>418267</v>
      </c>
      <c r="T202">
        <v>6264</v>
      </c>
      <c r="U202">
        <v>1103893</v>
      </c>
      <c r="V202">
        <v>21317</v>
      </c>
      <c r="W202">
        <v>241349</v>
      </c>
      <c r="X202">
        <v>19325</v>
      </c>
      <c r="Y202">
        <v>836.94</v>
      </c>
    </row>
    <row r="203" spans="9:25">
      <c r="I203" s="28">
        <v>43208</v>
      </c>
      <c r="J203">
        <v>14737</v>
      </c>
      <c r="K203">
        <v>516267</v>
      </c>
      <c r="L203">
        <v>238</v>
      </c>
      <c r="M203">
        <v>36582</v>
      </c>
      <c r="N203">
        <v>10369</v>
      </c>
      <c r="O203">
        <v>19721</v>
      </c>
      <c r="P203">
        <v>102098</v>
      </c>
      <c r="Q203">
        <v>8144</v>
      </c>
      <c r="R203">
        <v>17006</v>
      </c>
      <c r="S203">
        <v>307396</v>
      </c>
      <c r="T203">
        <v>4147</v>
      </c>
      <c r="U203">
        <v>439709</v>
      </c>
      <c r="V203">
        <v>24528</v>
      </c>
      <c r="W203">
        <v>76423</v>
      </c>
      <c r="X203">
        <v>133</v>
      </c>
      <c r="Y203">
        <v>842.34</v>
      </c>
    </row>
    <row r="204" spans="9:25">
      <c r="I204" s="28">
        <v>43209</v>
      </c>
      <c r="J204">
        <v>11661</v>
      </c>
      <c r="K204">
        <v>767578</v>
      </c>
      <c r="L204">
        <v>1445</v>
      </c>
      <c r="M204">
        <v>40126</v>
      </c>
      <c r="N204">
        <v>24494</v>
      </c>
      <c r="O204">
        <v>31835</v>
      </c>
      <c r="P204">
        <v>102116</v>
      </c>
      <c r="Q204">
        <v>51644</v>
      </c>
      <c r="R204">
        <v>16168</v>
      </c>
      <c r="S204">
        <v>365145</v>
      </c>
      <c r="T204">
        <v>7121</v>
      </c>
      <c r="U204">
        <v>620165</v>
      </c>
      <c r="V204">
        <v>34410</v>
      </c>
      <c r="W204">
        <v>159035</v>
      </c>
      <c r="X204">
        <v>3070</v>
      </c>
      <c r="Y204">
        <v>848.71</v>
      </c>
    </row>
    <row r="205" spans="9:25">
      <c r="I205" s="28">
        <v>43210</v>
      </c>
      <c r="J205">
        <v>35462</v>
      </c>
      <c r="K205">
        <v>555986</v>
      </c>
      <c r="L205">
        <v>16</v>
      </c>
      <c r="M205">
        <v>52901</v>
      </c>
      <c r="N205">
        <v>100667</v>
      </c>
      <c r="O205">
        <v>7521</v>
      </c>
      <c r="P205">
        <v>116479</v>
      </c>
      <c r="Q205">
        <v>21001</v>
      </c>
      <c r="R205">
        <v>4267</v>
      </c>
      <c r="S205">
        <v>300966</v>
      </c>
      <c r="T205">
        <v>6592</v>
      </c>
      <c r="U205">
        <v>1029332</v>
      </c>
      <c r="V205">
        <v>92304</v>
      </c>
      <c r="W205">
        <v>375311</v>
      </c>
      <c r="X205">
        <v>13820</v>
      </c>
      <c r="Y205">
        <v>844.7</v>
      </c>
    </row>
    <row r="206" spans="9:25">
      <c r="I206" s="28">
        <v>43213</v>
      </c>
      <c r="J206">
        <v>24684</v>
      </c>
      <c r="K206">
        <v>498778</v>
      </c>
      <c r="L206">
        <v>1909</v>
      </c>
      <c r="M206">
        <v>9950</v>
      </c>
      <c r="N206">
        <v>19406</v>
      </c>
      <c r="O206">
        <v>11770</v>
      </c>
      <c r="P206">
        <v>39103</v>
      </c>
      <c r="Q206">
        <v>6149</v>
      </c>
      <c r="R206">
        <v>3438</v>
      </c>
      <c r="S206">
        <v>174505</v>
      </c>
      <c r="T206">
        <v>6014</v>
      </c>
      <c r="U206">
        <v>630349</v>
      </c>
      <c r="V206">
        <v>17607</v>
      </c>
      <c r="W206">
        <v>231004</v>
      </c>
      <c r="X206">
        <v>6100</v>
      </c>
      <c r="Y206">
        <v>838.63</v>
      </c>
    </row>
    <row r="207" spans="9:25">
      <c r="I207" s="28">
        <v>43214</v>
      </c>
      <c r="J207">
        <v>27546</v>
      </c>
      <c r="K207">
        <v>388984</v>
      </c>
      <c r="L207">
        <v>900</v>
      </c>
      <c r="M207">
        <v>15501</v>
      </c>
      <c r="N207">
        <v>27663</v>
      </c>
      <c r="O207">
        <v>14592</v>
      </c>
      <c r="P207">
        <v>70318</v>
      </c>
      <c r="Q207">
        <v>11252</v>
      </c>
      <c r="R207">
        <v>15611</v>
      </c>
      <c r="S207">
        <v>284677</v>
      </c>
      <c r="T207">
        <v>6718</v>
      </c>
      <c r="U207">
        <v>869523</v>
      </c>
      <c r="V207">
        <v>33168</v>
      </c>
      <c r="W207">
        <v>29450</v>
      </c>
      <c r="X207">
        <v>830</v>
      </c>
      <c r="Y207">
        <v>837.53</v>
      </c>
    </row>
    <row r="208" spans="9:25">
      <c r="I208" s="28">
        <v>43215</v>
      </c>
      <c r="J208">
        <v>24547</v>
      </c>
      <c r="K208">
        <v>211178</v>
      </c>
      <c r="L208">
        <v>2415</v>
      </c>
      <c r="M208">
        <v>48711</v>
      </c>
      <c r="N208">
        <v>251334</v>
      </c>
      <c r="O208">
        <v>6337</v>
      </c>
      <c r="P208">
        <v>77022</v>
      </c>
      <c r="Q208">
        <v>10800</v>
      </c>
      <c r="R208">
        <v>8532</v>
      </c>
      <c r="S208">
        <v>224939</v>
      </c>
      <c r="T208">
        <v>4273</v>
      </c>
      <c r="U208">
        <v>502886</v>
      </c>
      <c r="V208">
        <v>35978</v>
      </c>
      <c r="W208">
        <v>65535</v>
      </c>
      <c r="X208">
        <v>290</v>
      </c>
      <c r="Y208">
        <v>825.93</v>
      </c>
    </row>
    <row r="209" spans="9:25">
      <c r="I209" s="28">
        <v>43216</v>
      </c>
      <c r="J209">
        <v>21641</v>
      </c>
      <c r="K209">
        <v>247427</v>
      </c>
      <c r="L209">
        <v>100</v>
      </c>
      <c r="M209">
        <v>16594</v>
      </c>
      <c r="N209">
        <v>37299</v>
      </c>
      <c r="O209">
        <v>6369</v>
      </c>
      <c r="P209">
        <v>91586</v>
      </c>
      <c r="Q209">
        <v>11319</v>
      </c>
      <c r="R209">
        <v>2441</v>
      </c>
      <c r="S209">
        <v>513950</v>
      </c>
      <c r="T209">
        <v>8232</v>
      </c>
      <c r="U209">
        <v>311075</v>
      </c>
      <c r="V209">
        <v>21900</v>
      </c>
      <c r="W209">
        <v>249890</v>
      </c>
      <c r="X209">
        <v>11174</v>
      </c>
      <c r="Y209">
        <v>835.8</v>
      </c>
    </row>
    <row r="210" spans="9:25">
      <c r="I210" s="28">
        <v>43217</v>
      </c>
      <c r="J210">
        <v>20661</v>
      </c>
      <c r="K210">
        <v>279155</v>
      </c>
      <c r="L210">
        <v>1010</v>
      </c>
      <c r="M210">
        <v>40440</v>
      </c>
      <c r="N210">
        <v>45928</v>
      </c>
      <c r="O210">
        <v>19585</v>
      </c>
      <c r="P210">
        <v>58499</v>
      </c>
      <c r="Q210">
        <v>8232</v>
      </c>
      <c r="R210">
        <v>2771</v>
      </c>
      <c r="S210">
        <v>247211</v>
      </c>
      <c r="T210">
        <v>6079</v>
      </c>
      <c r="U210">
        <v>828873</v>
      </c>
      <c r="V210">
        <v>25395</v>
      </c>
      <c r="W210">
        <v>81232</v>
      </c>
      <c r="X210">
        <v>52543</v>
      </c>
      <c r="Y210">
        <v>849.26</v>
      </c>
    </row>
    <row r="211" spans="9:25">
      <c r="I211" s="28">
        <v>43220</v>
      </c>
      <c r="J211">
        <v>53280</v>
      </c>
      <c r="K211">
        <v>419170</v>
      </c>
      <c r="L211">
        <v>175</v>
      </c>
      <c r="M211">
        <v>37094</v>
      </c>
      <c r="N211">
        <v>315256</v>
      </c>
      <c r="O211">
        <v>42275</v>
      </c>
      <c r="P211">
        <v>142215</v>
      </c>
      <c r="Q211">
        <v>8765</v>
      </c>
      <c r="R211">
        <v>76390</v>
      </c>
      <c r="S211">
        <v>613075</v>
      </c>
      <c r="T211">
        <v>8122</v>
      </c>
      <c r="U211">
        <v>547342</v>
      </c>
      <c r="V211">
        <v>41920</v>
      </c>
      <c r="W211">
        <v>72765</v>
      </c>
      <c r="X211">
        <v>34742</v>
      </c>
      <c r="Y211">
        <v>858.22</v>
      </c>
    </row>
    <row r="212" spans="9:25">
      <c r="I212" s="28">
        <v>43222</v>
      </c>
      <c r="J212">
        <v>20943</v>
      </c>
      <c r="K212">
        <v>147479</v>
      </c>
      <c r="L212">
        <v>3130</v>
      </c>
      <c r="M212">
        <v>30203</v>
      </c>
      <c r="N212">
        <v>231104</v>
      </c>
      <c r="O212">
        <v>16742</v>
      </c>
      <c r="P212">
        <v>44385</v>
      </c>
      <c r="Q212">
        <v>44168</v>
      </c>
      <c r="R212">
        <v>34893</v>
      </c>
      <c r="S212">
        <v>624004</v>
      </c>
      <c r="T212">
        <v>18600</v>
      </c>
      <c r="U212">
        <v>319529</v>
      </c>
      <c r="V212">
        <v>20293</v>
      </c>
      <c r="W212">
        <v>76836</v>
      </c>
      <c r="X212">
        <v>13630</v>
      </c>
      <c r="Y212">
        <v>858.06</v>
      </c>
    </row>
    <row r="213" spans="9:25">
      <c r="I213" s="28">
        <v>43223</v>
      </c>
      <c r="J213">
        <v>9320</v>
      </c>
      <c r="K213">
        <v>221940</v>
      </c>
      <c r="L213">
        <v>84</v>
      </c>
      <c r="M213">
        <v>42218</v>
      </c>
      <c r="N213">
        <v>17513</v>
      </c>
      <c r="O213">
        <v>10324</v>
      </c>
      <c r="P213">
        <v>128221</v>
      </c>
      <c r="Q213">
        <v>41636</v>
      </c>
      <c r="R213">
        <v>8461</v>
      </c>
      <c r="S213">
        <v>321345</v>
      </c>
      <c r="T213">
        <v>27339</v>
      </c>
      <c r="U213">
        <v>349875</v>
      </c>
      <c r="V213">
        <v>11873</v>
      </c>
      <c r="W213">
        <v>256547</v>
      </c>
      <c r="X213">
        <v>10200</v>
      </c>
      <c r="Y213">
        <v>839.34</v>
      </c>
    </row>
    <row r="214" spans="9:25">
      <c r="I214" s="28">
        <v>43224</v>
      </c>
      <c r="J214">
        <v>24805</v>
      </c>
      <c r="K214">
        <v>305757</v>
      </c>
      <c r="L214">
        <v>1151</v>
      </c>
      <c r="M214">
        <v>54565</v>
      </c>
      <c r="N214">
        <v>30071</v>
      </c>
      <c r="O214">
        <v>19730</v>
      </c>
      <c r="P214">
        <v>107645</v>
      </c>
      <c r="Q214">
        <v>25082</v>
      </c>
      <c r="R214">
        <v>37076</v>
      </c>
      <c r="S214">
        <v>361911</v>
      </c>
      <c r="T214">
        <v>8653</v>
      </c>
      <c r="U214">
        <v>489919</v>
      </c>
      <c r="V214">
        <v>17818</v>
      </c>
      <c r="W214">
        <v>293582</v>
      </c>
      <c r="X214">
        <v>18694</v>
      </c>
      <c r="Y214">
        <v>823.89</v>
      </c>
    </row>
    <row r="215" spans="9:25">
      <c r="I215" s="28">
        <v>43227</v>
      </c>
      <c r="J215">
        <v>32751</v>
      </c>
      <c r="K215">
        <v>274960</v>
      </c>
      <c r="L215">
        <v>210</v>
      </c>
      <c r="M215">
        <v>19274</v>
      </c>
      <c r="N215">
        <v>33701</v>
      </c>
      <c r="O215">
        <v>13348</v>
      </c>
      <c r="P215">
        <v>91750</v>
      </c>
      <c r="Q215">
        <v>5328</v>
      </c>
      <c r="R215">
        <v>15304</v>
      </c>
      <c r="S215">
        <v>256730</v>
      </c>
      <c r="T215">
        <v>3589</v>
      </c>
      <c r="U215">
        <v>251251</v>
      </c>
      <c r="V215">
        <v>27214</v>
      </c>
      <c r="W215">
        <v>46594</v>
      </c>
      <c r="X215">
        <v>24543</v>
      </c>
      <c r="Y215">
        <v>810.72</v>
      </c>
    </row>
    <row r="216" spans="9:25">
      <c r="I216" s="28">
        <v>43228</v>
      </c>
      <c r="J216">
        <v>38730</v>
      </c>
      <c r="K216">
        <v>236132</v>
      </c>
      <c r="L216">
        <v>1845</v>
      </c>
      <c r="M216">
        <v>40879</v>
      </c>
      <c r="N216">
        <v>216954</v>
      </c>
      <c r="O216">
        <v>29558</v>
      </c>
      <c r="P216">
        <v>132950</v>
      </c>
      <c r="Q216">
        <v>15655</v>
      </c>
      <c r="R216">
        <v>59009</v>
      </c>
      <c r="S216">
        <v>536771</v>
      </c>
      <c r="T216">
        <v>13882</v>
      </c>
      <c r="U216">
        <v>483985</v>
      </c>
      <c r="V216">
        <v>66786</v>
      </c>
      <c r="W216">
        <v>220773</v>
      </c>
      <c r="X216">
        <v>40257</v>
      </c>
      <c r="Y216">
        <v>817.92</v>
      </c>
    </row>
    <row r="217" spans="9:25">
      <c r="I217" s="28">
        <v>43229</v>
      </c>
      <c r="J217">
        <v>36709</v>
      </c>
      <c r="K217">
        <v>136915</v>
      </c>
      <c r="L217">
        <v>108</v>
      </c>
      <c r="M217">
        <v>62317</v>
      </c>
      <c r="N217">
        <v>181193</v>
      </c>
      <c r="O217">
        <v>3061</v>
      </c>
      <c r="P217">
        <v>124928</v>
      </c>
      <c r="Q217">
        <v>31371</v>
      </c>
      <c r="R217">
        <v>14092</v>
      </c>
      <c r="S217">
        <v>207829</v>
      </c>
      <c r="T217">
        <v>3171</v>
      </c>
      <c r="U217">
        <v>547511</v>
      </c>
      <c r="V217">
        <v>14058</v>
      </c>
      <c r="W217">
        <v>81247</v>
      </c>
      <c r="X217">
        <v>35842</v>
      </c>
      <c r="Y217">
        <v>818.67</v>
      </c>
    </row>
    <row r="218" spans="9:25">
      <c r="I218" s="28">
        <v>43230</v>
      </c>
      <c r="J218">
        <v>16437</v>
      </c>
      <c r="K218">
        <v>142116</v>
      </c>
      <c r="L218">
        <v>253</v>
      </c>
      <c r="M218">
        <v>18062</v>
      </c>
      <c r="N218">
        <v>15570</v>
      </c>
      <c r="O218">
        <v>4203</v>
      </c>
      <c r="P218">
        <v>128484</v>
      </c>
      <c r="Q218">
        <v>33039</v>
      </c>
      <c r="R218">
        <v>4531</v>
      </c>
      <c r="S218">
        <v>163770</v>
      </c>
      <c r="T218">
        <v>11814</v>
      </c>
      <c r="U218">
        <v>409068</v>
      </c>
      <c r="V218">
        <v>26848</v>
      </c>
      <c r="W218">
        <v>42679</v>
      </c>
      <c r="X218">
        <v>10550</v>
      </c>
      <c r="Y218">
        <v>817.66</v>
      </c>
    </row>
    <row r="219" spans="9:25">
      <c r="I219" s="28">
        <v>43231</v>
      </c>
      <c r="J219">
        <v>77319</v>
      </c>
      <c r="K219">
        <v>60126</v>
      </c>
      <c r="L219">
        <v>255</v>
      </c>
      <c r="M219">
        <v>10227</v>
      </c>
      <c r="N219">
        <v>10810</v>
      </c>
      <c r="O219">
        <v>3121</v>
      </c>
      <c r="P219">
        <v>101886</v>
      </c>
      <c r="Q219">
        <v>27705</v>
      </c>
      <c r="R219">
        <v>18388</v>
      </c>
      <c r="S219">
        <v>121971</v>
      </c>
      <c r="T219">
        <v>12991</v>
      </c>
      <c r="U219">
        <v>558039</v>
      </c>
      <c r="V219">
        <v>8711</v>
      </c>
      <c r="W219">
        <v>32855</v>
      </c>
      <c r="X219">
        <v>15460</v>
      </c>
      <c r="Y219">
        <v>822.37</v>
      </c>
    </row>
    <row r="220" spans="9:25">
      <c r="I220" s="28">
        <v>43234</v>
      </c>
      <c r="J220">
        <v>11618</v>
      </c>
      <c r="K220">
        <v>197410</v>
      </c>
      <c r="L220">
        <v>199</v>
      </c>
      <c r="M220">
        <v>23767</v>
      </c>
      <c r="N220">
        <v>7599</v>
      </c>
      <c r="O220">
        <v>1310</v>
      </c>
      <c r="P220">
        <v>83658</v>
      </c>
      <c r="Q220">
        <v>8365</v>
      </c>
      <c r="R220">
        <v>7580</v>
      </c>
      <c r="S220">
        <v>178176</v>
      </c>
      <c r="T220">
        <v>4915</v>
      </c>
      <c r="U220">
        <v>396690</v>
      </c>
      <c r="V220">
        <v>25097</v>
      </c>
      <c r="W220">
        <v>41952</v>
      </c>
      <c r="X220">
        <v>9173</v>
      </c>
      <c r="Y220">
        <v>815.99</v>
      </c>
    </row>
    <row r="221" spans="9:25">
      <c r="I221" s="28">
        <v>43235</v>
      </c>
      <c r="J221">
        <v>20062</v>
      </c>
      <c r="K221">
        <v>205590</v>
      </c>
      <c r="L221">
        <v>62</v>
      </c>
      <c r="M221">
        <v>35363</v>
      </c>
      <c r="N221">
        <v>4260</v>
      </c>
      <c r="O221">
        <v>3353</v>
      </c>
      <c r="P221">
        <v>107468</v>
      </c>
      <c r="Q221">
        <v>8270</v>
      </c>
      <c r="R221">
        <v>12707</v>
      </c>
      <c r="S221">
        <v>522388</v>
      </c>
      <c r="T221">
        <v>37651</v>
      </c>
      <c r="U221">
        <v>332007</v>
      </c>
      <c r="V221">
        <v>57454</v>
      </c>
      <c r="W221">
        <v>172668</v>
      </c>
      <c r="X221">
        <v>11462</v>
      </c>
      <c r="Y221">
        <v>799.37</v>
      </c>
    </row>
    <row r="222" spans="9:25">
      <c r="I222" s="28">
        <v>43236</v>
      </c>
      <c r="J222">
        <v>72288</v>
      </c>
      <c r="K222">
        <v>226990</v>
      </c>
      <c r="L222">
        <v>13455</v>
      </c>
      <c r="M222">
        <v>20234</v>
      </c>
      <c r="N222">
        <v>9649</v>
      </c>
      <c r="O222">
        <v>8952</v>
      </c>
      <c r="P222">
        <v>198789</v>
      </c>
      <c r="Q222">
        <v>6862</v>
      </c>
      <c r="R222">
        <v>19910</v>
      </c>
      <c r="S222">
        <v>609929</v>
      </c>
      <c r="T222">
        <v>11094</v>
      </c>
      <c r="U222">
        <v>603712</v>
      </c>
      <c r="V222">
        <v>41736</v>
      </c>
      <c r="W222">
        <v>151060</v>
      </c>
      <c r="X222">
        <v>11800</v>
      </c>
      <c r="Y222">
        <v>787.9</v>
      </c>
    </row>
    <row r="223" spans="9:25">
      <c r="I223" s="28">
        <v>43237</v>
      </c>
      <c r="J223">
        <v>35550</v>
      </c>
      <c r="K223">
        <v>130841</v>
      </c>
      <c r="L223">
        <v>19436</v>
      </c>
      <c r="M223">
        <v>56480</v>
      </c>
      <c r="N223">
        <v>11854</v>
      </c>
      <c r="O223">
        <v>2399</v>
      </c>
      <c r="P223">
        <v>170974</v>
      </c>
      <c r="Q223">
        <v>8097</v>
      </c>
      <c r="R223">
        <v>4089</v>
      </c>
      <c r="S223">
        <v>372631</v>
      </c>
      <c r="T223">
        <v>6487</v>
      </c>
      <c r="U223">
        <v>665833</v>
      </c>
      <c r="V223">
        <v>31781</v>
      </c>
      <c r="W223">
        <v>59584</v>
      </c>
      <c r="X223">
        <v>15900</v>
      </c>
      <c r="Y223">
        <v>786.2</v>
      </c>
    </row>
    <row r="224" spans="9:25">
      <c r="I224" s="28">
        <v>43238</v>
      </c>
      <c r="J224">
        <v>39898</v>
      </c>
      <c r="K224">
        <v>120484</v>
      </c>
      <c r="L224">
        <v>676</v>
      </c>
      <c r="M224">
        <v>229814</v>
      </c>
      <c r="N224">
        <v>46410</v>
      </c>
      <c r="O224">
        <v>1198</v>
      </c>
      <c r="P224">
        <v>158850</v>
      </c>
      <c r="Q224">
        <v>10759</v>
      </c>
      <c r="R224">
        <v>18727</v>
      </c>
      <c r="S224">
        <v>500384</v>
      </c>
      <c r="T224">
        <v>5735</v>
      </c>
      <c r="U224">
        <v>1557726</v>
      </c>
      <c r="V224">
        <v>63274</v>
      </c>
      <c r="W224">
        <v>80613</v>
      </c>
      <c r="X224">
        <v>59171</v>
      </c>
      <c r="Y224">
        <v>782.8</v>
      </c>
    </row>
    <row r="225" spans="9:25">
      <c r="I225" s="28">
        <v>43241</v>
      </c>
      <c r="J225">
        <v>76757</v>
      </c>
      <c r="K225">
        <v>62511</v>
      </c>
      <c r="L225">
        <v>210</v>
      </c>
      <c r="M225">
        <v>18469</v>
      </c>
      <c r="N225">
        <v>118924</v>
      </c>
      <c r="O225">
        <v>3598</v>
      </c>
      <c r="P225">
        <v>90765</v>
      </c>
      <c r="Q225">
        <v>6091</v>
      </c>
      <c r="R225">
        <v>32208</v>
      </c>
      <c r="S225">
        <v>1014952</v>
      </c>
      <c r="T225">
        <v>4075</v>
      </c>
      <c r="U225">
        <v>527983</v>
      </c>
      <c r="V225">
        <v>32167</v>
      </c>
      <c r="W225">
        <v>421755</v>
      </c>
      <c r="X225">
        <v>187960</v>
      </c>
      <c r="Y225">
        <v>784.46</v>
      </c>
    </row>
    <row r="226" spans="9:25">
      <c r="I226" s="28">
        <v>43242</v>
      </c>
      <c r="J226">
        <v>50978</v>
      </c>
      <c r="K226">
        <v>218011</v>
      </c>
      <c r="L226">
        <v>0</v>
      </c>
      <c r="M226">
        <v>30877</v>
      </c>
      <c r="N226">
        <v>9238</v>
      </c>
      <c r="O226">
        <v>5319</v>
      </c>
      <c r="P226">
        <v>150239</v>
      </c>
      <c r="Q226">
        <v>16306</v>
      </c>
      <c r="R226">
        <v>5385</v>
      </c>
      <c r="S226">
        <v>445930</v>
      </c>
      <c r="T226">
        <v>12500</v>
      </c>
      <c r="U226">
        <v>554836</v>
      </c>
      <c r="V226">
        <v>38483</v>
      </c>
      <c r="W226">
        <v>262494</v>
      </c>
      <c r="X226">
        <v>72513</v>
      </c>
      <c r="Y226">
        <v>797.65</v>
      </c>
    </row>
    <row r="227" spans="9:25">
      <c r="I227" s="28">
        <v>43243</v>
      </c>
      <c r="J227">
        <v>42704</v>
      </c>
      <c r="K227">
        <v>124919</v>
      </c>
      <c r="L227">
        <v>1102</v>
      </c>
      <c r="M227">
        <v>15367</v>
      </c>
      <c r="N227">
        <v>14573</v>
      </c>
      <c r="O227">
        <v>10236</v>
      </c>
      <c r="P227">
        <v>86618</v>
      </c>
      <c r="Q227">
        <v>53220</v>
      </c>
      <c r="R227">
        <v>9008</v>
      </c>
      <c r="S227">
        <v>497752</v>
      </c>
      <c r="T227">
        <v>10654</v>
      </c>
      <c r="U227">
        <v>471668</v>
      </c>
      <c r="V227">
        <v>36274</v>
      </c>
      <c r="W227">
        <v>319240</v>
      </c>
      <c r="X227">
        <v>42150</v>
      </c>
      <c r="Y227">
        <v>784.93</v>
      </c>
    </row>
    <row r="228" spans="9:25">
      <c r="I228" s="28">
        <v>43244</v>
      </c>
      <c r="J228">
        <v>47120</v>
      </c>
      <c r="K228">
        <v>163765</v>
      </c>
      <c r="L228">
        <v>170</v>
      </c>
      <c r="M228">
        <v>39299</v>
      </c>
      <c r="N228">
        <v>52036</v>
      </c>
      <c r="O228">
        <v>29252</v>
      </c>
      <c r="P228">
        <v>105730</v>
      </c>
      <c r="Q228">
        <v>19989</v>
      </c>
      <c r="R228">
        <v>34705</v>
      </c>
      <c r="S228">
        <v>321498</v>
      </c>
      <c r="T228">
        <v>3520</v>
      </c>
      <c r="U228">
        <v>696949</v>
      </c>
      <c r="V228">
        <v>62669</v>
      </c>
      <c r="W228">
        <v>177525</v>
      </c>
      <c r="X228">
        <v>11885</v>
      </c>
      <c r="Y228">
        <v>770.89</v>
      </c>
    </row>
    <row r="229" spans="9:25">
      <c r="I229" s="28">
        <v>43245</v>
      </c>
      <c r="J229">
        <v>49856</v>
      </c>
      <c r="K229">
        <v>214327</v>
      </c>
      <c r="L229">
        <v>9</v>
      </c>
      <c r="M229">
        <v>33900</v>
      </c>
      <c r="N229">
        <v>30157</v>
      </c>
      <c r="O229">
        <v>26089</v>
      </c>
      <c r="P229">
        <v>135651</v>
      </c>
      <c r="Q229">
        <v>7720</v>
      </c>
      <c r="R229">
        <v>23812</v>
      </c>
      <c r="S229">
        <v>381842</v>
      </c>
      <c r="T229">
        <v>5011</v>
      </c>
      <c r="U229">
        <v>459377</v>
      </c>
      <c r="V229">
        <v>52564</v>
      </c>
      <c r="W229">
        <v>76156</v>
      </c>
      <c r="X229">
        <v>22734</v>
      </c>
      <c r="Y229">
        <v>755.63</v>
      </c>
    </row>
    <row r="230" spans="9:25">
      <c r="I230" s="28">
        <v>43249</v>
      </c>
      <c r="J230">
        <v>63854</v>
      </c>
      <c r="K230">
        <v>585063</v>
      </c>
      <c r="L230">
        <v>135</v>
      </c>
      <c r="M230">
        <v>31012</v>
      </c>
      <c r="N230">
        <v>86551</v>
      </c>
      <c r="O230">
        <v>23906</v>
      </c>
      <c r="P230">
        <v>453910</v>
      </c>
      <c r="Q230">
        <v>6971</v>
      </c>
      <c r="R230">
        <v>28825</v>
      </c>
      <c r="S230">
        <v>752529</v>
      </c>
      <c r="T230">
        <v>5111</v>
      </c>
      <c r="U230">
        <v>1449872</v>
      </c>
      <c r="V230">
        <v>33992</v>
      </c>
      <c r="W230">
        <v>398426</v>
      </c>
      <c r="X230">
        <v>81285</v>
      </c>
      <c r="Y230">
        <v>738.08</v>
      </c>
    </row>
    <row r="231" spans="9:25">
      <c r="I231" s="28">
        <v>43250</v>
      </c>
      <c r="J231">
        <v>19315</v>
      </c>
      <c r="K231">
        <v>408159</v>
      </c>
      <c r="L231">
        <v>306</v>
      </c>
      <c r="M231">
        <v>29733</v>
      </c>
      <c r="N231">
        <v>65456</v>
      </c>
      <c r="O231">
        <v>11295</v>
      </c>
      <c r="P231">
        <v>215829</v>
      </c>
      <c r="Q231">
        <v>5661</v>
      </c>
      <c r="R231">
        <v>5195</v>
      </c>
      <c r="S231">
        <v>397169</v>
      </c>
      <c r="T231">
        <v>4120</v>
      </c>
      <c r="U231">
        <v>26240532</v>
      </c>
      <c r="V231">
        <v>20170</v>
      </c>
      <c r="W231">
        <v>185761</v>
      </c>
      <c r="X231">
        <v>36737</v>
      </c>
      <c r="Y231">
        <v>749.28</v>
      </c>
    </row>
    <row r="232" spans="9:25">
      <c r="I232" s="28">
        <v>43251</v>
      </c>
      <c r="J232">
        <v>190002</v>
      </c>
      <c r="K232">
        <v>226083</v>
      </c>
      <c r="L232">
        <v>50</v>
      </c>
      <c r="M232">
        <v>160114</v>
      </c>
      <c r="N232">
        <v>82506</v>
      </c>
      <c r="O232">
        <v>6157</v>
      </c>
      <c r="P232">
        <v>855191</v>
      </c>
      <c r="Q232">
        <v>39597</v>
      </c>
      <c r="R232">
        <v>3406</v>
      </c>
      <c r="S232">
        <v>1615588</v>
      </c>
      <c r="T232">
        <v>7783</v>
      </c>
      <c r="U232">
        <v>1831082</v>
      </c>
      <c r="V232">
        <v>21432</v>
      </c>
      <c r="W232">
        <v>132468</v>
      </c>
      <c r="X232">
        <v>187501</v>
      </c>
      <c r="Y232">
        <v>755.85</v>
      </c>
    </row>
    <row r="233" spans="9:25">
      <c r="I233" s="28">
        <v>43252</v>
      </c>
      <c r="J233">
        <v>30081</v>
      </c>
      <c r="K233">
        <v>342538</v>
      </c>
      <c r="L233">
        <v>1000</v>
      </c>
      <c r="M233">
        <v>17255</v>
      </c>
      <c r="N233">
        <v>13038</v>
      </c>
      <c r="O233">
        <v>15567</v>
      </c>
      <c r="P233">
        <v>159279</v>
      </c>
      <c r="Q233">
        <v>66402</v>
      </c>
      <c r="R233">
        <v>5631</v>
      </c>
      <c r="S233">
        <v>569374</v>
      </c>
      <c r="T233">
        <v>5353</v>
      </c>
      <c r="U233">
        <v>585902</v>
      </c>
      <c r="V233">
        <v>11193</v>
      </c>
      <c r="W233">
        <v>110805</v>
      </c>
      <c r="X233">
        <v>23561</v>
      </c>
      <c r="Y233">
        <v>776.77</v>
      </c>
    </row>
    <row r="234" spans="9:25">
      <c r="I234" s="28">
        <v>43255</v>
      </c>
      <c r="J234">
        <v>12309</v>
      </c>
      <c r="K234">
        <v>191281</v>
      </c>
      <c r="L234">
        <v>929</v>
      </c>
      <c r="M234">
        <v>24330</v>
      </c>
      <c r="N234">
        <v>7316</v>
      </c>
      <c r="O234">
        <v>11033</v>
      </c>
      <c r="P234">
        <v>90953</v>
      </c>
      <c r="Q234">
        <v>3453</v>
      </c>
      <c r="R234">
        <v>2065</v>
      </c>
      <c r="S234">
        <v>151810</v>
      </c>
      <c r="T234">
        <v>4311</v>
      </c>
      <c r="U234">
        <v>321178</v>
      </c>
      <c r="V234">
        <v>16050</v>
      </c>
      <c r="W234">
        <v>62975</v>
      </c>
      <c r="X234">
        <v>183647</v>
      </c>
      <c r="Y234">
        <v>778.57</v>
      </c>
    </row>
    <row r="235" spans="9:25">
      <c r="I235" s="28">
        <v>43256</v>
      </c>
      <c r="J235">
        <v>45401</v>
      </c>
      <c r="K235">
        <v>153328</v>
      </c>
      <c r="L235">
        <v>3</v>
      </c>
      <c r="M235">
        <v>31452</v>
      </c>
      <c r="N235">
        <v>31542</v>
      </c>
      <c r="O235">
        <v>6060</v>
      </c>
      <c r="P235">
        <v>186014</v>
      </c>
      <c r="Q235">
        <v>5346</v>
      </c>
      <c r="R235">
        <v>2651</v>
      </c>
      <c r="S235">
        <v>289915</v>
      </c>
      <c r="T235">
        <v>8765</v>
      </c>
      <c r="U235">
        <v>293743</v>
      </c>
      <c r="V235">
        <v>3534</v>
      </c>
      <c r="W235">
        <v>88381</v>
      </c>
      <c r="X235">
        <v>36981</v>
      </c>
      <c r="Y235">
        <v>789.32</v>
      </c>
    </row>
    <row r="236" spans="9:25">
      <c r="I236" s="28">
        <v>43257</v>
      </c>
      <c r="J236">
        <v>10157</v>
      </c>
      <c r="K236">
        <v>137430</v>
      </c>
      <c r="L236">
        <v>20</v>
      </c>
      <c r="M236">
        <v>30685</v>
      </c>
      <c r="N236">
        <v>8184</v>
      </c>
      <c r="O236">
        <v>702</v>
      </c>
      <c r="P236">
        <v>74101</v>
      </c>
      <c r="Q236">
        <v>7029</v>
      </c>
      <c r="R236">
        <v>2446</v>
      </c>
      <c r="S236">
        <v>281979</v>
      </c>
      <c r="T236">
        <v>5430</v>
      </c>
      <c r="U236">
        <v>581902</v>
      </c>
      <c r="V236">
        <v>7269</v>
      </c>
      <c r="W236">
        <v>60352</v>
      </c>
      <c r="X236">
        <v>4458</v>
      </c>
      <c r="Y236">
        <v>781.05</v>
      </c>
    </row>
    <row r="237" spans="9:25">
      <c r="I237" s="28">
        <v>43258</v>
      </c>
      <c r="J237">
        <v>55073</v>
      </c>
      <c r="K237">
        <v>265234</v>
      </c>
      <c r="L237">
        <v>34</v>
      </c>
      <c r="M237">
        <v>36087</v>
      </c>
      <c r="N237">
        <v>104130</v>
      </c>
      <c r="O237">
        <v>30534</v>
      </c>
      <c r="P237">
        <v>137806</v>
      </c>
      <c r="Q237">
        <v>7517</v>
      </c>
      <c r="R237">
        <v>4242</v>
      </c>
      <c r="S237">
        <v>672560</v>
      </c>
      <c r="T237">
        <v>4395</v>
      </c>
      <c r="U237">
        <v>697489</v>
      </c>
      <c r="V237">
        <v>10623</v>
      </c>
      <c r="W237">
        <v>79435</v>
      </c>
      <c r="X237">
        <v>1460</v>
      </c>
      <c r="Y237">
        <v>778.62</v>
      </c>
    </row>
    <row r="238" spans="9:25">
      <c r="I238" s="28">
        <v>43259</v>
      </c>
      <c r="J238">
        <v>20937</v>
      </c>
      <c r="K238">
        <v>219374</v>
      </c>
      <c r="L238">
        <v>20</v>
      </c>
      <c r="M238">
        <v>38517</v>
      </c>
      <c r="N238">
        <v>3491</v>
      </c>
      <c r="O238">
        <v>55131</v>
      </c>
      <c r="P238">
        <v>182185</v>
      </c>
      <c r="Q238">
        <v>6522</v>
      </c>
      <c r="R238">
        <v>2829</v>
      </c>
      <c r="S238">
        <v>441180</v>
      </c>
      <c r="T238">
        <v>3549</v>
      </c>
      <c r="U238">
        <v>634329</v>
      </c>
      <c r="V238">
        <v>18655</v>
      </c>
      <c r="W238">
        <v>61781</v>
      </c>
      <c r="X238">
        <v>1738</v>
      </c>
      <c r="Y238">
        <v>773.06</v>
      </c>
    </row>
    <row r="239" spans="9:25">
      <c r="I239" s="28">
        <v>43262</v>
      </c>
      <c r="J239">
        <v>37420</v>
      </c>
      <c r="K239">
        <v>294435</v>
      </c>
      <c r="L239">
        <v>585</v>
      </c>
      <c r="M239">
        <v>35065</v>
      </c>
      <c r="N239">
        <v>105570</v>
      </c>
      <c r="O239">
        <v>1187</v>
      </c>
      <c r="P239">
        <v>95473</v>
      </c>
      <c r="Q239">
        <v>8119</v>
      </c>
      <c r="R239">
        <v>4469</v>
      </c>
      <c r="S239">
        <v>241386</v>
      </c>
      <c r="T239">
        <v>3729</v>
      </c>
      <c r="U239">
        <v>508038</v>
      </c>
      <c r="V239">
        <v>32918</v>
      </c>
      <c r="W239">
        <v>30318</v>
      </c>
      <c r="X239">
        <v>6574</v>
      </c>
      <c r="Y239">
        <v>758.96</v>
      </c>
    </row>
    <row r="240" spans="9:25">
      <c r="I240" s="28">
        <v>43263</v>
      </c>
      <c r="J240">
        <v>24491</v>
      </c>
      <c r="K240">
        <v>160444</v>
      </c>
      <c r="L240">
        <v>8451</v>
      </c>
      <c r="M240">
        <v>49679</v>
      </c>
      <c r="N240">
        <v>11000</v>
      </c>
      <c r="O240">
        <v>5770</v>
      </c>
      <c r="P240">
        <v>163223</v>
      </c>
      <c r="Q240">
        <v>17195</v>
      </c>
      <c r="R240">
        <v>2183</v>
      </c>
      <c r="S240">
        <v>932038</v>
      </c>
      <c r="T240">
        <v>5113</v>
      </c>
      <c r="U240">
        <v>726310</v>
      </c>
      <c r="V240">
        <v>19150</v>
      </c>
      <c r="W240">
        <v>29987</v>
      </c>
      <c r="X240">
        <v>7328</v>
      </c>
      <c r="Y240">
        <v>762.43</v>
      </c>
    </row>
    <row r="241" spans="9:25">
      <c r="I241" s="28">
        <v>43264</v>
      </c>
      <c r="J241">
        <v>24724</v>
      </c>
      <c r="K241">
        <v>88007</v>
      </c>
      <c r="L241">
        <v>9592</v>
      </c>
      <c r="M241">
        <v>30843</v>
      </c>
      <c r="N241">
        <v>1315</v>
      </c>
      <c r="O241">
        <v>2058</v>
      </c>
      <c r="P241">
        <v>107452</v>
      </c>
      <c r="Q241">
        <v>14651</v>
      </c>
      <c r="R241">
        <v>3169</v>
      </c>
      <c r="S241">
        <v>1478142</v>
      </c>
      <c r="T241">
        <v>3075</v>
      </c>
      <c r="U241">
        <v>427743</v>
      </c>
      <c r="V241">
        <v>50543</v>
      </c>
      <c r="W241">
        <v>8546</v>
      </c>
      <c r="X241">
        <v>2355</v>
      </c>
      <c r="Y241">
        <v>769.68</v>
      </c>
    </row>
    <row r="242" spans="9:25">
      <c r="I242" s="28">
        <v>43265</v>
      </c>
      <c r="J242">
        <v>31809</v>
      </c>
      <c r="K242">
        <v>146548</v>
      </c>
      <c r="L242">
        <v>11</v>
      </c>
      <c r="M242">
        <v>12080</v>
      </c>
      <c r="N242">
        <v>274209</v>
      </c>
      <c r="O242">
        <v>5947</v>
      </c>
      <c r="P242">
        <v>102075</v>
      </c>
      <c r="Q242">
        <v>12581</v>
      </c>
      <c r="R242">
        <v>14862</v>
      </c>
      <c r="S242">
        <v>439929</v>
      </c>
      <c r="T242">
        <v>3746</v>
      </c>
      <c r="U242">
        <v>247708</v>
      </c>
      <c r="V242">
        <v>25628</v>
      </c>
      <c r="W242">
        <v>15918</v>
      </c>
      <c r="X242">
        <v>38522</v>
      </c>
      <c r="Y242">
        <v>778.71</v>
      </c>
    </row>
    <row r="243" spans="9:25">
      <c r="I243" s="28">
        <v>43266</v>
      </c>
      <c r="J243">
        <v>107281</v>
      </c>
      <c r="K243">
        <v>264275</v>
      </c>
      <c r="L243">
        <v>1963</v>
      </c>
      <c r="M243">
        <v>171812</v>
      </c>
      <c r="N243">
        <v>3528</v>
      </c>
      <c r="O243">
        <v>22251</v>
      </c>
      <c r="P243">
        <v>343766</v>
      </c>
      <c r="Q243">
        <v>23821</v>
      </c>
      <c r="R243">
        <v>9269</v>
      </c>
      <c r="S243">
        <v>806886</v>
      </c>
      <c r="T243">
        <v>4471</v>
      </c>
      <c r="U243">
        <v>1287192</v>
      </c>
      <c r="V243">
        <v>57107</v>
      </c>
      <c r="W243">
        <v>25975</v>
      </c>
      <c r="X243">
        <v>38802</v>
      </c>
      <c r="Y243">
        <v>763.45</v>
      </c>
    </row>
    <row r="244" spans="9:25">
      <c r="I244" s="28">
        <v>43269</v>
      </c>
      <c r="J244">
        <v>17423</v>
      </c>
      <c r="K244">
        <v>216894</v>
      </c>
      <c r="L244">
        <v>2162</v>
      </c>
      <c r="M244">
        <v>29764</v>
      </c>
      <c r="N244">
        <v>7062</v>
      </c>
      <c r="O244">
        <v>564</v>
      </c>
      <c r="P244">
        <v>50567</v>
      </c>
      <c r="Q244">
        <v>6728</v>
      </c>
      <c r="R244">
        <v>3901</v>
      </c>
      <c r="S244">
        <v>528967</v>
      </c>
      <c r="T244">
        <v>6200</v>
      </c>
      <c r="U244">
        <v>404172</v>
      </c>
      <c r="V244">
        <v>32763</v>
      </c>
      <c r="W244">
        <v>36485</v>
      </c>
      <c r="X244">
        <v>9761</v>
      </c>
      <c r="Y244">
        <v>770.91</v>
      </c>
    </row>
    <row r="245" spans="9:25">
      <c r="I245" s="28">
        <v>43270</v>
      </c>
      <c r="J245">
        <v>14306</v>
      </c>
      <c r="K245">
        <v>225682</v>
      </c>
      <c r="L245">
        <v>76</v>
      </c>
      <c r="M245">
        <v>32400</v>
      </c>
      <c r="N245">
        <v>8249</v>
      </c>
      <c r="O245">
        <v>1852</v>
      </c>
      <c r="P245">
        <v>198584</v>
      </c>
      <c r="Q245">
        <v>19528</v>
      </c>
      <c r="R245">
        <v>6005</v>
      </c>
      <c r="S245">
        <v>544521</v>
      </c>
      <c r="T245">
        <v>3629</v>
      </c>
      <c r="U245">
        <v>415564</v>
      </c>
      <c r="V245">
        <v>9226</v>
      </c>
      <c r="W245">
        <v>18500</v>
      </c>
      <c r="X245">
        <v>31700</v>
      </c>
      <c r="Y245">
        <v>766.13</v>
      </c>
    </row>
    <row r="246" spans="9:25">
      <c r="I246" s="28">
        <v>43271</v>
      </c>
      <c r="J246">
        <v>24485</v>
      </c>
      <c r="K246">
        <v>295578</v>
      </c>
      <c r="L246">
        <v>3560</v>
      </c>
      <c r="M246">
        <v>40495</v>
      </c>
      <c r="N246">
        <v>48221</v>
      </c>
      <c r="O246">
        <v>9615</v>
      </c>
      <c r="P246">
        <v>165451</v>
      </c>
      <c r="Q246">
        <v>23749</v>
      </c>
      <c r="R246">
        <v>5170</v>
      </c>
      <c r="S246">
        <v>372816</v>
      </c>
      <c r="T246">
        <v>6350</v>
      </c>
      <c r="U246">
        <v>434326</v>
      </c>
      <c r="V246">
        <v>13533</v>
      </c>
      <c r="W246">
        <v>205840</v>
      </c>
      <c r="X246">
        <v>69765</v>
      </c>
      <c r="Y246">
        <v>765.89</v>
      </c>
    </row>
    <row r="247" spans="9:25">
      <c r="I247" s="28">
        <v>43272</v>
      </c>
      <c r="J247">
        <v>27212</v>
      </c>
      <c r="K247">
        <v>370375</v>
      </c>
      <c r="L247">
        <v>2072</v>
      </c>
      <c r="M247">
        <v>112713</v>
      </c>
      <c r="N247">
        <v>2588</v>
      </c>
      <c r="O247">
        <v>900</v>
      </c>
      <c r="P247">
        <v>154008</v>
      </c>
      <c r="Q247">
        <v>31991</v>
      </c>
      <c r="R247">
        <v>10415</v>
      </c>
      <c r="S247">
        <v>539521</v>
      </c>
      <c r="T247">
        <v>5065</v>
      </c>
      <c r="U247">
        <v>494093</v>
      </c>
      <c r="V247">
        <v>32223</v>
      </c>
      <c r="W247">
        <v>21702</v>
      </c>
      <c r="X247">
        <v>7016</v>
      </c>
      <c r="Y247">
        <v>772.89</v>
      </c>
    </row>
    <row r="248" spans="9:25">
      <c r="I248" s="28">
        <v>43273</v>
      </c>
      <c r="J248">
        <v>38512</v>
      </c>
      <c r="K248">
        <v>442213</v>
      </c>
      <c r="L248">
        <v>1044</v>
      </c>
      <c r="M248">
        <v>215584</v>
      </c>
      <c r="N248">
        <v>10952</v>
      </c>
      <c r="O248">
        <v>8272</v>
      </c>
      <c r="P248">
        <v>189117</v>
      </c>
      <c r="Q248">
        <v>19211</v>
      </c>
      <c r="R248">
        <v>6161</v>
      </c>
      <c r="S248">
        <v>865582</v>
      </c>
      <c r="T248">
        <v>7510</v>
      </c>
      <c r="U248">
        <v>866420</v>
      </c>
      <c r="V248">
        <v>44640</v>
      </c>
      <c r="W248">
        <v>22339</v>
      </c>
      <c r="X248">
        <v>5134</v>
      </c>
      <c r="Y248">
        <v>771.18</v>
      </c>
    </row>
    <row r="249" spans="9:25">
      <c r="I249" s="28">
        <v>43276</v>
      </c>
      <c r="J249">
        <v>68030</v>
      </c>
      <c r="K249">
        <v>270234</v>
      </c>
      <c r="L249">
        <v>1852</v>
      </c>
      <c r="M249">
        <v>41847</v>
      </c>
      <c r="N249">
        <v>3068</v>
      </c>
      <c r="O249">
        <v>1472</v>
      </c>
      <c r="P249">
        <v>72703</v>
      </c>
      <c r="Q249">
        <v>16822</v>
      </c>
      <c r="R249">
        <v>1301</v>
      </c>
      <c r="S249">
        <v>194828</v>
      </c>
      <c r="T249">
        <v>7564</v>
      </c>
      <c r="U249">
        <v>464113</v>
      </c>
      <c r="V249">
        <v>15035</v>
      </c>
      <c r="W249">
        <v>17237</v>
      </c>
      <c r="X249">
        <v>19496</v>
      </c>
      <c r="Y249">
        <v>777.08</v>
      </c>
    </row>
    <row r="250" spans="9:25">
      <c r="I250" s="28">
        <v>43277</v>
      </c>
      <c r="J250">
        <v>16254</v>
      </c>
      <c r="K250">
        <v>237159</v>
      </c>
      <c r="L250">
        <v>1141</v>
      </c>
      <c r="M250">
        <v>74077</v>
      </c>
      <c r="N250">
        <v>25422</v>
      </c>
      <c r="O250">
        <v>1071</v>
      </c>
      <c r="P250">
        <v>93950</v>
      </c>
      <c r="Q250">
        <v>50763</v>
      </c>
      <c r="R250">
        <v>43</v>
      </c>
      <c r="S250">
        <v>266747</v>
      </c>
      <c r="T250">
        <v>7959</v>
      </c>
      <c r="U250">
        <v>742094</v>
      </c>
      <c r="V250">
        <v>15603</v>
      </c>
      <c r="W250">
        <v>33088</v>
      </c>
      <c r="X250">
        <v>42297</v>
      </c>
      <c r="Y250">
        <v>768.89</v>
      </c>
    </row>
    <row r="251" spans="9:25">
      <c r="I251" s="28">
        <v>43278</v>
      </c>
      <c r="J251">
        <v>122798</v>
      </c>
      <c r="K251">
        <v>584844</v>
      </c>
      <c r="L251">
        <v>104</v>
      </c>
      <c r="M251">
        <v>111981</v>
      </c>
      <c r="N251">
        <v>38305</v>
      </c>
      <c r="O251">
        <v>5817</v>
      </c>
      <c r="P251">
        <v>175288</v>
      </c>
      <c r="Q251">
        <v>44512</v>
      </c>
      <c r="R251">
        <v>3813</v>
      </c>
      <c r="S251">
        <v>273109</v>
      </c>
      <c r="T251">
        <v>6149</v>
      </c>
      <c r="U251">
        <v>1201246</v>
      </c>
      <c r="V251">
        <v>31309</v>
      </c>
      <c r="W251">
        <v>137147</v>
      </c>
      <c r="X251">
        <v>18851</v>
      </c>
      <c r="Y251">
        <v>767.91</v>
      </c>
    </row>
    <row r="252" spans="9:25">
      <c r="I252" s="28">
        <v>43279</v>
      </c>
      <c r="J252">
        <v>845729</v>
      </c>
      <c r="K252">
        <v>304102</v>
      </c>
      <c r="L252">
        <v>956</v>
      </c>
      <c r="M252">
        <v>54888</v>
      </c>
      <c r="N252">
        <v>9085</v>
      </c>
      <c r="O252">
        <v>20263</v>
      </c>
      <c r="P252">
        <v>179401</v>
      </c>
      <c r="Q252">
        <v>33998</v>
      </c>
      <c r="R252">
        <v>3444</v>
      </c>
      <c r="S252">
        <v>516617</v>
      </c>
      <c r="T252">
        <v>6556</v>
      </c>
      <c r="U252">
        <v>632856</v>
      </c>
      <c r="V252">
        <v>40341</v>
      </c>
      <c r="W252">
        <v>263765</v>
      </c>
      <c r="X252">
        <v>23749</v>
      </c>
      <c r="Y252">
        <v>748.03</v>
      </c>
    </row>
    <row r="253" spans="9:25">
      <c r="I253" s="28">
        <v>43280</v>
      </c>
      <c r="J253">
        <v>38570</v>
      </c>
      <c r="K253">
        <v>222076</v>
      </c>
      <c r="L253">
        <v>11</v>
      </c>
      <c r="M253">
        <v>51729</v>
      </c>
      <c r="N253">
        <v>4560</v>
      </c>
      <c r="O253">
        <v>1006</v>
      </c>
      <c r="P253">
        <v>152838</v>
      </c>
      <c r="Q253">
        <v>24238</v>
      </c>
      <c r="R253">
        <v>2925</v>
      </c>
      <c r="S253">
        <v>890532</v>
      </c>
      <c r="T253">
        <v>6285</v>
      </c>
      <c r="U253">
        <v>730090</v>
      </c>
      <c r="V253">
        <v>30898</v>
      </c>
      <c r="W253">
        <v>66531</v>
      </c>
      <c r="X253">
        <v>545</v>
      </c>
      <c r="Y253">
        <v>757.57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X251"/>
  <sheetViews>
    <sheetView workbookViewId="0">
      <selection activeCell="I7" sqref="I7"/>
    </sheetView>
  </sheetViews>
  <sheetFormatPr defaultRowHeight="15"/>
  <cols>
    <col min="1" max="1" width="13.5703125" customWidth="1"/>
    <col min="2" max="8" width="9.85546875" bestFit="1" customWidth="1"/>
    <col min="9" max="9" width="10.42578125" bestFit="1" customWidth="1"/>
    <col min="10" max="16" width="9.85546875" bestFit="1" customWidth="1"/>
    <col min="21" max="23" width="9.28515625" customWidth="1"/>
  </cols>
  <sheetData>
    <row r="1" spans="1:24">
      <c r="A1" t="s">
        <v>139</v>
      </c>
      <c r="B1" s="29" t="s">
        <v>7</v>
      </c>
      <c r="C1" t="s">
        <v>17</v>
      </c>
      <c r="D1" s="29" t="s">
        <v>19</v>
      </c>
      <c r="E1" t="s">
        <v>35</v>
      </c>
      <c r="F1" t="s">
        <v>141</v>
      </c>
      <c r="G1" t="s">
        <v>40</v>
      </c>
      <c r="H1" t="s">
        <v>64</v>
      </c>
      <c r="I1" t="s">
        <v>65</v>
      </c>
      <c r="J1" t="s">
        <v>66</v>
      </c>
      <c r="K1" t="s">
        <v>77</v>
      </c>
      <c r="L1" t="s">
        <v>88</v>
      </c>
      <c r="M1" t="s">
        <v>96</v>
      </c>
      <c r="N1" t="s">
        <v>100</v>
      </c>
      <c r="O1" t="s">
        <v>110</v>
      </c>
      <c r="P1" t="s">
        <v>117</v>
      </c>
      <c r="Q1" s="74"/>
    </row>
    <row r="2" spans="1:24" ht="15.75" thickBot="1">
      <c r="A2" s="28">
        <v>42916</v>
      </c>
      <c r="Q2" s="74"/>
    </row>
    <row r="3" spans="1:24" ht="15.75" thickBot="1">
      <c r="A3" s="28">
        <v>42919</v>
      </c>
      <c r="B3" s="29">
        <f>LN(ΡΕΥΣΤΟΤΗΤΑ!J5/ΡΕΥΣΤΟΤΗΤΑ!J4)</f>
        <v>-1.458326345047348</v>
      </c>
      <c r="C3" s="29">
        <f>LN(ΡΕΥΣΤΟΤΗΤΑ!K5/ΡΕΥΣΤΟΤΗΤΑ!K4)</f>
        <v>1.6406607498564561E-2</v>
      </c>
      <c r="D3" s="29">
        <f>LN(ΡΕΥΣΤΟΤΗΤΑ!L5/ΡΕΥΣΤΟΤΗΤΑ!L4)</f>
        <v>-0.32845937323585572</v>
      </c>
      <c r="E3" s="29">
        <f>LN(ΡΕΥΣΤΟΤΗΤΑ!M5/ΡΕΥΣΤΟΤΗΤΑ!M4)</f>
        <v>0.15045263982094464</v>
      </c>
      <c r="F3" s="29">
        <f>LN(ΡΕΥΣΤΟΤΗΤΑ!N5/ΡΕΥΣΤΟΤΗΤΑ!N4)</f>
        <v>-1.0945407909664437</v>
      </c>
      <c r="G3" s="29">
        <f>LN(ΡΕΥΣΤΟΤΗΤΑ!O5/ΡΕΥΣΤΟΤΗΤΑ!O4)</f>
        <v>1.9957725334804683</v>
      </c>
      <c r="H3" s="29">
        <f>LN(ΡΕΥΣΤΟΤΗΤΑ!P5/ΡΕΥΣΤΟΤΗΤΑ!P4)</f>
        <v>-2.2097200180001364</v>
      </c>
      <c r="I3" s="29">
        <f>LN(ΡΕΥΣΤΟΤΗΤΑ!Q5/ΡΕΥΣΤΟΤΗΤΑ!Q4)</f>
        <v>0.24455536739729078</v>
      </c>
      <c r="J3" s="29">
        <f>LN(ΡΕΥΣΤΟΤΗΤΑ!R5/ΡΕΥΣΤΟΤΗΤΑ!R4)</f>
        <v>1.7376354621872456</v>
      </c>
      <c r="K3" s="29">
        <f>LN(ΡΕΥΣΤΟΤΗΤΑ!S5/ΡΕΥΣΤΟΤΗΤΑ!S4)</f>
        <v>-0.25667686339618828</v>
      </c>
      <c r="L3" s="29">
        <f>LN(ΡΕΥΣΤΟΤΗΤΑ!T5/ΡΕΥΣΤΟΤΗΤΑ!T4)</f>
        <v>1.4461823065838167E-2</v>
      </c>
      <c r="M3" s="29">
        <f>LN(ΡΕΥΣΤΟΤΗΤΑ!U5/ΡΕΥΣΤΟΤΗΤΑ!U4)</f>
        <v>-0.89990414093298587</v>
      </c>
      <c r="N3" s="29">
        <f>LN(ΡΕΥΣΤΟΤΗΤΑ!V5/ΡΕΥΣΤΟΤΗΤΑ!V4)</f>
        <v>-0.48355685649855806</v>
      </c>
      <c r="O3" s="29">
        <f>LN(ΡΕΥΣΤΟΤΗΤΑ!W5/ΡΕΥΣΤΟΤΗΤΑ!W4)</f>
        <v>-0.12187768509098068</v>
      </c>
      <c r="P3" s="29">
        <f>LN(ΡΕΥΣΤΟΤΗΤΑ!X5/ΡΕΥΣΤΟΤΗΤΑ!X4)</f>
        <v>-0.60925517611430868</v>
      </c>
      <c r="Q3" s="75"/>
      <c r="U3" s="40" t="s">
        <v>0</v>
      </c>
      <c r="V3" s="69" t="s">
        <v>146</v>
      </c>
      <c r="W3" s="71" t="s">
        <v>163</v>
      </c>
      <c r="X3" s="79" t="s">
        <v>162</v>
      </c>
    </row>
    <row r="4" spans="1:24" ht="15.75" thickBot="1">
      <c r="A4" s="28">
        <v>42920</v>
      </c>
      <c r="B4" s="29">
        <f>LN(ΡΕΥΣΤΟΤΗΤΑ!J6/ΡΕΥΣΤΟΤΗΤΑ!J5)</f>
        <v>8.1900624422408015</v>
      </c>
      <c r="C4" s="29">
        <f>LN(ΡΕΥΣΤΟΤΗΤΑ!K6/ΡΕΥΣΤΟΤΗΤΑ!K5)</f>
        <v>0.39926745818854492</v>
      </c>
      <c r="D4" s="29">
        <f>LN(ΡΕΥΣΤΟΤΗΤΑ!L6/ΡΕΥΣΤΟΤΗΤΑ!L5)</f>
        <v>-1.9177124639738748E-2</v>
      </c>
      <c r="E4" s="29">
        <f>LN(ΡΕΥΣΤΟΤΗΤΑ!M6/ΡΕΥΣΤΟΤΗΤΑ!M5)</f>
        <v>8.7618142358785525E-2</v>
      </c>
      <c r="F4" s="29">
        <f>LN(ΡΕΥΣΤΟΤΗΤΑ!N6/ΡΕΥΣΤΟΤΗΤΑ!N5)</f>
        <v>1.0389014737911944</v>
      </c>
      <c r="G4" s="29">
        <f>LN(ΡΕΥΣΤΟΤΗΤΑ!O6/ΡΕΥΣΤΟΤΗΤΑ!O5)</f>
        <v>-2.0048313689976147E-2</v>
      </c>
      <c r="H4" s="29">
        <f>LN(ΡΕΥΣΤΟΤΗΤΑ!P6/ΡΕΥΣΤΟΤΗΤΑ!P5)</f>
        <v>0.24344174795490175</v>
      </c>
      <c r="I4" s="29">
        <f>LN(ΡΕΥΣΤΟΤΗΤΑ!Q6/ΡΕΥΣΤΟΤΗΤΑ!Q5)</f>
        <v>0.13379451589929428</v>
      </c>
      <c r="J4" s="29">
        <f>LN(ΡΕΥΣΤΟΤΗΤΑ!R6/ΡΕΥΣΤΟΤΗΤΑ!R5)</f>
        <v>-1.3651047288429334</v>
      </c>
      <c r="K4" s="29">
        <f>LN(ΡΕΥΣΤΟΤΗΤΑ!S6/ΡΕΥΣΤΟΤΗΤΑ!S5)</f>
        <v>0.36481127777203576</v>
      </c>
      <c r="L4" s="29">
        <f>LN(ΡΕΥΣΤΟΤΗΤΑ!T6/ΡΕΥΣΤΟΤΗΤΑ!T5)</f>
        <v>0.24264675643800102</v>
      </c>
      <c r="M4" s="29">
        <f>LN(ΡΕΥΣΤΟΤΗΤΑ!U6/ΡΕΥΣΤΟΤΗΤΑ!U5)</f>
        <v>2.5577636427933058E-2</v>
      </c>
      <c r="N4" s="29">
        <f>LN(ΡΕΥΣΤΟΤΗΤΑ!V6/ΡΕΥΣΤΟΤΗΤΑ!V5)</f>
        <v>0.12691058680605333</v>
      </c>
      <c r="O4" s="29">
        <f>LN(ΡΕΥΣΤΟΤΗΤΑ!W6/ΡΕΥΣΤΟΤΗΤΑ!W5)</f>
        <v>3.0455718513506058</v>
      </c>
      <c r="P4" s="29">
        <f>LN(ΡΕΥΣΤΟΤΗΤΑ!X6/ΡΕΥΣΤΟΤΗΤΑ!X5)</f>
        <v>-0.47720205734848892</v>
      </c>
      <c r="Q4" s="75"/>
      <c r="U4" s="42">
        <v>1</v>
      </c>
      <c r="V4" s="70" t="s">
        <v>7</v>
      </c>
      <c r="W4" s="72">
        <f>STDEV($B$3:$B$251)</f>
        <v>1.4132700390964295</v>
      </c>
      <c r="X4" s="80"/>
    </row>
    <row r="5" spans="1:24" ht="15.75" thickBot="1">
      <c r="A5" s="28">
        <v>42921</v>
      </c>
      <c r="B5" s="29">
        <f>LN(ΡΕΥΣΤΟΤΗΤΑ!J7/ΡΕΥΣΤΟΤΗΤΑ!J6)</f>
        <v>-5.3957261073737133</v>
      </c>
      <c r="C5" s="29">
        <f>LN(ΡΕΥΣΤΟΤΗΤΑ!K7/ΡΕΥΣΤΟΤΗΤΑ!K6)</f>
        <v>-0.46111971398366386</v>
      </c>
      <c r="D5" s="29">
        <f>LN(ΡΕΥΣΤΟΤΗΤΑ!L7/ΡΕΥΣΤΟΤΗΤΑ!L6)</f>
        <v>2.1291532899548273</v>
      </c>
      <c r="E5" s="29">
        <f>LN(ΡΕΥΣΤΟΤΗΤΑ!M7/ΡΕΥΣΤΟΤΗΤΑ!M6)</f>
        <v>-6.9426475263485804E-2</v>
      </c>
      <c r="F5" s="29">
        <f>LN(ΡΕΥΣΤΟΤΗΤΑ!N7/ΡΕΥΣΤΟΤΗΤΑ!N6)</f>
        <v>-1.1793154023832679</v>
      </c>
      <c r="G5" s="29">
        <f>LN(ΡΕΥΣΤΟΤΗΤΑ!O7/ΡΕΥΣΤΟΤΗΤΑ!O6)</f>
        <v>-0.83812774165387682</v>
      </c>
      <c r="H5" s="29">
        <f>LN(ΡΕΥΣΤΟΤΗΤΑ!P7/ΡΕΥΣΤΟΤΗΤΑ!P6)</f>
        <v>0.31857676868843965</v>
      </c>
      <c r="I5" s="29">
        <f>LN(ΡΕΥΣΤΟΤΗΤΑ!Q7/ΡΕΥΣΤΟΤΗΤΑ!Q6)</f>
        <v>1.5843184131604622</v>
      </c>
      <c r="J5" s="29">
        <f>LN(ΡΕΥΣΤΟΤΗΤΑ!R7/ΡΕΥΣΤΟΤΗΤΑ!R6)</f>
        <v>7.7814283508712473E-2</v>
      </c>
      <c r="K5" s="29">
        <f>LN(ΡΕΥΣΤΟΤΗΤΑ!S7/ΡΕΥΣΤΟΤΗΤΑ!S6)</f>
        <v>0.4032695704692501</v>
      </c>
      <c r="L5" s="29">
        <f>LN(ΡΕΥΣΤΟΤΗΤΑ!T7/ΡΕΥΣΤΟΤΗΤΑ!T6)</f>
        <v>0.41833141056474882</v>
      </c>
      <c r="M5" s="29">
        <f>LN(ΡΕΥΣΤΟΤΗΤΑ!U7/ΡΕΥΣΤΟΤΗΤΑ!U6)</f>
        <v>0.55867819572497623</v>
      </c>
      <c r="N5" s="29">
        <f>LN(ΡΕΥΣΤΟΤΗΤΑ!V7/ΡΕΥΣΤΟΤΗΤΑ!V6)</f>
        <v>0.9997530066157857</v>
      </c>
      <c r="O5" s="29">
        <f>LN(ΡΕΥΣΤΟΤΗΤΑ!W7/ΡΕΥΣΤΟΤΗΤΑ!W6)</f>
        <v>-0.63577648078542193</v>
      </c>
      <c r="P5" s="29">
        <f>LN(ΡΕΥΣΤΟΤΗΤΑ!X7/ΡΕΥΣΤΟΤΗΤΑ!X6)</f>
        <v>1.897353549650308</v>
      </c>
      <c r="Q5" s="75"/>
      <c r="U5" s="42">
        <v>2</v>
      </c>
      <c r="V5" s="70" t="s">
        <v>17</v>
      </c>
      <c r="W5" s="72">
        <f>STDEV($C$3:$C$251)</f>
        <v>0.65253361740309757</v>
      </c>
      <c r="X5" s="80">
        <v>1</v>
      </c>
    </row>
    <row r="6" spans="1:24" ht="15.75" thickBot="1">
      <c r="A6" s="28">
        <v>42922</v>
      </c>
      <c r="B6" s="29">
        <f>LN(ΡΕΥΣΤΟΤΗΤΑ!J8/ΡΕΥΣΤΟΤΗΤΑ!J7)</f>
        <v>-0.33246181238131456</v>
      </c>
      <c r="C6" s="29">
        <f>LN(ΡΕΥΣΤΟΤΗΤΑ!K8/ΡΕΥΣΤΟΤΗΤΑ!K7)</f>
        <v>0.13292677916584036</v>
      </c>
      <c r="D6" s="29">
        <f>LN(ΡΕΥΣΤΟΤΗΤΑ!L8/ΡΕΥΣΤΟΤΗΤΑ!L7)</f>
        <v>-2.2159576061713806</v>
      </c>
      <c r="E6" s="29">
        <f>LN(ΡΕΥΣΤΟΤΗΤΑ!M8/ΡΕΥΣΤΟΤΗΤΑ!M7)</f>
        <v>0.18000342216401768</v>
      </c>
      <c r="F6" s="29">
        <f>LN(ΡΕΥΣΤΟΤΗΤΑ!N8/ΡΕΥΣΤΟΤΗΤΑ!N7)</f>
        <v>1.2404141972455525E-2</v>
      </c>
      <c r="G6" s="29">
        <f>LN(ΡΕΥΣΤΟΤΗΤΑ!O8/ΡΕΥΣΤΟΤΗΤΑ!O7)</f>
        <v>-1.5260267876808955</v>
      </c>
      <c r="H6" s="29">
        <f>LN(ΡΕΥΣΤΟΤΗΤΑ!P8/ΡΕΥΣΤΟΤΗΤΑ!P7)</f>
        <v>0.64303440500269182</v>
      </c>
      <c r="I6" s="29">
        <f>LN(ΡΕΥΣΤΟΤΗΤΑ!Q8/ΡΕΥΣΤΟΤΗΤΑ!Q7)</f>
        <v>-1.475703530196756</v>
      </c>
      <c r="J6" s="29">
        <f>LN(ΡΕΥΣΤΟΤΗΤΑ!R8/ΡΕΥΣΤΟΤΗΤΑ!R7)</f>
        <v>0.37662388771772493</v>
      </c>
      <c r="K6" s="29">
        <f>LN(ΡΕΥΣΤΟΤΗΤΑ!S8/ΡΕΥΣΤΟΤΗΤΑ!S7)</f>
        <v>-0.66718787464842888</v>
      </c>
      <c r="L6" s="29">
        <f>LN(ΡΕΥΣΤΟΤΗΤΑ!T8/ΡΕΥΣΤΟΤΗΤΑ!T7)</f>
        <v>-0.25565314434694025</v>
      </c>
      <c r="M6" s="29">
        <f>LN(ΡΕΥΣΤΟΤΗΤΑ!U8/ΡΕΥΣΤΟΤΗΤΑ!U7)</f>
        <v>6.2787552542187527E-2</v>
      </c>
      <c r="N6" s="29">
        <f>LN(ΡΕΥΣΤΟΤΗΤΑ!V8/ΡΕΥΣΤΟΤΗΤΑ!V7)</f>
        <v>0.74235930050060861</v>
      </c>
      <c r="O6" s="29">
        <f>LN(ΡΕΥΣΤΟΤΗΤΑ!W8/ΡΕΥΣΤΟΤΗΤΑ!W7)</f>
        <v>-0.34826562021025065</v>
      </c>
      <c r="P6" s="29">
        <f>LN(ΡΕΥΣΤΟΤΗΤΑ!X8/ΡΕΥΣΤΟΤΗΤΑ!X7)</f>
        <v>-0.96582274684690905</v>
      </c>
      <c r="Q6" s="75"/>
      <c r="U6" s="42">
        <v>3</v>
      </c>
      <c r="V6" s="70" t="s">
        <v>19</v>
      </c>
      <c r="W6" s="72">
        <f>STDEV($D$3:$D$251)</f>
        <v>2.3578659531714732</v>
      </c>
      <c r="X6" s="80"/>
    </row>
    <row r="7" spans="1:24" ht="15.75" thickBot="1">
      <c r="A7" s="28">
        <v>42923</v>
      </c>
      <c r="B7" s="29">
        <f>LN(ΡΕΥΣΤΟΤΗΤΑ!J9/ΡΕΥΣΤΟΤΗΤΑ!J8)</f>
        <v>-0.68767374615815868</v>
      </c>
      <c r="C7" s="29">
        <f>LN(ΡΕΥΣΤΟΤΗΤΑ!K9/ΡΕΥΣΤΟΤΗΤΑ!K8)</f>
        <v>-0.50795142530528414</v>
      </c>
      <c r="D7" s="29">
        <f>LN(ΡΕΥΣΤΟΤΗΤΑ!L9/ΡΕΥΣΤΟΤΗΤΑ!L8)</f>
        <v>0.44245367747750486</v>
      </c>
      <c r="E7" s="29">
        <f>LN(ΡΕΥΣΤΟΤΗΤΑ!M9/ΡΕΥΣΤΟΤΗΤΑ!M8)</f>
        <v>0.6252018250867275</v>
      </c>
      <c r="F7" s="29">
        <f>LN(ΡΕΥΣΤΟΤΗΤΑ!N9/ΡΕΥΣΤΟΤΗΤΑ!N8)</f>
        <v>0.43147539285502745</v>
      </c>
      <c r="G7" s="29">
        <f>LN(ΡΕΥΣΤΟΤΗΤΑ!O9/ΡΕΥΣΤΟΤΗΤΑ!O8)</f>
        <v>-0.45827037726407727</v>
      </c>
      <c r="H7" s="29">
        <f>LN(ΡΕΥΣΤΟΤΗΤΑ!P9/ΡΕΥΣΤΟΤΗΤΑ!P8)</f>
        <v>-1.5632454691599085</v>
      </c>
      <c r="I7" s="29">
        <f>LN(ΡΕΥΣΤΟΤΗΤΑ!Q9/ΡΕΥΣΤΟΤΗΤΑ!Q8)</f>
        <v>5.7461248095570072E-2</v>
      </c>
      <c r="J7" s="29">
        <f>LN(ΡΕΥΣΤΟΤΗΤΑ!R9/ΡΕΥΣΤΟΤΗΤΑ!R8)</f>
        <v>0.69095018223940319</v>
      </c>
      <c r="K7" s="29">
        <f>LN(ΡΕΥΣΤΟΤΗΤΑ!S9/ΡΕΥΣΤΟΤΗΤΑ!S8)</f>
        <v>-1.0981608964719058</v>
      </c>
      <c r="L7" s="29">
        <f>LN(ΡΕΥΣΤΟΤΗΤΑ!T9/ΡΕΥΣΤΟΤΗΤΑ!T8)</f>
        <v>-0.42634564873039077</v>
      </c>
      <c r="M7" s="29">
        <f>LN(ΡΕΥΣΤΟΤΗΤΑ!U9/ΡΕΥΣΤΟΤΗΤΑ!U8)</f>
        <v>-0.59293275605297346</v>
      </c>
      <c r="N7" s="29">
        <f>LN(ΡΕΥΣΤΟΤΗΤΑ!V9/ΡΕΥΣΤΟΤΗΤΑ!V8)</f>
        <v>-0.88932009575110504</v>
      </c>
      <c r="O7" s="29">
        <f>LN(ΡΕΥΣΤΟΤΗΤΑ!W9/ΡΕΥΣΤΟΤΗΤΑ!W8)</f>
        <v>-0.82606866505761001</v>
      </c>
      <c r="P7" s="29">
        <f>LN(ΡΕΥΣΤΟΤΗΤΑ!X9/ΡΕΥΣΤΟΤΗΤΑ!X8)</f>
        <v>-0.89353096178275127</v>
      </c>
      <c r="Q7" s="75"/>
      <c r="U7" s="42">
        <v>4</v>
      </c>
      <c r="V7" s="70" t="s">
        <v>35</v>
      </c>
      <c r="W7" s="72">
        <f>STDEV($E$3:$E$251)</f>
        <v>0.85430360467943023</v>
      </c>
      <c r="X7" s="80">
        <v>1</v>
      </c>
    </row>
    <row r="8" spans="1:24" ht="15.75" thickBot="1">
      <c r="A8" s="28">
        <v>42926</v>
      </c>
      <c r="B8" s="29">
        <f>LN(ΡΕΥΣΤΟΤΗΤΑ!J10/ΡΕΥΣΤΟΤΗΤΑ!J9)</f>
        <v>0.22696769366754874</v>
      </c>
      <c r="C8" s="29">
        <f>LN(ΡΕΥΣΤΟΤΗΤΑ!K10/ΡΕΥΣΤΟΤΗΤΑ!K9)</f>
        <v>2.3676087927751659E-2</v>
      </c>
      <c r="D8" s="29">
        <f>LN(ΡΕΥΣΤΟΤΗΤΑ!L10/ΡΕΥΣΤΟΤΗΤΑ!L9)</f>
        <v>2.1698970340947308</v>
      </c>
      <c r="E8" s="29">
        <f>LN(ΡΕΥΣΤΟΤΗΤΑ!M10/ΡΕΥΣΤΟΤΗΤΑ!M9)</f>
        <v>-1.9431636635278842</v>
      </c>
      <c r="F8" s="29">
        <f>LN(ΡΕΥΣΤΟΤΗΤΑ!N10/ΡΕΥΣΤΟΤΗΤΑ!N9)</f>
        <v>2.377391707329898E-2</v>
      </c>
      <c r="G8" s="29">
        <f>LN(ΡΕΥΣΤΟΤΗΤΑ!O10/ΡΕΥΣΤΟΤΗΤΑ!O9)</f>
        <v>-1.451684373761392</v>
      </c>
      <c r="H8" s="29">
        <f>LN(ΡΕΥΣΤΟΤΗΤΑ!P10/ΡΕΥΣΤΟΤΗΤΑ!P9)</f>
        <v>1.1243531544518341</v>
      </c>
      <c r="I8" s="29">
        <f>LN(ΡΕΥΣΤΟΤΗΤΑ!Q10/ΡΕΥΣΤΟΤΗΤΑ!Q9)</f>
        <v>1.6489825355432466</v>
      </c>
      <c r="J8" s="29">
        <f>LN(ΡΕΥΣΤΟΤΗΤΑ!R10/ΡΕΥΣΤΟΤΗΤΑ!R9)</f>
        <v>-0.57772020014643088</v>
      </c>
      <c r="K8" s="29">
        <f>LN(ΡΕΥΣΤΟΤΗΤΑ!S10/ΡΕΥΣΤΟΤΗΤΑ!S9)</f>
        <v>0.74891529413903168</v>
      </c>
      <c r="L8" s="29">
        <f>LN(ΡΕΥΣΤΟΤΗΤΑ!T10/ΡΕΥΣΤΟΤΗΤΑ!T9)</f>
        <v>0.22473016123388315</v>
      </c>
      <c r="M8" s="29">
        <f>LN(ΡΕΥΣΤΟΤΗΤΑ!U10/ΡΕΥΣΤΟΤΗΤΑ!U9)</f>
        <v>7.0340954117133384E-2</v>
      </c>
      <c r="N8" s="29">
        <f>LN(ΡΕΥΣΤΟΤΗΤΑ!V10/ΡΕΥΣΤΟΤΗΤΑ!V9)</f>
        <v>-0.43811439410059982</v>
      </c>
      <c r="O8" s="29">
        <f>LN(ΡΕΥΣΤΟΤΗΤΑ!W10/ΡΕΥΣΤΟΤΗΤΑ!W9)</f>
        <v>0.21502283024702407</v>
      </c>
      <c r="P8" s="29">
        <f>LN(ΡΕΥΣΤΟΤΗΤΑ!X10/ΡΕΥΣΤΟΤΗΤΑ!X9)</f>
        <v>1.0529474495791455</v>
      </c>
      <c r="Q8" s="75"/>
      <c r="U8" s="42">
        <v>5</v>
      </c>
      <c r="V8" s="70" t="s">
        <v>38</v>
      </c>
      <c r="W8" s="72">
        <f>STDEV($F$3:$F$251)</f>
        <v>1.4119549590026517</v>
      </c>
      <c r="X8" s="80"/>
    </row>
    <row r="9" spans="1:24" ht="15.75" thickBot="1">
      <c r="A9" s="28">
        <v>42927</v>
      </c>
      <c r="B9" s="29">
        <f>LN(ΡΕΥΣΤΟΤΗΤΑ!J11/ΡΕΥΣΤΟΤΗΤΑ!J10)</f>
        <v>0.63706531898249996</v>
      </c>
      <c r="C9" s="29">
        <f>LN(ΡΕΥΣΤΟΤΗΤΑ!K11/ΡΕΥΣΤΟΤΗΤΑ!K10)</f>
        <v>-9.831030684929111E-2</v>
      </c>
      <c r="D9" s="29">
        <f>LN(ΡΕΥΣΤΟΤΗΤΑ!L11/ΡΕΥΣΤΟΤΗΤΑ!L10)</f>
        <v>-0.39287721266478387</v>
      </c>
      <c r="E9" s="29">
        <f>LN(ΡΕΥΣΤΟΤΗΤΑ!M11/ΡΕΥΣΤΟΤΗΤΑ!M10)</f>
        <v>2.2191556737519005E-2</v>
      </c>
      <c r="F9" s="29">
        <f>LN(ΡΕΥΣΤΟΤΗΤΑ!N11/ΡΕΥΣΤΟΤΗΤΑ!N10)</f>
        <v>-1.7987203005779918E-2</v>
      </c>
      <c r="G9" s="29">
        <f>LN(ΡΕΥΣΤΟΤΗΤΑ!O11/ΡΕΥΣΤΟΤΗΤΑ!O10)</f>
        <v>0.31170360841836758</v>
      </c>
      <c r="H9" s="29">
        <f>LN(ΡΕΥΣΤΟΤΗΤΑ!P11/ΡΕΥΣΤΟΤΗΤΑ!P10)</f>
        <v>0.51755578608274233</v>
      </c>
      <c r="I9" s="29">
        <f>LN(ΡΕΥΣΤΟΤΗΤΑ!Q11/ΡΕΥΣΤΟΤΗΤΑ!Q10)</f>
        <v>-1.8827698026416311</v>
      </c>
      <c r="J9" s="29">
        <f>LN(ΡΕΥΣΤΟΤΗΤΑ!R11/ΡΕΥΣΤΟΤΗΤΑ!R10)</f>
        <v>-0.10312112564020308</v>
      </c>
      <c r="K9" s="29">
        <f>LN(ΡΕΥΣΤΟΤΗΤΑ!S11/ΡΕΥΣΤΟΤΗΤΑ!S10)</f>
        <v>0.75372935155676313</v>
      </c>
      <c r="L9" s="29">
        <f>LN(ΡΕΥΣΤΟΤΗΤΑ!T11/ΡΕΥΣΤΟΤΗΤΑ!T10)</f>
        <v>-0.17860361402822561</v>
      </c>
      <c r="M9" s="29">
        <f>LN(ΡΕΥΣΤΟΤΗΤΑ!U11/ΡΕΥΣΤΟΤΗΤΑ!U10)</f>
        <v>0.91616255242992883</v>
      </c>
      <c r="N9" s="29">
        <f>LN(ΡΕΥΣΤΟΤΗΤΑ!V11/ΡΕΥΣΤΟΤΗΤΑ!V10)</f>
        <v>-3.7633489338236376E-2</v>
      </c>
      <c r="O9" s="29">
        <f>LN(ΡΕΥΣΤΟΤΗΤΑ!W11/ΡΕΥΣΤΟΤΗΤΑ!W10)</f>
        <v>-1.2228639875542151</v>
      </c>
      <c r="P9" s="29">
        <f>LN(ΡΕΥΣΤΟΤΗΤΑ!X11/ΡΕΥΣΤΟΤΗΤΑ!X10)</f>
        <v>0.46790697330776493</v>
      </c>
      <c r="Q9" s="75"/>
      <c r="U9" s="42">
        <v>6</v>
      </c>
      <c r="V9" s="70" t="s">
        <v>40</v>
      </c>
      <c r="W9" s="72">
        <f>STDEV($G$3:$G$251)</f>
        <v>1.6493510553632076</v>
      </c>
      <c r="X9" s="80"/>
    </row>
    <row r="10" spans="1:24" ht="15.75" thickBot="1">
      <c r="A10" s="28">
        <v>42928</v>
      </c>
      <c r="B10" s="29">
        <f>LN(ΡΕΥΣΤΟΤΗΤΑ!J12/ΡΕΥΣΤΟΤΗΤΑ!J11)</f>
        <v>-1.0845785162937094</v>
      </c>
      <c r="C10" s="29">
        <f>LN(ΡΕΥΣΤΟΤΗΤΑ!K12/ΡΕΥΣΤΟΤΗΤΑ!K11)</f>
        <v>0.49325047894448321</v>
      </c>
      <c r="D10" s="29">
        <f>LN(ΡΕΥΣΤΟΤΗΤΑ!L12/ΡΕΥΣΤΟΤΗΤΑ!L11)</f>
        <v>-3.2335619740577335</v>
      </c>
      <c r="E10" s="29">
        <f>LN(ΡΕΥΣΤΟΤΗΤΑ!M12/ΡΕΥΣΤΟΤΗΤΑ!M11)</f>
        <v>0.88128740176729192</v>
      </c>
      <c r="F10" s="29">
        <f>LN(ΡΕΥΣΤΟΤΗΤΑ!N12/ΡΕΥΣΤΟΤΗΤΑ!N11)</f>
        <v>-0.71034865812041692</v>
      </c>
      <c r="G10" s="29">
        <f>LN(ΡΕΥΣΤΟΤΗΤΑ!O12/ΡΕΥΣΤΟΤΗΤΑ!O11)</f>
        <v>1.3449952488811492</v>
      </c>
      <c r="H10" s="29">
        <f>LN(ΡΕΥΣΤΟΤΗΤΑ!P12/ΡΕΥΣΤΟΤΗΤΑ!P11)</f>
        <v>-0.18481283359305092</v>
      </c>
      <c r="I10" s="29">
        <f>LN(ΡΕΥΣΤΟΤΗΤΑ!Q12/ΡΕΥΣΤΟΤΗΤΑ!Q11)</f>
        <v>0.31889254953982976</v>
      </c>
      <c r="J10" s="29">
        <f>LN(ΡΕΥΣΤΟΤΗΤΑ!R12/ΡΕΥΣΤΟΤΗΤΑ!R11)</f>
        <v>-0.64615181196653659</v>
      </c>
      <c r="K10" s="29">
        <f>LN(ΡΕΥΣΤΟΤΗΤΑ!S12/ΡΕΥΣΤΟΤΗΤΑ!S11)</f>
        <v>-0.56545347009683933</v>
      </c>
      <c r="L10" s="29">
        <f>LN(ΡΕΥΣΤΟΤΗΤΑ!T12/ΡΕΥΣΤΟΤΗΤΑ!T11)</f>
        <v>-5.3232775293953143E-2</v>
      </c>
      <c r="M10" s="29">
        <f>LN(ΡΕΥΣΤΟΤΗΤΑ!U12/ΡΕΥΣΤΟΤΗΤΑ!U11)</f>
        <v>0.16397159364293204</v>
      </c>
      <c r="N10" s="29">
        <f>LN(ΡΕΥΣΤΟΤΗΤΑ!V12/ΡΕΥΣΤΟΤΗΤΑ!V11)</f>
        <v>0.73242084185305723</v>
      </c>
      <c r="O10" s="29">
        <f>LN(ΡΕΥΣΤΟΤΗΤΑ!W12/ΡΕΥΣΤΟΤΗΤΑ!W11)</f>
        <v>1.0200516273243609</v>
      </c>
      <c r="P10" s="29">
        <f>LN(ΡΕΥΣΤΟΤΗΤΑ!X12/ΡΕΥΣΤΟΤΗΤΑ!X11)</f>
        <v>-1.1939097866467587</v>
      </c>
      <c r="Q10" s="75"/>
      <c r="U10" s="42">
        <v>7</v>
      </c>
      <c r="V10" s="70" t="s">
        <v>64</v>
      </c>
      <c r="W10" s="72">
        <f>STDEV($H$3:$H$251)</f>
        <v>0.72308543449275864</v>
      </c>
      <c r="X10" s="80">
        <v>1</v>
      </c>
    </row>
    <row r="11" spans="1:24" ht="15.75" thickBot="1">
      <c r="A11" s="28">
        <v>42929</v>
      </c>
      <c r="B11" s="29">
        <f>LN(ΡΕΥΣΤΟΤΗΤΑ!J13/ΡΕΥΣΤΟΤΗΤΑ!J12)</f>
        <v>0.30341812619462938</v>
      </c>
      <c r="C11" s="29">
        <f>LN(ΡΕΥΣΤΟΤΗΤΑ!K13/ΡΕΥΣΤΟΤΗΤΑ!K12)</f>
        <v>0.69213041748524373</v>
      </c>
      <c r="D11" s="29">
        <f>LN(ΡΕΥΣΤΟΤΗΤΑ!L13/ΡΕΥΣΤΟΤΗΤΑ!L12)</f>
        <v>3.0328762796830033</v>
      </c>
      <c r="E11" s="29">
        <f>LN(ΡΕΥΣΤΟΤΗΤΑ!M13/ΡΕΥΣΤΟΤΗΤΑ!M12)</f>
        <v>0.45137237448475309</v>
      </c>
      <c r="F11" s="29">
        <f>LN(ΡΕΥΣΤΟΤΗΤΑ!N13/ΡΕΥΣΤΟΤΗΤΑ!N12)</f>
        <v>0.98516668960666454</v>
      </c>
      <c r="G11" s="29">
        <f>LN(ΡΕΥΣΤΟΤΗΤΑ!O13/ΡΕΥΣΤΟΤΗΤΑ!O12)</f>
        <v>-2.1595883628788544</v>
      </c>
      <c r="H11" s="29">
        <f>LN(ΡΕΥΣΤΟΤΗΤΑ!P13/ΡΕΥΣΤΟΤΗΤΑ!P12)</f>
        <v>0.54689057804136498</v>
      </c>
      <c r="I11" s="29">
        <f>LN(ΡΕΥΣΤΟΤΗΤΑ!Q13/ΡΕΥΣΤΟΤΗΤΑ!Q12)</f>
        <v>0.30495556004708729</v>
      </c>
      <c r="J11" s="29">
        <f>LN(ΡΕΥΣΤΟΤΗΤΑ!R13/ΡΕΥΣΤΟΤΗΤΑ!R12)</f>
        <v>0.412858762879522</v>
      </c>
      <c r="K11" s="29">
        <f>LN(ΡΕΥΣΤΟΤΗΤΑ!S13/ΡΕΥΣΤΟΤΗΤΑ!S12)</f>
        <v>0.61349314421243106</v>
      </c>
      <c r="L11" s="29">
        <f>LN(ΡΕΥΣΤΟΤΗΤΑ!T13/ΡΕΥΣΤΟΤΗΤΑ!T12)</f>
        <v>-0.2080051515286499</v>
      </c>
      <c r="M11" s="29">
        <f>LN(ΡΕΥΣΤΟΤΗΤΑ!U13/ΡΕΥΣΤΟΤΗΤΑ!U12)</f>
        <v>6.3905294690777534E-2</v>
      </c>
      <c r="N11" s="29">
        <f>LN(ΡΕΥΣΤΟΤΗΤΑ!V13/ΡΕΥΣΤΟΤΗΤΑ!V12)</f>
        <v>-0.7525178615016207</v>
      </c>
      <c r="O11" s="29">
        <f>LN(ΡΕΥΣΤΟΤΗΤΑ!W13/ΡΕΥΣΤΟΤΗΤΑ!W12)</f>
        <v>-9.5280865681511243E-2</v>
      </c>
      <c r="P11" s="29">
        <f>LN(ΡΕΥΣΤΟΤΗΤΑ!X13/ΡΕΥΣΤΟΤΗΤΑ!X12)</f>
        <v>-1.3674317436214134</v>
      </c>
      <c r="Q11" s="75"/>
      <c r="U11" s="42">
        <v>8</v>
      </c>
      <c r="V11" s="70" t="s">
        <v>65</v>
      </c>
      <c r="W11" s="72">
        <f>STDEV($I$3:$I$251)</f>
        <v>1.1525365288568747</v>
      </c>
      <c r="X11" s="80"/>
    </row>
    <row r="12" spans="1:24" ht="15.75" thickBot="1">
      <c r="A12" s="28">
        <v>42930</v>
      </c>
      <c r="B12" s="29">
        <f>LN(ΡΕΥΣΤΟΤΗΤΑ!J14/ΡΕΥΣΤΟΤΗΤΑ!J13)</f>
        <v>0.12331648657954064</v>
      </c>
      <c r="C12" s="29">
        <f>LN(ΡΕΥΣΤΟΤΗΤΑ!K14/ΡΕΥΣΤΟΤΗΤΑ!K13)</f>
        <v>0.34085301952363356</v>
      </c>
      <c r="D12" s="29">
        <f>LN(ΡΕΥΣΤΟΤΗΤΑ!L14/ΡΕΥΣΤΟΤΗΤΑ!L13)</f>
        <v>-1.6708465405627437</v>
      </c>
      <c r="E12" s="29">
        <f>LN(ΡΕΥΣΤΟΤΗΤΑ!M14/ΡΕΥΣΤΟΤΗΤΑ!M13)</f>
        <v>-0.46984905486912759</v>
      </c>
      <c r="F12" s="29">
        <f>LN(ΡΕΥΣΤΟΤΗΤΑ!N14/ΡΕΥΣΤΟΤΗΤΑ!N13)</f>
        <v>-0.96581290843375267</v>
      </c>
      <c r="G12" s="29">
        <f>LN(ΡΕΥΣΤΟΤΗΤΑ!O14/ΡΕΥΣΤΟΤΗΤΑ!O13)</f>
        <v>1.147307914977207</v>
      </c>
      <c r="H12" s="29">
        <f>LN(ΡΕΥΣΤΟΤΗΤΑ!P14/ΡΕΥΣΤΟΤΗΤΑ!P13)</f>
        <v>-0.4875767156976123</v>
      </c>
      <c r="I12" s="29">
        <f>LN(ΡΕΥΣΤΟΤΗΤΑ!Q14/ΡΕΥΣΤΟΤΗΤΑ!Q13)</f>
        <v>0.67650919044179891</v>
      </c>
      <c r="J12" s="29">
        <f>LN(ΡΕΥΣΤΟΤΗΤΑ!R14/ΡΕΥΣΤΟΤΗΤΑ!R13)</f>
        <v>-2.8611345932862333</v>
      </c>
      <c r="K12" s="29">
        <f>LN(ΡΕΥΣΤΟΤΗΤΑ!S14/ΡΕΥΣΤΟΤΗΤΑ!S13)</f>
        <v>-0.47954721296258346</v>
      </c>
      <c r="L12" s="29">
        <f>LN(ΡΕΥΣΤΟΤΗΤΑ!T14/ΡΕΥΣΤΟΤΗΤΑ!T13)</f>
        <v>0.10049726797409585</v>
      </c>
      <c r="M12" s="29">
        <f>LN(ΡΕΥΣΤΟΤΗΤΑ!U14/ΡΕΥΣΤΟΤΗΤΑ!U13)</f>
        <v>-1.3705762050423231</v>
      </c>
      <c r="N12" s="29">
        <f>LN(ΡΕΥΣΤΟΤΗΤΑ!V14/ΡΕΥΣΤΟΤΗΤΑ!V13)</f>
        <v>4.4381486046600419E-3</v>
      </c>
      <c r="O12" s="29">
        <f>LN(ΡΕΥΣΤΟΤΗΤΑ!W14/ΡΕΥΣΤΟΤΗΤΑ!W13)</f>
        <v>0.46664248511032358</v>
      </c>
      <c r="P12" s="29">
        <f>LN(ΡΕΥΣΤΟΤΗΤΑ!X14/ΡΕΥΣΤΟΤΗΤΑ!X13)</f>
        <v>1.0485790524099465</v>
      </c>
      <c r="Q12" s="75"/>
      <c r="U12" s="42">
        <v>9</v>
      </c>
      <c r="V12" s="70" t="s">
        <v>66</v>
      </c>
      <c r="W12" s="72">
        <f>STDEV($J$3:$J$251)</f>
        <v>1.7074391295302451</v>
      </c>
      <c r="X12" s="80"/>
    </row>
    <row r="13" spans="1:24" ht="15.75" thickBot="1">
      <c r="A13" s="28">
        <v>42933</v>
      </c>
      <c r="B13" s="29">
        <f>LN(ΡΕΥΣΤΟΤΗΤΑ!J15/ΡΕΥΣΤΟΤΗΤΑ!J14)</f>
        <v>1.0394466941269542</v>
      </c>
      <c r="C13" s="29">
        <f>LN(ΡΕΥΣΤΟΤΗΤΑ!K15/ΡΕΥΣΤΟΤΗΤΑ!K14)</f>
        <v>-1.2548956754607952</v>
      </c>
      <c r="D13" s="29">
        <f>LN(ΡΕΥΣΤΟΤΗΤΑ!L15/ΡΕΥΣΤΟΤΗΤΑ!L14)</f>
        <v>-0.76590653484237359</v>
      </c>
      <c r="E13" s="29">
        <f>LN(ΡΕΥΣΤΟΤΗΤΑ!M15/ΡΕΥΣΤΟΤΗΤΑ!M14)</f>
        <v>-0.52108975506904676</v>
      </c>
      <c r="F13" s="29">
        <f>LN(ΡΕΥΣΤΟΤΗΤΑ!N15/ΡΕΥΣΤΟΤΗΤΑ!N14)</f>
        <v>-1.1717732565623851</v>
      </c>
      <c r="G13" s="29">
        <f>LN(ΡΕΥΣΤΟΤΗΤΑ!O15/ΡΕΥΣΤΟΤΗΤΑ!O14)</f>
        <v>1.3683867999646726</v>
      </c>
      <c r="H13" s="29">
        <f>LN(ΡΕΥΣΤΟΤΗΤΑ!P15/ΡΕΥΣΤΟΤΗΤΑ!P14)</f>
        <v>0.20267386533413237</v>
      </c>
      <c r="I13" s="29">
        <f>LN(ΡΕΥΣΤΟΤΗΤΑ!Q15/ΡΕΥΣΤΟΤΗΤΑ!Q14)</f>
        <v>-1.6297211534214484</v>
      </c>
      <c r="J13" s="29">
        <f>LN(ΡΕΥΣΤΟΤΗΤΑ!R15/ΡΕΥΣΤΟΤΗΤΑ!R14)</f>
        <v>1.937501385022983</v>
      </c>
      <c r="K13" s="29">
        <f>LN(ΡΕΥΣΤΟΤΗΤΑ!S15/ΡΕΥΣΤΟΤΗΤΑ!S14)</f>
        <v>0.36157760049186649</v>
      </c>
      <c r="L13" s="29">
        <f>LN(ΡΕΥΣΤΟΤΗΤΑ!T15/ΡΕΥΣΤΟΤΗΤΑ!T14)</f>
        <v>-0.10280591755214903</v>
      </c>
      <c r="M13" s="29">
        <f>LN(ΡΕΥΣΤΟΤΗΤΑ!U15/ΡΕΥΣΤΟΤΗΤΑ!U14)</f>
        <v>0.33833103584458391</v>
      </c>
      <c r="N13" s="29">
        <f>LN(ΡΕΥΣΤΟΤΗΤΑ!V15/ΡΕΥΣΤΟΤΗΤΑ!V14)</f>
        <v>-0.96854129464869887</v>
      </c>
      <c r="O13" s="29">
        <f>LN(ΡΕΥΣΤΟΤΗΤΑ!W15/ΡΕΥΣΤΟΤΗΤΑ!W14)</f>
        <v>-1.2197716081162477</v>
      </c>
      <c r="P13" s="29">
        <f>LN(ΡΕΥΣΤΟΤΗΤΑ!X15/ΡΕΥΣΤΟΤΗΤΑ!X14)</f>
        <v>1.6161077116070452</v>
      </c>
      <c r="Q13" s="75"/>
      <c r="U13" s="42">
        <v>10</v>
      </c>
      <c r="V13" s="70" t="s">
        <v>77</v>
      </c>
      <c r="W13" s="72">
        <f>STDEV($K$3:$K$251)</f>
        <v>0.66850832620128275</v>
      </c>
      <c r="X13" s="80">
        <v>1</v>
      </c>
    </row>
    <row r="14" spans="1:24" ht="15.75" thickBot="1">
      <c r="A14" s="28">
        <v>42934</v>
      </c>
      <c r="B14" s="29">
        <f>LN(ΡΕΥΣΤΟΤΗΤΑ!J16/ΡΕΥΣΤΟΤΗΤΑ!J15)</f>
        <v>-2.3829408400590046</v>
      </c>
      <c r="C14" s="29">
        <f>LN(ΡΕΥΣΤΟΤΗΤΑ!K16/ΡΕΥΣΤΟΤΗΤΑ!K15)</f>
        <v>0.43645113727026763</v>
      </c>
      <c r="D14" s="29">
        <f>LN(ΡΕΥΣΤΟΤΗΤΑ!L16/ΡΕΥΣΤΟΤΗΤΑ!L15)</f>
        <v>-0.53308409436693338</v>
      </c>
      <c r="E14" s="29">
        <f>LN(ΡΕΥΣΤΟΤΗΤΑ!M16/ΡΕΥΣΤΟΤΗΤΑ!M15)</f>
        <v>0.64501117477963432</v>
      </c>
      <c r="F14" s="29">
        <f>LN(ΡΕΥΣΤΟΤΗΤΑ!N16/ΡΕΥΣΤΟΤΗΤΑ!N15)</f>
        <v>0.51322218514424311</v>
      </c>
      <c r="G14" s="29">
        <f>LN(ΡΕΥΣΤΟΤΗΤΑ!O16/ΡΕΥΣΤΟΤΗΤΑ!O15)</f>
        <v>-0.93086685218279352</v>
      </c>
      <c r="H14" s="29">
        <f>LN(ΡΕΥΣΤΟΤΗΤΑ!P16/ΡΕΥΣΤΟΤΗΤΑ!P15)</f>
        <v>-0.27619499146969856</v>
      </c>
      <c r="I14" s="29">
        <f>LN(ΡΕΥΣΤΟΤΗΤΑ!Q16/ΡΕΥΣΤΟΤΗΤΑ!Q15)</f>
        <v>1.2424372761468678</v>
      </c>
      <c r="J14" s="29">
        <f>LN(ΡΕΥΣΤΟΤΗΤΑ!R16/ΡΕΥΣΤΟΤΗΤΑ!R15)</f>
        <v>0.20078700022728851</v>
      </c>
      <c r="K14" s="29">
        <f>LN(ΡΕΥΣΤΟΤΗΤΑ!S16/ΡΕΥΣΤΟΤΗΤΑ!S15)</f>
        <v>1.3292015518227007</v>
      </c>
      <c r="L14" s="29">
        <f>LN(ΡΕΥΣΤΟΤΗΤΑ!T16/ΡΕΥΣΤΟΤΗΤΑ!T15)</f>
        <v>0.11911559926138124</v>
      </c>
      <c r="M14" s="29">
        <f>LN(ΡΕΥΣΤΟΤΗΤΑ!U16/ΡΕΥΣΤΟΤΗΤΑ!U15)</f>
        <v>9.3801678362279942E-2</v>
      </c>
      <c r="N14" s="29">
        <f>LN(ΡΕΥΣΤΟΤΗΤΑ!V16/ΡΕΥΣΤΟΤΗΤΑ!V15)</f>
        <v>0.52895531911762006</v>
      </c>
      <c r="O14" s="29">
        <f>LN(ΡΕΥΣΤΟΤΗΤΑ!W16/ΡΕΥΣΤΟΤΗΤΑ!W15)</f>
        <v>-0.74825540943680491</v>
      </c>
      <c r="P14" s="29">
        <f>LN(ΡΕΥΣΤΟΤΗΤΑ!X16/ΡΕΥΣΤΟΤΗΤΑ!X15)</f>
        <v>-1.944196107784361</v>
      </c>
      <c r="Q14" s="75"/>
      <c r="U14" s="42">
        <v>11</v>
      </c>
      <c r="V14" s="70" t="s">
        <v>88</v>
      </c>
      <c r="W14" s="72">
        <f>STDEV($L$3:$L$251)</f>
        <v>0.63486689454615297</v>
      </c>
      <c r="X14" s="80">
        <v>1</v>
      </c>
    </row>
    <row r="15" spans="1:24" ht="15.75" thickBot="1">
      <c r="A15" s="28">
        <v>42935</v>
      </c>
      <c r="B15" s="29">
        <f>LN(ΡΕΥΣΤΟΤΗΤΑ!J17/ΡΕΥΣΤΟΤΗΤΑ!J16)</f>
        <v>1.4606216926613576</v>
      </c>
      <c r="C15" s="29">
        <f>LN(ΡΕΥΣΤΟΤΗΤΑ!K17/ΡΕΥΣΤΟΤΗΤΑ!K16)</f>
        <v>-0.3578776879706238</v>
      </c>
      <c r="D15" s="29">
        <f>LN(ΡΕΥΣΤΟΤΗΤΑ!L17/ΡΕΥΣΤΟΤΗΤΑ!L16)</f>
        <v>0.92589080560317427</v>
      </c>
      <c r="E15" s="29">
        <f>LN(ΡΕΥΣΤΟΤΗΤΑ!M17/ΡΕΥΣΤΟΤΗΤΑ!M16)</f>
        <v>-1.0235206989190517</v>
      </c>
      <c r="F15" s="29">
        <f>LN(ΡΕΥΣΤΟΤΗΤΑ!N17/ΡΕΥΣΤΟΤΗΤΑ!N16)</f>
        <v>-0.13873459081097159</v>
      </c>
      <c r="G15" s="29">
        <f>LN(ΡΕΥΣΤΟΤΗΤΑ!O17/ΡΕΥΣΤΟΤΗΤΑ!O16)</f>
        <v>-1.4392215878742463</v>
      </c>
      <c r="H15" s="29">
        <f>LN(ΡΕΥΣΤΟΤΗΤΑ!P17/ΡΕΥΣΤΟΤΗΤΑ!P16)</f>
        <v>-8.243635189669335E-2</v>
      </c>
      <c r="I15" s="29">
        <f>LN(ΡΕΥΣΤΟΤΗΤΑ!Q17/ΡΕΥΣΤΟΤΗΤΑ!Q16)</f>
        <v>-0.37651033328471228</v>
      </c>
      <c r="J15" s="29">
        <f>LN(ΡΕΥΣΤΟΤΗΤΑ!R17/ΡΕΥΣΤΟΤΗΤΑ!R16)</f>
        <v>-0.24045817306180839</v>
      </c>
      <c r="K15" s="29">
        <f>LN(ΡΕΥΣΤΟΤΗΤΑ!S17/ΡΕΥΣΤΟΤΗΤΑ!S16)</f>
        <v>-1.2096135675888109</v>
      </c>
      <c r="L15" s="29">
        <f>LN(ΡΕΥΣΤΟΤΗΤΑ!T17/ΡΕΥΣΤΟΤΗΤΑ!T16)</f>
        <v>-2.212040718698698E-3</v>
      </c>
      <c r="M15" s="29">
        <f>LN(ΡΕΥΣΤΟΤΗΤΑ!U17/ΡΕΥΣΤΟΤΗΤΑ!U16)</f>
        <v>0.70629322801048522</v>
      </c>
      <c r="N15" s="29">
        <f>LN(ΡΕΥΣΤΟΤΗΤΑ!V17/ΡΕΥΣΤΟΤΗΤΑ!V16)</f>
        <v>0.49866997942369279</v>
      </c>
      <c r="O15" s="29">
        <f>LN(ΡΕΥΣΤΟΤΗΤΑ!W17/ΡΕΥΣΤΟΤΗΤΑ!W16)</f>
        <v>0.95486281110285587</v>
      </c>
      <c r="P15" s="29">
        <f>LN(ΡΕΥΣΤΟΤΗΤΑ!X17/ΡΕΥΣΤΟΤΗΤΑ!X16)</f>
        <v>1.2093032276877222</v>
      </c>
      <c r="Q15" s="75"/>
      <c r="U15" s="42">
        <v>12</v>
      </c>
      <c r="V15" s="70" t="s">
        <v>96</v>
      </c>
      <c r="W15" s="72">
        <f>STDEV($M$3:$M$251)</f>
        <v>0.67665344816814643</v>
      </c>
      <c r="X15" s="80">
        <v>1</v>
      </c>
    </row>
    <row r="16" spans="1:24" ht="15.75" thickBot="1">
      <c r="A16" s="28">
        <v>42936</v>
      </c>
      <c r="B16" s="29">
        <f>LN(ΡΕΥΣΤΟΤΗΤΑ!J18/ΡΕΥΣΤΟΤΗΤΑ!J17)</f>
        <v>-0.31159648702075526</v>
      </c>
      <c r="C16" s="29">
        <f>LN(ΡΕΥΣΤΟΤΗΤΑ!K18/ΡΕΥΣΤΟΤΗΤΑ!K17)</f>
        <v>0.19358129713872721</v>
      </c>
      <c r="D16" s="29">
        <f>LN(ΡΕΥΣΤΟΤΗΤΑ!L18/ΡΕΥΣΤΟΤΗΤΑ!L17)</f>
        <v>-0.40038250504469863</v>
      </c>
      <c r="E16" s="29">
        <f>LN(ΡΕΥΣΤΟΤΗΤΑ!M18/ΡΕΥΣΤΟΤΗΤΑ!M17)</f>
        <v>1.5076968743213874</v>
      </c>
      <c r="F16" s="29">
        <f>LN(ΡΕΥΣΤΟΤΗΤΑ!N18/ΡΕΥΣΤΟΤΗΤΑ!N17)</f>
        <v>-0.1335776108206346</v>
      </c>
      <c r="G16" s="29">
        <f>LN(ΡΕΥΣΤΟΤΗΤΑ!O18/ΡΕΥΣΤΟΤΗΤΑ!O17)</f>
        <v>0.6658652133338786</v>
      </c>
      <c r="H16" s="29">
        <f>LN(ΡΕΥΣΤΟΤΗΤΑ!P18/ΡΕΥΣΤΟΤΗΤΑ!P17)</f>
        <v>0.17312021124154209</v>
      </c>
      <c r="I16" s="29">
        <f>LN(ΡΕΥΣΤΟΤΗΤΑ!Q18/ΡΕΥΣΤΟΤΗΤΑ!Q17)</f>
        <v>-0.52890698611222864</v>
      </c>
      <c r="J16" s="29">
        <f>LN(ΡΕΥΣΤΟΤΗΤΑ!R18/ΡΕΥΣΤΟΤΗΤΑ!R17)</f>
        <v>0.96167737240044004</v>
      </c>
      <c r="K16" s="29">
        <f>LN(ΡΕΥΣΤΟΤΗΤΑ!S18/ΡΕΥΣΤΟΤΗΤΑ!S17)</f>
        <v>6.7614190653757705E-2</v>
      </c>
      <c r="L16" s="29">
        <f>LN(ΡΕΥΣΤΟΤΗΤΑ!T18/ΡΕΥΣΤΟΤΗΤΑ!T17)</f>
        <v>0.37847760443506118</v>
      </c>
      <c r="M16" s="29">
        <f>LN(ΡΕΥΣΤΟΤΗΤΑ!U18/ΡΕΥΣΤΟΤΗΤΑ!U17)</f>
        <v>-0.6352305384499729</v>
      </c>
      <c r="N16" s="29">
        <f>LN(ΡΕΥΣΤΟΤΗΤΑ!V18/ΡΕΥΣΤΟΤΗΤΑ!V17)</f>
        <v>-0.72005805734202044</v>
      </c>
      <c r="O16" s="29">
        <f>LN(ΡΕΥΣΤΟΤΗΤΑ!W18/ΡΕΥΣΤΟΤΗΤΑ!W17)</f>
        <v>-0.3183719327375748</v>
      </c>
      <c r="P16" s="29">
        <f>LN(ΡΕΥΣΤΟΤΗΤΑ!X18/ΡΕΥΣΤΟΤΗΤΑ!X17)</f>
        <v>1.5144997010024466</v>
      </c>
      <c r="Q16" s="75"/>
      <c r="U16" s="42">
        <v>13</v>
      </c>
      <c r="V16" s="70" t="s">
        <v>100</v>
      </c>
      <c r="W16" s="72">
        <f>STDEV($N$3:$N$251)</f>
        <v>0.88712902146453276</v>
      </c>
      <c r="X16" s="80"/>
    </row>
    <row r="17" spans="1:24" ht="15.75" thickBot="1">
      <c r="A17" s="28">
        <v>42937</v>
      </c>
      <c r="B17" s="29">
        <f>LN(ΡΕΥΣΤΟΤΗΤΑ!J19/ΡΕΥΣΤΟΤΗΤΑ!J18)</f>
        <v>1.1057895537255884</v>
      </c>
      <c r="C17" s="29">
        <f>LN(ΡΕΥΣΤΟΤΗΤΑ!K19/ΡΕΥΣΤΟΤΗΤΑ!K18)</f>
        <v>0.41270926064903873</v>
      </c>
      <c r="D17" s="29">
        <f>LN(ΡΕΥΣΤΟΤΗΤΑ!L19/ΡΕΥΣΤΟΤΗΤΑ!L18)</f>
        <v>-5.1666889240696001</v>
      </c>
      <c r="E17" s="29">
        <f>LN(ΡΕΥΣΤΟΤΗΤΑ!M19/ΡΕΥΣΤΟΤΗΤΑ!M18)</f>
        <v>0.39646797284580315</v>
      </c>
      <c r="F17" s="29">
        <f>LN(ΡΕΥΣΤΟΤΗΤΑ!N19/ΡΕΥΣΤΟΤΗΤΑ!N18)</f>
        <v>0.28072503868695109</v>
      </c>
      <c r="G17" s="29">
        <f>LN(ΡΕΥΣΤΟΤΗΤΑ!O19/ΡΕΥΣΤΟΤΗΤΑ!O18)</f>
        <v>-0.31219031852098716</v>
      </c>
      <c r="H17" s="29">
        <f>LN(ΡΕΥΣΤΟΤΗΤΑ!P19/ΡΕΥΣΤΟΤΗΤΑ!P18)</f>
        <v>7.8405439195006449E-2</v>
      </c>
      <c r="I17" s="29">
        <f>LN(ΡΕΥΣΤΟΤΗΤΑ!Q19/ΡΕΥΣΤΟΤΗΤΑ!Q18)</f>
        <v>0.62124810801058494</v>
      </c>
      <c r="J17" s="29">
        <f>LN(ΡΕΥΣΤΟΤΗΤΑ!R19/ΡΕΥΣΤΟΤΗΤΑ!R18)</f>
        <v>1.5899743280024135</v>
      </c>
      <c r="K17" s="29">
        <f>LN(ΡΕΥΣΤΟΤΗΤΑ!S19/ΡΕΥΣΤΟΤΗΤΑ!S18)</f>
        <v>-1.1163345101150224</v>
      </c>
      <c r="L17" s="29">
        <f>LN(ΡΕΥΣΤΟΤΗΤΑ!T19/ΡΕΥΣΤΟΤΗΤΑ!T18)</f>
        <v>-0.39217426703295705</v>
      </c>
      <c r="M17" s="29">
        <f>LN(ΡΕΥΣΤΟΤΗΤΑ!U19/ΡΕΥΣΤΟΤΗΤΑ!U18)</f>
        <v>-0.10522005874218783</v>
      </c>
      <c r="N17" s="29">
        <f>LN(ΡΕΥΣΤΟΤΗΤΑ!V19/ΡΕΥΣΤΟΤΗΤΑ!V18)</f>
        <v>2.0134920005882946</v>
      </c>
      <c r="O17" s="29">
        <f>LN(ΡΕΥΣΤΟΤΗΤΑ!W19/ΡΕΥΣΤΟΤΗΤΑ!W18)</f>
        <v>-0.43051935929627999</v>
      </c>
      <c r="P17" s="29">
        <f>LN(ΡΕΥΣΤΟΤΗΤΑ!X19/ΡΕΥΣΤΟΤΗΤΑ!X18)</f>
        <v>-2.4426355372595814</v>
      </c>
      <c r="Q17" s="75"/>
      <c r="U17" s="42">
        <v>14</v>
      </c>
      <c r="V17" s="70" t="s">
        <v>110</v>
      </c>
      <c r="W17" s="72">
        <f>STDEV($O$3:$O$251)</f>
        <v>1.1985389003767719</v>
      </c>
      <c r="X17" s="80"/>
    </row>
    <row r="18" spans="1:24" ht="15.75" thickBot="1">
      <c r="A18" s="28">
        <v>42940</v>
      </c>
      <c r="B18" s="29">
        <f>LN(ΡΕΥΣΤΟΤΗΤΑ!J20/ΡΕΥΣΤΟΤΗΤΑ!J19)</f>
        <v>-1.3073358351014803</v>
      </c>
      <c r="C18" s="29">
        <f>LN(ΡΕΥΣΤΟΤΗΤΑ!K20/ΡΕΥΣΤΟΤΗΤΑ!K19)</f>
        <v>-0.59897419551008524</v>
      </c>
      <c r="D18" s="29">
        <f>LN(ΡΕΥΣΤΟΤΗΤΑ!L20/ΡΕΥΣΤΟΤΗΤΑ!L19)</f>
        <v>7.6283554863233833</v>
      </c>
      <c r="E18" s="29">
        <f>LN(ΡΕΥΣΤΟΤΗΤΑ!M20/ΡΕΥΣΤΟΤΗΤΑ!M19)</f>
        <v>-0.69300857465788424</v>
      </c>
      <c r="F18" s="29">
        <f>LN(ΡΕΥΣΤΟΤΗΤΑ!N20/ΡΕΥΣΤΟΤΗΤΑ!N19)</f>
        <v>-0.66832516706154366</v>
      </c>
      <c r="G18" s="29">
        <f>LN(ΡΕΥΣΤΟΤΗΤΑ!O20/ΡΕΥΣΤΟΤΗΤΑ!O19)</f>
        <v>0.9521183495001676</v>
      </c>
      <c r="H18" s="29">
        <f>LN(ΡΕΥΣΤΟΤΗΤΑ!P20/ΡΕΥΣΤΟΤΗΤΑ!P19)</f>
        <v>0.17893721820163963</v>
      </c>
      <c r="I18" s="29">
        <f>LN(ΡΕΥΣΤΟΤΗΤΑ!Q20/ΡΕΥΣΤΟΤΗΤΑ!Q19)</f>
        <v>0.10199789438329702</v>
      </c>
      <c r="J18" s="29">
        <f>LN(ΡΕΥΣΤΟΤΗΤΑ!R20/ΡΕΥΣΤΟΤΗΤΑ!R19)</f>
        <v>-0.93114639760559004</v>
      </c>
      <c r="K18" s="29">
        <f>LN(ΡΕΥΣΤΟΤΗΤΑ!S20/ΡΕΥΣΤΟΤΗΤΑ!S19)</f>
        <v>0.3486825946474344</v>
      </c>
      <c r="L18" s="29">
        <f>LN(ΡΕΥΣΤΟΤΗΤΑ!T20/ΡΕΥΣΤΟΤΗΤΑ!T19)</f>
        <v>-0.47967176771879066</v>
      </c>
      <c r="M18" s="29">
        <f>LN(ΡΕΥΣΤΟΤΗΤΑ!U20/ΡΕΥΣΤΟΤΗΤΑ!U19)</f>
        <v>-0.17768060043147624</v>
      </c>
      <c r="N18" s="29">
        <f>LN(ΡΕΥΣΤΟΤΗΤΑ!V20/ΡΕΥΣΤΟΤΗΤΑ!V19)</f>
        <v>-0.95460609842958044</v>
      </c>
      <c r="O18" s="29">
        <f>LN(ΡΕΥΣΤΟΤΗΤΑ!W20/ΡΕΥΣΤΟΤΗΤΑ!W19)</f>
        <v>-0.54379048897995141</v>
      </c>
      <c r="P18" s="29">
        <f>LN(ΡΕΥΣΤΟΤΗΤΑ!X20/ΡΕΥΣΤΟΤΗΤΑ!X19)</f>
        <v>2.1542670434624385</v>
      </c>
      <c r="Q18" s="75"/>
      <c r="U18" s="43">
        <v>15</v>
      </c>
      <c r="V18" s="70" t="s">
        <v>117</v>
      </c>
      <c r="W18" s="73">
        <f>STDEV($P$3:$P$251)</f>
        <v>1.8156818751277852</v>
      </c>
      <c r="X18" s="80"/>
    </row>
    <row r="19" spans="1:24">
      <c r="A19" s="28">
        <v>42941</v>
      </c>
      <c r="B19" s="29">
        <f>LN(ΡΕΥΣΤΟΤΗΤΑ!J21/ΡΕΥΣΤΟΤΗΤΑ!J20)</f>
        <v>0.17020692154441253</v>
      </c>
      <c r="C19" s="29">
        <f>LN(ΡΕΥΣΤΟΤΗΤΑ!K21/ΡΕΥΣΤΟΤΗΤΑ!K20)</f>
        <v>2.8847563770557826E-2</v>
      </c>
      <c r="D19" s="29">
        <f>LN(ΡΕΥΣΤΟΤΗΤΑ!L21/ΡΕΥΣΤΟΤΗΤΑ!L20)</f>
        <v>-1.199173787270049</v>
      </c>
      <c r="E19" s="29">
        <f>LN(ΡΕΥΣΤΟΤΗΤΑ!M21/ΡΕΥΣΤΟΤΗΤΑ!M20)</f>
        <v>-0.4896279821576538</v>
      </c>
      <c r="F19" s="29">
        <f>LN(ΡΕΥΣΤΟΤΗΤΑ!N21/ΡΕΥΣΤΟΤΗΤΑ!N20)</f>
        <v>2.3428163382810623</v>
      </c>
      <c r="G19" s="29">
        <f>LN(ΡΕΥΣΤΟΤΗΤΑ!O21/ΡΕΥΣΤΟΤΗΤΑ!O20)</f>
        <v>-0.71948985381536623</v>
      </c>
      <c r="H19" s="29">
        <f>LN(ΡΕΥΣΤΟΤΗΤΑ!P21/ΡΕΥΣΤΟΤΗΤΑ!P20)</f>
        <v>1.8683298545521392</v>
      </c>
      <c r="I19" s="29">
        <f>LN(ΡΕΥΣΤΟΤΗΤΑ!Q21/ΡΕΥΣΤΟΤΗΤΑ!Q20)</f>
        <v>-0.90281394699592443</v>
      </c>
      <c r="J19" s="29">
        <f>LN(ΡΕΥΣΤΟΤΗΤΑ!R21/ΡΕΥΣΤΟΤΗΤΑ!R20)</f>
        <v>-0.79594225116137285</v>
      </c>
      <c r="K19" s="29">
        <f>LN(ΡΕΥΣΤΟΤΗΤΑ!S21/ΡΕΥΣΤΟΤΗΤΑ!S20)</f>
        <v>-0.90316892714509878</v>
      </c>
      <c r="L19" s="29">
        <f>LN(ΡΕΥΣΤΟΤΗΤΑ!T21/ΡΕΥΣΤΟΤΗΤΑ!T20)</f>
        <v>-0.22898962187763364</v>
      </c>
      <c r="M19" s="29">
        <f>LN(ΡΕΥΣΤΟΤΗΤΑ!U21/ΡΕΥΣΤΟΤΗΤΑ!U20)</f>
        <v>0.19986643831080336</v>
      </c>
      <c r="N19" s="29">
        <f>LN(ΡΕΥΣΤΟΤΗΤΑ!V21/ΡΕΥΣΤΟΤΗΤΑ!V20)</f>
        <v>-0.1492460753310936</v>
      </c>
      <c r="O19" s="29">
        <f>LN(ΡΕΥΣΤΟΤΗΤΑ!W21/ΡΕΥΣΤΟΤΗΤΑ!W20)</f>
        <v>1.0545277774250066</v>
      </c>
      <c r="P19" s="29">
        <f>LN(ΡΕΥΣΤΟΤΗΤΑ!X21/ΡΕΥΣΤΟΤΗΤΑ!X20)</f>
        <v>-0.77807253417734257</v>
      </c>
      <c r="Q19" s="75"/>
    </row>
    <row r="20" spans="1:24">
      <c r="A20" s="28">
        <v>42942</v>
      </c>
      <c r="B20" s="29">
        <f>LN(ΡΕΥΣΤΟΤΗΤΑ!J22/ΡΕΥΣΤΟΤΗΤΑ!J21)</f>
        <v>9.3007269444419435E-2</v>
      </c>
      <c r="C20" s="29">
        <f>LN(ΡΕΥΣΤΟΤΗΤΑ!K22/ΡΕΥΣΤΟΤΗΤΑ!K21)</f>
        <v>7.901369699650776E-2</v>
      </c>
      <c r="D20" s="29">
        <f>LN(ΡΕΥΣΤΟΤΗΤΑ!L22/ΡΕΥΣΤΟΤΗΤΑ!L21)</f>
        <v>-0.89843073428399522</v>
      </c>
      <c r="E20" s="29">
        <f>LN(ΡΕΥΣΤΟΤΗΤΑ!M22/ΡΕΥΣΤΟΤΗΤΑ!M21)</f>
        <v>3.4612913602001326E-2</v>
      </c>
      <c r="F20" s="29">
        <f>LN(ΡΕΥΣΤΟΤΗΤΑ!N22/ΡΕΥΣΤΟΤΗΤΑ!N21)</f>
        <v>-0.97397107000997996</v>
      </c>
      <c r="G20" s="29">
        <f>LN(ΡΕΥΣΤΟΤΗΤΑ!O22/ΡΕΥΣΤΟΤΗΤΑ!O21)</f>
        <v>-6.2318764399258271E-2</v>
      </c>
      <c r="H20" s="29">
        <f>LN(ΡΕΥΣΤΟΤΗΤΑ!P22/ΡΕΥΣΤΟΤΗΤΑ!P21)</f>
        <v>-1.8975300266734703</v>
      </c>
      <c r="I20" s="29">
        <f>LN(ΡΕΥΣΤΟΤΗΤΑ!Q22/ΡΕΥΣΤΟΤΗΤΑ!Q21)</f>
        <v>1.0007127542280896</v>
      </c>
      <c r="J20" s="29">
        <f>LN(ΡΕΥΣΤΟΤΗΤΑ!R22/ΡΕΥΣΤΟΤΗΤΑ!R21)</f>
        <v>-4.1104124506220245E-2</v>
      </c>
      <c r="K20" s="29">
        <f>LN(ΡΕΥΣΤΟΤΗΤΑ!S22/ΡΕΥΣΤΟΤΗΤΑ!S21)</f>
        <v>0.66452490854635871</v>
      </c>
      <c r="L20" s="29">
        <f>LN(ΡΕΥΣΤΟΤΗΤΑ!T22/ΡΕΥΣΤΟΤΗΤΑ!T21)</f>
        <v>0.57558806120051476</v>
      </c>
      <c r="M20" s="29">
        <f>LN(ΡΕΥΣΤΟΤΗΤΑ!U22/ΡΕΥΣΤΟΤΗΤΑ!U21)</f>
        <v>0.9818792516780559</v>
      </c>
      <c r="N20" s="29">
        <f>LN(ΡΕΥΣΤΟΤΗΤΑ!V22/ΡΕΥΣΤΟΤΗΤΑ!V21)</f>
        <v>-0.6712913341595097</v>
      </c>
      <c r="O20" s="29">
        <f>LN(ΡΕΥΣΤΟΤΗΤΑ!W22/ΡΕΥΣΤΟΤΗΤΑ!W21)</f>
        <v>0.79238474889333455</v>
      </c>
      <c r="P20" s="29">
        <f>LN(ΡΕΥΣΤΟΤΗΤΑ!X22/ΡΕΥΣΤΟΤΗΤΑ!X21)</f>
        <v>-4.5290097382245709E-2</v>
      </c>
      <c r="Q20" s="75"/>
    </row>
    <row r="21" spans="1:24">
      <c r="A21" s="28">
        <v>42943</v>
      </c>
      <c r="B21" s="29">
        <f>LN(ΡΕΥΣΤΟΤΗΤΑ!J23/ΡΕΥΣΤΟΤΗΤΑ!J22)</f>
        <v>-0.14548771847511183</v>
      </c>
      <c r="C21" s="29">
        <f>LN(ΡΕΥΣΤΟΤΗΤΑ!K23/ΡΕΥΣΤΟΤΗΤΑ!K22)</f>
        <v>3.7908893471521057E-2</v>
      </c>
      <c r="D21" s="29">
        <f>LN(ΡΕΥΣΤΟΤΗΤΑ!L23/ΡΕΥΣΤΟΤΗΤΑ!L22)</f>
        <v>-0.92558077878124778</v>
      </c>
      <c r="E21" s="29">
        <f>LN(ΡΕΥΣΤΟΤΗΤΑ!M23/ΡΕΥΣΤΟΤΗΤΑ!M22)</f>
        <v>0.21241393518910606</v>
      </c>
      <c r="F21" s="29">
        <f>LN(ΡΕΥΣΤΟΤΗΤΑ!N23/ΡΕΥΣΤΟΤΗΤΑ!N22)</f>
        <v>-1.5773860722684665</v>
      </c>
      <c r="G21" s="29">
        <f>LN(ΡΕΥΣΤΟΤΗΤΑ!O23/ΡΕΥΣΤΟΤΗΤΑ!O22)</f>
        <v>1.3688552080182079</v>
      </c>
      <c r="H21" s="29">
        <f>LN(ΡΕΥΣΤΟΤΗΤΑ!P23/ΡΕΥΣΤΟΤΗΤΑ!P22)</f>
        <v>-0.21067427949535414</v>
      </c>
      <c r="I21" s="29">
        <f>LN(ΡΕΥΣΤΟΤΗΤΑ!Q23/ΡΕΥΣΤΟΤΗΤΑ!Q22)</f>
        <v>-1.3904453757104945E-2</v>
      </c>
      <c r="J21" s="29">
        <f>LN(ΡΕΥΣΤΟΤΗΤΑ!R23/ΡΕΥΣΤΟΤΗΤΑ!R22)</f>
        <v>0.53609356429431931</v>
      </c>
      <c r="K21" s="29">
        <f>LN(ΡΕΥΣΤΟΤΗΤΑ!S23/ΡΕΥΣΤΟΤΗΤΑ!S22)</f>
        <v>7.8765875468806493E-2</v>
      </c>
      <c r="L21" s="29">
        <f>LN(ΡΕΥΣΤΟΤΗΤΑ!T23/ΡΕΥΣΤΟΤΗΤΑ!T22)</f>
        <v>0.11780338919739144</v>
      </c>
      <c r="M21" s="29">
        <f>LN(ΡΕΥΣΤΟΤΗΤΑ!U23/ΡΕΥΣΤΟΤΗΤΑ!U22)</f>
        <v>-1.1701268927504274</v>
      </c>
      <c r="N21" s="29">
        <f>LN(ΡΕΥΣΤΟΤΗΤΑ!V23/ΡΕΥΣΤΟΤΗΤΑ!V22)</f>
        <v>0.45244228982929663</v>
      </c>
      <c r="O21" s="29">
        <f>LN(ΡΕΥΣΤΟΤΗΤΑ!W23/ΡΕΥΣΤΟΤΗΤΑ!W22)</f>
        <v>-2.0331266215787251</v>
      </c>
      <c r="P21" s="29">
        <f>LN(ΡΕΥΣΤΟΤΗΤΑ!X23/ΡΕΥΣΤΟΤΗΤΑ!X22)</f>
        <v>-1.1952824458695248</v>
      </c>
      <c r="Q21" s="75"/>
      <c r="U21" s="77"/>
      <c r="V21" s="78"/>
      <c r="W21" s="76"/>
    </row>
    <row r="22" spans="1:24">
      <c r="A22" s="28">
        <v>42944</v>
      </c>
      <c r="B22" s="29">
        <f>LN(ΡΕΥΣΤΟΤΗΤΑ!J24/ΡΕΥΣΤΟΤΗΤΑ!J23)</f>
        <v>3.2312166790906656E-2</v>
      </c>
      <c r="C22" s="29">
        <f>LN(ΡΕΥΣΤΟΤΗΤΑ!K24/ΡΕΥΣΤΟΤΗΤΑ!K23)</f>
        <v>-0.39296206033602077</v>
      </c>
      <c r="D22" s="29">
        <f>LN(ΡΕΥΣΤΟΤΗΤΑ!L24/ΡΕΥΣΤΟΤΗΤΑ!L23)</f>
        <v>1.4800882404062514</v>
      </c>
      <c r="E22" s="29">
        <f>LN(ΡΕΥΣΤΟΤΗΤΑ!M24/ΡΕΥΣΤΟΤΗΤΑ!M23)</f>
        <v>6.1343430038474027E-2</v>
      </c>
      <c r="F22" s="29">
        <f>LN(ΡΕΥΣΤΟΤΗΤΑ!N24/ΡΕΥΣΤΟΤΗΤΑ!N23)</f>
        <v>-0.59905800212831528</v>
      </c>
      <c r="G22" s="29">
        <f>LN(ΡΕΥΣΤΟΤΗΤΑ!O24/ΡΕΥΣΤΟΤΗΤΑ!O23)</f>
        <v>-0.83816174452652537</v>
      </c>
      <c r="H22" s="29">
        <f>LN(ΡΕΥΣΤΟΤΗΤΑ!P24/ΡΕΥΣΤΟΤΗΤΑ!P23)</f>
        <v>0.2964216563376581</v>
      </c>
      <c r="I22" s="29">
        <f>LN(ΡΕΥΣΤΟΤΗΤΑ!Q24/ΡΕΥΣΤΟΤΗΤΑ!Q23)</f>
        <v>0.31606375042674134</v>
      </c>
      <c r="J22" s="29">
        <f>LN(ΡΕΥΣΤΟΤΗΤΑ!R24/ΡΕΥΣΤΟΤΗΤΑ!R23)</f>
        <v>-1.0132744330503862</v>
      </c>
      <c r="K22" s="29">
        <f>LN(ΡΕΥΣΤΟΤΗΤΑ!S24/ΡΕΥΣΤΟΤΗΤΑ!S23)</f>
        <v>-0.44862432442994871</v>
      </c>
      <c r="L22" s="29">
        <f>LN(ΡΕΥΣΤΟΤΗΤΑ!T24/ΡΕΥΣΤΟΤΗΤΑ!T23)</f>
        <v>-0.39244272162973104</v>
      </c>
      <c r="M22" s="29">
        <f>LN(ΡΕΥΣΤΟΤΗΤΑ!U24/ΡΕΥΣΤΟΤΗΤΑ!U23)</f>
        <v>-5.5823896108759527E-2</v>
      </c>
      <c r="N22" s="29">
        <f>LN(ΡΕΥΣΤΟΤΗΤΑ!V24/ΡΕΥΣΤΟΤΗΤΑ!V23)</f>
        <v>-0.314241144794423</v>
      </c>
      <c r="O22" s="29">
        <f>LN(ΡΕΥΣΤΟΤΗΤΑ!W24/ΡΕΥΣΤΟΤΗΤΑ!W23)</f>
        <v>9.0259593709218267E-2</v>
      </c>
      <c r="P22" s="29">
        <f>LN(ΡΕΥΣΤΟΤΗΤΑ!X24/ΡΕΥΣΤΟΤΗΤΑ!X23)</f>
        <v>-0.78163229121434119</v>
      </c>
      <c r="Q22" s="75"/>
    </row>
    <row r="23" spans="1:24">
      <c r="A23" s="28">
        <v>42947</v>
      </c>
      <c r="B23" s="29">
        <f>LN(ΡΕΥΣΤΟΤΗΤΑ!J25/ΡΕΥΣΤΟΤΗΤΑ!J24)</f>
        <v>0.94415208829960584</v>
      </c>
      <c r="C23" s="29">
        <f>LN(ΡΕΥΣΤΟΤΗΤΑ!K25/ΡΕΥΣΤΟΤΗΤΑ!K24)</f>
        <v>8.2996213582882838E-2</v>
      </c>
      <c r="D23" s="29">
        <f>LN(ΡΕΥΣΤΟΤΗΤΑ!L25/ΡΕΥΣΤΟΤΗΤΑ!L24)</f>
        <v>-0.54792415937580619</v>
      </c>
      <c r="E23" s="29">
        <f>LN(ΡΕΥΣΤΟΤΗΤΑ!M25/ΡΕΥΣΤΟΤΗΤΑ!M24)</f>
        <v>-4.485158230479621E-2</v>
      </c>
      <c r="F23" s="29">
        <f>LN(ΡΕΥΣΤΟΤΗΤΑ!N25/ΡΕΥΣΤΟΤΗΤΑ!N24)</f>
        <v>-1.1681725608206122</v>
      </c>
      <c r="G23" s="29">
        <f>LN(ΡΕΥΣΤΟΤΗΤΑ!O25/ΡΕΥΣΤΟΤΗΤΑ!O24)</f>
        <v>-1.1641294430594504</v>
      </c>
      <c r="H23" s="29">
        <f>LN(ΡΕΥΣΤΟΤΗΤΑ!P25/ΡΕΥΣΤΟΤΗΤΑ!P24)</f>
        <v>0.26270073013915052</v>
      </c>
      <c r="I23" s="29">
        <f>LN(ΡΕΥΣΤΟΤΗΤΑ!Q25/ΡΕΥΣΤΟΤΗΤΑ!Q24)</f>
        <v>-0.99199969531959487</v>
      </c>
      <c r="J23" s="29">
        <f>LN(ΡΕΥΣΤΟΤΗΤΑ!R25/ΡΕΥΣΤΟΤΗΤΑ!R24)</f>
        <v>1.0441711426539992</v>
      </c>
      <c r="K23" s="29">
        <f>LN(ΡΕΥΣΤΟΤΗΤΑ!S25/ΡΕΥΣΤΟΤΗΤΑ!S24)</f>
        <v>0.57630341550738551</v>
      </c>
      <c r="L23" s="29">
        <f>LN(ΡΕΥΣΤΟΤΗΤΑ!T25/ΡΕΥΣΤΟΤΗΤΑ!T24)</f>
        <v>0.42291088454124526</v>
      </c>
      <c r="M23" s="29">
        <f>LN(ΡΕΥΣΤΟΤΗΤΑ!U25/ΡΕΥΣΤΟΤΗΤΑ!U24)</f>
        <v>0.42235352910563467</v>
      </c>
      <c r="N23" s="29">
        <f>LN(ΡΕΥΣΤΟΤΗΤΑ!V25/ΡΕΥΣΤΟΤΗΤΑ!V24)</f>
        <v>0.79004908374052463</v>
      </c>
      <c r="O23" s="29">
        <f>LN(ΡΕΥΣΤΟΤΗΤΑ!W25/ΡΕΥΣΤΟΤΗΤΑ!W24)</f>
        <v>1.5391163120816429</v>
      </c>
      <c r="P23" s="29">
        <f>LN(ΡΕΥΣΤΟΤΗΤΑ!X25/ΡΕΥΣΤΟΤΗΤΑ!X24)</f>
        <v>0.16502657409419277</v>
      </c>
      <c r="Q23" s="75"/>
    </row>
    <row r="24" spans="1:24">
      <c r="A24" s="28">
        <v>42948</v>
      </c>
      <c r="B24" s="29">
        <f>LN(ΡΕΥΣΤΟΤΗΤΑ!J26/ΡΕΥΣΤΟΤΗΤΑ!J25)</f>
        <v>-1.3907600159989526</v>
      </c>
      <c r="C24" s="29">
        <f>LN(ΡΕΥΣΤΟΤΗΤΑ!K26/ΡΕΥΣΤΟΤΗΤΑ!K25)</f>
        <v>0.39796012895417299</v>
      </c>
      <c r="D24" s="29">
        <v>0</v>
      </c>
      <c r="E24" s="29">
        <f>LN(ΡΕΥΣΤΟΤΗΤΑ!M26/ΡΕΥΣΤΟΤΗΤΑ!M25)</f>
        <v>0.1328795804913557</v>
      </c>
      <c r="F24" s="29">
        <f>LN(ΡΕΥΣΤΟΤΗΤΑ!N26/ΡΕΥΣΤΟΤΗΤΑ!N25)</f>
        <v>3.48993723559638</v>
      </c>
      <c r="G24" s="29">
        <f>LN(ΡΕΥΣΤΟΤΗΤΑ!O26/ΡΕΥΣΤΟΤΗΤΑ!O25)</f>
        <v>5.0405171663761253E-2</v>
      </c>
      <c r="H24" s="29">
        <f>LN(ΡΕΥΣΤΟΤΗΤΑ!P26/ΡΕΥΣΤΟΤΗΤΑ!P25)</f>
        <v>-0.14606466441156102</v>
      </c>
      <c r="I24" s="29">
        <f>LN(ΡΕΥΣΤΟΤΗΤΑ!Q26/ΡΕΥΣΤΟΤΗΤΑ!Q25)</f>
        <v>1.2329186910190453</v>
      </c>
      <c r="J24" s="29">
        <f>LN(ΡΕΥΣΤΟΤΗΤΑ!R26/ΡΕΥΣΤΟΤΗΤΑ!R25)</f>
        <v>-1.7773076578276432</v>
      </c>
      <c r="K24" s="29">
        <f>LN(ΡΕΥΣΤΟΤΗΤΑ!S26/ΡΕΥΣΤΟΤΗΤΑ!S25)</f>
        <v>0.14827895881237493</v>
      </c>
      <c r="L24" s="29">
        <f>LN(ΡΕΥΣΤΟΤΗΤΑ!T26/ΡΕΥΣΤΟΤΗΤΑ!T25)</f>
        <v>-0.41414995241773445</v>
      </c>
      <c r="M24" s="29">
        <f>LN(ΡΕΥΣΤΟΤΗΤΑ!U26/ΡΕΥΣΤΟΤΗΤΑ!U25)</f>
        <v>-0.20654777370303756</v>
      </c>
      <c r="N24" s="29">
        <f>LN(ΡΕΥΣΤΟΤΗΤΑ!V26/ΡΕΥΣΤΟΤΗΤΑ!V25)</f>
        <v>0.20499892584396262</v>
      </c>
      <c r="O24" s="29">
        <f>LN(ΡΕΥΣΤΟΤΗΤΑ!W26/ΡΕΥΣΤΟΤΗΤΑ!W25)</f>
        <v>2.5777975440068997E-2</v>
      </c>
      <c r="P24" s="29">
        <f>LN(ΡΕΥΣΤΟΤΗΤΑ!X26/ΡΕΥΣΤΟΤΗΤΑ!X25)</f>
        <v>0.27401709188608725</v>
      </c>
      <c r="Q24" s="75"/>
    </row>
    <row r="25" spans="1:24">
      <c r="A25" s="28">
        <v>42949</v>
      </c>
      <c r="B25" s="29">
        <f>LN(ΡΕΥΣΤΟΤΗΤΑ!J27/ΡΕΥΣΤΟΤΗΤΑ!J26)</f>
        <v>1.8744250454469298</v>
      </c>
      <c r="C25" s="29">
        <f>LN(ΡΕΥΣΤΟΤΗΤΑ!K27/ΡΕΥΣΤΟΤΗΤΑ!K26)</f>
        <v>-0.63086129487726927</v>
      </c>
      <c r="D25" s="29">
        <v>0</v>
      </c>
      <c r="E25" s="29">
        <f>LN(ΡΕΥΣΤΟΤΗΤΑ!M27/ΡΕΥΣΤΟΤΗΤΑ!M26)</f>
        <v>-0.26740769329389402</v>
      </c>
      <c r="F25" s="29">
        <f>LN(ΡΕΥΣΤΟΤΗΤΑ!N27/ΡΕΥΣΤΟΤΗΤΑ!N26)</f>
        <v>0.24036128426414693</v>
      </c>
      <c r="G25" s="29">
        <f>LN(ΡΕΥΣΤΟΤΗΤΑ!O27/ΡΕΥΣΤΟΤΗΤΑ!O26)</f>
        <v>6.9985427399703037E-2</v>
      </c>
      <c r="H25" s="29">
        <f>LN(ΡΕΥΣΤΟΤΗΤΑ!P27/ΡΕΥΣΤΟΤΗΤΑ!P26)</f>
        <v>0.46841997559942816</v>
      </c>
      <c r="I25" s="29">
        <f>LN(ΡΕΥΣΤΟΤΗΤΑ!Q27/ΡΕΥΣΤΟΤΗΤΑ!Q26)</f>
        <v>-0.73653400085830956</v>
      </c>
      <c r="J25" s="29">
        <f>LN(ΡΕΥΣΤΟΤΗΤΑ!R27/ΡΕΥΣΤΟΤΗΤΑ!R26)</f>
        <v>1.3660999802317069</v>
      </c>
      <c r="K25" s="29">
        <f>LN(ΡΕΥΣΤΟΤΗΤΑ!S27/ΡΕΥΣΤΟΤΗΤΑ!S26)</f>
        <v>-0.84967416647910554</v>
      </c>
      <c r="L25" s="29">
        <f>LN(ΡΕΥΣΤΟΤΗΤΑ!T27/ΡΕΥΣΤΟΤΗΤΑ!T26)</f>
        <v>1.3453802565704063</v>
      </c>
      <c r="M25" s="29">
        <f>LN(ΡΕΥΣΤΟΤΗΤΑ!U27/ΡΕΥΣΤΟΤΗΤΑ!U26)</f>
        <v>0.86415001684357162</v>
      </c>
      <c r="N25" s="29">
        <f>LN(ΡΕΥΣΤΟΤΗΤΑ!V27/ΡΕΥΣΤΟΤΗΤΑ!V26)</f>
        <v>-1.1702530400939695</v>
      </c>
      <c r="O25" s="29">
        <f>LN(ΡΕΥΣΤΟΤΗΤΑ!W27/ΡΕΥΣΤΟΤΗΤΑ!W26)</f>
        <v>0.34321847961360291</v>
      </c>
      <c r="P25" s="29">
        <f>LN(ΡΕΥΣΤΟΤΗΤΑ!X27/ΡΕΥΣΤΟΤΗΤΑ!X26)</f>
        <v>1.3808300572418499</v>
      </c>
      <c r="Q25" s="75"/>
    </row>
    <row r="26" spans="1:24">
      <c r="A26" s="28">
        <v>42950</v>
      </c>
      <c r="B26" s="29">
        <f>LN(ΡΕΥΣΤΟΤΗΤΑ!J28/ΡΕΥΣΤΟΤΗΤΑ!J27)</f>
        <v>-2.4166691203544759</v>
      </c>
      <c r="C26" s="29">
        <f>LN(ΡΕΥΣΤΟΤΗΤΑ!K28/ΡΕΥΣΤΟΤΗΤΑ!K27)</f>
        <v>-0.21847709288776185</v>
      </c>
      <c r="D26" s="29">
        <f>LN(ΡΕΥΣΤΟΤΗΤΑ!L28/ΡΕΥΣΤΟΤΗΤΑ!L27)</f>
        <v>-0.58604904500357824</v>
      </c>
      <c r="E26" s="29">
        <f>LN(ΡΕΥΣΤΟΤΗΤΑ!M28/ΡΕΥΣΤΟΤΗΤΑ!M27)</f>
        <v>0.52244091519549707</v>
      </c>
      <c r="F26" s="29">
        <f>LN(ΡΕΥΣΤΟΤΗΤΑ!N28/ΡΕΥΣΤΟΤΗΤΑ!N27)</f>
        <v>-2.3049912652761844</v>
      </c>
      <c r="G26" s="29">
        <f>LN(ΡΕΥΣΤΟΤΗΤΑ!O28/ΡΕΥΣΤΟΤΗΤΑ!O27)</f>
        <v>-2.3283778475557746</v>
      </c>
      <c r="H26" s="29">
        <f>LN(ΡΕΥΣΤΟΤΗΤΑ!P28/ΡΕΥΣΤΟΤΗΤΑ!P27)</f>
        <v>-0.81350183199865445</v>
      </c>
      <c r="I26" s="29">
        <f>LN(ΡΕΥΣΤΟΤΗΤΑ!Q28/ΡΕΥΣΤΟΤΗΤΑ!Q27)</f>
        <v>-0.54983756865129041</v>
      </c>
      <c r="J26" s="29">
        <f>LN(ΡΕΥΣΤΟΤΗΤΑ!R28/ΡΕΥΣΤΟΤΗΤΑ!R27)</f>
        <v>-2.0002318203101912</v>
      </c>
      <c r="K26" s="29">
        <f>LN(ΡΕΥΣΤΟΤΗΤΑ!S28/ΡΕΥΣΤΟΤΗΤΑ!S27)</f>
        <v>0.517009234399879</v>
      </c>
      <c r="L26" s="29">
        <f>LN(ΡΕΥΣΤΟΤΗΤΑ!T28/ΡΕΥΣΤΟΤΗΤΑ!T27)</f>
        <v>-1.3139751469685823</v>
      </c>
      <c r="M26" s="29">
        <f>LN(ΡΕΥΣΤΟΤΗΤΑ!U28/ΡΕΥΣΤΟΤΗΤΑ!U27)</f>
        <v>0.50257423306845539</v>
      </c>
      <c r="N26" s="29">
        <f>LN(ΡΕΥΣΤΟΤΗΤΑ!V28/ΡΕΥΣΤΟΤΗΤΑ!V27)</f>
        <v>0.69814337807319393</v>
      </c>
      <c r="O26" s="29">
        <f>LN(ΡΕΥΣΤΟΤΗΤΑ!W28/ΡΕΥΣΤΟΤΗΤΑ!W27)</f>
        <v>-0.11774990716753649</v>
      </c>
      <c r="P26" s="29">
        <f>LN(ΡΕΥΣΤΟΤΗΤΑ!X28/ΡΕΥΣΤΟΤΗΤΑ!X27)</f>
        <v>-2.217028137272905</v>
      </c>
      <c r="Q26" s="75"/>
    </row>
    <row r="27" spans="1:24">
      <c r="A27" s="28">
        <v>42951</v>
      </c>
      <c r="B27" s="29">
        <f>LN(ΡΕΥΣΤΟΤΗΤΑ!J29/ΡΕΥΣΤΟΤΗΤΑ!J28)</f>
        <v>-0.36256904823241398</v>
      </c>
      <c r="C27" s="29">
        <f>LN(ΡΕΥΣΤΟΤΗΤΑ!K29/ΡΕΥΣΤΟΤΗΤΑ!K28)</f>
        <v>0.34779869841115385</v>
      </c>
      <c r="D27" s="29">
        <f>LN(ΡΕΥΣΤΟΤΗΤΑ!L29/ΡΕΥΣΤΟΤΗΤΑ!L28)</f>
        <v>-0.63252255874351049</v>
      </c>
      <c r="E27" s="29">
        <f>LN(ΡΕΥΣΤΟΤΗΤΑ!M29/ΡΕΥΣΤΟΤΗΤΑ!M28)</f>
        <v>-1.0614904255494428</v>
      </c>
      <c r="F27" s="29">
        <f>LN(ΡΕΥΣΤΟΤΗΤΑ!N29/ΡΕΥΣΤΟΤΗΤΑ!N28)</f>
        <v>-0.53892902207278759</v>
      </c>
      <c r="G27" s="29">
        <f>LN(ΡΕΥΣΤΟΤΗΤΑ!O29/ΡΕΥΣΤΟΤΗΤΑ!O28)</f>
        <v>-0.69552530296491277</v>
      </c>
      <c r="H27" s="29">
        <f>LN(ΡΕΥΣΤΟΤΗΤΑ!P29/ΡΕΥΣΤΟΤΗΤΑ!P28)</f>
        <v>-1.4894770213718458</v>
      </c>
      <c r="I27" s="29">
        <f>LN(ΡΕΥΣΤΟΤΗΤΑ!Q29/ΡΕΥΣΤΟΤΗΤΑ!Q28)</f>
        <v>0.9566241402985366</v>
      </c>
      <c r="J27" s="29">
        <f>LN(ΡΕΥΣΤΟΤΗΤΑ!R29/ΡΕΥΣΤΟΤΗΤΑ!R28)</f>
        <v>1.3534532549306484</v>
      </c>
      <c r="K27" s="29">
        <f>LN(ΡΕΥΣΤΟΤΗΤΑ!S29/ΡΕΥΣΤΟΤΗΤΑ!S28)</f>
        <v>-1.0125707153122452</v>
      </c>
      <c r="L27" s="29">
        <f>LN(ΡΕΥΣΤΟΤΗΤΑ!T29/ΡΕΥΣΤΟΤΗΤΑ!T28)</f>
        <v>0.23575475541326069</v>
      </c>
      <c r="M27" s="29">
        <f>LN(ΡΕΥΣΤΟΤΗΤΑ!U29/ΡΕΥΣΤΟΤΗΤΑ!U28)</f>
        <v>-2.3137536713519986</v>
      </c>
      <c r="N27" s="29">
        <f>LN(ΡΕΥΣΤΟΤΗΤΑ!V29/ΡΕΥΣΤΟΤΗΤΑ!V28)</f>
        <v>2.5559752273371945E-2</v>
      </c>
      <c r="O27" s="29">
        <f>LN(ΡΕΥΣΤΟΤΗΤΑ!W29/ΡΕΥΣΤΟΤΗΤΑ!W28)</f>
        <v>-3.0902690842328596E-2</v>
      </c>
      <c r="P27" s="29">
        <f>LN(ΡΕΥΣΤΟΤΗΤΑ!X29/ΡΕΥΣΤΟΤΗΤΑ!X28)</f>
        <v>1.8943013759261598</v>
      </c>
      <c r="Q27" s="75"/>
    </row>
    <row r="28" spans="1:24">
      <c r="A28" s="28">
        <v>42954</v>
      </c>
      <c r="B28" s="29">
        <f>LN(ΡΕΥΣΤΟΤΗΤΑ!J30/ΡΕΥΣΤΟΤΗΤΑ!J29)</f>
        <v>0.82108692939028582</v>
      </c>
      <c r="C28" s="29">
        <f>LN(ΡΕΥΣΤΟΤΗΤΑ!K30/ΡΕΥΣΤΟΤΗΤΑ!K29)</f>
        <v>-9.5840670561433194E-2</v>
      </c>
      <c r="D28" s="29">
        <f>LN(ΡΕΥΣΤΟΤΗΤΑ!L30/ΡΕΥΣΤΟΤΗΤΑ!L29)</f>
        <v>0.91629073187415511</v>
      </c>
      <c r="E28" s="29">
        <f>LN(ΡΕΥΣΤΟΤΗΤΑ!M30/ΡΕΥΣΤΟΤΗΤΑ!M29)</f>
        <v>-0.15754915378636991</v>
      </c>
      <c r="F28" s="29">
        <f>LN(ΡΕΥΣΤΟΤΗΤΑ!N30/ΡΕΥΣΤΟΤΗΤΑ!N29)</f>
        <v>0.17214852908090411</v>
      </c>
      <c r="G28" s="29">
        <f>LN(ΡΕΥΣΤΟΤΗΤΑ!O30/ΡΕΥΣΤΟΤΗΤΑ!O29)</f>
        <v>1.5833872352341578</v>
      </c>
      <c r="H28" s="29">
        <f>LN(ΡΕΥΣΤΟΤΗΤΑ!P30/ΡΕΥΣΤΟΤΗΤΑ!P29)</f>
        <v>1.1611813566349982</v>
      </c>
      <c r="I28" s="29">
        <f>LN(ΡΕΥΣΤΟΤΗΤΑ!Q30/ΡΕΥΣΤΟΤΗΤΑ!Q29)</f>
        <v>-0.60961128291584177</v>
      </c>
      <c r="J28" s="29">
        <f>LN(ΡΕΥΣΤΟΤΗΤΑ!R30/ΡΕΥΣΤΟΤΗΤΑ!R29)</f>
        <v>-0.64088059209125081</v>
      </c>
      <c r="K28" s="29">
        <f>LN(ΡΕΥΣΤΟΤΗΤΑ!S30/ΡΕΥΣΤΟΤΗΤΑ!S29)</f>
        <v>1.3808021369869361</v>
      </c>
      <c r="L28" s="29">
        <f>LN(ΡΕΥΣΤΟΤΗΤΑ!T30/ΡΕΥΣΤΟΤΗΤΑ!T29)</f>
        <v>0.22424064412858291</v>
      </c>
      <c r="M28" s="29">
        <f>LN(ΡΕΥΣΤΟΤΗΤΑ!U30/ΡΕΥΣΤΟΤΗΤΑ!U29)</f>
        <v>4.3184516033446245E-2</v>
      </c>
      <c r="N28" s="29">
        <f>LN(ΡΕΥΣΤΟΤΗΤΑ!V30/ΡΕΥΣΤΟΤΗΤΑ!V29)</f>
        <v>-0.50804256034654183</v>
      </c>
      <c r="O28" s="29">
        <f>LN(ΡΕΥΣΤΟΤΗΤΑ!W30/ΡΕΥΣΤΟΤΗΤΑ!W29)</f>
        <v>-1.5446693866143495</v>
      </c>
      <c r="P28" s="29">
        <f>LN(ΡΕΥΣΤΟΤΗΤΑ!X30/ΡΕΥΣΤΟΤΗΤΑ!X29)</f>
        <v>-2.9646357728059183</v>
      </c>
      <c r="Q28" s="75"/>
    </row>
    <row r="29" spans="1:24">
      <c r="A29" s="28">
        <v>42955</v>
      </c>
      <c r="B29" s="29">
        <f>LN(ΡΕΥΣΤΟΤΗΤΑ!J31/ΡΕΥΣΤΟΤΗΤΑ!J30)</f>
        <v>0.22741057544038282</v>
      </c>
      <c r="C29" s="29">
        <f>LN(ΡΕΥΣΤΟΤΗΤΑ!K31/ΡΕΥΣΤΟΤΗΤΑ!K30)</f>
        <v>0.49378890532029829</v>
      </c>
      <c r="D29" s="29">
        <f>LN(ΡΕΥΣΤΟΤΗΤΑ!L31/ΡΕΥΣΤΟΤΗΤΑ!L30)</f>
        <v>0.36409830289614414</v>
      </c>
      <c r="E29" s="29">
        <f>LN(ΡΕΥΣΤΟΤΗΤΑ!M31/ΡΕΥΣΤΟΤΗΤΑ!M30)</f>
        <v>0.38616660903714356</v>
      </c>
      <c r="F29" s="29">
        <f>LN(ΡΕΥΣΤΟΤΗΤΑ!N31/ΡΕΥΣΤΟΤΗΤΑ!N30)</f>
        <v>1.3061380364491293</v>
      </c>
      <c r="G29" s="29">
        <f>LN(ΡΕΥΣΤΟΤΗΤΑ!O31/ΡΕΥΣΤΟΤΗΤΑ!O30)</f>
        <v>1.6278403687957861</v>
      </c>
      <c r="H29" s="29">
        <f>LN(ΡΕΥΣΤΟΤΗΤΑ!P31/ΡΕΥΣΤΟΤΗΤΑ!P30)</f>
        <v>-1.5240757036235784E-2</v>
      </c>
      <c r="I29" s="29">
        <f>LN(ΡΕΥΣΤΟΤΗΤΑ!Q31/ΡΕΥΣΤΟΤΗΤΑ!Q30)</f>
        <v>-0.44651089852749437</v>
      </c>
      <c r="J29" s="29">
        <f>LN(ΡΕΥΣΤΟΤΗΤΑ!R31/ΡΕΥΣΤΟΤΗΤΑ!R30)</f>
        <v>1.3182037068591574</v>
      </c>
      <c r="K29" s="29">
        <f>LN(ΡΕΥΣΤΟΤΗΤΑ!S31/ΡΕΥΣΤΟΤΗΤΑ!S30)</f>
        <v>-0.17228309300403247</v>
      </c>
      <c r="L29" s="29">
        <f>LN(ΡΕΥΣΤΟΤΗΤΑ!T31/ΡΕΥΣΤΟΤΗΤΑ!T30)</f>
        <v>-0.30885991392750667</v>
      </c>
      <c r="M29" s="29">
        <f>LN(ΡΕΥΣΤΟΤΗΤΑ!U31/ΡΕΥΣΤΟΤΗΤΑ!U30)</f>
        <v>1.315750448705141</v>
      </c>
      <c r="N29" s="29">
        <f>LN(ΡΕΥΣΤΟΤΗΤΑ!V31/ΡΕΥΣΤΟΤΗΤΑ!V30)</f>
        <v>-1.5765000523383437</v>
      </c>
      <c r="O29" s="29">
        <f>LN(ΡΕΥΣΤΟΤΗΤΑ!W31/ΡΕΥΣΤΟΤΗΤΑ!W30)</f>
        <v>0.56810412346747452</v>
      </c>
      <c r="P29" s="29">
        <f>LN(ΡΕΥΣΤΟΤΗΤΑ!X31/ΡΕΥΣΤΟΤΗΤΑ!X30)</f>
        <v>4.2046553518472658</v>
      </c>
      <c r="Q29" s="75"/>
    </row>
    <row r="30" spans="1:24">
      <c r="A30" s="28">
        <v>42956</v>
      </c>
      <c r="B30" s="29">
        <f>LN(ΡΕΥΣΤΟΤΗΤΑ!J32/ΡΕΥΣΤΟΤΗΤΑ!J31)</f>
        <v>-0.37463567725254121</v>
      </c>
      <c r="C30" s="29">
        <f>LN(ΡΕΥΣΤΟΤΗΤΑ!K32/ΡΕΥΣΤΟΤΗΤΑ!K31)</f>
        <v>1.2887941224955659</v>
      </c>
      <c r="D30" s="29">
        <f>LN(ΡΕΥΣΤΟΤΗΤΑ!L32/ΡΕΥΣΤΟΤΗΤΑ!L31)</f>
        <v>1.1421553733027254</v>
      </c>
      <c r="E30" s="29">
        <f>LN(ΡΕΥΣΤΟΤΗΤΑ!M32/ΡΕΥΣΤΟΤΗΤΑ!M31)</f>
        <v>-0.2323047247066827</v>
      </c>
      <c r="F30" s="29">
        <f>LN(ΡΕΥΣΤΟΤΗΤΑ!N32/ΡΕΥΣΤΟΤΗΤΑ!N31)</f>
        <v>1.443437388332357</v>
      </c>
      <c r="G30" s="29">
        <f>LN(ΡΕΥΣΤΟΤΗΤΑ!O32/ΡΕΥΣΤΟΤΗΤΑ!O31)</f>
        <v>-1.450090995015872</v>
      </c>
      <c r="H30" s="29">
        <f>LN(ΡΕΥΣΤΟΤΗΤΑ!P32/ΡΕΥΣΤΟΤΗΤΑ!P31)</f>
        <v>0.2237396156046168</v>
      </c>
      <c r="I30" s="29">
        <f>LN(ΡΕΥΣΤΟΤΗΤΑ!Q32/ΡΕΥΣΤΟΤΗΤΑ!Q31)</f>
        <v>0.20727084164612436</v>
      </c>
      <c r="J30" s="29">
        <f>LN(ΡΕΥΣΤΟΤΗΤΑ!R32/ΡΕΥΣΤΟΤΗΤΑ!R31)</f>
        <v>0.5580859632782158</v>
      </c>
      <c r="K30" s="29">
        <f>LN(ΡΕΥΣΤΟΤΗΤΑ!S32/ΡΕΥΣΤΟΤΗΤΑ!S31)</f>
        <v>-1.3878621366748209</v>
      </c>
      <c r="L30" s="29">
        <f>LN(ΡΕΥΣΤΟΤΗΤΑ!T32/ΡΕΥΣΤΟΤΗΤΑ!T31)</f>
        <v>9.1002076186368644E-2</v>
      </c>
      <c r="M30" s="29">
        <f>LN(ΡΕΥΣΤΟΤΗΤΑ!U32/ΡΕΥΣΤΟΤΗΤΑ!U31)</f>
        <v>-0.22624721133668874</v>
      </c>
      <c r="N30" s="29">
        <f>LN(ΡΕΥΣΤΟΤΗΤΑ!V32/ΡΕΥΣΤΟΤΗΤΑ!V31)</f>
        <v>1.0907000385080405</v>
      </c>
      <c r="O30" s="29">
        <f>LN(ΡΕΥΣΤΟΤΗΤΑ!W32/ΡΕΥΣΤΟΤΗΤΑ!W31)</f>
        <v>-0.87909869098059357</v>
      </c>
      <c r="P30" s="29">
        <f>LN(ΡΕΥΣΤΟΤΗΤΑ!X32/ΡΕΥΣΤΟΤΗΤΑ!X31)</f>
        <v>-1.0815317520365411</v>
      </c>
      <c r="Q30" s="75"/>
    </row>
    <row r="31" spans="1:24">
      <c r="A31" s="28">
        <v>42957</v>
      </c>
      <c r="B31" s="29">
        <f>LN(ΡΕΥΣΤΟΤΗΤΑ!J33/ΡΕΥΣΤΟΤΗΤΑ!J32)</f>
        <v>-5.2825284716263382E-2</v>
      </c>
      <c r="C31" s="29">
        <f>LN(ΡΕΥΣΤΟΤΗΤΑ!K33/ΡΕΥΣΤΟΤΗΤΑ!K32)</f>
        <v>-0.36577879333518803</v>
      </c>
      <c r="D31" s="29">
        <f>LN(ΡΕΥΣΤΟΤΗΤΑ!L33/ΡΕΥΣΤΟΤΗΤΑ!L32)</f>
        <v>1.0336485563681372</v>
      </c>
      <c r="E31" s="29">
        <f>LN(ΡΕΥΣΤΟΤΗΤΑ!M33/ΡΕΥΣΤΟΤΗΤΑ!M32)</f>
        <v>5.587302262647937E-2</v>
      </c>
      <c r="F31" s="29">
        <f>LN(ΡΕΥΣΤΟΤΗΤΑ!N33/ΡΕΥΣΤΟΤΗΤΑ!N32)</f>
        <v>-1.7257180236399117</v>
      </c>
      <c r="G31" s="29">
        <f>LN(ΡΕΥΣΤΟΤΗΤΑ!O33/ΡΕΥΣΤΟΤΗΤΑ!O32)</f>
        <v>1.1989684868967678</v>
      </c>
      <c r="H31" s="29">
        <f>LN(ΡΕΥΣΤΟΤΗΤΑ!P33/ΡΕΥΣΤΟΤΗΤΑ!P32)</f>
        <v>7.142068560274345E-2</v>
      </c>
      <c r="I31" s="29">
        <f>LN(ΡΕΥΣΤΟΤΗΤΑ!Q33/ΡΕΥΣΤΟΤΗΤΑ!Q32)</f>
        <v>0.2567321056369829</v>
      </c>
      <c r="J31" s="29">
        <f>LN(ΡΕΥΣΤΟΤΗΤΑ!R33/ΡΕΥΣΤΟΤΗΤΑ!R32)</f>
        <v>-0.33838057896702001</v>
      </c>
      <c r="K31" s="29">
        <f>LN(ΡΕΥΣΤΟΤΗΤΑ!S33/ΡΕΥΣΤΟΤΗΤΑ!S32)</f>
        <v>0.75948319820066335</v>
      </c>
      <c r="L31" s="29">
        <f>LN(ΡΕΥΣΤΟΤΗΤΑ!T33/ΡΕΥΣΤΟΤΗΤΑ!T32)</f>
        <v>0.24525681192925256</v>
      </c>
      <c r="M31" s="29">
        <f>LN(ΡΕΥΣΤΟΤΗΤΑ!U33/ΡΕΥΣΤΟΤΗΤΑ!U32)</f>
        <v>-1.0484216726979072</v>
      </c>
      <c r="N31" s="29">
        <f>LN(ΡΕΥΣΤΟΤΗΤΑ!V33/ΡΕΥΣΤΟΤΗΤΑ!V32)</f>
        <v>1.1839068281339198</v>
      </c>
      <c r="O31" s="29">
        <f>LN(ΡΕΥΣΤΟΤΗΤΑ!W33/ΡΕΥΣΤΟΤΗΤΑ!W32)</f>
        <v>-0.36452019551265152</v>
      </c>
      <c r="P31" s="29">
        <f>LN(ΡΕΥΣΤΟΤΗΤΑ!X33/ΡΕΥΣΤΟΤΗΤΑ!X32)</f>
        <v>-1.1095531354746402</v>
      </c>
      <c r="Q31" s="75"/>
    </row>
    <row r="32" spans="1:24">
      <c r="A32" s="28">
        <v>42958</v>
      </c>
      <c r="B32" s="29">
        <f>LN(ΡΕΥΣΤΟΤΗΤΑ!J34/ΡΕΥΣΤΟΤΗΤΑ!J33)</f>
        <v>-0.41437232698447835</v>
      </c>
      <c r="C32" s="29">
        <f>LN(ΡΕΥΣΤΟΤΗΤΑ!K34/ΡΕΥΣΤΟΤΗΤΑ!K33)</f>
        <v>-0.63631149943867216</v>
      </c>
      <c r="D32" s="29">
        <f>LN(ΡΕΥΣΤΟΤΗΤΑ!L34/ΡΕΥΣΤΟΤΗΤΑ!L33)</f>
        <v>-0.65521212064789225</v>
      </c>
      <c r="E32" s="29">
        <f>LN(ΡΕΥΣΤΟΤΗΤΑ!M34/ΡΕΥΣΤΟΤΗΤΑ!M33)</f>
        <v>0.19562381251343045</v>
      </c>
      <c r="F32" s="29">
        <f>LN(ΡΕΥΣΤΟΤΗΤΑ!N34/ΡΕΥΣΤΟΤΗΤΑ!N33)</f>
        <v>1.8217096506742962</v>
      </c>
      <c r="G32" s="29">
        <f>LN(ΡΕΥΣΤΟΤΗΤΑ!O34/ΡΕΥΣΤΟΤΗΤΑ!O33)</f>
        <v>0.18568787221888436</v>
      </c>
      <c r="H32" s="29">
        <f>LN(ΡΕΥΣΤΟΤΗΤΑ!P34/ΡΕΥΣΤΟΤΗΤΑ!P33)</f>
        <v>0.24102708112815999</v>
      </c>
      <c r="I32" s="29">
        <f>LN(ΡΕΥΣΤΟΤΗΤΑ!Q34/ΡΕΥΣΤΟΤΗΤΑ!Q33)</f>
        <v>-0.17984927457314848</v>
      </c>
      <c r="J32" s="29">
        <f>LN(ΡΕΥΣΤΟΤΗΤΑ!R34/ΡΕΥΣΤΟΤΗΤΑ!R33)</f>
        <v>-0.90340810604314148</v>
      </c>
      <c r="K32" s="29">
        <f>LN(ΡΕΥΣΤΟΤΗΤΑ!S34/ΡΕΥΣΤΟΤΗΤΑ!S33)</f>
        <v>0.78633570089965854</v>
      </c>
      <c r="L32" s="29">
        <f>LN(ΡΕΥΣΤΟΤΗΤΑ!T34/ΡΕΥΣΤΟΤΗΤΑ!T33)</f>
        <v>-0.49203690760225477</v>
      </c>
      <c r="M32" s="29">
        <f>LN(ΡΕΥΣΤΟΤΗΤΑ!U34/ΡΕΥΣΤΟΤΗΤΑ!U33)</f>
        <v>0.56087966659141852</v>
      </c>
      <c r="N32" s="29">
        <f>LN(ΡΕΥΣΤΟΤΗΤΑ!V34/ΡΕΥΣΤΟΤΗΤΑ!V33)</f>
        <v>-0.10717572250664865</v>
      </c>
      <c r="O32" s="29">
        <f>LN(ΡΕΥΣΤΟΤΗΤΑ!W34/ΡΕΥΣΤΟΤΗΤΑ!W33)</f>
        <v>0.77125472906922565</v>
      </c>
      <c r="P32" s="29">
        <f>LN(ΡΕΥΣΤΟΤΗΤΑ!X34/ΡΕΥΣΤΟΤΗΤΑ!X33)</f>
        <v>-0.23658881473828761</v>
      </c>
      <c r="Q32" s="75"/>
    </row>
    <row r="33" spans="1:17">
      <c r="A33" s="28">
        <v>42961</v>
      </c>
      <c r="B33" s="29">
        <f>LN(ΡΕΥΣΤΟΤΗΤΑ!J35/ΡΕΥΣΤΟΤΗΤΑ!J34)</f>
        <v>0.72130849871365499</v>
      </c>
      <c r="C33" s="29">
        <f>LN(ΡΕΥΣΤΟΤΗΤΑ!K35/ΡΕΥΣΤΟΤΗΤΑ!K34)</f>
        <v>-0.16048705835580554</v>
      </c>
      <c r="D33" s="29">
        <f>LN(ΡΕΥΣΤΟΤΗΤΑ!L35/ΡΕΥΣΤΟΤΗΤΑ!L34)</f>
        <v>-2.1276362905295043</v>
      </c>
      <c r="E33" s="29">
        <f>LN(ΡΕΥΣΤΟΤΗΤΑ!M35/ΡΕΥΣΤΟΤΗΤΑ!M34)</f>
        <v>-0.13310084174068745</v>
      </c>
      <c r="F33" s="29">
        <f>LN(ΡΕΥΣΤΟΤΗΤΑ!N35/ΡΕΥΣΤΟΤΗΤΑ!N34)</f>
        <v>-1.880194057040836</v>
      </c>
      <c r="G33" s="29">
        <f>LN(ΡΕΥΣΤΟΤΗΤΑ!O35/ΡΕΥΣΤΟΤΗΤΑ!O34)</f>
        <v>-4.1108738641733114</v>
      </c>
      <c r="H33" s="29">
        <f>LN(ΡΕΥΣΤΟΤΗΤΑ!P35/ΡΕΥΣΤΟΤΗΤΑ!P34)</f>
        <v>2.9361024282072774E-2</v>
      </c>
      <c r="I33" s="29">
        <f>LN(ΡΕΥΣΤΟΤΗΤΑ!Q35/ΡΕΥΣΤΟΤΗΤΑ!Q34)</f>
        <v>-0.60048635348808033</v>
      </c>
      <c r="J33" s="29">
        <f>LN(ΡΕΥΣΤΟΤΗΤΑ!R35/ΡΕΥΣΤΟΤΗΤΑ!R34)</f>
        <v>1.793591124057025</v>
      </c>
      <c r="K33" s="29">
        <f>LN(ΡΕΥΣΤΟΤΗΤΑ!S35/ΡΕΥΣΤΟΤΗΤΑ!S34)</f>
        <v>-0.6364786730526899</v>
      </c>
      <c r="L33" s="29">
        <f>LN(ΡΕΥΣΤΟΤΗΤΑ!T35/ΡΕΥΣΤΟΤΗΤΑ!T34)</f>
        <v>-0.64322756073445253</v>
      </c>
      <c r="M33" s="29">
        <f>LN(ΡΕΥΣΤΟΤΗΤΑ!U35/ΡΕΥΣΤΟΤΗΤΑ!U34)</f>
        <v>0.55694166633422948</v>
      </c>
      <c r="N33" s="29">
        <f>LN(ΡΕΥΣΤΟΤΗΤΑ!V35/ΡΕΥΣΤΟΤΗΤΑ!V34)</f>
        <v>-0.89356948825352478</v>
      </c>
      <c r="O33" s="29">
        <f>LN(ΡΕΥΣΤΟΤΗΤΑ!W35/ΡΕΥΣΤΟΤΗΤΑ!W34)</f>
        <v>0.75470537895655609</v>
      </c>
      <c r="P33" s="29">
        <f>LN(ΡΕΥΣΤΟΤΗΤΑ!X35/ΡΕΥΣΤΟΤΗΤΑ!X34)</f>
        <v>1.2057766879108049</v>
      </c>
      <c r="Q33" s="75"/>
    </row>
    <row r="34" spans="1:17">
      <c r="A34" s="28">
        <v>42963</v>
      </c>
      <c r="B34" s="29">
        <f>LN(ΡΕΥΣΤΟΤΗΤΑ!J36/ΡΕΥΣΤΟΤΗΤΑ!J35)</f>
        <v>0.37171681604220169</v>
      </c>
      <c r="C34" s="29">
        <f>LN(ΡΕΥΣΤΟΤΗΤΑ!K36/ΡΕΥΣΤΟΤΗΤΑ!K35)</f>
        <v>0.22488857906146667</v>
      </c>
      <c r="D34" s="29">
        <f>LN(ΡΕΥΣΤΟΤΗΤΑ!L36/ΡΕΥΣΤΟΤΗΤΑ!L35)</f>
        <v>1.5706970841176697</v>
      </c>
      <c r="E34" s="29">
        <f>LN(ΡΕΥΣΤΟΤΗΤΑ!M36/ΡΕΥΣΤΟΤΗΤΑ!M35)</f>
        <v>-0.16454905766842348</v>
      </c>
      <c r="F34" s="29">
        <f>LN(ΡΕΥΣΤΟΤΗΤΑ!N36/ΡΕΥΣΤΟΤΗΤΑ!N35)</f>
        <v>1.6724663375641207</v>
      </c>
      <c r="G34" s="29">
        <f>LN(ΡΕΥΣΤΟΤΗΤΑ!O36/ΡΕΥΣΤΟΤΗΤΑ!O35)</f>
        <v>2.981886866731938</v>
      </c>
      <c r="H34" s="29">
        <f>LN(ΡΕΥΣΤΟΤΗΤΑ!P36/ΡΕΥΣΤΟΤΗΤΑ!P35)</f>
        <v>0.74716627041770389</v>
      </c>
      <c r="I34" s="29">
        <f>LN(ΡΕΥΣΤΟΤΗΤΑ!Q36/ΡΕΥΣΤΟΤΗΤΑ!Q35)</f>
        <v>2.3365241176902991</v>
      </c>
      <c r="J34" s="29">
        <f>LN(ΡΕΥΣΤΟΤΗΤΑ!R36/ΡΕΥΣΤΟΤΗΤΑ!R35)</f>
        <v>-1.9835417080154707</v>
      </c>
      <c r="K34" s="29">
        <f>LN(ΡΕΥΣΤΟΤΗΤΑ!S36/ΡΕΥΣΤΟΤΗΤΑ!S35)</f>
        <v>0.18768972367676992</v>
      </c>
      <c r="L34" s="29">
        <f>LN(ΡΕΥΣΤΟΤΗΤΑ!T36/ΡΕΥΣΤΟΤΗΤΑ!T35)</f>
        <v>-0.45899757493783805</v>
      </c>
      <c r="M34" s="29">
        <f>LN(ΡΕΥΣΤΟΤΗΤΑ!U36/ΡΕΥΣΤΟΤΗΤΑ!U35)</f>
        <v>-0.96445342646502019</v>
      </c>
      <c r="N34" s="29">
        <f>LN(ΡΕΥΣΤΟΤΗΤΑ!V36/ΡΕΥΣΤΟΤΗΤΑ!V35)</f>
        <v>0.48826910734572343</v>
      </c>
      <c r="O34" s="29">
        <f>LN(ΡΕΥΣΤΟΤΗΤΑ!W36/ΡΕΥΣΤΟΤΗΤΑ!W35)</f>
        <v>-0.32296122913873077</v>
      </c>
      <c r="P34" s="29">
        <f>LN(ΡΕΥΣΤΟΤΗΤΑ!X36/ΡΕΥΣΤΟΤΗΤΑ!X35)</f>
        <v>1.0777600070635422</v>
      </c>
      <c r="Q34" s="75"/>
    </row>
    <row r="35" spans="1:17">
      <c r="A35" s="28">
        <v>42964</v>
      </c>
      <c r="B35" s="29">
        <f>LN(ΡΕΥΣΤΟΤΗΤΑ!J37/ΡΕΥΣΤΟΤΗΤΑ!J36)</f>
        <v>0.1267109014833919</v>
      </c>
      <c r="C35" s="29">
        <f>LN(ΡΕΥΣΤΟΤΗΤΑ!K37/ΡΕΥΣΤΟΤΗΤΑ!K36)</f>
        <v>-0.84434544212331242</v>
      </c>
      <c r="D35" s="29">
        <f>LN(ΡΕΥΣΤΟΤΗΤΑ!L37/ΡΕΥΣΤΟΤΗΤΑ!L36)</f>
        <v>0.10919929196499201</v>
      </c>
      <c r="E35" s="29">
        <f>LN(ΡΕΥΣΤΟΤΗΤΑ!M37/ΡΕΥΣΤΟΤΗΤΑ!M36)</f>
        <v>0.29583955867721284</v>
      </c>
      <c r="F35" s="29">
        <f>LN(ΡΕΥΣΤΟΤΗΤΑ!N37/ΡΕΥΣΤΟΤΗΤΑ!N36)</f>
        <v>-2.9760854658572686</v>
      </c>
      <c r="G35" s="29">
        <f>LN(ΡΕΥΣΤΟΤΗΤΑ!O37/ΡΕΥΣΤΟΤΗΤΑ!O36)</f>
        <v>-4.3681812278518288</v>
      </c>
      <c r="H35" s="29">
        <f>LN(ΡΕΥΣΤΟΤΗΤΑ!P37/ΡΕΥΣΤΟΤΗΤΑ!P36)</f>
        <v>-1.8531943643331947</v>
      </c>
      <c r="I35" s="29">
        <f>LN(ΡΕΥΣΤΟΤΗΤΑ!Q37/ΡΕΥΣΤΟΤΗΤΑ!Q36)</f>
        <v>-0.63297324206657735</v>
      </c>
      <c r="J35" s="29">
        <f>LN(ΡΕΥΣΤΟΤΗΤΑ!R37/ΡΕΥΣΤΟΤΗΤΑ!R36)</f>
        <v>-0.94823447982948716</v>
      </c>
      <c r="K35" s="29">
        <f>LN(ΡΕΥΣΤΟΤΗΤΑ!S37/ΡΕΥΣΤΟΤΗΤΑ!S36)</f>
        <v>0.30989764803152919</v>
      </c>
      <c r="L35" s="29">
        <f>LN(ΡΕΥΣΤΟΤΗΤΑ!T37/ΡΕΥΣΤΟΤΗΤΑ!T36)</f>
        <v>-0.57906821386223795</v>
      </c>
      <c r="M35" s="29">
        <f>LN(ΡΕΥΣΤΟΤΗΤΑ!U37/ΡΕΥΣΤΟΤΗΤΑ!U36)</f>
        <v>-0.45530864133051013</v>
      </c>
      <c r="N35" s="29">
        <f>LN(ΡΕΥΣΤΟΤΗΤΑ!V37/ΡΕΥΣΤΟΤΗΤΑ!V36)</f>
        <v>0.52535321525504075</v>
      </c>
      <c r="O35" s="29">
        <f>LN(ΡΕΥΣΤΟΤΗΤΑ!W37/ΡΕΥΣΤΟΤΗΤΑ!W36)</f>
        <v>0.67015024615660568</v>
      </c>
      <c r="P35" s="29">
        <f>LN(ΡΕΥΣΤΟΤΗΤΑ!X37/ΡΕΥΣΤΟΤΗΤΑ!X36)</f>
        <v>-3.566309417337707</v>
      </c>
      <c r="Q35" s="75"/>
    </row>
    <row r="36" spans="1:17">
      <c r="A36" s="28">
        <v>42965</v>
      </c>
      <c r="B36" s="29">
        <f>LN(ΡΕΥΣΤΟΤΗΤΑ!J38/ΡΕΥΣΤΟΤΗΤΑ!J37)</f>
        <v>-0.19592036791040227</v>
      </c>
      <c r="C36" s="29">
        <f>LN(ΡΕΥΣΤΟΤΗΤΑ!K38/ΡΕΥΣΤΟΤΗΤΑ!K37)</f>
        <v>-6.8898499496488214E-2</v>
      </c>
      <c r="D36" s="29">
        <v>0</v>
      </c>
      <c r="E36" s="29">
        <f>LN(ΡΕΥΣΤΟΤΗΤΑ!M38/ΡΕΥΣΤΟΤΗΤΑ!M37)</f>
        <v>-0.67358562238558106</v>
      </c>
      <c r="F36" s="29">
        <f>LN(ΡΕΥΣΤΟΤΗΤΑ!N38/ΡΕΥΣΤΟΤΗΤΑ!N37)</f>
        <v>2.5246573249526532</v>
      </c>
      <c r="G36" s="29">
        <f>LN(ΡΕΥΣΤΟΤΗΤΑ!O38/ΡΕΥΣΤΟΤΗΤΑ!O37)</f>
        <v>4.0118683403978626</v>
      </c>
      <c r="H36" s="29">
        <f>LN(ΡΕΥΣΤΟΤΗΤΑ!P38/ΡΕΥΣΤΟΤΗΤΑ!P37)</f>
        <v>0.15160085064803072</v>
      </c>
      <c r="I36" s="29">
        <f>LN(ΡΕΥΣΤΟΤΗΤΑ!Q38/ΡΕΥΣΤΟΤΗΤΑ!Q37)</f>
        <v>-0.92133224424437499</v>
      </c>
      <c r="J36" s="29">
        <f>LN(ΡΕΥΣΤΟΤΗΤΑ!R38/ΡΕΥΣΤΟΤΗΤΑ!R37)</f>
        <v>4.7540944768999976E-2</v>
      </c>
      <c r="K36" s="29">
        <f>LN(ΡΕΥΣΤΟΤΗΤΑ!S38/ΡΕΥΣΤΟΤΗΤΑ!S37)</f>
        <v>-0.35934809043761884</v>
      </c>
      <c r="L36" s="29">
        <f>LN(ΡΕΥΣΤΟΤΗΤΑ!T38/ΡΕΥΣΤΟΤΗΤΑ!T37)</f>
        <v>0.26907248320260962</v>
      </c>
      <c r="M36" s="29">
        <f>LN(ΡΕΥΣΤΟΤΗΤΑ!U38/ΡΕΥΣΤΟΤΗΤΑ!U37)</f>
        <v>1.1725889464825083</v>
      </c>
      <c r="N36" s="29">
        <f>LN(ΡΕΥΣΤΟΤΗΤΑ!V38/ΡΕΥΣΤΟΤΗΤΑ!V37)</f>
        <v>-0.35574210109979804</v>
      </c>
      <c r="O36" s="29">
        <f>LN(ΡΕΥΣΤΟΤΗΤΑ!W38/ΡΕΥΣΤΟΤΗΤΑ!W37)</f>
        <v>-2.5272457907317287</v>
      </c>
      <c r="P36" s="29">
        <f>LN(ΡΕΥΣΤΟΤΗΤΑ!X38/ΡΕΥΣΤΟΤΗΤΑ!X37)</f>
        <v>-0.70079247773789632</v>
      </c>
      <c r="Q36" s="75"/>
    </row>
    <row r="37" spans="1:17">
      <c r="A37" s="28">
        <v>42968</v>
      </c>
      <c r="B37" s="29">
        <f>LN(ΡΕΥΣΤΟΤΗΤΑ!J39/ΡΕΥΣΤΟΤΗΤΑ!J38)</f>
        <v>-0.53817947013937273</v>
      </c>
      <c r="C37" s="29">
        <f>LN(ΡΕΥΣΤΟΤΗΤΑ!K39/ΡΕΥΣΤΟΤΗΤΑ!K38)</f>
        <v>-5.4517167734238522E-2</v>
      </c>
      <c r="D37" s="29">
        <v>0</v>
      </c>
      <c r="E37" s="29">
        <f>LN(ΡΕΥΣΤΟΤΗΤΑ!M39/ΡΕΥΣΤΟΤΗΤΑ!M38)</f>
        <v>-0.47328403700337196</v>
      </c>
      <c r="F37" s="29">
        <f>LN(ΡΕΥΣΤΟΤΗΤΑ!N39/ΡΕΥΣΤΟΤΗΤΑ!N38)</f>
        <v>0.64125328434326412</v>
      </c>
      <c r="G37" s="29">
        <f>LN(ΡΕΥΣΤΟΤΗΤΑ!O39/ΡΕΥΣΤΟΤΗΤΑ!O38)</f>
        <v>0.34804048902240048</v>
      </c>
      <c r="H37" s="29">
        <f>LN(ΡΕΥΣΤΟΤΗΤΑ!P39/ΡΕΥΣΤΟΤΗΤΑ!P38)</f>
        <v>-0.22629956238548676</v>
      </c>
      <c r="I37" s="29">
        <f>LN(ΡΕΥΣΤΟΤΗΤΑ!Q39/ΡΕΥΣΤΟΤΗΤΑ!Q38)</f>
        <v>0.45598470806640462</v>
      </c>
      <c r="J37" s="29">
        <f>LN(ΡΕΥΣΤΟΤΗΤΑ!R39/ΡΕΥΣΤΟΤΗΤΑ!R38)</f>
        <v>1.7082053126222829</v>
      </c>
      <c r="K37" s="29">
        <f>LN(ΡΕΥΣΤΟΤΗΤΑ!S39/ΡΕΥΣΤΟΤΗΤΑ!S38)</f>
        <v>-0.17067139403755782</v>
      </c>
      <c r="L37" s="29">
        <f>LN(ΡΕΥΣΤΟΤΗΤΑ!T39/ΡΕΥΣΤΟΤΗΤΑ!T38)</f>
        <v>-0.38140166817652921</v>
      </c>
      <c r="M37" s="29">
        <f>LN(ΡΕΥΣΤΟΤΗΤΑ!U39/ΡΕΥΣΤΟΤΗΤΑ!U38)</f>
        <v>9.7253598806114311E-2</v>
      </c>
      <c r="N37" s="29">
        <f>LN(ΡΕΥΣΤΟΤΗΤΑ!V39/ΡΕΥΣΤΟΤΗΤΑ!V38)</f>
        <v>-0.80308919150643587</v>
      </c>
      <c r="O37" s="29">
        <f>LN(ΡΕΥΣΤΟΤΗΤΑ!W39/ΡΕΥΣΤΟΤΗΤΑ!W38)</f>
        <v>0.41309549697385606</v>
      </c>
      <c r="P37" s="29">
        <f>LN(ΡΕΥΣΤΟΤΗΤΑ!X39/ΡΕΥΣΤΟΤΗΤΑ!X38)</f>
        <v>-0.10000267658747418</v>
      </c>
      <c r="Q37" s="75"/>
    </row>
    <row r="38" spans="1:17">
      <c r="A38" s="28">
        <v>42969</v>
      </c>
      <c r="B38" s="29">
        <f>LN(ΡΕΥΣΤΟΤΗΤΑ!J40/ΡΕΥΣΤΟΤΗΤΑ!J39)</f>
        <v>1.3657891277071883</v>
      </c>
      <c r="C38" s="29">
        <f>LN(ΡΕΥΣΤΟΤΗΤΑ!K40/ΡΕΥΣΤΟΤΗΤΑ!K39)</f>
        <v>-0.43412798679864567</v>
      </c>
      <c r="D38" s="29">
        <f>LN(ΡΕΥΣΤΟΤΗΤΑ!L40/ΡΕΥΣΤΟΤΗΤΑ!L39)</f>
        <v>-0.26989253088828269</v>
      </c>
      <c r="E38" s="29">
        <f>LN(ΡΕΥΣΤΟΤΗΤΑ!M40/ΡΕΥΣΤΟΤΗΤΑ!M39)</f>
        <v>-0.23142720696547303</v>
      </c>
      <c r="F38" s="29">
        <f>LN(ΡΕΥΣΤΟΤΗΤΑ!N40/ΡΕΥΣΤΟΤΗΤΑ!N39)</f>
        <v>-1.5893198827067074</v>
      </c>
      <c r="G38" s="29">
        <f>LN(ΡΕΥΣΤΟΤΗΤΑ!O40/ΡΕΥΣΤΟΤΗΤΑ!O39)</f>
        <v>0.61716968114715043</v>
      </c>
      <c r="H38" s="29">
        <f>LN(ΡΕΥΣΤΟΤΗΤΑ!P40/ΡΕΥΣΤΟΤΗΤΑ!P39)</f>
        <v>1.0049275080597115</v>
      </c>
      <c r="I38" s="29">
        <f>LN(ΡΕΥΣΤΟΤΗΤΑ!Q40/ΡΕΥΣΤΟΤΗΤΑ!Q39)</f>
        <v>-0.35735652978813365</v>
      </c>
      <c r="J38" s="29">
        <f>LN(ΡΕΥΣΤΟΤΗΤΑ!R40/ΡΕΥΣΤΟΤΗΤΑ!R39)</f>
        <v>-0.36198917506980299</v>
      </c>
      <c r="K38" s="29">
        <f>LN(ΡΕΥΣΤΟΤΗΤΑ!S40/ΡΕΥΣΤΟΤΗΤΑ!S39)</f>
        <v>0.37389408188794809</v>
      </c>
      <c r="L38" s="29">
        <f>LN(ΡΕΥΣΤΟΤΗΤΑ!T40/ΡΕΥΣΤΟΤΗΤΑ!T39)</f>
        <v>-0.87183896930332128</v>
      </c>
      <c r="M38" s="29">
        <f>LN(ΡΕΥΣΤΟΤΗΤΑ!U40/ΡΕΥΣΤΟΤΗΤΑ!U39)</f>
        <v>-0.85987103740098869</v>
      </c>
      <c r="N38" s="29">
        <f>LN(ΡΕΥΣΤΟΤΗΤΑ!V40/ΡΕΥΣΤΟΤΗΤΑ!V39)</f>
        <v>-0.89878834867125035</v>
      </c>
      <c r="O38" s="29">
        <f>LN(ΡΕΥΣΤΟΤΗΤΑ!W40/ΡΕΥΣΤΟΤΗΤΑ!W39)</f>
        <v>-1.3605652055778598E-2</v>
      </c>
      <c r="P38" s="29">
        <f>LN(ΡΕΥΣΤΟΤΗΤΑ!X40/ΡΕΥΣΤΟΤΗΤΑ!X39)</f>
        <v>1.0365022554379679</v>
      </c>
      <c r="Q38" s="75"/>
    </row>
    <row r="39" spans="1:17">
      <c r="A39" s="28">
        <v>42970</v>
      </c>
      <c r="B39" s="29">
        <f>LN(ΡΕΥΣΤΟΤΗΤΑ!J41/ΡΕΥΣΤΟΤΗΤΑ!J40)</f>
        <v>-0.44240924577342294</v>
      </c>
      <c r="C39" s="29">
        <f>LN(ΡΕΥΣΤΟΤΗΤΑ!K41/ΡΕΥΣΤΟΤΗΤΑ!K40)</f>
        <v>-0.36487388387276126</v>
      </c>
      <c r="D39" s="29">
        <f>LN(ΡΕΥΣΤΟΤΗΤΑ!L41/ΡΕΥΣΤΟΤΗΤΑ!L40)</f>
        <v>0.8651300019462671</v>
      </c>
      <c r="E39" s="29">
        <f>LN(ΡΕΥΣΤΟΤΗΤΑ!M41/ΡΕΥΣΤΟΤΗΤΑ!M40)</f>
        <v>0.69666558542799661</v>
      </c>
      <c r="F39" s="29">
        <f>LN(ΡΕΥΣΤΟΤΗΤΑ!N41/ΡΕΥΣΤΟΤΗΤΑ!N40)</f>
        <v>-1.381760100024624</v>
      </c>
      <c r="G39" s="29">
        <f>LN(ΡΕΥΣΤΟΤΗΤΑ!O41/ΡΕΥΣΤΟΤΗΤΑ!O40)</f>
        <v>-1.6080600272694927</v>
      </c>
      <c r="H39" s="29">
        <f>LN(ΡΕΥΣΤΟΤΗΤΑ!P41/ΡΕΥΣΤΟΤΗΤΑ!P40)</f>
        <v>-0.18442925818834663</v>
      </c>
      <c r="I39" s="29">
        <f>LN(ΡΕΥΣΤΟΤΗΤΑ!Q41/ΡΕΥΣΤΟΤΗΤΑ!Q40)</f>
        <v>-0.67267632737855976</v>
      </c>
      <c r="J39" s="29">
        <f>LN(ΡΕΥΣΤΟΤΗΤΑ!R41/ΡΕΥΣΤΟΤΗΤΑ!R40)</f>
        <v>-2.5906803032331531</v>
      </c>
      <c r="K39" s="29">
        <f>LN(ΡΕΥΣΤΟΤΗΤΑ!S41/ΡΕΥΣΤΟΤΗΤΑ!S40)</f>
        <v>-0.17242967234868362</v>
      </c>
      <c r="L39" s="29">
        <f>LN(ΡΕΥΣΤΟΤΗΤΑ!T41/ΡΕΥΣΤΟΤΗΤΑ!T40)</f>
        <v>3.2433889613651221</v>
      </c>
      <c r="M39" s="29">
        <f>LN(ΡΕΥΣΤΟΤΗΤΑ!U41/ΡΕΥΣΤΟΤΗΤΑ!U40)</f>
        <v>-1.0579358854339267E-2</v>
      </c>
      <c r="N39" s="29">
        <f>LN(ΡΕΥΣΤΟΤΗΤΑ!V41/ΡΕΥΣΤΟΤΗΤΑ!V40)</f>
        <v>0.76841558727788473</v>
      </c>
      <c r="O39" s="29">
        <f>LN(ΡΕΥΣΤΟΤΗΤΑ!W41/ΡΕΥΣΤΟΤΗΤΑ!W40)</f>
        <v>0.98040107916660624</v>
      </c>
      <c r="P39" s="29">
        <f>LN(ΡΕΥΣΤΟΤΗΤΑ!X41/ΡΕΥΣΤΟΤΗΤΑ!X40)</f>
        <v>2.5548083206532288</v>
      </c>
      <c r="Q39" s="75"/>
    </row>
    <row r="40" spans="1:17">
      <c r="A40" s="28">
        <v>42971</v>
      </c>
      <c r="B40" s="29">
        <f>LN(ΡΕΥΣΤΟΤΗΤΑ!J42/ΡΕΥΣΤΟΤΗΤΑ!J41)</f>
        <v>-0.86904524012399864</v>
      </c>
      <c r="C40" s="29">
        <f>LN(ΡΕΥΣΤΟΤΗΤΑ!K42/ΡΕΥΣΤΟΤΗΤΑ!K41)</f>
        <v>0.28628692985754911</v>
      </c>
      <c r="D40" s="29">
        <f>LN(ΡΕΥΣΤΟΤΗΤΑ!L42/ΡΕΥΣΤΟΤΗΤΑ!L41)</f>
        <v>-0.33583617172115038</v>
      </c>
      <c r="E40" s="29">
        <f>LN(ΡΕΥΣΤΟΤΗΤΑ!M42/ΡΕΥΣΤΟΤΗΤΑ!M41)</f>
        <v>-0.38220582372439321</v>
      </c>
      <c r="F40" s="29">
        <f>LN(ΡΕΥΣΤΟΤΗΤΑ!N42/ΡΕΥΣΤΟΤΗΤΑ!N41)</f>
        <v>0.75935621748913262</v>
      </c>
      <c r="G40" s="29">
        <f>LN(ΡΕΥΣΤΟΤΗΤΑ!O42/ΡΕΥΣΤΟΤΗΤΑ!O41)</f>
        <v>3.5794467839320037</v>
      </c>
      <c r="H40" s="29">
        <f>LN(ΡΕΥΣΤΟΤΗΤΑ!P42/ΡΕΥΣΤΟΤΗΤΑ!P41)</f>
        <v>-0.52121514649929535</v>
      </c>
      <c r="I40" s="29">
        <f>LN(ΡΕΥΣΤΟΤΗΤΑ!Q42/ΡΕΥΣΤΟΤΗΤΑ!Q41)</f>
        <v>-0.82302713792515736</v>
      </c>
      <c r="J40" s="29">
        <f>LN(ΡΕΥΣΤΟΤΗΤΑ!R42/ΡΕΥΣΤΟΤΗΤΑ!R41)</f>
        <v>3.2647495009418988</v>
      </c>
      <c r="K40" s="29">
        <f>LN(ΡΕΥΣΤΟΤΗΤΑ!S42/ΡΕΥΣΤΟΤΗΤΑ!S41)</f>
        <v>-9.5723482519913097E-2</v>
      </c>
      <c r="L40" s="29">
        <f>LN(ΡΕΥΣΤΟΤΗΤΑ!T42/ΡΕΥΣΤΟΤΗΤΑ!T41)</f>
        <v>-2.0665364632583798</v>
      </c>
      <c r="M40" s="29">
        <f>LN(ΡΕΥΣΤΟΤΗΤΑ!U42/ΡΕΥΣΤΟΤΗΤΑ!U41)</f>
        <v>-0.43538562420434879</v>
      </c>
      <c r="N40" s="29">
        <f>LN(ΡΕΥΣΤΟΤΗΤΑ!V42/ΡΕΥΣΤΟΤΗΤΑ!V41)</f>
        <v>0.28382967322491959</v>
      </c>
      <c r="O40" s="29">
        <f>LN(ΡΕΥΣΤΟΤΗΤΑ!W42/ΡΕΥΣΤΟΤΗΤΑ!W41)</f>
        <v>-0.26691421436953822</v>
      </c>
      <c r="P40" s="29">
        <f>LN(ΡΕΥΣΤΟΤΗΤΑ!X42/ΡΕΥΣΤΟΤΗΤΑ!X41)</f>
        <v>-1.4705382634873552</v>
      </c>
      <c r="Q40" s="75"/>
    </row>
    <row r="41" spans="1:17">
      <c r="A41" s="28">
        <v>42972</v>
      </c>
      <c r="B41" s="29">
        <f>LN(ΡΕΥΣΤΟΤΗΤΑ!J43/ΡΕΥΣΤΟΤΗΤΑ!J42)</f>
        <v>-3.4567601068990143E-2</v>
      </c>
      <c r="C41" s="29">
        <f>LN(ΡΕΥΣΤΟΤΗΤΑ!K43/ΡΕΥΣΤΟΤΗΤΑ!K42)</f>
        <v>3.1687880794885062E-2</v>
      </c>
      <c r="D41" s="29">
        <f>LN(ΡΕΥΣΤΟΤΗΤΑ!L43/ΡΕΥΣΤΟΤΗΤΑ!L42)</f>
        <v>-0.67549966374636716</v>
      </c>
      <c r="E41" s="29">
        <f>LN(ΡΕΥΣΤΟΤΗΤΑ!M43/ΡΕΥΣΤΟΤΗΤΑ!M42)</f>
        <v>0.40861709098360266</v>
      </c>
      <c r="F41" s="29">
        <f>LN(ΡΕΥΣΤΟΤΗΤΑ!N43/ΡΕΥΣΤΟΤΗΤΑ!N42)</f>
        <v>-0.55255315825711027</v>
      </c>
      <c r="G41" s="29">
        <f>LN(ΡΕΥΣΤΟΤΗΤΑ!O43/ΡΕΥΣΤΟΤΗΤΑ!O42)</f>
        <v>-1.9922861589297269</v>
      </c>
      <c r="H41" s="29">
        <f>LN(ΡΕΥΣΤΟΤΗΤΑ!P43/ΡΕΥΣΤΟΤΗΤΑ!P42)</f>
        <v>0.94388253469409245</v>
      </c>
      <c r="I41" s="29">
        <f>LN(ΡΕΥΣΤΟΤΗΤΑ!Q43/ΡΕΥΣΤΟΤΗΤΑ!Q42)</f>
        <v>0.31253545972914265</v>
      </c>
      <c r="J41" s="29">
        <f>LN(ΡΕΥΣΤΟΤΗΤΑ!R43/ΡΕΥΣΤΟΤΗΤΑ!R42)</f>
        <v>-2.6422198875959069</v>
      </c>
      <c r="K41" s="29">
        <f>LN(ΡΕΥΣΤΟΤΗΤΑ!S43/ΡΕΥΣΤΟΤΗΤΑ!S42)</f>
        <v>0.41103576549603515</v>
      </c>
      <c r="L41" s="29">
        <f>LN(ΡΕΥΣΤΟΤΗΤΑ!T43/ΡΕΥΣΤΟΤΗΤΑ!T42)</f>
        <v>-0.72775996981895164</v>
      </c>
      <c r="M41" s="29">
        <f>LN(ΡΕΥΣΤΟΤΗΤΑ!U43/ΡΕΥΣΤΟΤΗΤΑ!U42)</f>
        <v>-0.6970164399866976</v>
      </c>
      <c r="N41" s="29">
        <f>LN(ΡΕΥΣΤΟΤΗΤΑ!V43/ΡΕΥΣΤΟΤΗΤΑ!V42)</f>
        <v>-0.21531675122618335</v>
      </c>
      <c r="O41" s="29">
        <f>LN(ΡΕΥΣΤΟΤΗΤΑ!W43/ΡΕΥΣΤΟΤΗΤΑ!W42)</f>
        <v>0.48925230219881577</v>
      </c>
      <c r="P41" s="29">
        <f>LN(ΡΕΥΣΤΟΤΗΤΑ!X43/ΡΕΥΣΤΟΤΗΤΑ!X42)</f>
        <v>-1.3299274891316388</v>
      </c>
      <c r="Q41" s="75"/>
    </row>
    <row r="42" spans="1:17">
      <c r="A42" s="28">
        <v>42975</v>
      </c>
      <c r="B42" s="29">
        <f>LN(ΡΕΥΣΤΟΤΗΤΑ!J44/ΡΕΥΣΤΟΤΗΤΑ!J43)</f>
        <v>-0.65394927996726093</v>
      </c>
      <c r="C42" s="29">
        <f>LN(ΡΕΥΣΤΟΤΗΤΑ!K44/ΡΕΥΣΤΟΤΗΤΑ!K43)</f>
        <v>-0.38850788629437155</v>
      </c>
      <c r="D42" s="29">
        <f>LN(ΡΕΥΣΤΟΤΗΤΑ!L44/ΡΕΥΣΤΟΤΗΤΑ!L43)</f>
        <v>-1.2325602611778486</v>
      </c>
      <c r="E42" s="29">
        <f>LN(ΡΕΥΣΤΟΤΗΤΑ!M44/ΡΕΥΣΤΟΤΗΤΑ!M43)</f>
        <v>0.89999948053581769</v>
      </c>
      <c r="F42" s="29">
        <f>LN(ΡΕΥΣΤΟΤΗΤΑ!N44/ΡΕΥΣΤΟΤΗΤΑ!N43)</f>
        <v>2.2707331965699633</v>
      </c>
      <c r="G42" s="29">
        <f>LN(ΡΕΥΣΤΟΤΗΤΑ!O44/ΡΕΥΣΤΟΤΗΤΑ!O43)</f>
        <v>1.2636155168092948</v>
      </c>
      <c r="H42" s="29">
        <f>LN(ΡΕΥΣΤΟΤΗΤΑ!P44/ΡΕΥΣΤΟΤΗΤΑ!P43)</f>
        <v>-1.3699552481031789</v>
      </c>
      <c r="I42" s="29">
        <f>LN(ΡΕΥΣΤΟΤΗΤΑ!Q44/ΡΕΥΣΤΟΤΗΤΑ!Q43)</f>
        <v>0.85379550606858456</v>
      </c>
      <c r="J42" s="29">
        <f>LN(ΡΕΥΣΤΟΤΗΤΑ!R44/ΡΕΥΣΤΟΤΗΤΑ!R43)</f>
        <v>0.22712673870050451</v>
      </c>
      <c r="K42" s="29">
        <f>LN(ΡΕΥΣΤΟΤΗΤΑ!S44/ΡΕΥΣΤΟΤΗΤΑ!S43)</f>
        <v>-1.1678893749969548</v>
      </c>
      <c r="L42" s="29">
        <f>LN(ΡΕΥΣΤΟΤΗΤΑ!T44/ΡΕΥΣΤΟΤΗΤΑ!T43)</f>
        <v>2.3063134594967085</v>
      </c>
      <c r="M42" s="29">
        <f>LN(ΡΕΥΣΤΟΤΗΤΑ!U44/ΡΕΥΣΤΟΤΗΤΑ!U43)</f>
        <v>0.29999009447222852</v>
      </c>
      <c r="N42" s="29">
        <f>LN(ΡΕΥΣΤΟΤΗΤΑ!V44/ΡΕΥΣΤΟΤΗΤΑ!V43)</f>
        <v>-4.8202108217331956</v>
      </c>
      <c r="O42" s="29">
        <f>LN(ΡΕΥΣΤΟΤΗΤΑ!W44/ΡΕΥΣΤΟΤΗΤΑ!W43)</f>
        <v>-0.65493453998880569</v>
      </c>
      <c r="P42" s="29">
        <f>LN(ΡΕΥΣΤΟΤΗΤΑ!X44/ΡΕΥΣΤΟΤΗΤΑ!X43)</f>
        <v>0.28286278601583198</v>
      </c>
      <c r="Q42" s="75"/>
    </row>
    <row r="43" spans="1:17">
      <c r="A43" s="28">
        <v>42976</v>
      </c>
      <c r="B43" s="29">
        <f>LN(ΡΕΥΣΤΟΤΗΤΑ!J45/ΡΕΥΣΤΟΤΗΤΑ!J44)</f>
        <v>1.7427468553156618</v>
      </c>
      <c r="C43" s="29">
        <f>LN(ΡΕΥΣΤΟΤΗΤΑ!K45/ΡΕΥΣΤΟΤΗΤΑ!K44)</f>
        <v>1.8752718359813561</v>
      </c>
      <c r="D43" s="29">
        <f>LN(ΡΕΥΣΤΟΤΗΤΑ!L45/ΡΕΥΣΤΟΤΗΤΑ!L44)</f>
        <v>2.5193080765053328</v>
      </c>
      <c r="E43" s="29">
        <f>LN(ΡΕΥΣΤΟΤΗΤΑ!M45/ΡΕΥΣΤΟΤΗΤΑ!M44)</f>
        <v>6.917457875704007E-2</v>
      </c>
      <c r="F43" s="29">
        <f>LN(ΡΕΥΣΤΟΤΗΤΑ!N45/ΡΕΥΣΤΟΤΗΤΑ!N44)</f>
        <v>-0.43792143304709652</v>
      </c>
      <c r="G43" s="29">
        <f>LN(ΡΕΥΣΤΟΤΗΤΑ!O45/ΡΕΥΣΤΟΤΗΤΑ!O44)</f>
        <v>-5.8481823745523638E-2</v>
      </c>
      <c r="H43" s="29">
        <f>LN(ΡΕΥΣΤΟΤΗΤΑ!P45/ΡΕΥΣΤΟΤΗΤΑ!P44)</f>
        <v>1.4378923725996546</v>
      </c>
      <c r="I43" s="29">
        <f>LN(ΡΕΥΣΤΟΤΗΤΑ!Q45/ΡΕΥΣΤΟΤΗΤΑ!Q44)</f>
        <v>1.2069696519947162</v>
      </c>
      <c r="J43" s="29">
        <f>LN(ΡΕΥΣΤΟΤΗΤΑ!R45/ΡΕΥΣΤΟΤΗΤΑ!R44)</f>
        <v>1.5805802777446865</v>
      </c>
      <c r="K43" s="29">
        <f>LN(ΡΕΥΣΤΟΤΗΤΑ!S45/ΡΕΥΣΤΟΤΗΤΑ!S44)</f>
        <v>1.1713017171199729</v>
      </c>
      <c r="L43" s="29">
        <f>LN(ΡΕΥΣΤΟΤΗΤΑ!T45/ΡΕΥΣΤΟΤΗΤΑ!T44)</f>
        <v>-0.24206140267596518</v>
      </c>
      <c r="M43" s="29">
        <f>LN(ΡΕΥΣΤΟΤΗΤΑ!U45/ΡΕΥΣΤΟΤΗΤΑ!U44)</f>
        <v>1.3660501838367005</v>
      </c>
      <c r="N43" s="29">
        <f>LN(ΡΕΥΣΤΟΤΗΤΑ!V45/ΡΕΥΣΤΟΤΗΤΑ!V44)</f>
        <v>5.2200712895806021</v>
      </c>
      <c r="O43" s="29">
        <f>LN(ΡΕΥΣΤΟΤΗΤΑ!W45/ΡΕΥΣΤΟΤΗΤΑ!W44)</f>
        <v>1.7874598098837013</v>
      </c>
      <c r="P43" s="29">
        <f>LN(ΡΕΥΣΤΟΤΗΤΑ!X45/ΡΕΥΣΤΟΤΗΤΑ!X44)</f>
        <v>1.6270215407827191</v>
      </c>
      <c r="Q43" s="75"/>
    </row>
    <row r="44" spans="1:17">
      <c r="A44" s="28">
        <v>42977</v>
      </c>
      <c r="B44" s="29">
        <f>LN(ΡΕΥΣΤΟΤΗΤΑ!J46/ΡΕΥΣΤΟΤΗΤΑ!J45)</f>
        <v>-0.86214890487149742</v>
      </c>
      <c r="C44" s="29">
        <f>LN(ΡΕΥΣΤΟΤΗΤΑ!K46/ΡΕΥΣΤΟΤΗΤΑ!K45)</f>
        <v>-1.2605429188203658</v>
      </c>
      <c r="D44" s="29">
        <f>LN(ΡΕΥΣΤΟΤΗΤΑ!L46/ΡΕΥΣΤΟΤΗΤΑ!L45)</f>
        <v>-2.3286877168966829</v>
      </c>
      <c r="E44" s="29">
        <f>LN(ΡΕΥΣΤΟΤΗΤΑ!M46/ΡΕΥΣΤΟΤΗΤΑ!M45)</f>
        <v>-0.98635578264016965</v>
      </c>
      <c r="F44" s="29">
        <f>LN(ΡΕΥΣΤΟΤΗΤΑ!N46/ΡΕΥΣΤΟΤΗΤΑ!N45)</f>
        <v>-0.74794244399781762</v>
      </c>
      <c r="G44" s="29">
        <f>LN(ΡΕΥΣΤΟΤΗΤΑ!O46/ΡΕΥΣΤΟΤΗΤΑ!O45)</f>
        <v>0.24951975902116963</v>
      </c>
      <c r="H44" s="29">
        <f>LN(ΡΕΥΣΤΟΤΗΤΑ!P46/ΡΕΥΣΤΟΤΗΤΑ!P45)</f>
        <v>1.0040440154802785E-2</v>
      </c>
      <c r="I44" s="29">
        <f>LN(ΡΕΥΣΤΟΤΗΤΑ!Q46/ΡΕΥΣΤΟΤΗΤΑ!Q45)</f>
        <v>-1.2768881777143348</v>
      </c>
      <c r="J44" s="29">
        <f>LN(ΡΕΥΣΤΟΤΗΤΑ!R46/ΡΕΥΣΤΟΤΗΤΑ!R45)</f>
        <v>-0.72548853755275777</v>
      </c>
      <c r="K44" s="29">
        <f>LN(ΡΕΥΣΤΟΤΗΤΑ!S46/ΡΕΥΣΤΟΤΗΤΑ!S45)</f>
        <v>-7.9521619265564489E-2</v>
      </c>
      <c r="L44" s="29">
        <f>LN(ΡΕΥΣΤΟΤΗΤΑ!T46/ΡΕΥΣΤΟΤΗΤΑ!T45)</f>
        <v>0.39342853556460566</v>
      </c>
      <c r="M44" s="29">
        <f>LN(ΡΕΥΣΤΟΤΗΤΑ!U46/ΡΕΥΣΤΟΤΗΤΑ!U45)</f>
        <v>0.45911624916437466</v>
      </c>
      <c r="N44" s="29">
        <f>LN(ΡΕΥΣΤΟΤΗΤΑ!V46/ΡΕΥΣΤΟΤΗΤΑ!V45)</f>
        <v>-0.74413098405753542</v>
      </c>
      <c r="O44" s="29">
        <f>LN(ΡΕΥΣΤΟΤΗΤΑ!W46/ΡΕΥΣΤΟΤΗΤΑ!W45)</f>
        <v>0.14321942387451839</v>
      </c>
      <c r="P44" s="29">
        <f>LN(ΡΕΥΣΤΟΤΗΤΑ!X46/ΡΕΥΣΤΟΤΗΤΑ!X45)</f>
        <v>-2.3628039529871003</v>
      </c>
      <c r="Q44" s="75"/>
    </row>
    <row r="45" spans="1:17">
      <c r="A45" s="28">
        <v>42978</v>
      </c>
      <c r="B45" s="29">
        <f>LN(ΡΕΥΣΤΟΤΗΤΑ!J47/ΡΕΥΣΤΟΤΗΤΑ!J46)</f>
        <v>0.19750198040158456</v>
      </c>
      <c r="C45" s="29">
        <f>LN(ΡΕΥΣΤΟΤΗΤΑ!K47/ΡΕΥΣΤΟΤΗΤΑ!K46)</f>
        <v>1.023204720489427</v>
      </c>
      <c r="D45" s="29">
        <f>LN(ΡΕΥΣΤΟΤΗΤΑ!L47/ΡΕΥΣΤΟΤΗΤΑ!L46)</f>
        <v>-0.88376754016859504</v>
      </c>
      <c r="E45" s="29">
        <f>LN(ΡΕΥΣΤΟΤΗΤΑ!M47/ΡΕΥΣΤΟΤΗΤΑ!M46)</f>
        <v>1.6086859594096556</v>
      </c>
      <c r="F45" s="29">
        <f>LN(ΡΕΥΣΤΟΤΗΤΑ!N47/ΡΕΥΣΤΟΤΗΤΑ!N46)</f>
        <v>1.4622538999189294</v>
      </c>
      <c r="G45" s="29">
        <f>LN(ΡΕΥΣΤΟΤΗΤΑ!O47/ΡΕΥΣΤΟΤΗΤΑ!O46)</f>
        <v>-1.3853086537951316</v>
      </c>
      <c r="H45" s="29">
        <f>LN(ΡΕΥΣΤΟΤΗΤΑ!P47/ΡΕΥΣΤΟΤΗΤΑ!P46)</f>
        <v>-0.61914793406056912</v>
      </c>
      <c r="I45" s="29">
        <f>LN(ΡΕΥΣΤΟΤΗΤΑ!Q47/ΡΕΥΣΤΟΤΗΤΑ!Q46)</f>
        <v>-0.44481118910611311</v>
      </c>
      <c r="J45" s="29">
        <f>LN(ΡΕΥΣΤΟΤΗΤΑ!R47/ΡΕΥΣΤΟΤΗΤΑ!R46)</f>
        <v>0.672077785813049</v>
      </c>
      <c r="K45" s="29">
        <f>LN(ΡΕΥΣΤΟΤΗΤΑ!S47/ΡΕΥΣΤΟΤΗΤΑ!S46)</f>
        <v>0.38259773636226807</v>
      </c>
      <c r="L45" s="29">
        <f>LN(ΡΕΥΣΤΟΤΗΤΑ!T47/ΡΕΥΣΤΟΤΗΤΑ!T46)</f>
        <v>-0.15937358078238179</v>
      </c>
      <c r="M45" s="29">
        <f>LN(ΡΕΥΣΤΟΤΗΤΑ!U47/ΡΕΥΣΤΟΤΗΤΑ!U46)</f>
        <v>-0.28782883212702459</v>
      </c>
      <c r="N45" s="29">
        <f>LN(ΡΕΥΣΤΟΤΗΤΑ!V47/ΡΕΥΣΤΟΤΗΤΑ!V46)</f>
        <v>-0.11373603518224405</v>
      </c>
      <c r="O45" s="29">
        <f>LN(ΡΕΥΣΤΟΤΗΤΑ!W47/ΡΕΥΣΤΟΤΗΤΑ!W46)</f>
        <v>-1.53649867951636</v>
      </c>
      <c r="P45" s="29">
        <f>LN(ΡΕΥΣΤΟΤΗΤΑ!X47/ΡΕΥΣΤΟΤΗΤΑ!X46)</f>
        <v>2.8225521097045081</v>
      </c>
      <c r="Q45" s="75"/>
    </row>
    <row r="46" spans="1:17">
      <c r="A46" s="28">
        <v>42979</v>
      </c>
      <c r="B46" s="29">
        <f>LN(ΡΕΥΣΤΟΤΗΤΑ!J48/ΡΕΥΣΤΟΤΗΤΑ!J47)</f>
        <v>0.41955663281474714</v>
      </c>
      <c r="C46" s="29">
        <f>LN(ΡΕΥΣΤΟΤΗΤΑ!K48/ΡΕΥΣΤΟΤΗΤΑ!K47)</f>
        <v>-0.77509711677435889</v>
      </c>
      <c r="D46" s="29">
        <f>LN(ΡΕΥΣΤΟΤΗΤΑ!L48/ΡΕΥΣΤΟΤΗΤΑ!L47)</f>
        <v>5.2129773193810216</v>
      </c>
      <c r="E46" s="29">
        <f>LN(ΡΕΥΣΤΟΤΗΤΑ!M48/ΡΕΥΣΤΟΤΗΤΑ!M47)</f>
        <v>-1.2275017539270152</v>
      </c>
      <c r="F46" s="29">
        <f>LN(ΡΕΥΣΤΟΤΗΤΑ!N48/ΡΕΥΣΤΟΤΗΤΑ!N47)</f>
        <v>-0.78128872774223812</v>
      </c>
      <c r="G46" s="29">
        <f>LN(ΡΕΥΣΤΟΤΗΤΑ!O48/ΡΕΥΣΤΟΤΗΤΑ!O47)</f>
        <v>0.85235192140511262</v>
      </c>
      <c r="H46" s="29">
        <f>LN(ΡΕΥΣΤΟΤΗΤΑ!P48/ΡΕΥΣΤΟΤΗΤΑ!P47)</f>
        <v>-0.63754144879469588</v>
      </c>
      <c r="I46" s="29">
        <f>LN(ΡΕΥΣΤΟΤΗΤΑ!Q48/ΡΕΥΣΤΟΤΗΤΑ!Q47)</f>
        <v>0.74258531261787541</v>
      </c>
      <c r="J46" s="29">
        <f>LN(ΡΕΥΣΤΟΤΗΤΑ!R48/ΡΕΥΣΤΟΤΗΤΑ!R47)</f>
        <v>-0.8191163263594049</v>
      </c>
      <c r="K46" s="29">
        <f>LN(ΡΕΥΣΤΟΤΗΤΑ!S48/ΡΕΥΣΤΟΤΗΤΑ!S47)</f>
        <v>-0.97155486151537473</v>
      </c>
      <c r="L46" s="29">
        <f>LN(ΡΕΥΣΤΟΤΗΤΑ!T48/ΡΕΥΣΤΟΤΗΤΑ!T47)</f>
        <v>-0.187479530834223</v>
      </c>
      <c r="M46" s="29">
        <f>LN(ΡΕΥΣΤΟΤΗΤΑ!U48/ΡΕΥΣΤΟΤΗΤΑ!U47)</f>
        <v>-0.53518902375269051</v>
      </c>
      <c r="N46" s="29">
        <f>LN(ΡΕΥΣΤΟΤΗΤΑ!V48/ΡΕΥΣΤΟΤΗΤΑ!V47)</f>
        <v>0.75904089529940322</v>
      </c>
      <c r="O46" s="29">
        <f>LN(ΡΕΥΣΤΟΤΗΤΑ!W48/ΡΕΥΣΤΟΤΗΤΑ!W47)</f>
        <v>1.1608673859068988</v>
      </c>
      <c r="P46" s="29">
        <f>LN(ΡΕΥΣΤΟΤΗΤΑ!X48/ΡΕΥΣΤΟΤΗΤΑ!X47)</f>
        <v>-1.2769350892946578</v>
      </c>
      <c r="Q46" s="75"/>
    </row>
    <row r="47" spans="1:17">
      <c r="A47" s="28">
        <v>42982</v>
      </c>
      <c r="B47" s="29">
        <f>LN(ΡΕΥΣΤΟΤΗΤΑ!J49/ΡΕΥΣΤΟΤΗΤΑ!J48)</f>
        <v>0.78264489829539063</v>
      </c>
      <c r="C47" s="29">
        <f>LN(ΡΕΥΣΤΟΤΗΤΑ!K49/ΡΕΥΣΤΟΤΗΤΑ!K48)</f>
        <v>0.35202070784043088</v>
      </c>
      <c r="D47" s="29">
        <f>LN(ΡΕΥΣΤΟΤΗΤΑ!L49/ΡΕΥΣΤΟΤΗΤΑ!L48)</f>
        <v>-5.3183378350388475</v>
      </c>
      <c r="E47" s="29">
        <f>LN(ΡΕΥΣΤΟΤΗΤΑ!M49/ΡΕΥΣΤΟΤΗΤΑ!M48)</f>
        <v>0.18465620360157045</v>
      </c>
      <c r="F47" s="29">
        <f>LN(ΡΕΥΣΤΟΤΗΤΑ!N49/ΡΕΥΣΤΟΤΗΤΑ!N48)</f>
        <v>-1.645992015627092</v>
      </c>
      <c r="G47" s="29">
        <f>LN(ΡΕΥΣΤΟΤΗΤΑ!O49/ΡΕΥΣΤΟΤΗΤΑ!O48)</f>
        <v>3.7399309814263413</v>
      </c>
      <c r="H47" s="29">
        <f>LN(ΡΕΥΣΤΟΤΗΤΑ!P49/ΡΕΥΣΤΟΤΗΤΑ!P48)</f>
        <v>0.42082972644608535</v>
      </c>
      <c r="I47" s="29">
        <f>LN(ΡΕΥΣΤΟΤΗΤΑ!Q49/ΡΕΥΣΤΟΤΗΤΑ!Q48)</f>
        <v>-0.21685870745628727</v>
      </c>
      <c r="J47" s="29">
        <f>LN(ΡΕΥΣΤΟΤΗΤΑ!R49/ΡΕΥΣΤΟΤΗΤΑ!R48)</f>
        <v>0.51655331450931519</v>
      </c>
      <c r="K47" s="29">
        <f>LN(ΡΕΥΣΤΟΤΗΤΑ!S49/ΡΕΥΣΤΟΤΗΤΑ!S48)</f>
        <v>0.1524693004002243</v>
      </c>
      <c r="L47" s="29">
        <f>LN(ΡΕΥΣΤΟΤΗΤΑ!T49/ΡΕΥΣΤΟΤΗΤΑ!T48)</f>
        <v>0.46058644648303587</v>
      </c>
      <c r="M47" s="29">
        <f>LN(ΡΕΥΣΤΟΤΗΤΑ!U49/ΡΕΥΣΤΟΤΗΤΑ!U48)</f>
        <v>0.29762404570116263</v>
      </c>
      <c r="N47" s="29">
        <f>LN(ΡΕΥΣΤΟΤΗΤΑ!V49/ΡΕΥΣΤΟΤΗΤΑ!V48)</f>
        <v>0.57637802865544041</v>
      </c>
      <c r="O47" s="29">
        <f>LN(ΡΕΥΣΤΟΤΗΤΑ!W49/ΡΕΥΣΤΟΤΗΤΑ!W48)</f>
        <v>0.3925110138967387</v>
      </c>
      <c r="P47" s="29">
        <f>LN(ΡΕΥΣΤΟΤΗΤΑ!X49/ΡΕΥΣΤΟΤΗΤΑ!X48)</f>
        <v>0.47871908563500015</v>
      </c>
      <c r="Q47" s="75"/>
    </row>
    <row r="48" spans="1:17">
      <c r="A48" s="28">
        <v>42983</v>
      </c>
      <c r="B48" s="29">
        <f>LN(ΡΕΥΣΤΟΤΗΤΑ!J50/ΡΕΥΣΤΟΤΗΤΑ!J49)</f>
        <v>-1.6886946188556216</v>
      </c>
      <c r="C48" s="29">
        <f>LN(ΡΕΥΣΤΟΤΗΤΑ!K50/ΡΕΥΣΤΟΤΗΤΑ!K49)</f>
        <v>-0.51394266806439393</v>
      </c>
      <c r="D48" s="29">
        <f>LN(ΡΕΥΣΤΟΤΗΤΑ!L50/ΡΕΥΣΤΟΤΗΤΑ!L49)</f>
        <v>3.1724827852984903</v>
      </c>
      <c r="E48" s="29">
        <f>LN(ΡΕΥΣΤΟΤΗΤΑ!M50/ΡΕΥΣΤΟΤΗΤΑ!M49)</f>
        <v>-0.14153023346853302</v>
      </c>
      <c r="F48" s="29">
        <f>LN(ΡΕΥΣΤΟΤΗΤΑ!N50/ΡΕΥΣΤΟΤΗΤΑ!N49)</f>
        <v>2.0100482738458401</v>
      </c>
      <c r="G48" s="29">
        <f>LN(ΡΕΥΣΤΟΤΗΤΑ!O50/ΡΕΥΣΤΟΤΗΤΑ!O49)</f>
        <v>-2.3139635841437558</v>
      </c>
      <c r="H48" s="29">
        <f>LN(ΡΕΥΣΤΟΤΗΤΑ!P50/ΡΕΥΣΤΟΤΗΤΑ!P49)</f>
        <v>0.23016243981117418</v>
      </c>
      <c r="I48" s="29">
        <f>LN(ΡΕΥΣΤΟΤΗΤΑ!Q50/ΡΕΥΣΤΟΤΗΤΑ!Q49)</f>
        <v>0.14840923003995179</v>
      </c>
      <c r="J48" s="29">
        <f>LN(ΡΕΥΣΤΟΤΗΤΑ!R50/ΡΕΥΣΤΟΤΗΤΑ!R49)</f>
        <v>0</v>
      </c>
      <c r="K48" s="29">
        <f>LN(ΡΕΥΣΤΟΤΗΤΑ!S50/ΡΕΥΣΤΟΤΗΤΑ!S49)</f>
        <v>0.1026849233166168</v>
      </c>
      <c r="L48" s="29">
        <f>LN(ΡΕΥΣΤΟΤΗΤΑ!T50/ΡΕΥΣΤΟΤΗΤΑ!T49)</f>
        <v>-0.4882440190692815</v>
      </c>
      <c r="M48" s="29">
        <f>LN(ΡΕΥΣΤΟΤΗΤΑ!U50/ΡΕΥΣΤΟΤΗΤΑ!U49)</f>
        <v>-0.25800520711058866</v>
      </c>
      <c r="N48" s="29">
        <f>LN(ΡΕΥΣΤΟΤΗΤΑ!V50/ΡΕΥΣΤΟΤΗΤΑ!V49)</f>
        <v>-2.3638534936303204</v>
      </c>
      <c r="O48" s="29">
        <f>LN(ΡΕΥΣΤΟΤΗΤΑ!W50/ΡΕΥΣΤΟΤΗΤΑ!W49)</f>
        <v>-1.9777119922161848</v>
      </c>
      <c r="P48" s="29">
        <f>LN(ΡΕΥΣΤΟΤΗΤΑ!X50/ΡΕΥΣΤΟΤΗΤΑ!X49)</f>
        <v>-2.9351871995074382E-2</v>
      </c>
      <c r="Q48" s="75"/>
    </row>
    <row r="49" spans="1:17">
      <c r="A49" s="28">
        <v>42984</v>
      </c>
      <c r="B49" s="29">
        <f>LN(ΡΕΥΣΤΟΤΗΤΑ!J51/ΡΕΥΣΤΟΤΗΤΑ!J50)</f>
        <v>0.40472835127825635</v>
      </c>
      <c r="C49" s="29">
        <f>LN(ΡΕΥΣΤΟΤΗΤΑ!K51/ΡΕΥΣΤΟΤΗΤΑ!K50)</f>
        <v>0.671632337020722</v>
      </c>
      <c r="D49" s="29">
        <f>LN(ΡΕΥΣΤΟΤΗΤΑ!L51/ΡΕΥΣΤΟΤΗΤΑ!L50)</f>
        <v>-0.29203666720229543</v>
      </c>
      <c r="E49" s="29">
        <f>LN(ΡΕΥΣΤΟΤΗΤΑ!M51/ΡΕΥΣΤΟΤΗΤΑ!M50)</f>
        <v>0.67904677842864358</v>
      </c>
      <c r="F49" s="29">
        <f>LN(ΡΕΥΣΤΟΤΗΤΑ!N51/ΡΕΥΣΤΟΤΗΤΑ!N50)</f>
        <v>-0.47700856437621392</v>
      </c>
      <c r="G49" s="29">
        <f>LN(ΡΕΥΣΤΟΤΗΤΑ!O51/ΡΕΥΣΤΟΤΗΤΑ!O50)</f>
        <v>-0.59527086016493391</v>
      </c>
      <c r="H49" s="29">
        <f>LN(ΡΕΥΣΤΟΤΗΤΑ!P51/ΡΕΥΣΤΟΤΗΤΑ!P50)</f>
        <v>0.39779227794005984</v>
      </c>
      <c r="I49" s="29">
        <f>LN(ΡΕΥΣΤΟΤΗΤΑ!Q51/ΡΕΥΣΤΟΤΗΤΑ!Q50)</f>
        <v>7.6342277097513928E-2</v>
      </c>
      <c r="J49" s="29">
        <f>LN(ΡΕΥΣΤΟΤΗΤΑ!R51/ΡΕΥΣΤΟΤΗΤΑ!R50)</f>
        <v>-0.38160864774620601</v>
      </c>
      <c r="K49" s="29">
        <f>LN(ΡΕΥΣΤΟΤΗΤΑ!S51/ΡΕΥΣΤΟΤΗΤΑ!S50)</f>
        <v>-9.3229456374819719E-2</v>
      </c>
      <c r="L49" s="29">
        <f>LN(ΡΕΥΣΤΟΤΗΤΑ!T51/ΡΕΥΣΤΟΤΗΤΑ!T50)</f>
        <v>-2.5304176484620272E-2</v>
      </c>
      <c r="M49" s="29">
        <f>LN(ΡΕΥΣΤΟΤΗΤΑ!U51/ΡΕΥΣΤΟΤΗΤΑ!U50)</f>
        <v>5.8760830841125912E-2</v>
      </c>
      <c r="N49" s="29">
        <f>LN(ΡΕΥΣΤΟΤΗΤΑ!V51/ΡΕΥΣΤΟΤΗΤΑ!V50)</f>
        <v>1.6154255807941831</v>
      </c>
      <c r="O49" s="29">
        <f>LN(ΡΕΥΣΤΟΤΗΤΑ!W51/ΡΕΥΣΤΟΤΗΤΑ!W50)</f>
        <v>1.9265301729543138</v>
      </c>
      <c r="P49" s="29">
        <f>LN(ΡΕΥΣΤΟΤΗΤΑ!X51/ΡΕΥΣΤΟΤΗΤΑ!X50)</f>
        <v>-0.25092659222492086</v>
      </c>
      <c r="Q49" s="75"/>
    </row>
    <row r="50" spans="1:17">
      <c r="A50" s="28">
        <v>42985</v>
      </c>
      <c r="B50" s="29">
        <f>LN(ΡΕΥΣΤΟΤΗΤΑ!J52/ΡΕΥΣΤΟΤΗΤΑ!J51)</f>
        <v>0.38907477897956805</v>
      </c>
      <c r="C50" s="29">
        <f>LN(ΡΕΥΣΤΟΤΗΤΑ!K52/ΡΕΥΣΤΟΤΗΤΑ!K51)</f>
        <v>0.50219192754995956</v>
      </c>
      <c r="D50" s="29">
        <f>LN(ΡΕΥΣΤΟΤΗΤΑ!L52/ΡΕΥΣΤΟΤΗΤΑ!L51)</f>
        <v>4.15923370766932</v>
      </c>
      <c r="E50" s="29">
        <f>LN(ΡΕΥΣΤΟΤΗΤΑ!M52/ΡΕΥΣΤΟΤΗΤΑ!M51)</f>
        <v>-0.13359406714421718</v>
      </c>
      <c r="F50" s="29">
        <f>LN(ΡΕΥΣΤΟΤΗΤΑ!N52/ΡΕΥΣΤΟΤΗΤΑ!N51)</f>
        <v>1.1515826861009035</v>
      </c>
      <c r="G50" s="29">
        <f>LN(ΡΕΥΣΤΟΤΗΤΑ!O52/ΡΕΥΣΤΟΤΗΤΑ!O51)</f>
        <v>1.0810892188816907</v>
      </c>
      <c r="H50" s="29">
        <f>LN(ΡΕΥΣΤΟΤΗΤΑ!P52/ΡΕΥΣΤΟΤΗΤΑ!P51)</f>
        <v>-0.31883361464059151</v>
      </c>
      <c r="I50" s="29">
        <f>LN(ΡΕΥΣΤΟΤΗΤΑ!Q52/ΡΕΥΣΤΟΤΗΤΑ!Q51)</f>
        <v>-0.13022992888514059</v>
      </c>
      <c r="J50" s="29">
        <f>LN(ΡΕΥΣΤΟΤΗΤΑ!R52/ΡΕΥΣΤΟΤΗΤΑ!R51)</f>
        <v>-0.14588330131926708</v>
      </c>
      <c r="K50" s="29">
        <f>LN(ΡΕΥΣΤΟΤΗΤΑ!S52/ΡΕΥΣΤΟΤΗΤΑ!S51)</f>
        <v>0.8460516483060927</v>
      </c>
      <c r="L50" s="29">
        <f>LN(ΡΕΥΣΤΟΤΗΤΑ!T52/ΡΕΥΣΤΟΤΗΤΑ!T51)</f>
        <v>0.32763127616821286</v>
      </c>
      <c r="M50" s="29">
        <f>LN(ΡΕΥΣΤΟΤΗΤΑ!U52/ΡΕΥΣΤΟΤΗΤΑ!U51)</f>
        <v>0.97548990403976632</v>
      </c>
      <c r="N50" s="29">
        <f>LN(ΡΕΥΣΤΟΤΗΤΑ!V52/ΡΕΥΣΤΟΤΗΤΑ!V51)</f>
        <v>-0.11047969114575414</v>
      </c>
      <c r="O50" s="29">
        <f>LN(ΡΕΥΣΤΟΤΗΤΑ!W52/ΡΕΥΣΤΟΤΗΤΑ!W51)</f>
        <v>-0.49704926812652855</v>
      </c>
      <c r="P50" s="29">
        <f>LN(ΡΕΥΣΤΟΤΗΤΑ!X52/ΡΕΥΣΤΟΤΗΤΑ!X51)</f>
        <v>-0.13971435467498397</v>
      </c>
      <c r="Q50" s="75"/>
    </row>
    <row r="51" spans="1:17">
      <c r="A51" s="28">
        <v>42986</v>
      </c>
      <c r="B51" s="29">
        <f>LN(ΡΕΥΣΤΟΤΗΤΑ!J53/ΡΕΥΣΤΟΤΗΤΑ!J52)</f>
        <v>-0.64486953121130264</v>
      </c>
      <c r="C51" s="29">
        <f>LN(ΡΕΥΣΤΟΤΗΤΑ!K53/ΡΕΥΣΤΟΤΗΤΑ!K52)</f>
        <v>-0.20414556756744889</v>
      </c>
      <c r="D51" s="29">
        <f>LN(ΡΕΥΣΤΟΤΗΤΑ!L53/ΡΕΥΣΤΟΤΗΤΑ!L52)</f>
        <v>-4.4069919444357364</v>
      </c>
      <c r="E51" s="29">
        <f>LN(ΡΕΥΣΤΟΤΗΤΑ!M53/ΡΕΥΣΤΟΤΗΤΑ!M52)</f>
        <v>-0.20181198518460094</v>
      </c>
      <c r="F51" s="29">
        <f>LN(ΡΕΥΣΤΟΤΗΤΑ!N53/ΡΕΥΣΤΟΤΗΤΑ!N52)</f>
        <v>-0.24886068343281748</v>
      </c>
      <c r="G51" s="29">
        <f>LN(ΡΕΥΣΤΟΤΗΤΑ!O53/ΡΕΥΣΤΟΤΗΤΑ!O52)</f>
        <v>2.0530802456427919</v>
      </c>
      <c r="H51" s="29">
        <f>LN(ΡΕΥΣΤΟΤΗΤΑ!P53/ΡΕΥΣΤΟΤΗΤΑ!P52)</f>
        <v>0.19714325659361101</v>
      </c>
      <c r="I51" s="29">
        <f>LN(ΡΕΥΣΤΟΤΗΤΑ!Q53/ΡΕΥΣΤΟΤΗΤΑ!Q52)</f>
        <v>-0.20022066643952735</v>
      </c>
      <c r="J51" s="29">
        <f>LN(ΡΕΥΣΤΟΤΗΤΑ!R53/ΡΕΥΣΤΟΤΗΤΑ!R52)</f>
        <v>2.6805453080885551</v>
      </c>
      <c r="K51" s="29">
        <f>LN(ΡΕΥΣΤΟΤΗΤΑ!S53/ΡΕΥΣΤΟΤΗΤΑ!S52)</f>
        <v>-0.61914995570172482</v>
      </c>
      <c r="L51" s="29">
        <f>LN(ΡΕΥΣΤΟΤΗΤΑ!T53/ΡΕΥΣΤΟΤΗΤΑ!T52)</f>
        <v>-0.68123414053892839</v>
      </c>
      <c r="M51" s="29">
        <f>LN(ΡΕΥΣΤΟΤΗΤΑ!U53/ΡΕΥΣΤΟΤΗΤΑ!U52)</f>
        <v>-0.59716139463021034</v>
      </c>
      <c r="N51" s="29">
        <f>LN(ΡΕΥΣΤΟΤΗΤΑ!V53/ΡΕΥΣΤΟΤΗΤΑ!V52)</f>
        <v>0.20255667324437049</v>
      </c>
      <c r="O51" s="29">
        <f>LN(ΡΕΥΣΤΟΤΗΤΑ!W53/ΡΕΥΣΤΟΤΗΤΑ!W52)</f>
        <v>-0.81135786689334155</v>
      </c>
      <c r="P51" s="29">
        <f>LN(ΡΕΥΣΤΟΤΗΤΑ!X53/ΡΕΥΣΤΟΤΗΤΑ!X52)</f>
        <v>0.84906832533623577</v>
      </c>
      <c r="Q51" s="75"/>
    </row>
    <row r="52" spans="1:17">
      <c r="A52" s="28">
        <v>42989</v>
      </c>
      <c r="B52" s="29">
        <f>LN(ΡΕΥΣΤΟΤΗΤΑ!J54/ΡΕΥΣΤΟΤΗΤΑ!J53)</f>
        <v>0.95517666796490763</v>
      </c>
      <c r="C52" s="29">
        <f>LN(ΡΕΥΣΤΟΤΗΤΑ!K54/ΡΕΥΣΤΟΤΗΤΑ!K53)</f>
        <v>-0.3312558069709261</v>
      </c>
      <c r="D52" s="29">
        <f>LN(ΡΕΥΣΤΟΤΗΤΑ!L54/ΡΕΥΣΤΟΤΗΤΑ!L53)</f>
        <v>1.7406903523900616</v>
      </c>
      <c r="E52" s="29">
        <f>LN(ΡΕΥΣΤΟΤΗΤΑ!M54/ΡΕΥΣΤΟΤΗΤΑ!M53)</f>
        <v>0.24380185103627866</v>
      </c>
      <c r="F52" s="29">
        <f>LN(ΡΕΥΣΤΟΤΗΤΑ!N54/ΡΕΥΣΤΟΤΗΤΑ!N53)</f>
        <v>5.4851289053896718E-2</v>
      </c>
      <c r="G52" s="29">
        <f>LN(ΡΕΥΣΤΟΤΗΤΑ!O54/ΡΕΥΣΤΟΤΗΤΑ!O53)</f>
        <v>-2.770107907472882</v>
      </c>
      <c r="H52" s="29">
        <f>LN(ΡΕΥΣΤΟΤΗΤΑ!P54/ΡΕΥΣΤΟΤΗΤΑ!P53)</f>
        <v>-0.13299953523158745</v>
      </c>
      <c r="I52" s="29">
        <f>LN(ΡΕΥΣΤΟΤΗΤΑ!Q54/ΡΕΥΣΤΟΤΗΤΑ!Q53)</f>
        <v>-0.87146530049409077</v>
      </c>
      <c r="J52" s="29">
        <f>LN(ΡΕΥΣΤΟΤΗΤΑ!R54/ΡΕΥΣΤΟΤΗΤΑ!R53)</f>
        <v>-6.189893426764991</v>
      </c>
      <c r="K52" s="29">
        <f>LN(ΡΕΥΣΤΟΤΗΤΑ!S54/ΡΕΥΣΤΟΤΗΤΑ!S53)</f>
        <v>8.4170102154005305E-2</v>
      </c>
      <c r="L52" s="29">
        <f>LN(ΡΕΥΣΤΟΤΗΤΑ!T54/ΡΕΥΣΤΟΤΗΤΑ!T53)</f>
        <v>0.33127250852664264</v>
      </c>
      <c r="M52" s="29">
        <f>LN(ΡΕΥΣΤΟΤΗΤΑ!U54/ΡΕΥΣΤΟΤΗΤΑ!U53)</f>
        <v>-0.31652224135487189</v>
      </c>
      <c r="N52" s="29">
        <f>LN(ΡΕΥΣΤΟΤΗΤΑ!V54/ΡΕΥΣΤΟΤΗΤΑ!V53)</f>
        <v>-1.1564581918974064</v>
      </c>
      <c r="O52" s="29">
        <f>LN(ΡΕΥΣΤΟΤΗΤΑ!W54/ΡΕΥΣΤΟΤΗΤΑ!W53)</f>
        <v>1.6096358763393284</v>
      </c>
      <c r="P52" s="29">
        <f>LN(ΡΕΥΣΤΟΤΗΤΑ!X54/ΡΕΥΣΤΟΤΗΤΑ!X53)</f>
        <v>-0.53714755666556202</v>
      </c>
      <c r="Q52" s="75"/>
    </row>
    <row r="53" spans="1:17">
      <c r="A53" s="28">
        <v>42990</v>
      </c>
      <c r="B53" s="29">
        <f>LN(ΡΕΥΣΤΟΤΗΤΑ!J55/ΡΕΥΣΤΟΤΗΤΑ!J54)</f>
        <v>0.10361786597105622</v>
      </c>
      <c r="C53" s="29">
        <f>LN(ΡΕΥΣΤΟΤΗΤΑ!K55/ΡΕΥΣΤΟΤΗΤΑ!K54)</f>
        <v>2.8184560542002841</v>
      </c>
      <c r="D53" s="29">
        <f>LN(ΡΕΥΣΤΟΤΗΤΑ!L55/ΡΕΥΣΤΟΤΗΤΑ!L54)</f>
        <v>-2.8817233569421239</v>
      </c>
      <c r="E53" s="29">
        <f>LN(ΡΕΥΣΤΟΤΗΤΑ!M55/ΡΕΥΣΤΟΤΗΤΑ!M54)</f>
        <v>-0.10303516833562666</v>
      </c>
      <c r="F53" s="29">
        <f>LN(ΡΕΥΣΤΟΤΗΤΑ!N55/ΡΕΥΣΤΟΤΗΤΑ!N54)</f>
        <v>1.0612589428979522</v>
      </c>
      <c r="G53" s="29">
        <f>LN(ΡΕΥΣΤΟΤΗΤΑ!O55/ΡΕΥΣΤΟΤΗΤΑ!O54)</f>
        <v>0.57717774208058548</v>
      </c>
      <c r="H53" s="29">
        <f>LN(ΡΕΥΣΤΟΤΗΤΑ!P55/ΡΕΥΣΤΟΤΗΤΑ!P54)</f>
        <v>0.7958778815271963</v>
      </c>
      <c r="I53" s="29">
        <f>LN(ΡΕΥΣΤΟΤΗΤΑ!Q55/ΡΕΥΣΤΟΤΗΤΑ!Q54)</f>
        <v>0.36782057015364866</v>
      </c>
      <c r="J53" s="29">
        <f>LN(ΡΕΥΣΤΟΤΗΤΑ!R55/ΡΕΥΣΤΟΤΗΤΑ!R54)</f>
        <v>2.8086937268818977</v>
      </c>
      <c r="K53" s="29">
        <f>LN(ΡΕΥΣΤΟΤΗΤΑ!S55/ΡΕΥΣΤΟΤΗΤΑ!S54)</f>
        <v>-0.13058961953200654</v>
      </c>
      <c r="L53" s="29">
        <f>LN(ΡΕΥΣΤΟΤΗΤΑ!T55/ΡΕΥΣΤΟΤΗΤΑ!T54)</f>
        <v>-0.42268812706809727</v>
      </c>
      <c r="M53" s="29">
        <f>LN(ΡΕΥΣΤΟΤΗΤΑ!U55/ΡΕΥΣΤΟΤΗΤΑ!U54)</f>
        <v>0.50834330598393695</v>
      </c>
      <c r="N53" s="29">
        <f>LN(ΡΕΥΣΤΟΤΗΤΑ!V55/ΡΕΥΣΤΟΤΗΤΑ!V54)</f>
        <v>1.3560971723515072</v>
      </c>
      <c r="O53" s="29">
        <f>LN(ΡΕΥΣΤΟΤΗΤΑ!W55/ΡΕΥΣΤΟΤΗΤΑ!W54)</f>
        <v>-0.18317821605146981</v>
      </c>
      <c r="P53" s="29">
        <f>LN(ΡΕΥΣΤΟΤΗΤΑ!X55/ΡΕΥΣΤΟΤΗΤΑ!X54)</f>
        <v>-0.28682188286042576</v>
      </c>
      <c r="Q53" s="75"/>
    </row>
    <row r="54" spans="1:17">
      <c r="A54" s="28">
        <v>42991</v>
      </c>
      <c r="B54" s="29">
        <f>LN(ΡΕΥΣΤΟΤΗΤΑ!J56/ΡΕΥΣΤΟΤΗΤΑ!J55)</f>
        <v>-0.7285579463440941</v>
      </c>
      <c r="C54" s="29">
        <f>LN(ΡΕΥΣΤΟΤΗΤΑ!K56/ΡΕΥΣΤΟΤΗΤΑ!K55)</f>
        <v>-1.8091954528034155</v>
      </c>
      <c r="D54" s="29">
        <f>LN(ΡΕΥΣΤΟΤΗΤΑ!L56/ΡΕΥΣΤΟΤΗΤΑ!L55)</f>
        <v>2.3542283261458841</v>
      </c>
      <c r="E54" s="29">
        <f>LN(ΡΕΥΣΤΟΤΗΤΑ!M56/ΡΕΥΣΤΟΤΗΤΑ!M55)</f>
        <v>0.71835347849822184</v>
      </c>
      <c r="F54" s="29">
        <f>LN(ΡΕΥΣΤΟΤΗΤΑ!N56/ΡΕΥΣΤΟΤΗΤΑ!N55)</f>
        <v>-1.8288216181581587</v>
      </c>
      <c r="G54" s="29">
        <f>LN(ΡΕΥΣΤΟΤΗΤΑ!O56/ΡΕΥΣΤΟΤΗΤΑ!O55)</f>
        <v>0.3405620136509408</v>
      </c>
      <c r="H54" s="29">
        <f>LN(ΡΕΥΣΤΟΤΗΤΑ!P56/ΡΕΥΣΤΟΤΗΤΑ!P55)</f>
        <v>-0.37462059466532344</v>
      </c>
      <c r="I54" s="29">
        <f>LN(ΡΕΥΣΤΟΤΗΤΑ!Q56/ΡΕΥΣΤΟΤΗΤΑ!Q55)</f>
        <v>7.6588472805448907E-2</v>
      </c>
      <c r="J54" s="29">
        <f>LN(ΡΕΥΣΤΟΤΗΤΑ!R56/ΡΕΥΣΤΟΤΗΤΑ!R55)</f>
        <v>-0.71828315383148755</v>
      </c>
      <c r="K54" s="29">
        <f>LN(ΡΕΥΣΤΟΤΗΤΑ!S56/ΡΕΥΣΤΟΤΗΤΑ!S55)</f>
        <v>1.0290747943544913</v>
      </c>
      <c r="L54" s="29">
        <f>LN(ΡΕΥΣΤΟΤΗΤΑ!T56/ΡΕΥΣΤΟΤΗΤΑ!T55)</f>
        <v>0.76515613300619656</v>
      </c>
      <c r="M54" s="29">
        <f>LN(ΡΕΥΣΤΟΤΗΤΑ!U56/ΡΕΥΣΤΟΤΗΤΑ!U55)</f>
        <v>-0.18938347977035191</v>
      </c>
      <c r="N54" s="29">
        <f>LN(ΡΕΥΣΤΟΤΗΤΑ!V56/ΡΕΥΣΤΟΤΗΤΑ!V55)</f>
        <v>-0.43201284059284928</v>
      </c>
      <c r="O54" s="29">
        <f>LN(ΡΕΥΣΤΟΤΗΤΑ!W56/ΡΕΥΣΤΟΤΗΤΑ!W55)</f>
        <v>-2.8067207502691991</v>
      </c>
      <c r="P54" s="29">
        <f>LN(ΡΕΥΣΤΟΤΗΤΑ!X56/ΡΕΥΣΤΟΤΗΤΑ!X55)</f>
        <v>-0.98272858881537872</v>
      </c>
      <c r="Q54" s="75"/>
    </row>
    <row r="55" spans="1:17">
      <c r="A55" s="28">
        <v>42992</v>
      </c>
      <c r="B55" s="29">
        <f>LN(ΡΕΥΣΤΟΤΗΤΑ!J57/ΡΕΥΣΤΟΤΗΤΑ!J56)</f>
        <v>0.30317964296174643</v>
      </c>
      <c r="C55" s="29">
        <f>LN(ΡΕΥΣΤΟΤΗΤΑ!K57/ΡΕΥΣΤΟΤΗΤΑ!K56)</f>
        <v>-0.31892468916596101</v>
      </c>
      <c r="D55" s="29">
        <f>LN(ΡΕΥΣΤΟΤΗΤΑ!L57/ΡΕΥΣΤΟΤΗΤΑ!L56)</f>
        <v>-1.2690390578099151</v>
      </c>
      <c r="E55" s="29">
        <f>LN(ΡΕΥΣΤΟΤΗΤΑ!M57/ΡΕΥΣΤΟΤΗΤΑ!M56)</f>
        <v>-0.4275415787826975</v>
      </c>
      <c r="F55" s="29">
        <f>LN(ΡΕΥΣΤΟΤΗΤΑ!N57/ΡΕΥΣΤΟΤΗΤΑ!N56)</f>
        <v>1.3478231137541439</v>
      </c>
      <c r="G55" s="29">
        <f>LN(ΡΕΥΣΤΟΤΗΤΑ!O57/ΡΕΥΣΤΟΤΗΤΑ!O56)</f>
        <v>-0.7077499647830634</v>
      </c>
      <c r="H55" s="29">
        <f>LN(ΡΕΥΣΤΟΤΗΤΑ!P57/ΡΕΥΣΤΟΤΗΤΑ!P56)</f>
        <v>-0.81900936388160384</v>
      </c>
      <c r="I55" s="29">
        <f>LN(ΡΕΥΣΤΟΤΗΤΑ!Q57/ΡΕΥΣΤΟΤΗΤΑ!Q56)</f>
        <v>1.55512815147634</v>
      </c>
      <c r="J55" s="29">
        <f>LN(ΡΕΥΣΤΟΤΗΤΑ!R57/ΡΕΥΣΤΟΤΗΤΑ!R56)</f>
        <v>0.14685137734564677</v>
      </c>
      <c r="K55" s="29">
        <f>LN(ΡΕΥΣΤΟΤΗΤΑ!S57/ΡΕΥΣΤΟΤΗΤΑ!S56)</f>
        <v>-0.38647931464814261</v>
      </c>
      <c r="L55" s="29">
        <f>LN(ΡΕΥΣΤΟΤΗΤΑ!T57/ΡΕΥΣΤΟΤΗΤΑ!T56)</f>
        <v>-0.1572234879149042</v>
      </c>
      <c r="M55" s="29">
        <f>LN(ΡΕΥΣΤΟΤΗΤΑ!U57/ΡΕΥΣΤΟΤΗΤΑ!U56)</f>
        <v>0.15877358274783773</v>
      </c>
      <c r="N55" s="29">
        <f>LN(ΡΕΥΣΤΟΤΗΤΑ!V57/ΡΕΥΣΤΟΤΗΤΑ!V56)</f>
        <v>1.0778389557015515</v>
      </c>
      <c r="O55" s="29">
        <f>LN(ΡΕΥΣΤΟΤΗΤΑ!W57/ΡΕΥΣΤΟΤΗΤΑ!W56)</f>
        <v>2.4106809312989972</v>
      </c>
      <c r="P55" s="29">
        <f>LN(ΡΕΥΣΤΟΤΗΤΑ!X57/ΡΕΥΣΤΟΤΗΤΑ!X56)</f>
        <v>2.2591323703340214</v>
      </c>
      <c r="Q55" s="75"/>
    </row>
    <row r="56" spans="1:17">
      <c r="A56" s="28">
        <v>42993</v>
      </c>
      <c r="B56" s="29">
        <f>LN(ΡΕΥΣΤΟΤΗΤΑ!J58/ΡΕΥΣΤΟΤΗΤΑ!J57)</f>
        <v>1.6401357310932196</v>
      </c>
      <c r="C56" s="29">
        <f>LN(ΡΕΥΣΤΟΤΗΤΑ!K58/ΡΕΥΣΤΟΤΗΤΑ!K57)</f>
        <v>0.27573664186805619</v>
      </c>
      <c r="D56" s="29">
        <f>LN(ΡΕΥΣΤΟΤΗΤΑ!L58/ΡΕΥΣΤΟΤΗΤΑ!L57)</f>
        <v>-3.7870274055409853E-2</v>
      </c>
      <c r="E56" s="29">
        <f>LN(ΡΕΥΣΤΟΤΗΤΑ!M58/ΡΕΥΣΤΟΤΗΤΑ!M57)</f>
        <v>1.2442025218090493</v>
      </c>
      <c r="F56" s="29">
        <f>LN(ΡΕΥΣΤΟΤΗΤΑ!N58/ΡΕΥΣΤΟΤΗΤΑ!N57)</f>
        <v>9.3011740172884716E-3</v>
      </c>
      <c r="G56" s="29">
        <f>LN(ΡΕΥΣΤΟΤΗΤΑ!O58/ΡΕΥΣΤΟΤΗΤΑ!O57)</f>
        <v>-0.83500094358116939</v>
      </c>
      <c r="H56" s="29">
        <f>LN(ΡΕΥΣΤΟΤΗΤΑ!P58/ΡΕΥΣΤΟΤΗΤΑ!P57)</f>
        <v>0.9977626592374379</v>
      </c>
      <c r="I56" s="29">
        <f>LN(ΡΕΥΣΤΟΤΗΤΑ!Q58/ΡΕΥΣΤΟΤΗΤΑ!Q57)</f>
        <v>-0.81220266437406863</v>
      </c>
      <c r="J56" s="29">
        <f>LN(ΡΕΥΣΤΟΤΗΤΑ!R58/ΡΕΥΣΤΟΤΗΤΑ!R57)</f>
        <v>-2.9304091309560021</v>
      </c>
      <c r="K56" s="29">
        <f>LN(ΡΕΥΣΤΟΤΗΤΑ!S58/ΡΕΥΣΤΟΤΗΤΑ!S57)</f>
        <v>0.51636640220188412</v>
      </c>
      <c r="L56" s="29">
        <f>LN(ΡΕΥΣΤΟΤΗΤΑ!T58/ΡΕΥΣΤΟΤΗΤΑ!T57)</f>
        <v>-1.3996029727325119E-2</v>
      </c>
      <c r="M56" s="29">
        <f>LN(ΡΕΥΣΤΟΤΗΤΑ!U58/ΡΕΥΣΤΟΤΗΤΑ!U57)</f>
        <v>0.53162688484728393</v>
      </c>
      <c r="N56" s="29">
        <f>LN(ΡΕΥΣΤΟΤΗΤΑ!V58/ΡΕΥΣΤΟΤΗΤΑ!V57)</f>
        <v>0.37257571161193753</v>
      </c>
      <c r="O56" s="29">
        <f>LN(ΡΕΥΣΤΟΤΗΤΑ!W58/ΡΕΥΣΤΟΤΗΤΑ!W57)</f>
        <v>1.7007278837937758E-2</v>
      </c>
      <c r="P56" s="29">
        <f>LN(ΡΕΥΣΤΟΤΗΤΑ!X58/ΡΕΥΣΤΟΤΗΤΑ!X57)</f>
        <v>1.3327045741936567</v>
      </c>
      <c r="Q56" s="75"/>
    </row>
    <row r="57" spans="1:17">
      <c r="A57" s="28">
        <v>42996</v>
      </c>
      <c r="B57" s="29">
        <f>LN(ΡΕΥΣΤΟΤΗΤΑ!J59/ΡΕΥΣΤΟΤΗΤΑ!J58)</f>
        <v>-2.6343926860740678</v>
      </c>
      <c r="C57" s="29">
        <f>LN(ΡΕΥΣΤΟΤΗΤΑ!K59/ΡΕΥΣΤΟΤΗΤΑ!K58)</f>
        <v>-0.95408391883205101</v>
      </c>
      <c r="D57" s="29">
        <f>LN(ΡΕΥΣΤΟΤΗΤΑ!L59/ΡΕΥΣΤΟΤΗΤΑ!L58)</f>
        <v>0.71569800608184198</v>
      </c>
      <c r="E57" s="29">
        <f>LN(ΡΕΥΣΤΟΤΗΤΑ!M59/ΡΕΥΣΤΟΤΗΤΑ!M58)</f>
        <v>-1.5984445965914837</v>
      </c>
      <c r="F57" s="29">
        <f>LN(ΡΕΥΣΤΟΤΗΤΑ!N59/ΡΕΥΣΤΟΤΗΤΑ!N58)</f>
        <v>-0.46105694039236267</v>
      </c>
      <c r="G57" s="29">
        <f>LN(ΡΕΥΣΤΟΤΗΤΑ!O59/ΡΕΥΣΤΟΤΗΤΑ!O58)</f>
        <v>0.15394696543413192</v>
      </c>
      <c r="H57" s="29">
        <f>LN(ΡΕΥΣΤΟΤΗΤΑ!P59/ΡΕΥΣΤΟΤΗΤΑ!P58)</f>
        <v>-0.80892209703139872</v>
      </c>
      <c r="I57" s="29">
        <f>LN(ΡΕΥΣΤΟΤΗΤΑ!Q59/ΡΕΥΣΤΟΤΗΤΑ!Q58)</f>
        <v>-0.24668535435517333</v>
      </c>
      <c r="J57" s="29">
        <f>LN(ΡΕΥΣΤΟΤΗΤΑ!R59/ΡΕΥΣΤΟΤΗΤΑ!R58)</f>
        <v>7.7415208125865203</v>
      </c>
      <c r="K57" s="29">
        <f>LN(ΡΕΥΣΤΟΤΗΤΑ!S59/ΡΕΥΣΤΟΤΗΤΑ!S58)</f>
        <v>-1.3280915375129931</v>
      </c>
      <c r="L57" s="29">
        <f>LN(ΡΕΥΣΤΟΤΗΤΑ!T59/ΡΕΥΣΤΟΤΗΤΑ!T58)</f>
        <v>-0.72755917815767368</v>
      </c>
      <c r="M57" s="29">
        <f>LN(ΡΕΥΣΤΟΤΗΤΑ!U59/ΡΕΥΣΤΟΤΗΤΑ!U58)</f>
        <v>-1.10691740339808</v>
      </c>
      <c r="N57" s="29">
        <f>LN(ΡΕΥΣΤΟΤΗΤΑ!V59/ΡΕΥΣΤΟΤΗΤΑ!V58)</f>
        <v>-0.58755852597794511</v>
      </c>
      <c r="O57" s="29">
        <f>LN(ΡΕΥΣΤΟΤΗΤΑ!W59/ΡΕΥΣΤΟΤΗΤΑ!W58)</f>
        <v>0.16020734058787212</v>
      </c>
      <c r="P57" s="29">
        <f>LN(ΡΕΥΣΤΟΤΗΤΑ!X59/ΡΕΥΣΤΟΤΗΤΑ!X58)</f>
        <v>-1.3176291593657357</v>
      </c>
      <c r="Q57" s="75"/>
    </row>
    <row r="58" spans="1:17">
      <c r="A58" s="28">
        <v>42997</v>
      </c>
      <c r="B58" s="29">
        <f>LN(ΡΕΥΣΤΟΤΗΤΑ!J60/ΡΕΥΣΤΟΤΗΤΑ!J59)</f>
        <v>0.79773492579749616</v>
      </c>
      <c r="C58" s="29">
        <f>LN(ΡΕΥΣΤΟΤΗΤΑ!K60/ΡΕΥΣΤΟΤΗΤΑ!K59)</f>
        <v>3.6727237457144901E-2</v>
      </c>
      <c r="D58" s="29">
        <f>LN(ΡΕΥΣΤΟΤΗΤΑ!L60/ΡΕΥΣΤΟΤΗΤΑ!L59)</f>
        <v>-3.3724549127965013</v>
      </c>
      <c r="E58" s="29">
        <f>LN(ΡΕΥΣΤΟΤΗΤΑ!M60/ΡΕΥΣΤΟΤΗΤΑ!M59)</f>
        <v>0.63989822949892272</v>
      </c>
      <c r="F58" s="29">
        <f>LN(ΡΕΥΣΤΟΤΗΤΑ!N60/ΡΕΥΣΤΟΤΗΤΑ!N59)</f>
        <v>-0.8984003605587948</v>
      </c>
      <c r="G58" s="29">
        <f>LN(ΡΕΥΣΤΟΤΗΤΑ!O60/ΡΕΥΣΤΟΤΗΤΑ!O59)</f>
        <v>-0.60549085030706906</v>
      </c>
      <c r="H58" s="29">
        <f>LN(ΡΕΥΣΤΟΤΗΤΑ!P60/ΡΕΥΣΤΟΤΗΤΑ!P59)</f>
        <v>0.22253440253960124</v>
      </c>
      <c r="I58" s="29">
        <f>LN(ΡΕΥΣΤΟΤΗΤΑ!Q60/ΡΕΥΣΤΟΤΗΤΑ!Q59)</f>
        <v>-1.1080445776571907E-2</v>
      </c>
      <c r="J58" s="29">
        <f>LN(ΡΕΥΣΤΟΤΗΤΑ!R60/ΡΕΥΣΤΟΤΗΤΑ!R59)</f>
        <v>-3.6570285468074308</v>
      </c>
      <c r="K58" s="29">
        <f>LN(ΡΕΥΣΤΟΤΗΤΑ!S60/ΡΕΥΣΤΟΤΗΤΑ!S59)</f>
        <v>-0.1130928602927764</v>
      </c>
      <c r="L58" s="29">
        <f>LN(ΡΕΥΣΤΟΤΗΤΑ!T60/ΡΕΥΣΤΟΤΗΤΑ!T59)</f>
        <v>0.62002994602593409</v>
      </c>
      <c r="M58" s="29">
        <f>LN(ΡΕΥΣΤΟΤΗΤΑ!U60/ΡΕΥΣΤΟΤΗΤΑ!U59)</f>
        <v>-5.003979578144134E-2</v>
      </c>
      <c r="N58" s="29">
        <f>LN(ΡΕΥΣΤΟΤΗΤΑ!V60/ΡΕΥΣΤΟΤΗΤΑ!V59)</f>
        <v>-0.51406133428675516</v>
      </c>
      <c r="O58" s="29">
        <f>LN(ΡΕΥΣΤΟΤΗΤΑ!W60/ΡΕΥΣΤΟΤΗΤΑ!W59)</f>
        <v>-0.62946519052399053</v>
      </c>
      <c r="P58" s="29">
        <f>LN(ΡΕΥΣΤΟΤΗΤΑ!X60/ΡΕΥΣΤΟΤΗΤΑ!X59)</f>
        <v>1.414996394423224</v>
      </c>
      <c r="Q58" s="75"/>
    </row>
    <row r="59" spans="1:17">
      <c r="A59" s="28">
        <v>42998</v>
      </c>
      <c r="B59" s="29">
        <f>LN(ΡΕΥΣΤΟΤΗΤΑ!J61/ΡΕΥΣΤΟΤΗΤΑ!J60)</f>
        <v>1.1567326716333746</v>
      </c>
      <c r="C59" s="29">
        <f>LN(ΡΕΥΣΤΟΤΗΤΑ!K61/ΡΕΥΣΤΟΤΗΤΑ!K60)</f>
        <v>0.95817795258067395</v>
      </c>
      <c r="D59" s="29">
        <f>LN(ΡΕΥΣΤΟΤΗΤΑ!L61/ΡΕΥΣΤΟΤΗΤΑ!L60)</f>
        <v>3.5709401562492498</v>
      </c>
      <c r="E59" s="29">
        <f>LN(ΡΕΥΣΤΟΤΗΤΑ!M61/ΡΕΥΣΤΟΤΗΤΑ!M60)</f>
        <v>-0.19979194386297416</v>
      </c>
      <c r="F59" s="29">
        <f>LN(ΡΕΥΣΤΟΤΗΤΑ!N61/ΡΕΥΣΤΟΤΗΤΑ!N60)</f>
        <v>0.19096692523490649</v>
      </c>
      <c r="G59" s="29">
        <f>LN(ΡΕΥΣΤΟΤΗΤΑ!O61/ΡΕΥΣΤΟΤΗΤΑ!O60)</f>
        <v>0.74597593854569089</v>
      </c>
      <c r="H59" s="29">
        <f>LN(ΡΕΥΣΤΟΤΗΤΑ!P61/ΡΕΥΣΤΟΤΗΤΑ!P60)</f>
        <v>9.1683536679961222E-2</v>
      </c>
      <c r="I59" s="29">
        <f>LN(ΡΕΥΣΤΟΤΗΤΑ!Q61/ΡΕΥΣΤΟΤΗΤΑ!Q60)</f>
        <v>0.89552942792412882</v>
      </c>
      <c r="J59" s="29">
        <f>LN(ΡΕΥΣΤΟΤΗΤΑ!R61/ΡΕΥΣΤΟΤΗΤΑ!R60)</f>
        <v>1.6387082947342135</v>
      </c>
      <c r="K59" s="29">
        <f>LN(ΡΕΥΣΤΟΤΗΤΑ!S61/ΡΕΥΣΤΟΤΗΤΑ!S60)</f>
        <v>0.92048425989710492</v>
      </c>
      <c r="L59" s="29">
        <f>LN(ΡΕΥΣΤΟΤΗΤΑ!T61/ΡΕΥΣΤΟΤΗΤΑ!T60)</f>
        <v>-0.19014702148079507</v>
      </c>
      <c r="M59" s="29">
        <f>LN(ΡΕΥΣΤΟΤΗΤΑ!U61/ΡΕΥΣΤΟΤΗΤΑ!U60)</f>
        <v>0.55195083644227416</v>
      </c>
      <c r="N59" s="29">
        <f>LN(ΡΕΥΣΤΟΤΗΤΑ!V61/ΡΕΥΣΤΟΤΗΤΑ!V60)</f>
        <v>0.55264666473417456</v>
      </c>
      <c r="O59" s="29">
        <f>LN(ΡΕΥΣΤΟΤΗΤΑ!W61/ΡΕΥΣΤΟΤΗΤΑ!W60)</f>
        <v>0.6556188135011557</v>
      </c>
      <c r="P59" s="29">
        <f>LN(ΡΕΥΣΤΟΤΗΤΑ!X61/ΡΕΥΣΤΟΤΗΤΑ!X60)</f>
        <v>-0.78141700604958253</v>
      </c>
      <c r="Q59" s="75"/>
    </row>
    <row r="60" spans="1:17">
      <c r="A60" s="28">
        <v>42999</v>
      </c>
      <c r="B60" s="29">
        <f>LN(ΡΕΥΣΤΟΤΗΤΑ!J62/ΡΕΥΣΤΟΤΗΤΑ!J61)</f>
        <v>-1.126482917525321</v>
      </c>
      <c r="C60" s="29">
        <f>LN(ΡΕΥΣΤΟΤΗΤΑ!K62/ΡΕΥΣΤΟΤΗΤΑ!K61)</f>
        <v>3.741848150083938E-2</v>
      </c>
      <c r="D60" s="29">
        <f>LN(ΡΕΥΣΤΟΤΗΤΑ!L62/ΡΕΥΣΤΟΤΗΤΑ!L61)</f>
        <v>-0.70731172332859615</v>
      </c>
      <c r="E60" s="29">
        <f>LN(ΡΕΥΣΤΟΤΗΤΑ!M62/ΡΕΥΣΤΟΤΗΤΑ!M61)</f>
        <v>0.61137475261758312</v>
      </c>
      <c r="F60" s="29">
        <f>LN(ΡΕΥΣΤΟΤΗΤΑ!N62/ΡΕΥΣΤΟΤΗΤΑ!N61)</f>
        <v>-1.0608253508515115</v>
      </c>
      <c r="G60" s="29">
        <f>LN(ΡΕΥΣΤΟΤΗΤΑ!O62/ΡΕΥΣΤΟΤΗΤΑ!O61)</f>
        <v>0.33459899223953254</v>
      </c>
      <c r="H60" s="29">
        <f>LN(ΡΕΥΣΤΟΤΗΤΑ!P62/ΡΕΥΣΤΟΤΗΤΑ!P61)</f>
        <v>-0.15033840907138948</v>
      </c>
      <c r="I60" s="29">
        <f>LN(ΡΕΥΣΤΟΤΗΤΑ!Q62/ΡΕΥΣΤΟΤΗΤΑ!Q61)</f>
        <v>-1.0230165319519584</v>
      </c>
      <c r="J60" s="29">
        <f>LN(ΡΕΥΣΤΟΤΗΤΑ!R62/ΡΕΥΣΤΟΤΗΤΑ!R61)</f>
        <v>-0.25600949882948332</v>
      </c>
      <c r="K60" s="29">
        <f>LN(ΡΕΥΣΤΟΤΗΤΑ!S62/ΡΕΥΣΤΟΤΗΤΑ!S61)</f>
        <v>-6.1612015978011671E-2</v>
      </c>
      <c r="L60" s="29">
        <f>LN(ΡΕΥΣΤΟΤΗΤΑ!T62/ΡΕΥΣΤΟΤΗΤΑ!T61)</f>
        <v>0.16578786100554022</v>
      </c>
      <c r="M60" s="29">
        <f>LN(ΡΕΥΣΤΟΤΗΤΑ!U62/ΡΕΥΣΤΟΤΗΤΑ!U61)</f>
        <v>-0.16605757272820981</v>
      </c>
      <c r="N60" s="29">
        <f>LN(ΡΕΥΣΤΟΤΗΤΑ!V62/ΡΕΥΣΤΟΤΗΤΑ!V61)</f>
        <v>0.13322996738931683</v>
      </c>
      <c r="O60" s="29">
        <f>LN(ΡΕΥΣΤΟΤΗΤΑ!W62/ΡΕΥΣΤΟΤΗΤΑ!W61)</f>
        <v>-1.8086411414065597</v>
      </c>
      <c r="P60" s="29">
        <f>LN(ΡΕΥΣΤΟΤΗΤΑ!X62/ΡΕΥΣΤΟΤΗΤΑ!X61)</f>
        <v>-1.5973328091531676</v>
      </c>
      <c r="Q60" s="75"/>
    </row>
    <row r="61" spans="1:17">
      <c r="A61" s="28">
        <v>43000</v>
      </c>
      <c r="B61" s="29">
        <f>LN(ΡΕΥΣΤΟΤΗΤΑ!J63/ΡΕΥΣΤΟΤΗΤΑ!J62)</f>
        <v>0.19248609586282678</v>
      </c>
      <c r="C61" s="29">
        <f>LN(ΡΕΥΣΤΟΤΗΤΑ!K63/ΡΕΥΣΤΟΤΗΤΑ!K62)</f>
        <v>-0.49584860464454633</v>
      </c>
      <c r="D61" s="29">
        <f>LN(ΡΕΥΣΤΟΤΗΤΑ!L63/ΡΕΥΣΤΟΤΗΤΑ!L62)</f>
        <v>2.9568995022599371</v>
      </c>
      <c r="E61" s="29">
        <f>LN(ΡΕΥΣΤΟΤΗΤΑ!M63/ΡΕΥΣΤΟΤΗΤΑ!M62)</f>
        <v>-0.95809642556325214</v>
      </c>
      <c r="F61" s="29">
        <f>LN(ΡΕΥΣΤΟΤΗΤΑ!N63/ΡΕΥΣΤΟΤΗΤΑ!N62)</f>
        <v>-2.5139227006544966</v>
      </c>
      <c r="G61" s="29">
        <f>LN(ΡΕΥΣΤΟΤΗΤΑ!O63/ΡΕΥΣΤΟΤΗΤΑ!O62)</f>
        <v>-0.61190976064394831</v>
      </c>
      <c r="H61" s="29">
        <f>LN(ΡΕΥΣΤΟΤΗΤΑ!P63/ΡΕΥΣΤΟΤΗΤΑ!P62)</f>
        <v>-0.27970181713249975</v>
      </c>
      <c r="I61" s="29">
        <f>LN(ΡΕΥΣΤΟΤΗΤΑ!Q63/ΡΕΥΣΤΟΤΗΤΑ!Q62)</f>
        <v>-0.4088678195741503</v>
      </c>
      <c r="J61" s="29">
        <f>LN(ΡΕΥΣΤΟΤΗΤΑ!R63/ΡΕΥΣΤΟΤΗΤΑ!R62)</f>
        <v>0.33038529225874258</v>
      </c>
      <c r="K61" s="29">
        <f>LN(ΡΕΥΣΤΟΤΗΤΑ!S63/ΡΕΥΣΤΟΤΗΤΑ!S62)</f>
        <v>-0.65928962170745997</v>
      </c>
      <c r="L61" s="29">
        <f>LN(ΡΕΥΣΤΟΤΗΤΑ!T63/ΡΕΥΣΤΟΤΗΤΑ!T62)</f>
        <v>0.39973083919232189</v>
      </c>
      <c r="M61" s="29">
        <f>LN(ΡΕΥΣΤΟΤΗΤΑ!U63/ΡΕΥΣΤΟΤΗΤΑ!U62)</f>
        <v>-1.1136130535030933</v>
      </c>
      <c r="N61" s="29">
        <f>LN(ΡΕΥΣΤΟΤΗΤΑ!V63/ΡΕΥΣΤΟΤΗΤΑ!V62)</f>
        <v>-8.991174463554609E-2</v>
      </c>
      <c r="O61" s="29">
        <f>LN(ΡΕΥΣΤΟΤΗΤΑ!W63/ΡΕΥΣΤΟΤΗΤΑ!W62)</f>
        <v>0.90383563805517464</v>
      </c>
      <c r="P61" s="29">
        <f>LN(ΡΕΥΣΤΟΤΗΤΑ!X63/ΡΕΥΣΤΟΤΗΤΑ!X62)</f>
        <v>-1.358484361278451</v>
      </c>
      <c r="Q61" s="75"/>
    </row>
    <row r="62" spans="1:17">
      <c r="A62" s="28">
        <v>43003</v>
      </c>
      <c r="B62" s="29">
        <f>LN(ΡΕΥΣΤΟΤΗΤΑ!J64/ΡΕΥΣΤΟΤΗΤΑ!J63)</f>
        <v>-0.61682796790677463</v>
      </c>
      <c r="C62" s="29">
        <f>LN(ΡΕΥΣΤΟΤΗΤΑ!K64/ΡΕΥΣΤΟΤΗΤΑ!K63)</f>
        <v>-2.2817775335086603E-2</v>
      </c>
      <c r="D62" s="29">
        <f>LN(ΡΕΥΣΤΟΤΗΤΑ!L64/ΡΕΥΣΤΟΤΗΤΑ!L63)</f>
        <v>-1.0732073570878218</v>
      </c>
      <c r="E62" s="29">
        <f>LN(ΡΕΥΣΤΟΤΗΤΑ!M64/ΡΕΥΣΤΟΤΗΤΑ!M63)</f>
        <v>-0.12882504512380824</v>
      </c>
      <c r="F62" s="29">
        <f>LN(ΡΕΥΣΤΟΤΗΤΑ!N64/ΡΕΥΣΤΟΤΗΤΑ!N63)</f>
        <v>2.920679589985407</v>
      </c>
      <c r="G62" s="29">
        <f>LN(ΡΕΥΣΤΟΤΗΤΑ!O64/ΡΕΥΣΤΟΤΗΤΑ!O63)</f>
        <v>1.481466490025692</v>
      </c>
      <c r="H62" s="29">
        <f>LN(ΡΕΥΣΤΟΤΗΤΑ!P64/ΡΕΥΣΤΟΤΗΤΑ!P63)</f>
        <v>-0.27682598524146096</v>
      </c>
      <c r="I62" s="29">
        <f>LN(ΡΕΥΣΤΟΤΗΤΑ!Q64/ΡΕΥΣΤΟΤΗΤΑ!Q63)</f>
        <v>0.8232583872653223</v>
      </c>
      <c r="J62" s="29">
        <f>LN(ΡΕΥΣΤΟΤΗΤΑ!R64/ΡΕΥΣΤΟΤΗΤΑ!R63)</f>
        <v>-0.93321435119643481</v>
      </c>
      <c r="K62" s="29">
        <f>LN(ΡΕΥΣΤΟΤΗΤΑ!S64/ΡΕΥΣΤΟΤΗΤΑ!S63)</f>
        <v>-2.7276496122669389E-2</v>
      </c>
      <c r="L62" s="29">
        <f>LN(ΡΕΥΣΤΟΤΗΤΑ!T64/ΡΕΥΣΤΟΤΗΤΑ!T63)</f>
        <v>-0.15385120689737283</v>
      </c>
      <c r="M62" s="29">
        <f>LN(ΡΕΥΣΤΟΤΗΤΑ!U64/ΡΕΥΣΤΟΤΗΤΑ!U63)</f>
        <v>1.0384241460429122</v>
      </c>
      <c r="N62" s="29">
        <f>LN(ΡΕΥΣΤΟΤΗΤΑ!V64/ΡΕΥΣΤΟΤΗΤΑ!V63)</f>
        <v>-0.45205665620690427</v>
      </c>
      <c r="O62" s="29">
        <f>LN(ΡΕΥΣΤΟΤΗΤΑ!W64/ΡΕΥΣΤΟΤΗΤΑ!W63)</f>
        <v>2.539253654162243</v>
      </c>
      <c r="P62" s="29">
        <f>LN(ΡΕΥΣΤΟΤΗΤΑ!X64/ΡΕΥΣΤΟΤΗΤΑ!X63)</f>
        <v>2.0711794458598707</v>
      </c>
      <c r="Q62" s="75"/>
    </row>
    <row r="63" spans="1:17">
      <c r="A63" s="28">
        <v>43004</v>
      </c>
      <c r="B63" s="29">
        <f>LN(ΡΕΥΣΤΟΤΗΤΑ!J65/ΡΕΥΣΤΟΤΗΤΑ!J64)</f>
        <v>0.77164534387783323</v>
      </c>
      <c r="C63" s="29">
        <f>LN(ΡΕΥΣΤΟΤΗΤΑ!K65/ΡΕΥΣΤΟΤΗΤΑ!K64)</f>
        <v>-0.11536442580276703</v>
      </c>
      <c r="D63" s="29">
        <f>LN(ΡΕΥΣΤΟΤΗΤΑ!L65/ΡΕΥΣΤΟΤΗΤΑ!L64)</f>
        <v>-0.51104251998200212</v>
      </c>
      <c r="E63" s="29">
        <f>LN(ΡΕΥΣΤΟΤΗΤΑ!M65/ΡΕΥΣΤΟΤΗΤΑ!M64)</f>
        <v>0.44646916885768057</v>
      </c>
      <c r="F63" s="29">
        <f>LN(ΡΕΥΣΤΟΤΗΤΑ!N65/ΡΕΥΣΤΟΤΗΤΑ!N64)</f>
        <v>-0.23340254687220408</v>
      </c>
      <c r="G63" s="29">
        <f>LN(ΡΕΥΣΤΟΤΗΤΑ!O65/ΡΕΥΣΤΟΤΗΤΑ!O64)</f>
        <v>-3.7452562475453357</v>
      </c>
      <c r="H63" s="29">
        <f>LN(ΡΕΥΣΤΟΤΗΤΑ!P65/ΡΕΥΣΤΟΤΗΤΑ!P64)</f>
        <v>0.73076969731280839</v>
      </c>
      <c r="I63" s="29">
        <f>LN(ΡΕΥΣΤΟΤΗΤΑ!Q65/ΡΕΥΣΤΟΤΗΤΑ!Q64)</f>
        <v>-0.56518099287974244</v>
      </c>
      <c r="J63" s="29">
        <f>LN(ΡΕΥΣΤΟΤΗΤΑ!R65/ΡΕΥΣΤΟΤΗΤΑ!R64)</f>
        <v>0.25767434966929348</v>
      </c>
      <c r="K63" s="29">
        <f>LN(ΡΕΥΣΤΟΤΗΤΑ!S65/ΡΕΥΣΤΟΤΗΤΑ!S64)</f>
        <v>0.42039963880235626</v>
      </c>
      <c r="L63" s="29">
        <f>LN(ΡΕΥΣΤΟΤΗΤΑ!T65/ΡΕΥΣΤΟΤΗΤΑ!T64)</f>
        <v>0.11929566640917567</v>
      </c>
      <c r="M63" s="29">
        <f>LN(ΡΕΥΣΤΟΤΗΤΑ!U65/ΡΕΥΣΤΟΤΗΤΑ!U64)</f>
        <v>-0.16727264055823243</v>
      </c>
      <c r="N63" s="29">
        <f>LN(ΡΕΥΣΤΟΤΗΤΑ!V65/ΡΕΥΣΤΟΤΗΤΑ!V64)</f>
        <v>0.82572730119657578</v>
      </c>
      <c r="O63" s="29">
        <f>LN(ΡΕΥΣΤΟΤΗΤΑ!W65/ΡΕΥΣΤΟΤΗΤΑ!W64)</f>
        <v>-1.0546791934462965</v>
      </c>
      <c r="P63" s="29">
        <f>LN(ΡΕΥΣΤΟΤΗΤΑ!X65/ΡΕΥΣΤΟΤΗΤΑ!X64)</f>
        <v>-1.6944902701082957E-2</v>
      </c>
      <c r="Q63" s="75"/>
    </row>
    <row r="64" spans="1:17">
      <c r="A64" s="28">
        <v>43005</v>
      </c>
      <c r="B64" s="29">
        <f>LN(ΡΕΥΣΤΟΤΗΤΑ!J66/ΡΕΥΣΤΟΤΗΤΑ!J65)</f>
        <v>0.21410300112759115</v>
      </c>
      <c r="C64" s="29">
        <f>LN(ΡΕΥΣΤΟΤΗΤΑ!K66/ΡΕΥΣΤΟΤΗΤΑ!K65)</f>
        <v>-0.3067527657120338</v>
      </c>
      <c r="D64" s="29">
        <f>LN(ΡΕΥΣΤΟΤΗΤΑ!L66/ΡΕΥΣΤΟΤΗΤΑ!L65)</f>
        <v>0.14167780219263293</v>
      </c>
      <c r="E64" s="29">
        <f>LN(ΡΕΥΣΤΟΤΗΤΑ!M66/ΡΕΥΣΤΟΤΗΤΑ!M65)</f>
        <v>0.50483151246536984</v>
      </c>
      <c r="F64" s="29">
        <f>LN(ΡΕΥΣΤΟΤΗΤΑ!N66/ΡΕΥΣΤΟΤΗΤΑ!N65)</f>
        <v>1.9374975398301689E-2</v>
      </c>
      <c r="G64" s="29">
        <f>LN(ΡΕΥΣΤΟΤΗΤΑ!O66/ΡΕΥΣΤΟΤΗΤΑ!O65)</f>
        <v>0.63849718443239811</v>
      </c>
      <c r="H64" s="29">
        <f>LN(ΡΕΥΣΤΟΤΗΤΑ!P66/ΡΕΥΣΤΟΤΗΤΑ!P65)</f>
        <v>-0.10171185759629192</v>
      </c>
      <c r="I64" s="29">
        <f>LN(ΡΕΥΣΤΟΤΗΤΑ!Q66/ΡΕΥΣΤΟΤΗΤΑ!Q65)</f>
        <v>2.0670079956166529E-2</v>
      </c>
      <c r="J64" s="29">
        <f>LN(ΡΕΥΣΤΟΤΗΤΑ!R66/ΡΕΥΣΤΟΤΗΤΑ!R65)</f>
        <v>-1.1879065712062447</v>
      </c>
      <c r="K64" s="29">
        <f>LN(ΡΕΥΣΤΟΤΗΤΑ!S66/ΡΕΥΣΤΟΤΗΤΑ!S65)</f>
        <v>-0.40340940593133517</v>
      </c>
      <c r="L64" s="29">
        <f>LN(ΡΕΥΣΤΟΤΗΤΑ!T66/ΡΕΥΣΤΟΤΗΤΑ!T65)</f>
        <v>-0.32087503980754489</v>
      </c>
      <c r="M64" s="29">
        <f>LN(ΡΕΥΣΤΟΤΗΤΑ!U66/ΡΕΥΣΤΟΤΗΤΑ!U65)</f>
        <v>0.27247130701501976</v>
      </c>
      <c r="N64" s="29">
        <f>LN(ΡΕΥΣΤΟΤΗΤΑ!V66/ΡΕΥΣΤΟΤΗΤΑ!V65)</f>
        <v>-0.99608141015143536</v>
      </c>
      <c r="O64" s="29">
        <f>LN(ΡΕΥΣΤΟΤΗΤΑ!W66/ΡΕΥΣΤΟΤΗΤΑ!W65)</f>
        <v>-1.0411240955033321</v>
      </c>
      <c r="P64" s="29">
        <f>LN(ΡΕΥΣΤΟΤΗΤΑ!X66/ΡΕΥΣΤΟΤΗΤΑ!X65)</f>
        <v>-0.886481639781178</v>
      </c>
      <c r="Q64" s="75"/>
    </row>
    <row r="65" spans="1:17">
      <c r="A65" s="28">
        <v>43006</v>
      </c>
      <c r="B65" s="29">
        <f>LN(ΡΕΥΣΤΟΤΗΤΑ!J67/ΡΕΥΣΤΟΤΗΤΑ!J66)</f>
        <v>0.94895445781881749</v>
      </c>
      <c r="C65" s="29">
        <f>LN(ΡΕΥΣΤΟΤΗΤΑ!K67/ΡΕΥΣΤΟΤΗΤΑ!K66)</f>
        <v>0.60909462818889271</v>
      </c>
      <c r="D65" s="29">
        <f>LN(ΡΕΥΣΤΟΤΗΤΑ!L67/ΡΕΥΣΤΟΤΗΤΑ!L66)</f>
        <v>-0.91848957051726898</v>
      </c>
      <c r="E65" s="29">
        <f>LN(ΡΕΥΣΤΟΤΗΤΑ!M67/ΡΕΥΣΤΟΤΗΤΑ!M66)</f>
        <v>-0.22344559790644497</v>
      </c>
      <c r="F65" s="29">
        <f>LN(ΡΕΥΣΤΟΤΗΤΑ!N67/ΡΕΥΣΤΟΤΗΤΑ!N66)</f>
        <v>2.2883933194026111</v>
      </c>
      <c r="G65" s="29">
        <f>LN(ΡΕΥΣΤΟΤΗΤΑ!O67/ΡΕΥΣΤΟΤΗΤΑ!O66)</f>
        <v>-0.41042199344353913</v>
      </c>
      <c r="H65" s="29">
        <f>LN(ΡΕΥΣΤΟΤΗΤΑ!P67/ΡΕΥΣΤΟΤΗΤΑ!P66)</f>
        <v>-0.19397134163378177</v>
      </c>
      <c r="I65" s="29">
        <f>LN(ΡΕΥΣΤΟΤΗΤΑ!Q67/ΡΕΥΣΤΟΤΗΤΑ!Q66)</f>
        <v>1.3816460931917356</v>
      </c>
      <c r="J65" s="29">
        <f>LN(ΡΕΥΣΤΟΤΗΤΑ!R67/ΡΕΥΣΤΟΤΗΤΑ!R66)</f>
        <v>1.4858845203163804</v>
      </c>
      <c r="K65" s="29">
        <f>LN(ΡΕΥΣΤΟΤΗΤΑ!S67/ΡΕΥΣΤΟΤΗΤΑ!S66)</f>
        <v>0.3676813428335568</v>
      </c>
      <c r="L65" s="29">
        <f>LN(ΡΕΥΣΤΟΤΗΤΑ!T67/ΡΕΥΣΤΟΤΗΤΑ!T66)</f>
        <v>0.23202705283507477</v>
      </c>
      <c r="M65" s="29">
        <f>LN(ΡΕΥΣΤΟΤΗΤΑ!U67/ΡΕΥΣΤΟΤΗΤΑ!U66)</f>
        <v>0.57539318429929198</v>
      </c>
      <c r="N65" s="29">
        <f>LN(ΡΕΥΣΤΟΤΗΤΑ!V67/ΡΕΥΣΤΟΤΗΤΑ!V66)</f>
        <v>0.17114068476888045</v>
      </c>
      <c r="O65" s="29">
        <f>LN(ΡΕΥΣΤΟΤΗΤΑ!W67/ΡΕΥΣΤΟΤΗΤΑ!W66)</f>
        <v>0.63424099299109038</v>
      </c>
      <c r="P65" s="29">
        <f>LN(ΡΕΥΣΤΟΤΗΤΑ!X67/ΡΕΥΣΤΟΤΗΤΑ!X66)</f>
        <v>-6.1303497495117348E-2</v>
      </c>
      <c r="Q65" s="75"/>
    </row>
    <row r="66" spans="1:17">
      <c r="A66" s="28">
        <v>43007</v>
      </c>
      <c r="B66" s="29">
        <f>LN(ΡΕΥΣΤΟΤΗΤΑ!J68/ΡΕΥΣΤΟΤΗΤΑ!J67)</f>
        <v>-0.56099448020447917</v>
      </c>
      <c r="C66" s="29">
        <f>LN(ΡΕΥΣΤΟΤΗΤΑ!K68/ΡΕΥΣΤΟΤΗΤΑ!K67)</f>
        <v>-0.25071604312651641</v>
      </c>
      <c r="D66" s="29">
        <f>LN(ΡΕΥΣΤΟΤΗΤΑ!L68/ΡΕΥΣΤΟΤΗΤΑ!L67)</f>
        <v>-0.23064013406476233</v>
      </c>
      <c r="E66" s="29">
        <f>LN(ΡΕΥΣΤΟΤΗΤΑ!M68/ΡΕΥΣΤΟΤΗΤΑ!M67)</f>
        <v>0.34470837453496206</v>
      </c>
      <c r="F66" s="29">
        <f>LN(ΡΕΥΣΤΟΤΗΤΑ!N68/ΡΕΥΣΤΟΤΗΤΑ!N67)</f>
        <v>-1.5538406647696033</v>
      </c>
      <c r="G66" s="29">
        <f>LN(ΡΕΥΣΤΟΤΗΤΑ!O68/ΡΕΥΣΤΟΤΗΤΑ!O67)</f>
        <v>1.0676257991341854E-2</v>
      </c>
      <c r="H66" s="29">
        <f>LN(ΡΕΥΣΤΟΤΗΤΑ!P68/ΡΕΥΣΤΟΤΗΤΑ!P67)</f>
        <v>-0.47848522394081527</v>
      </c>
      <c r="I66" s="29">
        <f>LN(ΡΕΥΣΤΟΤΗΤΑ!Q68/ΡΕΥΣΤΟΤΗΤΑ!Q67)</f>
        <v>0.79717830734097406</v>
      </c>
      <c r="J66" s="29">
        <f>LN(ΡΕΥΣΤΟΤΗΤΑ!R68/ΡΕΥΣΤΟΤΗΤΑ!R67)</f>
        <v>-1.3873365706983343</v>
      </c>
      <c r="K66" s="29">
        <f>LN(ΡΕΥΣΤΟΤΗΤΑ!S68/ΡΕΥΣΤΟΤΗΤΑ!S67)</f>
        <v>-2.3231011021332026E-2</v>
      </c>
      <c r="L66" s="29">
        <f>LN(ΡΕΥΣΤΟΤΗΤΑ!T68/ΡΕΥΣΤΟΤΗΤΑ!T67)</f>
        <v>-0.28049034735528872</v>
      </c>
      <c r="M66" s="29">
        <f>LN(ΡΕΥΣΤΟΤΗΤΑ!U68/ΡΕΥΣΤΟΤΗΤΑ!U67)</f>
        <v>-0.5453404035988062</v>
      </c>
      <c r="N66" s="29">
        <f>LN(ΡΕΥΣΤΟΤΗΤΑ!V68/ΡΕΥΣΤΟΤΗΤΑ!V67)</f>
        <v>-0.17805860786175051</v>
      </c>
      <c r="O66" s="29">
        <f>LN(ΡΕΥΣΤΟΤΗΤΑ!W68/ΡΕΥΣΤΟΤΗΤΑ!W67)</f>
        <v>-0.77934732958839992</v>
      </c>
      <c r="P66" s="29">
        <f>LN(ΡΕΥΣΤΟΤΗΤΑ!X68/ΡΕΥΣΤΟΤΗΤΑ!X67)</f>
        <v>0.26468744023622598</v>
      </c>
      <c r="Q66" s="75"/>
    </row>
    <row r="67" spans="1:17">
      <c r="A67" s="28">
        <v>43010</v>
      </c>
      <c r="B67" s="29">
        <f>LN(ΡΕΥΣΤΟΤΗΤΑ!J69/ΡΕΥΣΤΟΤΗΤΑ!J68)</f>
        <v>0.46737305479066366</v>
      </c>
      <c r="C67" s="29">
        <f>LN(ΡΕΥΣΤΟΤΗΤΑ!K69/ΡΕΥΣΤΟΤΗΤΑ!K68)</f>
        <v>-6.3991137706428558E-2</v>
      </c>
      <c r="D67" s="29">
        <f>LN(ΡΕΥΣΤΟΤΗΤΑ!L69/ΡΕΥΣΤΟΤΗΤΑ!L68)</f>
        <v>1.2155882513873284</v>
      </c>
      <c r="E67" s="29">
        <f>LN(ΡΕΥΣΤΟΤΗΤΑ!M69/ΡΕΥΣΤΟΤΗΤΑ!M68)</f>
        <v>-0.59453694699071546</v>
      </c>
      <c r="F67" s="29">
        <f>LN(ΡΕΥΣΤΟΤΗΤΑ!N69/ΡΕΥΣΤΟΤΗΤΑ!N68)</f>
        <v>1.3510163877242871</v>
      </c>
      <c r="G67" s="29">
        <f>LN(ΡΕΥΣΤΟΤΗΤΑ!O69/ΡΕΥΣΤΟΤΗΤΑ!O68)</f>
        <v>-0.45536207925278754</v>
      </c>
      <c r="H67" s="29">
        <f>LN(ΡΕΥΣΤΟΤΗΤΑ!P69/ΡΕΥΣΤΟΤΗΤΑ!P68)</f>
        <v>-0.57149691299860772</v>
      </c>
      <c r="I67" s="29">
        <f>LN(ΡΕΥΣΤΟΤΗΤΑ!Q69/ΡΕΥΣΤΟΤΗΤΑ!Q68)</f>
        <v>-1.7244042536183473</v>
      </c>
      <c r="J67" s="29">
        <f>LN(ΡΕΥΣΤΟΤΗΤΑ!R69/ΡΕΥΣΤΟΤΗΤΑ!R68)</f>
        <v>1.5928251867738232</v>
      </c>
      <c r="K67" s="29">
        <f>LN(ΡΕΥΣΤΟΤΗΤΑ!S69/ΡΕΥΣΤΟΤΗΤΑ!S68)</f>
        <v>0.85319804398260812</v>
      </c>
      <c r="L67" s="29">
        <f>LN(ΡΕΥΣΤΟΤΗΤΑ!T69/ΡΕΥΣΤΟΤΗΤΑ!T68)</f>
        <v>-1.6835769400062188</v>
      </c>
      <c r="M67" s="29">
        <f>LN(ΡΕΥΣΤΟΤΗΤΑ!U69/ΡΕΥΣΤΟΤΗΤΑ!U68)</f>
        <v>6.0758250020307311E-2</v>
      </c>
      <c r="N67" s="29">
        <f>LN(ΡΕΥΣΤΟΤΗΤΑ!V69/ΡΕΥΣΤΟΤΗΤΑ!V68)</f>
        <v>0.86823102792712215</v>
      </c>
      <c r="O67" s="29">
        <f>LN(ΡΕΥΣΤΟΤΗΤΑ!W69/ΡΕΥΣΤΟΤΗΤΑ!W68)</f>
        <v>0.46275766570328786</v>
      </c>
      <c r="P67" s="29">
        <f>LN(ΡΕΥΣΤΟΤΗΤΑ!X69/ΡΕΥΣΤΟΤΗΤΑ!X68)</f>
        <v>-0.47012176971489061</v>
      </c>
      <c r="Q67" s="75"/>
    </row>
    <row r="68" spans="1:17">
      <c r="A68" s="28">
        <v>43011</v>
      </c>
      <c r="B68" s="29">
        <f>LN(ΡΕΥΣΤΟΤΗΤΑ!J70/ΡΕΥΣΤΟΤΗΤΑ!J69)</f>
        <v>-1.3261576430224433</v>
      </c>
      <c r="C68" s="29">
        <f>LN(ΡΕΥΣΤΟΤΗΤΑ!K70/ΡΕΥΣΤΟΤΗΤΑ!K69)</f>
        <v>-0.26522753915771735</v>
      </c>
      <c r="D68" s="29">
        <f>LN(ΡΕΥΣΤΟΤΗΤΑ!L70/ΡΕΥΣΤΟΤΗΤΑ!L69)</f>
        <v>0.19853314321342394</v>
      </c>
      <c r="E68" s="29">
        <f>LN(ΡΕΥΣΤΟΤΗΤΑ!M70/ΡΕΥΣΤΟΤΗΤΑ!M69)</f>
        <v>-1.3199917226450262E-2</v>
      </c>
      <c r="F68" s="29">
        <f>LN(ΡΕΥΣΤΟΤΗΤΑ!N70/ΡΕΥΣΤΟΤΗΤΑ!N69)</f>
        <v>-0.69017172584798658</v>
      </c>
      <c r="G68" s="29">
        <f>LN(ΡΕΥΣΤΟΤΗΤΑ!O70/ΡΕΥΣΤΟΤΗΤΑ!O69)</f>
        <v>0.81598203375436018</v>
      </c>
      <c r="H68" s="29">
        <f>LN(ΡΕΥΣΤΟΤΗΤΑ!P70/ΡΕΥΣΤΟΤΗΤΑ!P69)</f>
        <v>1.2888548197281753</v>
      </c>
      <c r="I68" s="29">
        <f>LN(ΡΕΥΣΤΟΤΗΤΑ!Q70/ΡΕΥΣΤΟΤΗΤΑ!Q69)</f>
        <v>0.11864248573600418</v>
      </c>
      <c r="J68" s="29">
        <f>LN(ΡΕΥΣΤΟΤΗΤΑ!R70/ΡΕΥΣΤΟΤΗΤΑ!R69)</f>
        <v>-3.024994258103022</v>
      </c>
      <c r="K68" s="29">
        <f>LN(ΡΕΥΣΤΟΤΗΤΑ!S70/ΡΕΥΣΤΟΤΗΤΑ!S69)</f>
        <v>-0.72816233469731784</v>
      </c>
      <c r="L68" s="29">
        <f>LN(ΡΕΥΣΤΟΤΗΤΑ!T70/ΡΕΥΣΤΟΤΗΤΑ!T69)</f>
        <v>1.0644608307059846</v>
      </c>
      <c r="M68" s="29">
        <f>LN(ΡΕΥΣΤΟΤΗΤΑ!U70/ΡΕΥΣΤΟΤΗΤΑ!U69)</f>
        <v>-0.48678948578397674</v>
      </c>
      <c r="N68" s="29">
        <f>LN(ΡΕΥΣΤΟΤΗΤΑ!V70/ΡΕΥΣΤΟΤΗΤΑ!V69)</f>
        <v>-0.23690150532428689</v>
      </c>
      <c r="O68" s="29">
        <f>LN(ΡΕΥΣΤΟΤΗΤΑ!W70/ΡΕΥΣΤΟΤΗΤΑ!W69)</f>
        <v>0.33352729775607926</v>
      </c>
      <c r="P68" s="29">
        <f>LN(ΡΕΥΣΤΟΤΗΤΑ!X70/ΡΕΥΣΤΟΤΗΤΑ!X69)</f>
        <v>8.3133130865962357E-2</v>
      </c>
      <c r="Q68" s="75"/>
    </row>
    <row r="69" spans="1:17">
      <c r="A69" s="28">
        <v>43012</v>
      </c>
      <c r="B69" s="29">
        <f>LN(ΡΕΥΣΤΟΤΗΤΑ!J71/ΡΕΥΣΤΟΤΗΤΑ!J70)</f>
        <v>-0.17817608026559698</v>
      </c>
      <c r="C69" s="29">
        <f>LN(ΡΕΥΣΤΟΤΗΤΑ!K71/ΡΕΥΣΤΟΤΗΤΑ!K70)</f>
        <v>-0.55964179472319586</v>
      </c>
      <c r="D69" s="29">
        <f>LN(ΡΕΥΣΤΟΤΗΤΑ!L71/ΡΕΥΣΤΟΤΗΤΑ!L70)</f>
        <v>-1.6104013036454141</v>
      </c>
      <c r="E69" s="29">
        <f>LN(ΡΕΥΣΤΟΤΗΤΑ!M71/ΡΕΥΣΤΟΤΗΤΑ!M70)</f>
        <v>0.48242326709259353</v>
      </c>
      <c r="F69" s="29">
        <f>LN(ΡΕΥΣΤΟΤΗΤΑ!N71/ΡΕΥΣΤΟΤΗΤΑ!N70)</f>
        <v>-0.11495218618048267</v>
      </c>
      <c r="G69" s="29">
        <f>LN(ΡΕΥΣΤΟΤΗΤΑ!O71/ΡΕΥΣΤΟΤΗΤΑ!O70)</f>
        <v>-3.077559103021029</v>
      </c>
      <c r="H69" s="29">
        <f>LN(ΡΕΥΣΤΟΤΗΤΑ!P71/ΡΕΥΣΤΟΤΗΤΑ!P70)</f>
        <v>-0.94100430806821733</v>
      </c>
      <c r="I69" s="29">
        <f>LN(ΡΕΥΣΤΟΤΗΤΑ!Q71/ΡΕΥΣΤΟΤΗΤΑ!Q70)</f>
        <v>1.4206002215774678</v>
      </c>
      <c r="J69" s="29">
        <f>LN(ΡΕΥΣΤΟΤΗΤΑ!R71/ΡΕΥΣΤΟΤΗΤΑ!R70)</f>
        <v>1.0230476520179237</v>
      </c>
      <c r="K69" s="29">
        <f>LN(ΡΕΥΣΤΟΤΗΤΑ!S71/ΡΕΥΣΤΟΤΗΤΑ!S70)</f>
        <v>-1.6403633045015646</v>
      </c>
      <c r="L69" s="29">
        <f>LN(ΡΕΥΣΤΟΤΗΤΑ!T71/ΡΕΥΣΤΟΤΗΤΑ!T70)</f>
        <v>0.722213266138791</v>
      </c>
      <c r="M69" s="29">
        <f>LN(ΡΕΥΣΤΟΤΗΤΑ!U71/ΡΕΥΣΤΟΤΗΤΑ!U70)</f>
        <v>4.8069354219230177E-2</v>
      </c>
      <c r="N69" s="29">
        <f>LN(ΡΕΥΣΤΟΤΗΤΑ!V71/ΡΕΥΣΤΟΤΗΤΑ!V70)</f>
        <v>-0.61020652277187404</v>
      </c>
      <c r="O69" s="29">
        <f>LN(ΡΕΥΣΤΟΤΗΤΑ!W71/ΡΕΥΣΤΟΤΗΤΑ!W70)</f>
        <v>-0.63157558110946499</v>
      </c>
      <c r="P69" s="29">
        <f>LN(ΡΕΥΣΤΟΤΗΤΑ!X71/ΡΕΥΣΤΟΤΗΤΑ!X70)</f>
        <v>2.4789586989206198E-2</v>
      </c>
      <c r="Q69" s="75"/>
    </row>
    <row r="70" spans="1:17">
      <c r="A70" s="28">
        <v>43013</v>
      </c>
      <c r="B70" s="29">
        <f>LN(ΡΕΥΣΤΟΤΗΤΑ!J72/ΡΕΥΣΤΟΤΗΤΑ!J71)</f>
        <v>-0.27056240994878189</v>
      </c>
      <c r="C70" s="29">
        <f>LN(ΡΕΥΣΤΟΤΗΤΑ!K72/ΡΕΥΣΤΟΤΗΤΑ!K71)</f>
        <v>0.59194492684865097</v>
      </c>
      <c r="D70" s="29">
        <f>LN(ΡΕΥΣΤΟΤΗΤΑ!L72/ΡΕΥΣΤΟΤΗΤΑ!L71)</f>
        <v>1.4299076371097887</v>
      </c>
      <c r="E70" s="29">
        <f>LN(ΡΕΥΣΤΟΤΗΤΑ!M72/ΡΕΥΣΤΟΤΗΤΑ!M71)</f>
        <v>-0.80152650289543437</v>
      </c>
      <c r="F70" s="29">
        <f>LN(ΡΕΥΣΤΟΤΗΤΑ!N72/ΡΕΥΣΤΟΤΗΤΑ!N71)</f>
        <v>1.477584290069571</v>
      </c>
      <c r="G70" s="29">
        <f>LN(ΡΕΥΣΤΟΤΗΤΑ!O72/ΡΕΥΣΤΟΤΗΤΑ!O71)</f>
        <v>7.5650439450019782</v>
      </c>
      <c r="H70" s="29">
        <f>LN(ΡΕΥΣΤΟΤΗΤΑ!P72/ΡΕΥΣΤΟΤΗΤΑ!P71)</f>
        <v>-0.6578988987424883</v>
      </c>
      <c r="I70" s="29">
        <f>LN(ΡΕΥΣΤΟΤΗΤΑ!Q72/ΡΕΥΣΤΟΤΗΤΑ!Q71)</f>
        <v>-1.3642489223467631</v>
      </c>
      <c r="J70" s="29">
        <f>LN(ΡΕΥΣΤΟΤΗΤΑ!R72/ΡΕΥΣΤΟΤΗΤΑ!R71)</f>
        <v>2.4426882507818029</v>
      </c>
      <c r="K70" s="29">
        <f>LN(ΡΕΥΣΤΟΤΗΤΑ!S72/ΡΕΥΣΤΟΤΗΤΑ!S71)</f>
        <v>0.66702660110270218</v>
      </c>
      <c r="L70" s="29">
        <f>LN(ΡΕΥΣΤΟΤΗΤΑ!T72/ΡΕΥΣΤΟΤΗΤΑ!T71)</f>
        <v>0.62826871332483825</v>
      </c>
      <c r="M70" s="29">
        <f>LN(ΡΕΥΣΤΟΤΗΤΑ!U72/ΡΕΥΣΤΟΤΗΤΑ!U71)</f>
        <v>-0.27721999945262232</v>
      </c>
      <c r="N70" s="29">
        <f>LN(ΡΕΥΣΤΟΤΗΤΑ!V72/ΡΕΥΣΤΟΤΗΤΑ!V71)</f>
        <v>-0.98588425387086787</v>
      </c>
      <c r="O70" s="29">
        <f>LN(ΡΕΥΣΤΟΤΗΤΑ!W72/ΡΕΥΣΤΟΤΗΤΑ!W71)</f>
        <v>4.0516401501341635E-2</v>
      </c>
      <c r="P70" s="29">
        <f>LN(ΡΕΥΣΤΟΤΗΤΑ!X72/ΡΕΥΣΤΟΤΗΤΑ!X71)</f>
        <v>1.3068247215346986</v>
      </c>
      <c r="Q70" s="75"/>
    </row>
    <row r="71" spans="1:17">
      <c r="A71" s="28">
        <v>43014</v>
      </c>
      <c r="B71" s="29">
        <f>LN(ΡΕΥΣΤΟΤΗΤΑ!J73/ΡΕΥΣΤΟΤΗΤΑ!J72)</f>
        <v>-0.37775770795762925</v>
      </c>
      <c r="C71" s="29">
        <f>LN(ΡΕΥΣΤΟΤΗΤΑ!K73/ΡΕΥΣΤΟΤΗΤΑ!K72)</f>
        <v>-0.50466051231466291</v>
      </c>
      <c r="D71" s="29">
        <f>LN(ΡΕΥΣΤΟΤΗΤΑ!L73/ΡΕΥΣΤΟΤΗΤΑ!L72)</f>
        <v>-0.39129265702005267</v>
      </c>
      <c r="E71" s="29">
        <f>LN(ΡΕΥΣΤΟΤΗΤΑ!M73/ΡΕΥΣΤΟΤΗΤΑ!M72)</f>
        <v>-0.48638482970611424</v>
      </c>
      <c r="F71" s="29">
        <f>LN(ΡΕΥΣΤΟΤΗΤΑ!N73/ΡΕΥΣΤΟΤΗΤΑ!N72)</f>
        <v>-0.58957554010084112</v>
      </c>
      <c r="G71" s="29">
        <f>LN(ΡΕΥΣΤΟΤΗΤΑ!O73/ΡΕΥΣΤΟΤΗΤΑ!O72)</f>
        <v>-4.3211271361760089</v>
      </c>
      <c r="H71" s="29">
        <f>LN(ΡΕΥΣΤΟΤΗΤΑ!P73/ΡΕΥΣΤΟΤΗΤΑ!P72)</f>
        <v>0.2560562922124584</v>
      </c>
      <c r="I71" s="29">
        <f>LN(ΡΕΥΣΤΟΤΗΤΑ!Q73/ΡΕΥΣΤΟΤΗΤΑ!Q72)</f>
        <v>-7.6635725475410088E-2</v>
      </c>
      <c r="J71" s="29">
        <f>LN(ΡΕΥΣΤΟΤΗΤΑ!R73/ΡΕΥΣΤΟΤΗΤΑ!R72)</f>
        <v>-1.4320868394364064</v>
      </c>
      <c r="K71" s="29">
        <f>LN(ΡΕΥΣΤΟΤΗΤΑ!S73/ΡΕΥΣΤΟΤΗΤΑ!S72)</f>
        <v>0.99937993583693763</v>
      </c>
      <c r="L71" s="29">
        <f>LN(ΡΕΥΣΤΟΤΗΤΑ!T73/ΡΕΥΣΤΟΤΗΤΑ!T72)</f>
        <v>-1.0565709096693465</v>
      </c>
      <c r="M71" s="29">
        <f>LN(ΡΕΥΣΤΟΤΗΤΑ!U73/ΡΕΥΣΤΟΤΗΤΑ!U72)</f>
        <v>1.3815332831664617</v>
      </c>
      <c r="N71" s="29">
        <f>LN(ΡΕΥΣΤΟΤΗΤΑ!V73/ΡΕΥΣΤΟΤΗΤΑ!V72)</f>
        <v>6.2130130894334924E-2</v>
      </c>
      <c r="O71" s="29">
        <f>LN(ΡΕΥΣΤΟΤΗΤΑ!W73/ΡΕΥΣΤΟΤΗΤΑ!W72)</f>
        <v>0.27971709208152401</v>
      </c>
      <c r="P71" s="29">
        <f>LN(ΡΕΥΣΤΟΤΗΤΑ!X73/ΡΕΥΣΤΟΤΗΤΑ!X72)</f>
        <v>0.46266848207031486</v>
      </c>
      <c r="Q71" s="75"/>
    </row>
    <row r="72" spans="1:17">
      <c r="A72" s="28">
        <v>43017</v>
      </c>
      <c r="B72" s="29">
        <f>LN(ΡΕΥΣΤΟΤΗΤΑ!J74/ΡΕΥΣΤΟΤΗΤΑ!J73)</f>
        <v>-1.1563988195594743</v>
      </c>
      <c r="C72" s="29">
        <f>LN(ΡΕΥΣΤΟΤΗΤΑ!K74/ΡΕΥΣΤΟΤΗΤΑ!K73)</f>
        <v>1.1740191293376145</v>
      </c>
      <c r="D72" s="29">
        <f>LN(ΡΕΥΣΤΟΤΗΤΑ!L74/ΡΕΥΣΤΟΤΗΤΑ!L73)</f>
        <v>2.7341345604320864E-2</v>
      </c>
      <c r="E72" s="29">
        <f>LN(ΡΕΥΣΤΟΤΗΤΑ!M74/ΡΕΥΣΤΟΤΗΤΑ!M73)</f>
        <v>-0.38359031235284091</v>
      </c>
      <c r="F72" s="29">
        <f>LN(ΡΕΥΣΤΟΤΗΤΑ!N74/ΡΕΥΣΤΟΤΗΤΑ!N73)</f>
        <v>-2.2631446237691186</v>
      </c>
      <c r="G72" s="29">
        <f>LN(ΡΕΥΣΤΟΤΗΤΑ!O74/ΡΕΥΣΤΟΤΗΤΑ!O73)</f>
        <v>-0.39714039822213276</v>
      </c>
      <c r="H72" s="29">
        <f>LN(ΡΕΥΣΤΟΤΗΤΑ!P74/ΡΕΥΣΤΟΤΗΤΑ!P73)</f>
        <v>1.0534801417458288</v>
      </c>
      <c r="I72" s="29">
        <f>LN(ΡΕΥΣΤΟΤΗΤΑ!Q74/ΡΕΥΣΤΟΤΗΤΑ!Q73)</f>
        <v>-0.64231749304207997</v>
      </c>
      <c r="J72" s="29">
        <f>LN(ΡΕΥΣΤΟΤΗΤΑ!R74/ΡΕΥΣΤΟΤΗΤΑ!R73)</f>
        <v>2.3004972005771243</v>
      </c>
      <c r="K72" s="29">
        <f>LN(ΡΕΥΣΤΟΤΗΤΑ!S74/ΡΕΥΣΤΟΤΗΤΑ!S73)</f>
        <v>0.21476461495453064</v>
      </c>
      <c r="L72" s="29">
        <f>LN(ΡΕΥΣΤΟΤΗΤΑ!T74/ΡΕΥΣΤΟΤΗΤΑ!T73)</f>
        <v>0.76813298744450786</v>
      </c>
      <c r="M72" s="29">
        <f>LN(ΡΕΥΣΤΟΤΗΤΑ!U74/ΡΕΥΣΤΟΤΗΤΑ!U73)</f>
        <v>-0.38022435465791909</v>
      </c>
      <c r="N72" s="29">
        <f>LN(ΡΕΥΣΤΟΤΗΤΑ!V74/ΡΕΥΣΤΟΤΗΤΑ!V73)</f>
        <v>-1.0056334262933748</v>
      </c>
      <c r="O72" s="29">
        <f>LN(ΡΕΥΣΤΟΤΗΤΑ!W74/ΡΕΥΣΤΟΤΗΤΑ!W73)</f>
        <v>-0.69556118293922653</v>
      </c>
      <c r="P72" s="29">
        <f>LN(ΡΕΥΣΤΟΤΗΤΑ!X74/ΡΕΥΣΤΟΤΗΤΑ!X73)</f>
        <v>-2.2684701095761235</v>
      </c>
      <c r="Q72" s="75"/>
    </row>
    <row r="73" spans="1:17">
      <c r="A73" s="28">
        <v>43018</v>
      </c>
      <c r="B73" s="29">
        <f>LN(ΡΕΥΣΤΟΤΗΤΑ!J75/ΡΕΥΣΤΟΤΗΤΑ!J74)</f>
        <v>2.2581610901086449</v>
      </c>
      <c r="C73" s="29">
        <f>LN(ΡΕΥΣΤΟΤΗΤΑ!K75/ΡΕΥΣΤΟΤΗΤΑ!K74)</f>
        <v>-1.6004056084204834</v>
      </c>
      <c r="D73" s="29">
        <f>LN(ΡΕΥΣΤΟΤΗΤΑ!L75/ΡΕΥΣΤΟΤΗΤΑ!L74)</f>
        <v>-2.1140587593132083</v>
      </c>
      <c r="E73" s="29">
        <f>LN(ΡΕΥΣΤΟΤΗΤΑ!M75/ΡΕΥΣΤΟΤΗΤΑ!M74)</f>
        <v>0.42716341679011821</v>
      </c>
      <c r="F73" s="29">
        <f>LN(ΡΕΥΣΤΟΤΗΤΑ!N75/ΡΕΥΣΤΟΤΗΤΑ!N74)</f>
        <v>1.3414105322288974</v>
      </c>
      <c r="G73" s="29">
        <f>LN(ΡΕΥΣΤΟΤΗΤΑ!O75/ΡΕΥΣΤΟΤΗΤΑ!O74)</f>
        <v>1.4937769758634698</v>
      </c>
      <c r="H73" s="29">
        <f>LN(ΡΕΥΣΤΟΤΗΤΑ!P75/ΡΕΥΣΤΟΤΗΤΑ!P74)</f>
        <v>-0.19416312514754847</v>
      </c>
      <c r="I73" s="29">
        <f>LN(ΡΕΥΣΤΟΤΗΤΑ!Q75/ΡΕΥΣΤΟΤΗΤΑ!Q74)</f>
        <v>7.5448532576253946E-2</v>
      </c>
      <c r="J73" s="29">
        <f>LN(ΡΕΥΣΤΟΤΗΤΑ!R75/ΡΕΥΣΤΟΤΗΤΑ!R74)</f>
        <v>-0.45831624544755295</v>
      </c>
      <c r="K73" s="29">
        <f>LN(ΡΕΥΣΤΟΤΗΤΑ!S75/ΡΕΥΣΤΟΤΗΤΑ!S74)</f>
        <v>-0.68776409103719682</v>
      </c>
      <c r="L73" s="29">
        <f>LN(ΡΕΥΣΤΟΤΗΤΑ!T75/ΡΕΥΣΤΟΤΗΤΑ!T74)</f>
        <v>-0.84778766807545181</v>
      </c>
      <c r="M73" s="29">
        <f>LN(ΡΕΥΣΤΟΤΗΤΑ!U75/ΡΕΥΣΤΟΤΗΤΑ!U74)</f>
        <v>-9.0875954322027316E-2</v>
      </c>
      <c r="N73" s="29">
        <f>LN(ΡΕΥΣΤΟΤΗΤΑ!V75/ΡΕΥΣΤΟΤΗΤΑ!V74)</f>
        <v>1.0330567519920668</v>
      </c>
      <c r="O73" s="29">
        <f>LN(ΡΕΥΣΤΟΤΗΤΑ!W75/ΡΕΥΣΤΟΤΗΤΑ!W74)</f>
        <v>0.88433166156450438</v>
      </c>
      <c r="P73" s="29">
        <f>LN(ΡΕΥΣΤΟΤΗΤΑ!X75/ΡΕΥΣΤΟΤΗΤΑ!X74)</f>
        <v>1.0704699313871284</v>
      </c>
      <c r="Q73" s="75"/>
    </row>
    <row r="74" spans="1:17">
      <c r="A74" s="28">
        <v>43019</v>
      </c>
      <c r="B74" s="29">
        <f>LN(ΡΕΥΣΤΟΤΗΤΑ!J76/ΡΕΥΣΤΟΤΗΤΑ!J75)</f>
        <v>0.22179477388277366</v>
      </c>
      <c r="C74" s="29">
        <f>LN(ΡΕΥΣΤΟΤΗΤΑ!K76/ΡΕΥΣΤΟΤΗΤΑ!K75)</f>
        <v>1.179950208625155</v>
      </c>
      <c r="D74" s="29">
        <f>LN(ΡΕΥΣΤΟΤΗΤΑ!L76/ΡΕΥΣΤΟΤΗΤΑ!L75)</f>
        <v>1.8272062182238027</v>
      </c>
      <c r="E74" s="29">
        <f>LN(ΡΕΥΣΤΟΤΗΤΑ!M76/ΡΕΥΣΤΟΤΗΤΑ!M75)</f>
        <v>0.45687231812325618</v>
      </c>
      <c r="F74" s="29">
        <f>LN(ΡΕΥΣΤΟΤΗΤΑ!N76/ΡΕΥΣΤΟΤΗΤΑ!N75)</f>
        <v>-0.27495104673544257</v>
      </c>
      <c r="G74" s="29">
        <f>LN(ΡΕΥΣΤΟΤΗΤΑ!O76/ΡΕΥΣΤΟΤΗΤΑ!O75)</f>
        <v>-3.7071941242863344</v>
      </c>
      <c r="H74" s="29">
        <f>LN(ΡΕΥΣΤΟΤΗΤΑ!P76/ΡΕΥΣΤΟΤΗΤΑ!P75)</f>
        <v>0.52056349013508962</v>
      </c>
      <c r="I74" s="29">
        <f>LN(ΡΕΥΣΤΟΤΗΤΑ!Q76/ΡΕΥΣΤΟΤΗΤΑ!Q75)</f>
        <v>0.22961578839072394</v>
      </c>
      <c r="J74" s="29">
        <f>LN(ΡΕΥΣΤΟΤΗΤΑ!R76/ΡΕΥΣΤΟΤΗΤΑ!R75)</f>
        <v>-1.1114627730910143</v>
      </c>
      <c r="K74" s="29">
        <f>LN(ΡΕΥΣΤΟΤΗΤΑ!S76/ΡΕΥΣΤΟΤΗΤΑ!S75)</f>
        <v>0.45075765163047371</v>
      </c>
      <c r="L74" s="29">
        <f>LN(ΡΕΥΣΤΟΤΗΤΑ!T76/ΡΕΥΣΤΟΤΗΤΑ!T75)</f>
        <v>-0.14311636183187329</v>
      </c>
      <c r="M74" s="29">
        <f>LN(ΡΕΥΣΤΟΤΗΤΑ!U76/ΡΕΥΣΤΟΤΗΤΑ!U75)</f>
        <v>-0.40002096931059861</v>
      </c>
      <c r="N74" s="29">
        <f>LN(ΡΕΥΣΤΟΤΗΤΑ!V76/ΡΕΥΣΤΟΤΗΤΑ!V75)</f>
        <v>0.59139803072718755</v>
      </c>
      <c r="O74" s="29">
        <f>LN(ΡΕΥΣΤΟΤΗΤΑ!W76/ΡΕΥΣΤΟΤΗΤΑ!W75)</f>
        <v>0.4212702340071196</v>
      </c>
      <c r="P74" s="29">
        <f>LN(ΡΕΥΣΤΟΤΗΤΑ!X76/ΡΕΥΣΤΟΤΗΤΑ!X75)</f>
        <v>-1.2396852976828571E-2</v>
      </c>
      <c r="Q74" s="75"/>
    </row>
    <row r="75" spans="1:17">
      <c r="A75" s="28">
        <v>43020</v>
      </c>
      <c r="B75" s="29">
        <f>LN(ΡΕΥΣΤΟΤΗΤΑ!J77/ΡΕΥΣΤΟΤΗΤΑ!J76)</f>
        <v>-0.31216317744997768</v>
      </c>
      <c r="C75" s="29">
        <f>LN(ΡΕΥΣΤΟΤΗΤΑ!K77/ΡΕΥΣΤΟΤΗΤΑ!K76)</f>
        <v>-0.28237211753889491</v>
      </c>
      <c r="D75" s="29">
        <f>LN(ΡΕΥΣΤΟΤΗΤΑ!L77/ΡΕΥΣΤΟΤΗΤΑ!L76)</f>
        <v>0.25352315364046202</v>
      </c>
      <c r="E75" s="29">
        <f>LN(ΡΕΥΣΤΟΤΗΤΑ!M77/ΡΕΥΣΤΟΤΗΤΑ!M76)</f>
        <v>-0.27683180325190954</v>
      </c>
      <c r="F75" s="29">
        <f>LN(ΡΕΥΣΤΟΤΗΤΑ!N77/ΡΕΥΣΤΟΤΗΤΑ!N76)</f>
        <v>0.10413444098614937</v>
      </c>
      <c r="G75" s="29">
        <f>LN(ΡΕΥΣΤΟΤΗΤΑ!O77/ΡΕΥΣΤΟΤΗΤΑ!O76)</f>
        <v>2.2334229451630589</v>
      </c>
      <c r="H75" s="29">
        <f>LN(ΡΕΥΣΤΟΤΗΤΑ!P77/ΡΕΥΣΤΟΤΗΤΑ!P76)</f>
        <v>-1.1455898760759857</v>
      </c>
      <c r="I75" s="29">
        <f>LN(ΡΕΥΣΤΟΤΗΤΑ!Q77/ΡΕΥΣΤΟΤΗΤΑ!Q76)</f>
        <v>0.16663332821576932</v>
      </c>
      <c r="J75" s="29">
        <f>LN(ΡΕΥΣΤΟΤΗΤΑ!R77/ΡΕΥΣΤΟΤΗΤΑ!R76)</f>
        <v>-0.95279087835127352</v>
      </c>
      <c r="K75" s="29">
        <f>LN(ΡΕΥΣΤΟΤΗΤΑ!S77/ΡΕΥΣΤΟΤΗΤΑ!S76)</f>
        <v>-4.1533962112274628E-2</v>
      </c>
      <c r="L75" s="29">
        <f>LN(ΡΕΥΣΤΟΤΗΤΑ!T77/ΡΕΥΣΤΟΤΗΤΑ!T76)</f>
        <v>0.72024413118792652</v>
      </c>
      <c r="M75" s="29">
        <f>LN(ΡΕΥΣΤΟΤΗΤΑ!U77/ΡΕΥΣΤΟΤΗΤΑ!U76)</f>
        <v>9.9743901934092383E-2</v>
      </c>
      <c r="N75" s="29">
        <f>LN(ΡΕΥΣΤΟΤΗΤΑ!V77/ΡΕΥΣΤΟΤΗΤΑ!V76)</f>
        <v>8.6861163512887515E-2</v>
      </c>
      <c r="O75" s="29">
        <f>LN(ΡΕΥΣΤΟΤΗΤΑ!W77/ΡΕΥΣΤΟΤΗΤΑ!W76)</f>
        <v>1.0085032925295905</v>
      </c>
      <c r="P75" s="29">
        <f>LN(ΡΕΥΣΤΟΤΗΤΑ!X77/ΡΕΥΣΤΟΤΗΤΑ!X76)</f>
        <v>2.2843745448603374</v>
      </c>
      <c r="Q75" s="75"/>
    </row>
    <row r="76" spans="1:17">
      <c r="A76" s="28">
        <v>43021</v>
      </c>
      <c r="B76" s="29">
        <f>LN(ΡΕΥΣΤΟΤΗΤΑ!J78/ΡΕΥΣΤΟΤΗΤΑ!J77)</f>
        <v>-0.30180138514286542</v>
      </c>
      <c r="C76" s="29">
        <f>LN(ΡΕΥΣΤΟΤΗΤΑ!K78/ΡΕΥΣΤΟΤΗΤΑ!K77)</f>
        <v>8.8630710364438578E-2</v>
      </c>
      <c r="D76" s="29">
        <f>LN(ΡΕΥΣΤΟΤΗΤΑ!L78/ΡΕΥΣΤΟΤΗΤΑ!L77)</f>
        <v>-1.4736568000755623</v>
      </c>
      <c r="E76" s="29">
        <f>LN(ΡΕΥΣΤΟΤΗΤΑ!M78/ΡΕΥΣΤΟΤΗΤΑ!M77)</f>
        <v>0.45587960201914435</v>
      </c>
      <c r="F76" s="29">
        <f>LN(ΡΕΥΣΤΟΤΗΤΑ!N78/ΡΕΥΣΤΟΤΗΤΑ!N77)</f>
        <v>-1.2034276966536754</v>
      </c>
      <c r="G76" s="29">
        <f>LN(ΡΕΥΣΤΟΤΗΤΑ!O78/ΡΕΥΣΤΟΤΗΤΑ!O77)</f>
        <v>-0.39234685742332609</v>
      </c>
      <c r="H76" s="29">
        <f>LN(ΡΕΥΣΤΟΤΗΤΑ!P78/ΡΕΥΣΤΟΤΗΤΑ!P77)</f>
        <v>0.81772007630727195</v>
      </c>
      <c r="I76" s="29">
        <f>LN(ΡΕΥΣΤΟΤΗΤΑ!Q78/ΡΕΥΣΤΟΤΗΤΑ!Q77)</f>
        <v>0.78730594975922841</v>
      </c>
      <c r="J76" s="29">
        <f>LN(ΡΕΥΣΤΟΤΗΤΑ!R78/ΡΕΥΣΤΟΤΗΤΑ!R77)</f>
        <v>-4.6740891834681324E-2</v>
      </c>
      <c r="K76" s="29">
        <f>LN(ΡΕΥΣΤΟΤΗΤΑ!S78/ΡΕΥΣΤΟΤΗΤΑ!S77)</f>
        <v>-0.50990049820142735</v>
      </c>
      <c r="L76" s="29">
        <f>LN(ΡΕΥΣΤΟΤΗΤΑ!T78/ΡΕΥΣΤΟΤΗΤΑ!T77)</f>
        <v>0.2173269394408639</v>
      </c>
      <c r="M76" s="29">
        <f>LN(ΡΕΥΣΤΟΤΗΤΑ!U78/ΡΕΥΣΤΟΤΗΤΑ!U77)</f>
        <v>-0.33566370117641137</v>
      </c>
      <c r="N76" s="29">
        <f>LN(ΡΕΥΣΤΟΤΗΤΑ!V78/ΡΕΥΣΤΟΤΗΤΑ!V77)</f>
        <v>-0.21154839431221723</v>
      </c>
      <c r="O76" s="29">
        <f>LN(ΡΕΥΣΤΟΤΗΤΑ!W78/ΡΕΥΣΤΟΤΗΤΑ!W77)</f>
        <v>-1.3857879715234969</v>
      </c>
      <c r="P76" s="29">
        <f>LN(ΡΕΥΣΤΟΤΗΤΑ!X78/ΡΕΥΣΤΟΤΗΤΑ!X77)</f>
        <v>-1.6915953583550976</v>
      </c>
      <c r="Q76" s="75"/>
    </row>
    <row r="77" spans="1:17">
      <c r="A77" s="28">
        <v>43024</v>
      </c>
      <c r="B77" s="29">
        <f>LN(ΡΕΥΣΤΟΤΗΤΑ!J79/ΡΕΥΣΤΟΤΗΤΑ!J78)</f>
        <v>0.66760497720802936</v>
      </c>
      <c r="C77" s="29">
        <f>LN(ΡΕΥΣΤΟΤΗΤΑ!K79/ΡΕΥΣΤΟΤΗΤΑ!K78)</f>
        <v>0.30074334348444076</v>
      </c>
      <c r="D77" s="29">
        <f>LN(ΡΕΥΣΤΟΤΗΤΑ!L79/ΡΕΥΣΤΟΤΗΤΑ!L78)</f>
        <v>2.1657309040221824</v>
      </c>
      <c r="E77" s="29">
        <f>LN(ΡΕΥΣΤΟΤΗΤΑ!M79/ΡΕΥΣΤΟΤΗΤΑ!M78)</f>
        <v>-0.42246785442002177</v>
      </c>
      <c r="F77" s="29">
        <f>LN(ΡΕΥΣΤΟΤΗΤΑ!N79/ΡΕΥΣΤΟΤΗΤΑ!N78)</f>
        <v>1.6536329584087712</v>
      </c>
      <c r="G77" s="29">
        <f>LN(ΡΕΥΣΤΟΤΗΤΑ!O79/ΡΕΥΣΤΟΤΗΤΑ!O78)</f>
        <v>1.894334153170389</v>
      </c>
      <c r="H77" s="29">
        <f>LN(ΡΕΥΣΤΟΤΗΤΑ!P79/ΡΕΥΣΤΟΤΗΤΑ!P78)</f>
        <v>-1.2802461800589171</v>
      </c>
      <c r="I77" s="29">
        <f>LN(ΡΕΥΣΤΟΤΗΤΑ!Q79/ΡΕΥΣΤΟΤΗΤΑ!Q78)</f>
        <v>-1.1087025239749939</v>
      </c>
      <c r="J77" s="29">
        <f>LN(ΡΕΥΣΤΟΤΗΤΑ!R79/ΡΕΥΣΤΟΤΗΤΑ!R78)</f>
        <v>1.4283865766051951</v>
      </c>
      <c r="K77" s="29">
        <f>LN(ΡΕΥΣΤΟΤΗΤΑ!S79/ΡΕΥΣΤΟΤΗΤΑ!S78)</f>
        <v>0.5144747980516835</v>
      </c>
      <c r="L77" s="29">
        <f>LN(ΡΕΥΣΤΟΤΗΤΑ!T79/ΡΕΥΣΤΟΤΗΤΑ!T78)</f>
        <v>-0.33627172805791405</v>
      </c>
      <c r="M77" s="29">
        <f>LN(ΡΕΥΣΤΟΤΗΤΑ!U79/ΡΕΥΣΤΟΤΗΤΑ!U78)</f>
        <v>0.37032908918471064</v>
      </c>
      <c r="N77" s="29">
        <f>LN(ΡΕΥΣΤΟΤΗΤΑ!V79/ΡΕΥΣΤΟΤΗΤΑ!V78)</f>
        <v>0.5660345966665925</v>
      </c>
      <c r="O77" s="29">
        <f>LN(ΡΕΥΣΤΟΤΗΤΑ!W79/ΡΕΥΣΤΟΤΗΤΑ!W78)</f>
        <v>0.52392894145936719</v>
      </c>
      <c r="P77" s="29">
        <f>LN(ΡΕΥΣΤΟΤΗΤΑ!X79/ΡΕΥΣΤΟΤΗΤΑ!X78)</f>
        <v>-0.30198346338017967</v>
      </c>
      <c r="Q77" s="75"/>
    </row>
    <row r="78" spans="1:17">
      <c r="A78" s="28">
        <v>43025</v>
      </c>
      <c r="B78" s="29">
        <f>LN(ΡΕΥΣΤΟΤΗΤΑ!J80/ΡΕΥΣΤΟΤΗΤΑ!J79)</f>
        <v>-0.11964746315472582</v>
      </c>
      <c r="C78" s="29">
        <f>LN(ΡΕΥΣΤΟΤΗΤΑ!K80/ΡΕΥΣΤΟΤΗΤΑ!K79)</f>
        <v>-1.1024863444415711</v>
      </c>
      <c r="D78" s="29">
        <v>0</v>
      </c>
      <c r="E78" s="29">
        <f>LN(ΡΕΥΣΤΟΤΗΤΑ!M80/ΡΕΥΣΤΟΤΗΤΑ!M79)</f>
        <v>0.17433857321780069</v>
      </c>
      <c r="F78" s="29">
        <f>LN(ΡΕΥΣΤΟΤΗΤΑ!N80/ΡΕΥΣΤΟΤΗΤΑ!N79)</f>
        <v>-5.9986654602599214E-2</v>
      </c>
      <c r="G78" s="29">
        <f>LN(ΡΕΥΣΤΟΤΗΤΑ!O80/ΡΕΥΣΤΟΤΗΤΑ!O79)</f>
        <v>0.16142695146645825</v>
      </c>
      <c r="H78" s="29">
        <f>LN(ΡΕΥΣΤΟΤΗΤΑ!P80/ΡΕΥΣΤΟΤΗΤΑ!P79)</f>
        <v>0.50069014815189794</v>
      </c>
      <c r="I78" s="29">
        <f>LN(ΡΕΥΣΤΟΤΗΤΑ!Q80/ΡΕΥΣΤΟΤΗΤΑ!Q79)</f>
        <v>-0.2489090584521513</v>
      </c>
      <c r="J78" s="29">
        <f>LN(ΡΕΥΣΤΟΤΗΤΑ!R80/ΡΕΥΣΤΟΤΗΤΑ!R79)</f>
        <v>-1.1704895001991473</v>
      </c>
      <c r="K78" s="29">
        <f>LN(ΡΕΥΣΤΟΤΗΤΑ!S80/ΡΕΥΣΤΟΤΗΤΑ!S79)</f>
        <v>0.20977740659769839</v>
      </c>
      <c r="L78" s="29">
        <f>LN(ΡΕΥΣΤΟΤΗΤΑ!T80/ΡΕΥΣΤΟΤΗΤΑ!T79)</f>
        <v>0.30601265333800304</v>
      </c>
      <c r="M78" s="29">
        <f>LN(ΡΕΥΣΤΟΤΗΤΑ!U80/ΡΕΥΣΤΟΤΗΤΑ!U79)</f>
        <v>0.10507040097244461</v>
      </c>
      <c r="N78" s="29">
        <f>LN(ΡΕΥΣΤΟΤΗΤΑ!V80/ΡΕΥΣΤΟΤΗΤΑ!V79)</f>
        <v>-0.63865764415184179</v>
      </c>
      <c r="O78" s="29">
        <f>LN(ΡΕΥΣΤΟΤΗΤΑ!W80/ΡΕΥΣΤΟΤΗΤΑ!W79)</f>
        <v>-0.64944557465546882</v>
      </c>
      <c r="P78" s="29">
        <f>LN(ΡΕΥΣΤΟΤΗΤΑ!X80/ΡΕΥΣΤΟΤΗΤΑ!X79)</f>
        <v>-5.0530018808023325E-2</v>
      </c>
      <c r="Q78" s="75"/>
    </row>
    <row r="79" spans="1:17">
      <c r="A79" s="28">
        <v>43026</v>
      </c>
      <c r="B79" s="29">
        <f>LN(ΡΕΥΣΤΟΤΗΤΑ!J81/ΡΕΥΣΤΟΤΗΤΑ!J80)</f>
        <v>-0.3288121443356215</v>
      </c>
      <c r="C79" s="29">
        <f>LN(ΡΕΥΣΤΟΤΗΤΑ!K81/ΡΕΥΣΤΟΤΗΤΑ!K80)</f>
        <v>2.1054589723177902E-2</v>
      </c>
      <c r="D79" s="29">
        <v>0</v>
      </c>
      <c r="E79" s="29">
        <f>LN(ΡΕΥΣΤΟΤΗΤΑ!M81/ΡΕΥΣΤΟΤΗΤΑ!M80)</f>
        <v>0.38166343216969678</v>
      </c>
      <c r="F79" s="29">
        <f>LN(ΡΕΥΣΤΟΤΗΤΑ!N81/ΡΕΥΣΤΟΤΗΤΑ!N80)</f>
        <v>-0.66831391901506687</v>
      </c>
      <c r="G79" s="29">
        <f>LN(ΡΕΥΣΤΟΤΗΤΑ!O81/ΡΕΥΣΤΟΤΗΤΑ!O80)</f>
        <v>-0.72731092981794121</v>
      </c>
      <c r="H79" s="29">
        <f>LN(ΡΕΥΣΤΟΤΗΤΑ!P81/ΡΕΥΣΤΟΤΗΤΑ!P80)</f>
        <v>0.54741192536817551</v>
      </c>
      <c r="I79" s="29">
        <f>LN(ΡΕΥΣΤΟΤΗΤΑ!Q81/ΡΕΥΣΤΟΤΗΤΑ!Q80)</f>
        <v>3.4332199295333918E-2</v>
      </c>
      <c r="J79" s="29">
        <f>LN(ΡΕΥΣΤΟΤΗΤΑ!R81/ΡΕΥΣΤΟΤΗΤΑ!R80)</f>
        <v>0.31861127345836415</v>
      </c>
      <c r="K79" s="29">
        <f>LN(ΡΕΥΣΤΟΤΗΤΑ!S81/ΡΕΥΣΤΟΤΗΤΑ!S80)</f>
        <v>-6.6756742338658888E-3</v>
      </c>
      <c r="L79" s="29">
        <f>LN(ΡΕΥΣΤΟΤΗΤΑ!T81/ΡΕΥΣΤΟΤΗΤΑ!T80)</f>
        <v>-0.39634671709063996</v>
      </c>
      <c r="M79" s="29">
        <f>LN(ΡΕΥΣΤΟΤΗΤΑ!U81/ΡΕΥΣΤΟΤΗΤΑ!U80)</f>
        <v>-2.8909926193043741E-3</v>
      </c>
      <c r="N79" s="29">
        <f>LN(ΡΕΥΣΤΟΤΗΤΑ!V81/ΡΕΥΣΤΟΤΗΤΑ!V80)</f>
        <v>0.38951924604871185</v>
      </c>
      <c r="O79" s="29">
        <f>LN(ΡΕΥΣΤΟΤΗΤΑ!W81/ΡΕΥΣΤΟΤΗΤΑ!W80)</f>
        <v>-4.4963835690307222E-2</v>
      </c>
      <c r="P79" s="29">
        <f>LN(ΡΕΥΣΤΟΤΗΤΑ!X81/ΡΕΥΣΤΟΤΗΤΑ!X80)</f>
        <v>0.67976024667473323</v>
      </c>
      <c r="Q79" s="75"/>
    </row>
    <row r="80" spans="1:17">
      <c r="A80" s="28">
        <v>43027</v>
      </c>
      <c r="B80" s="29">
        <f>LN(ΡΕΥΣΤΟΤΗΤΑ!J82/ΡΕΥΣΤΟΤΗΤΑ!J81)</f>
        <v>0.63041005346156376</v>
      </c>
      <c r="C80" s="29">
        <f>LN(ΡΕΥΣΤΟΤΗΤΑ!K82/ΡΕΥΣΤΟΤΗΤΑ!K81)</f>
        <v>0.42226452019228439</v>
      </c>
      <c r="D80" s="29">
        <f>LN(ΡΕΥΣΤΟΤΗΤΑ!L82/ΡΕΥΣΤΟΤΗΤΑ!L81)</f>
        <v>1.1293187774042464</v>
      </c>
      <c r="E80" s="29">
        <f>LN(ΡΕΥΣΤΟΤΗΤΑ!M82/ΡΕΥΣΤΟΤΗΤΑ!M81)</f>
        <v>0.30467308612112359</v>
      </c>
      <c r="F80" s="29">
        <f>LN(ΡΕΥΣΤΟΤΗΤΑ!N82/ΡΕΥΣΤΟΤΗΤΑ!N81)</f>
        <v>-7.6478709232040948E-2</v>
      </c>
      <c r="G80" s="29">
        <f>LN(ΡΕΥΣΤΟΤΗΤΑ!O82/ΡΕΥΣΤΟΤΗΤΑ!O81)</f>
        <v>-0.73192982994803246</v>
      </c>
      <c r="H80" s="29">
        <f>LN(ΡΕΥΣΤΟΤΗΤΑ!P82/ΡΕΥΣΤΟΤΗΤΑ!P81)</f>
        <v>-0.43976240632690616</v>
      </c>
      <c r="I80" s="29">
        <f>LN(ΡΕΥΣΤΟΤΗΤΑ!Q82/ΡΕΥΣΤΟΤΗΤΑ!Q81)</f>
        <v>2.4373303610102806</v>
      </c>
      <c r="J80" s="29">
        <f>LN(ΡΕΥΣΤΟΤΗΤΑ!R82/ΡΕΥΣΤΟΤΗΤΑ!R81)</f>
        <v>-5.5237740300280782</v>
      </c>
      <c r="K80" s="29">
        <f>LN(ΡΕΥΣΤΟΤΗΤΑ!S82/ΡΕΥΣΤΟΤΗΤΑ!S81)</f>
        <v>0.25421292123701134</v>
      </c>
      <c r="L80" s="29">
        <f>LN(ΡΕΥΣΤΟΤΗΤΑ!T82/ΡΕΥΣΤΟΤΗΤΑ!T81)</f>
        <v>0.34754246037545977</v>
      </c>
      <c r="M80" s="29">
        <f>LN(ΡΕΥΣΤΟΤΗΤΑ!U82/ΡΕΥΣΤΟΤΗΤΑ!U81)</f>
        <v>-0.24963080252955566</v>
      </c>
      <c r="N80" s="29">
        <f>LN(ΡΕΥΣΤΟΤΗΤΑ!V82/ΡΕΥΣΤΟΤΗΤΑ!V81)</f>
        <v>0.51542548463562654</v>
      </c>
      <c r="O80" s="29">
        <f>LN(ΡΕΥΣΤΟΤΗΤΑ!W82/ΡΕΥΣΤΟΤΗΤΑ!W81)</f>
        <v>0.3169614950024115</v>
      </c>
      <c r="P80" s="29">
        <f>LN(ΡΕΥΣΤΟΤΗΤΑ!X82/ΡΕΥΣΤΟΤΗΤΑ!X81)</f>
        <v>-1.214429569203878</v>
      </c>
      <c r="Q80" s="75"/>
    </row>
    <row r="81" spans="1:17">
      <c r="A81" s="28">
        <v>43028</v>
      </c>
      <c r="B81" s="29">
        <f>LN(ΡΕΥΣΤΟΤΗΤΑ!J83/ΡΕΥΣΤΟΤΗΤΑ!J82)</f>
        <v>0.4194162880650511</v>
      </c>
      <c r="C81" s="29">
        <f>LN(ΡΕΥΣΤΟΤΗΤΑ!K83/ΡΕΥΣΤΟΤΗΤΑ!K82)</f>
        <v>-0.8410580855017652</v>
      </c>
      <c r="D81" s="29">
        <f>LN(ΡΕΥΣΤΟΤΗΤΑ!L83/ΡΕΥΣΤΟΤΗΤΑ!L82)</f>
        <v>-2.876907028319164</v>
      </c>
      <c r="E81" s="29">
        <f>LN(ΡΕΥΣΤΟΤΗΤΑ!M83/ΡΕΥΣΤΟΤΗΤΑ!M82)</f>
        <v>-1.0302973427549456</v>
      </c>
      <c r="F81" s="29">
        <f>LN(ΡΕΥΣΤΟΤΗΤΑ!N83/ΡΕΥΣΤΟΤΗΤΑ!N82)</f>
        <v>-0.41356231834078377</v>
      </c>
      <c r="G81" s="29">
        <f>LN(ΡΕΥΣΤΟΤΗΤΑ!O83/ΡΕΥΣΤΟΤΗΤΑ!O82)</f>
        <v>0.54189085875905152</v>
      </c>
      <c r="H81" s="29">
        <f>LN(ΡΕΥΣΤΟΤΗΤΑ!P83/ΡΕΥΣΤΟΤΗΤΑ!P82)</f>
        <v>-4.0737275321986961E-2</v>
      </c>
      <c r="I81" s="29">
        <f>LN(ΡΕΥΣΤΟΤΗΤΑ!Q83/ΡΕΥΣΤΟΤΗΤΑ!Q82)</f>
        <v>-1.2394335875292852</v>
      </c>
      <c r="J81" s="29">
        <f>LN(ΡΕΥΣΤΟΤΗΤΑ!R83/ΡΕΥΣΤΟΤΗΤΑ!R82)</f>
        <v>5.0538964167865421</v>
      </c>
      <c r="K81" s="29">
        <f>LN(ΡΕΥΣΤΟΤΗΤΑ!S83/ΡΕΥΣΤΟΤΗΤΑ!S82)</f>
        <v>-1.1643934771688256</v>
      </c>
      <c r="L81" s="29">
        <f>LN(ΡΕΥΣΤΟΤΗΤΑ!T83/ΡΕΥΣΤΟΤΗΤΑ!T82)</f>
        <v>-0.49779069622578642</v>
      </c>
      <c r="M81" s="29">
        <f>LN(ΡΕΥΣΤΟΤΗΤΑ!U83/ΡΕΥΣΤΟΤΗΤΑ!U82)</f>
        <v>1.6532772324062642E-2</v>
      </c>
      <c r="N81" s="29">
        <f>LN(ΡΕΥΣΤΟΤΗΤΑ!V83/ΡΕΥΣΤΟΤΗΤΑ!V82)</f>
        <v>-0.15388879390554566</v>
      </c>
      <c r="O81" s="29">
        <f>LN(ΡΕΥΣΤΟΤΗΤΑ!W83/ΡΕΥΣΤΟΤΗΤΑ!W82)</f>
        <v>-8.3961826965877132E-2</v>
      </c>
      <c r="P81" s="29">
        <f>LN(ΡΕΥΣΤΟΤΗΤΑ!X83/ΡΕΥΣΤΟΤΗΤΑ!X82)</f>
        <v>-8.5895138529958643</v>
      </c>
      <c r="Q81" s="75"/>
    </row>
    <row r="82" spans="1:17">
      <c r="A82" s="28">
        <v>43031</v>
      </c>
      <c r="B82" s="29">
        <f>LN(ΡΕΥΣΤΟΤΗΤΑ!J84/ΡΕΥΣΤΟΤΗΤΑ!J83)</f>
        <v>-0.67658706949610659</v>
      </c>
      <c r="C82" s="29">
        <f>LN(ΡΕΥΣΤΟΤΗΤΑ!K84/ΡΕΥΣΤΟΤΗΤΑ!K83)</f>
        <v>1.046569608325618</v>
      </c>
      <c r="D82" s="29">
        <f>LN(ΡΕΥΣΤΟΤΗΤΑ!L84/ΡΕΥΣΤΟΤΗΤΑ!L83)</f>
        <v>2.3007315243447226</v>
      </c>
      <c r="E82" s="29">
        <f>LN(ΡΕΥΣΤΟΤΗΤΑ!M84/ΡΕΥΣΤΟΤΗΤΑ!M83)</f>
        <v>-1.3720355644081574</v>
      </c>
      <c r="F82" s="29">
        <f>LN(ΡΕΥΣΤΟΤΗΤΑ!N84/ΡΕΥΣΤΟΤΗΤΑ!N83)</f>
        <v>0.56568440262166553</v>
      </c>
      <c r="G82" s="29">
        <f>LN(ΡΕΥΣΤΟΤΗΤΑ!O84/ΡΕΥΣΤΟΤΗΤΑ!O83)</f>
        <v>0.99125162947612588</v>
      </c>
      <c r="H82" s="29">
        <f>LN(ΡΕΥΣΤΟΤΗΤΑ!P84/ΡΕΥΣΤΟΤΗΤΑ!P83)</f>
        <v>0.10333206235278722</v>
      </c>
      <c r="I82" s="29">
        <f>LN(ΡΕΥΣΤΟΤΗΤΑ!Q84/ΡΕΥΣΤΟΤΗΤΑ!Q83)</f>
        <v>-0.3958658067912697</v>
      </c>
      <c r="J82" s="29">
        <f>LN(ΡΕΥΣΤΟΤΗΤΑ!R84/ΡΕΥΣΤΟΤΗΤΑ!R83)</f>
        <v>-2.1205996141733432</v>
      </c>
      <c r="K82" s="29">
        <f>LN(ΡΕΥΣΤΟΤΗΤΑ!S84/ΡΕΥΣΤΟΤΗΤΑ!S83)</f>
        <v>0.68337671590564719</v>
      </c>
      <c r="L82" s="29">
        <f>LN(ΡΕΥΣΤΟΤΗΤΑ!T84/ΡΕΥΣΤΟΤΗΤΑ!T83)</f>
        <v>0.12765159582058436</v>
      </c>
      <c r="M82" s="29">
        <f>LN(ΡΕΥΣΤΟΤΗΤΑ!U84/ΡΕΥΣΤΟΤΗΤΑ!U83)</f>
        <v>0.11317510530213695</v>
      </c>
      <c r="N82" s="29">
        <f>LN(ΡΕΥΣΤΟΤΗΤΑ!V84/ΡΕΥΣΤΟΤΗΤΑ!V83)</f>
        <v>0.30907848047738024</v>
      </c>
      <c r="O82" s="29">
        <f>LN(ΡΕΥΣΤΟΤΗΤΑ!W84/ΡΕΥΣΤΟΤΗΤΑ!W83)</f>
        <v>1.2903713485426183</v>
      </c>
      <c r="P82" s="29">
        <f>LN(ΡΕΥΣΤΟΤΗΤΑ!X84/ΡΕΥΣΤΟΤΗΤΑ!X83)</f>
        <v>9.0101195752943966</v>
      </c>
      <c r="Q82" s="75"/>
    </row>
    <row r="83" spans="1:17">
      <c r="A83" s="28">
        <v>43032</v>
      </c>
      <c r="B83" s="29">
        <f>LN(ΡΕΥΣΤΟΤΗΤΑ!J85/ΡΕΥΣΤΟΤΗΤΑ!J84)</f>
        <v>-0.36506361892069994</v>
      </c>
      <c r="C83" s="29">
        <f>LN(ΡΕΥΣΤΟΤΗΤΑ!K85/ΡΕΥΣΤΟΤΗΤΑ!K84)</f>
        <v>-0.44775048589765692</v>
      </c>
      <c r="D83" s="29">
        <f>LN(ΡΕΥΣΤΟΤΗΤΑ!L85/ΡΕΥΣΤΟΤΗΤΑ!L84)</f>
        <v>0.27131509498757567</v>
      </c>
      <c r="E83" s="29">
        <f>LN(ΡΕΥΣΤΟΤΗΤΑ!M85/ΡΕΥΣΤΟΤΗΤΑ!M84)</f>
        <v>0.33006961763932635</v>
      </c>
      <c r="F83" s="29">
        <f>LN(ΡΕΥΣΤΟΤΗΤΑ!N85/ΡΕΥΣΤΟΤΗΤΑ!N84)</f>
        <v>-1.4646416585011324</v>
      </c>
      <c r="G83" s="29">
        <f>LN(ΡΕΥΣΤΟΤΗΤΑ!O85/ΡΕΥΣΤΟΤΗΤΑ!O84)</f>
        <v>-2.2882091244063472</v>
      </c>
      <c r="H83" s="29">
        <f>LN(ΡΕΥΣΤΟΤΗΤΑ!P85/ΡΕΥΣΤΟΤΗΤΑ!P84)</f>
        <v>0.4513264875962521</v>
      </c>
      <c r="I83" s="29">
        <f>LN(ΡΕΥΣΤΟΤΗΤΑ!Q85/ΡΕΥΣΤΟΤΗΤΑ!Q84)</f>
        <v>-0.34504594463577326</v>
      </c>
      <c r="J83" s="29">
        <f>LN(ΡΕΥΣΤΟΤΗΤΑ!R85/ΡΕΥΣΤΟΤΗΤΑ!R84)</f>
        <v>3.4002632386703584</v>
      </c>
      <c r="K83" s="29">
        <f>LN(ΡΕΥΣΤΟΤΗΤΑ!S85/ΡΕΥΣΤΟΤΗΤΑ!S84)</f>
        <v>-0.79200536801124299</v>
      </c>
      <c r="L83" s="29">
        <f>LN(ΡΕΥΣΤΟΤΗΤΑ!T85/ΡΕΥΣΤΟΤΗΤΑ!T84)</f>
        <v>0.25150485913127929</v>
      </c>
      <c r="M83" s="29">
        <f>LN(ΡΕΥΣΤΟΤΗΤΑ!U85/ΡΕΥΣΤΟΤΗΤΑ!U84)</f>
        <v>-0.26539094258382678</v>
      </c>
      <c r="N83" s="29">
        <f>LN(ΡΕΥΣΤΟΤΗΤΑ!V85/ΡΕΥΣΤΟΤΗΤΑ!V84)</f>
        <v>-0.96345869343868451</v>
      </c>
      <c r="O83" s="29">
        <f>LN(ΡΕΥΣΤΟΤΗΤΑ!W85/ΡΕΥΣΤΟΤΗΤΑ!W84)</f>
        <v>-2.4874258759704442</v>
      </c>
      <c r="P83" s="29">
        <f>LN(ΡΕΥΣΤΟΤΗΤΑ!X85/ΡΕΥΣΤΟΤΗΤΑ!X84)</f>
        <v>2.533228396487079</v>
      </c>
      <c r="Q83" s="75"/>
    </row>
    <row r="84" spans="1:17">
      <c r="A84" s="28">
        <v>43033</v>
      </c>
      <c r="B84" s="29">
        <f>LN(ΡΕΥΣΤΟΤΗΤΑ!J86/ΡΕΥΣΤΟΤΗΤΑ!J85)</f>
        <v>1.1889619240265119</v>
      </c>
      <c r="C84" s="29">
        <f>LN(ΡΕΥΣΤΟΤΗΤΑ!K86/ΡΕΥΣΤΟΤΗΤΑ!K85)</f>
        <v>-0.31619992379220641</v>
      </c>
      <c r="D84" s="29">
        <f>LN(ΡΕΥΣΤΟΤΗΤΑ!L86/ΡΕΥΣΤΟΤΗΤΑ!L85)</f>
        <v>-0.98130083991035055</v>
      </c>
      <c r="E84" s="29">
        <f>LN(ΡΕΥΣΤΟΤΗΤΑ!M86/ΡΕΥΣΤΟΤΗΤΑ!M85)</f>
        <v>1.0157353322095348</v>
      </c>
      <c r="F84" s="29">
        <f>LN(ΡΕΥΣΤΟΤΗΤΑ!N86/ΡΕΥΣΤΟΤΗΤΑ!N85)</f>
        <v>3.0117051089350744</v>
      </c>
      <c r="G84" s="29">
        <f>LN(ΡΕΥΣΤΟΤΗΤΑ!O86/ΡΕΥΣΤΟΤΗΤΑ!O85)</f>
        <v>-6.2719325189713251E-2</v>
      </c>
      <c r="H84" s="29">
        <f>LN(ΡΕΥΣΤΟΤΗΤΑ!P86/ΡΕΥΣΤΟΤΗΤΑ!P85)</f>
        <v>0.17644856754012384</v>
      </c>
      <c r="I84" s="29">
        <f>LN(ΡΕΥΣΤΟΤΗΤΑ!Q86/ΡΕΥΣΤΟΤΗΤΑ!Q85)</f>
        <v>0.55655828094768178</v>
      </c>
      <c r="J84" s="29">
        <f>LN(ΡΕΥΣΤΟΤΗΤΑ!R86/ΡΕΥΣΤΟΤΗΤΑ!R85)</f>
        <v>-6.1080333113692285E-2</v>
      </c>
      <c r="K84" s="29">
        <f>LN(ΡΕΥΣΤΟΤΗΤΑ!S86/ΡΕΥΣΤΟΤΗΤΑ!S85)</f>
        <v>1.0227176337524078</v>
      </c>
      <c r="L84" s="29">
        <f>LN(ΡΕΥΣΤΟΤΗΤΑ!T86/ΡΕΥΣΤΟΤΗΤΑ!T85)</f>
        <v>-0.49390126745325769</v>
      </c>
      <c r="M84" s="29">
        <f>LN(ΡΕΥΣΤΟΤΗΤΑ!U86/ΡΕΥΣΤΟΤΗΤΑ!U85)</f>
        <v>-0.10742042931103553</v>
      </c>
      <c r="N84" s="29">
        <f>LN(ΡΕΥΣΤΟΤΗΤΑ!V86/ΡΕΥΣΤΟΤΗΤΑ!V85)</f>
        <v>0.45453268301517086</v>
      </c>
      <c r="O84" s="29">
        <f>LN(ΡΕΥΣΤΟΤΗΤΑ!W86/ΡΕΥΣΤΟΤΗΤΑ!W85)</f>
        <v>2.072660844338817</v>
      </c>
      <c r="P84" s="29">
        <f>LN(ΡΕΥΣΤΟΤΗΤΑ!X86/ΡΕΥΣΤΟΤΗΤΑ!X85)</f>
        <v>-1.9093751877416794</v>
      </c>
      <c r="Q84" s="75"/>
    </row>
    <row r="85" spans="1:17">
      <c r="A85" s="28">
        <v>43034</v>
      </c>
      <c r="B85" s="29">
        <f>LN(ΡΕΥΣΤΟΤΗΤΑ!J87/ΡΕΥΣΤΟΤΗΤΑ!J86)</f>
        <v>-0.62331735610995398</v>
      </c>
      <c r="C85" s="29">
        <f>LN(ΡΕΥΣΤΟΤΗΤΑ!K87/ΡΕΥΣΤΟΤΗΤΑ!K86)</f>
        <v>1.3757966254850671</v>
      </c>
      <c r="D85" s="29">
        <f>LN(ΡΕΥΣΤΟΤΗΤΑ!L87/ΡΕΥΣΤΟΤΗΤΑ!L86)</f>
        <v>-4.1934354648663312</v>
      </c>
      <c r="E85" s="29">
        <f>LN(ΡΕΥΣΤΟΤΗΤΑ!M87/ΡΕΥΣΤΟΤΗΤΑ!M86)</f>
        <v>1.531822740369158</v>
      </c>
      <c r="F85" s="29">
        <f>LN(ΡΕΥΣΤΟΤΗΤΑ!N87/ΡΕΥΣΤΟΤΗΤΑ!N86)</f>
        <v>-9.3349125175877026E-2</v>
      </c>
      <c r="G85" s="29">
        <f>LN(ΡΕΥΣΤΟΤΗΤΑ!O87/ΡΕΥΣΤΟΤΗΤΑ!O86)</f>
        <v>1.1636783441809171</v>
      </c>
      <c r="H85" s="29">
        <f>LN(ΡΕΥΣΤΟΤΗΤΑ!P87/ΡΕΥΣΤΟΤΗΤΑ!P86)</f>
        <v>0.17789529694408251</v>
      </c>
      <c r="I85" s="29">
        <f>LN(ΡΕΥΣΤΟΤΗΤΑ!Q87/ΡΕΥΣΤΟΤΗΤΑ!Q86)</f>
        <v>-1.1614293920803505</v>
      </c>
      <c r="J85" s="29">
        <f>LN(ΡΕΥΣΤΟΤΗΤΑ!R87/ΡΕΥΣΤΟΤΗΤΑ!R86)</f>
        <v>-2.2661039188937213</v>
      </c>
      <c r="K85" s="29">
        <f>LN(ΡΕΥΣΤΟΤΗΤΑ!S87/ΡΕΥΣΤΟΤΗΤΑ!S86)</f>
        <v>0.65993191793171901</v>
      </c>
      <c r="L85" s="29">
        <f>LN(ΡΕΥΣΤΟΤΗΤΑ!T87/ΡΕΥΣΤΟΤΗΤΑ!T86)</f>
        <v>0.75259335286511364</v>
      </c>
      <c r="M85" s="29">
        <f>LN(ΡΕΥΣΤΟΤΗΤΑ!U87/ΡΕΥΣΤΟΤΗΤΑ!U86)</f>
        <v>-0.7915095346781621</v>
      </c>
      <c r="N85" s="29">
        <f>LN(ΡΕΥΣΤΟΤΗΤΑ!V87/ΡΕΥΣΤΟΤΗΤΑ!V86)</f>
        <v>0.18774074747371142</v>
      </c>
      <c r="O85" s="29">
        <f>LN(ΡΕΥΣΤΟΤΗΤΑ!W87/ΡΕΥΣΤΟΤΗΤΑ!W86)</f>
        <v>-1.5301604147847561</v>
      </c>
      <c r="P85" s="29">
        <f>LN(ΡΕΥΣΤΟΤΗΤΑ!X87/ΡΕΥΣΤΟΤΗΤΑ!X86)</f>
        <v>-0.97701765024839993</v>
      </c>
      <c r="Q85" s="75"/>
    </row>
    <row r="86" spans="1:17">
      <c r="A86" s="28">
        <v>43035</v>
      </c>
      <c r="B86" s="29">
        <f>LN(ΡΕΥΣΤΟΤΗΤΑ!J88/ΡΕΥΣΤΟΤΗΤΑ!J87)</f>
        <v>3.4664140027093164E-2</v>
      </c>
      <c r="C86" s="29">
        <f>LN(ΡΕΥΣΤΟΤΗΤΑ!K88/ΡΕΥΣΤΟΤΗΤΑ!K87)</f>
        <v>-0.15510015357011123</v>
      </c>
      <c r="D86" s="29">
        <f>LN(ΡΕΥΣΤΟΤΗΤΑ!L88/ΡΕΥΣΤΟΤΗΤΑ!L87)</f>
        <v>2.2772672850097559</v>
      </c>
      <c r="E86" s="29">
        <f>LN(ΡΕΥΣΤΟΤΗΤΑ!M88/ΡΕΥΣΤΟΤΗΤΑ!M87)</f>
        <v>-0.28783255687913967</v>
      </c>
      <c r="F86" s="29">
        <f>LN(ΡΕΥΣΤΟΤΗΤΑ!N88/ΡΕΥΣΤΟΤΗΤΑ!N87)</f>
        <v>-0.59685348562900364</v>
      </c>
      <c r="G86" s="29">
        <f>LN(ΡΕΥΣΤΟΤΗΤΑ!O88/ΡΕΥΣΤΟΤΗΤΑ!O87)</f>
        <v>-0.31050125787985067</v>
      </c>
      <c r="H86" s="29">
        <f>LN(ΡΕΥΣΤΟΤΗΤΑ!P88/ΡΕΥΣΤΟΤΗΤΑ!P87)</f>
        <v>-1.1550637737947154</v>
      </c>
      <c r="I86" s="29">
        <f>LN(ΡΕΥΣΤΟΤΗΤΑ!Q88/ΡΕΥΣΤΟΤΗΤΑ!Q87)</f>
        <v>0.75349353857206758</v>
      </c>
      <c r="J86" s="29">
        <f>LN(ΡΕΥΣΤΟΤΗΤΑ!R88/ΡΕΥΣΤΟΤΗΤΑ!R87)</f>
        <v>-3.731938943574383</v>
      </c>
      <c r="K86" s="29">
        <f>LN(ΡΕΥΣΤΟΤΗΤΑ!S88/ΡΕΥΣΤΟΤΗΤΑ!S87)</f>
        <v>-1.1673108933504071</v>
      </c>
      <c r="L86" s="29">
        <f>LN(ΡΕΥΣΤΟΤΗΤΑ!T88/ΡΕΥΣΤΟΤΗΤΑ!T87)</f>
        <v>-0.33470722283972443</v>
      </c>
      <c r="M86" s="29">
        <f>LN(ΡΕΥΣΤΟΤΗΤΑ!U88/ΡΕΥΣΤΟΤΗΤΑ!U87)</f>
        <v>1.0691113091046669</v>
      </c>
      <c r="N86" s="29">
        <f>LN(ΡΕΥΣΤΟΤΗΤΑ!V88/ΡΕΥΣΤΟΤΗΤΑ!V87)</f>
        <v>-0.19663664660090441</v>
      </c>
      <c r="O86" s="29">
        <f>LN(ΡΕΥΣΤΟΤΗΤΑ!W88/ΡΕΥΣΤΟΤΗΤΑ!W87)</f>
        <v>-0.38610745851456607</v>
      </c>
      <c r="P86" s="29">
        <f>LN(ΡΕΥΣΤΟΤΗΤΑ!X88/ΡΕΥΣΤΟΤΗΤΑ!X87)</f>
        <v>-2.7300291078209855</v>
      </c>
      <c r="Q86" s="75"/>
    </row>
    <row r="87" spans="1:17">
      <c r="A87" s="28">
        <v>43038</v>
      </c>
      <c r="B87" s="29">
        <f>LN(ΡΕΥΣΤΟΤΗΤΑ!J89/ΡΕΥΣΤΟΤΗΤΑ!J88)</f>
        <v>-0.90870844335257428</v>
      </c>
      <c r="C87" s="29">
        <f>LN(ΡΕΥΣΤΟΤΗΤΑ!K89/ΡΕΥΣΤΟΤΗΤΑ!K88)</f>
        <v>-0.64756205773211706</v>
      </c>
      <c r="D87" s="29">
        <f>LN(ΡΕΥΣΤΟΤΗΤΑ!L89/ΡΕΥΣΤΟΤΗΤΑ!L88)</f>
        <v>1.8578992717326002</v>
      </c>
      <c r="E87" s="29">
        <f>LN(ΡΕΥΣΤΟΤΗΤΑ!M89/ΡΕΥΣΤΟΤΗΤΑ!M88)</f>
        <v>-0.85427841590480391</v>
      </c>
      <c r="F87" s="29">
        <f>LN(ΡΕΥΣΤΟΤΗΤΑ!N89/ΡΕΥΣΤΟΤΗΤΑ!N88)</f>
        <v>-1.049533708935394</v>
      </c>
      <c r="G87" s="29">
        <f>LN(ΡΕΥΣΤΟΤΗΤΑ!O89/ΡΕΥΣΤΟΤΗΤΑ!O88)</f>
        <v>0.83921457619893336</v>
      </c>
      <c r="H87" s="29">
        <f>LN(ΡΕΥΣΤΟΤΗΤΑ!P89/ΡΕΥΣΤΟΤΗΤΑ!P88)</f>
        <v>0.60348660205760629</v>
      </c>
      <c r="I87" s="29">
        <f>LN(ΡΕΥΣΤΟΤΗΤΑ!Q89/ΡΕΥΣΤΟΤΗΤΑ!Q88)</f>
        <v>-0.53555197056453918</v>
      </c>
      <c r="J87" s="29">
        <f>LN(ΡΕΥΣΤΟΤΗΤΑ!R89/ΡΕΥΣΤΟΤΗΤΑ!R88)</f>
        <v>6.6103191230860725</v>
      </c>
      <c r="K87" s="29">
        <f>LN(ΡΕΥΣΤΟΤΗΤΑ!S89/ΡΕΥΣΤΟΤΗΤΑ!S88)</f>
        <v>-0.70711661795918668</v>
      </c>
      <c r="L87" s="29">
        <f>LN(ΡΕΥΣΤΟΤΗΤΑ!T89/ΡΕΥΣΤΟΤΗΤΑ!T88)</f>
        <v>-0.21467044136991179</v>
      </c>
      <c r="M87" s="29">
        <f>LN(ΡΕΥΣΤΟΤΗΤΑ!U89/ΡΕΥΣΤΟΤΗΤΑ!U88)</f>
        <v>-0.55110560986736457</v>
      </c>
      <c r="N87" s="29">
        <f>LN(ΡΕΥΣΤΟΤΗΤΑ!V89/ΡΕΥΣΤΟΤΗΤΑ!V88)</f>
        <v>-1.4738879006803882E-2</v>
      </c>
      <c r="O87" s="29">
        <f>LN(ΡΕΥΣΤΟΤΗΤΑ!W89/ΡΕΥΣΤΟΤΗΤΑ!W88)</f>
        <v>0.37675697534397012</v>
      </c>
      <c r="P87" s="29">
        <f>LN(ΡΕΥΣΤΟΤΗΤΑ!X89/ΡΕΥΣΤΟΤΗΤΑ!X88)</f>
        <v>2.954910279033736</v>
      </c>
      <c r="Q87" s="75"/>
    </row>
    <row r="88" spans="1:17">
      <c r="A88" s="28">
        <v>43039</v>
      </c>
      <c r="B88" s="29">
        <f>LN(ΡΕΥΣΤΟΤΗΤΑ!J90/ΡΕΥΣΤΟΤΗΤΑ!J89)</f>
        <v>2.2585592305014868</v>
      </c>
      <c r="C88" s="29">
        <f>LN(ΡΕΥΣΤΟΤΗΤΑ!K90/ΡΕΥΣΤΟΤΗΤΑ!K89)</f>
        <v>0.83750203905522258</v>
      </c>
      <c r="D88" s="29">
        <f>LN(ΡΕΥΣΤΟΤΗΤΑ!L90/ΡΕΥΣΤΟΤΗΤΑ!L89)</f>
        <v>1.1157971134222107</v>
      </c>
      <c r="E88" s="29">
        <f>LN(ΡΕΥΣΤΟΤΗΤΑ!M90/ΡΕΥΣΤΟΤΗΤΑ!M89)</f>
        <v>2.0864304580375235</v>
      </c>
      <c r="F88" s="29">
        <f>LN(ΡΕΥΣΤΟΤΗΤΑ!N90/ΡΕΥΣΤΟΤΗΤΑ!N89)</f>
        <v>2.3739805533705951</v>
      </c>
      <c r="G88" s="29">
        <f>LN(ΡΕΥΣΤΟΤΗΤΑ!O90/ΡΕΥΣΤΟΤΗΤΑ!O89)</f>
        <v>-0.80890326134444501</v>
      </c>
      <c r="H88" s="29">
        <f>LN(ΡΕΥΣΤΟΤΗΤΑ!P90/ΡΕΥΣΤΟΤΗΤΑ!P89)</f>
        <v>0.72728217539890561</v>
      </c>
      <c r="I88" s="29">
        <f>LN(ΡΕΥΣΤΟΤΗΤΑ!Q90/ΡΕΥΣΤΟΤΗΤΑ!Q89)</f>
        <v>0.82542432913448294</v>
      </c>
      <c r="J88" s="29">
        <f>LN(ΡΕΥΣΤΟΤΗΤΑ!R90/ΡΕΥΣΤΟΤΗΤΑ!R89)</f>
        <v>-0.53130167897022873</v>
      </c>
      <c r="K88" s="29">
        <f>LN(ΡΕΥΣΤΟΤΗΤΑ!S90/ΡΕΥΣΤΟΤΗΤΑ!S89)</f>
        <v>1.2140923341371084</v>
      </c>
      <c r="L88" s="29">
        <f>LN(ΡΕΥΣΤΟΤΗΤΑ!T90/ΡΕΥΣΤΟΤΗΤΑ!T89)</f>
        <v>-8.1678031014267238E-2</v>
      </c>
      <c r="M88" s="29">
        <f>LN(ΡΕΥΣΤΟΤΗΤΑ!U90/ΡΕΥΣΤΟΤΗΤΑ!U89)</f>
        <v>0.91550201611395898</v>
      </c>
      <c r="N88" s="29">
        <f>LN(ΡΕΥΣΤΟΤΗΤΑ!V90/ΡΕΥΣΤΟΤΗΤΑ!V89)</f>
        <v>-0.73798403334858353</v>
      </c>
      <c r="O88" s="29">
        <f>LN(ΡΕΥΣΤΟΤΗΤΑ!W90/ΡΕΥΣΤΟΤΗΤΑ!W89)</f>
        <v>0.42473503484209696</v>
      </c>
      <c r="P88" s="29">
        <f>LN(ΡΕΥΣΤΟΤΗΤΑ!X90/ΡΕΥΣΤΟΤΗΤΑ!X89)</f>
        <v>0.24240136791862435</v>
      </c>
      <c r="Q88" s="75"/>
    </row>
    <row r="89" spans="1:17">
      <c r="A89" s="28">
        <v>43040</v>
      </c>
      <c r="B89" s="29">
        <f>LN(ΡΕΥΣΤΟΤΗΤΑ!J91/ΡΕΥΣΤΟΤΗΤΑ!J90)</f>
        <v>-2.2832689242777864</v>
      </c>
      <c r="C89" s="29">
        <f>LN(ΡΕΥΣΤΟΤΗΤΑ!K91/ΡΕΥΣΤΟΤΗΤΑ!K90)</f>
        <v>-0.90240502978901072</v>
      </c>
      <c r="D89" s="29">
        <f>LN(ΡΕΥΣΤΟΤΗΤΑ!L91/ΡΕΥΣΤΟΤΗΤΑ!L90)</f>
        <v>-4.9708016459660914E-2</v>
      </c>
      <c r="E89" s="29">
        <f>LN(ΡΕΥΣΤΟΤΗΤΑ!M91/ΡΕΥΣΤΟΤΗΤΑ!M90)</f>
        <v>-0.97899140182809663</v>
      </c>
      <c r="F89" s="29">
        <f>LN(ΡΕΥΣΤΟΤΗΤΑ!N91/ΡΕΥΣΤΟΤΗΤΑ!N90)</f>
        <v>-0.78577216860007126</v>
      </c>
      <c r="G89" s="29">
        <f>LN(ΡΕΥΣΤΟΤΗΤΑ!O91/ΡΕΥΣΤΟΤΗΤΑ!O90)</f>
        <v>-1.6813709019794081</v>
      </c>
      <c r="H89" s="29">
        <f>LN(ΡΕΥΣΤΟΤΗΤΑ!P91/ΡΕΥΣΤΟΤΗΤΑ!P90)</f>
        <v>-0.51749854629587433</v>
      </c>
      <c r="I89" s="29">
        <f>LN(ΡΕΥΣΤΟΤΗΤΑ!Q91/ΡΕΥΣΤΟΤΗΤΑ!Q90)</f>
        <v>-1.0989152730667311</v>
      </c>
      <c r="J89" s="29">
        <f>LN(ΡΕΥΣΤΟΤΗΤΑ!R91/ΡΕΥΣΤΟΤΗΤΑ!R90)</f>
        <v>-1.6625893827246294</v>
      </c>
      <c r="K89" s="29">
        <f>LN(ΡΕΥΣΤΟΤΗΤΑ!S91/ΡΕΥΣΤΟΤΗΤΑ!S90)</f>
        <v>-0.32534444424738307</v>
      </c>
      <c r="L89" s="29">
        <f>LN(ΡΕΥΣΤΟΤΗΤΑ!T91/ΡΕΥΣΤΟΤΗΤΑ!T90)</f>
        <v>-1.1619909411274192</v>
      </c>
      <c r="M89" s="29">
        <f>LN(ΡΕΥΣΤΟΤΗΤΑ!U91/ΡΕΥΣΤΟΤΗΤΑ!U90)</f>
        <v>-0.22609863418086279</v>
      </c>
      <c r="N89" s="29">
        <f>LN(ΡΕΥΣΤΟΤΗΤΑ!V91/ΡΕΥΣΤΟΤΗΤΑ!V90)</f>
        <v>0.79308918639726345</v>
      </c>
      <c r="O89" s="29">
        <f>LN(ΡΕΥΣΤΟΤΗΤΑ!W91/ΡΕΥΣΤΟΤΗΤΑ!W90)</f>
        <v>1.4294801780257411</v>
      </c>
      <c r="P89" s="29">
        <f>LN(ΡΕΥΣΤΟΤΗΤΑ!X91/ΡΕΥΣΤΟΤΗΤΑ!X90)</f>
        <v>-1.07385321985575</v>
      </c>
      <c r="Q89" s="75"/>
    </row>
    <row r="90" spans="1:17">
      <c r="A90" s="28">
        <v>43041</v>
      </c>
      <c r="B90" s="29">
        <f>LN(ΡΕΥΣΤΟΤΗΤΑ!J92/ΡΕΥΣΤΟΤΗΤΑ!J91)</f>
        <v>0.15092170984587955</v>
      </c>
      <c r="C90" s="29">
        <f>LN(ΡΕΥΣΤΟΤΗΤΑ!K92/ΡΕΥΣΤΟΤΗΤΑ!K91)</f>
        <v>-0.23336678357904428</v>
      </c>
      <c r="D90" s="29">
        <f>LN(ΡΕΥΣΤΟΤΗΤΑ!L92/ΡΕΥΣΤΟΤΗΤΑ!L91)</f>
        <v>3.8592206710258572</v>
      </c>
      <c r="E90" s="29">
        <f>LN(ΡΕΥΣΤΟΤΗΤΑ!M92/ΡΕΥΣΤΟΤΗΤΑ!M91)</f>
        <v>-0.81468748354960518</v>
      </c>
      <c r="F90" s="29">
        <f>LN(ΡΕΥΣΤΟΤΗΤΑ!N92/ΡΕΥΣΤΟΤΗΤΑ!N91)</f>
        <v>0.44830833408666387</v>
      </c>
      <c r="G90" s="29">
        <f>LN(ΡΕΥΣΤΟΤΗΤΑ!O92/ΡΕΥΣΤΟΤΗΤΑ!O91)</f>
        <v>1.9972480853035441</v>
      </c>
      <c r="H90" s="29">
        <f>LN(ΡΕΥΣΤΟΤΗΤΑ!P92/ΡΕΥΣΤΟΤΗΤΑ!P91)</f>
        <v>-0.24448689446924463</v>
      </c>
      <c r="I90" s="29">
        <f>LN(ΡΕΥΣΤΟΤΗΤΑ!Q92/ΡΕΥΣΤΟΤΗΤΑ!Q91)</f>
        <v>1.0315115653331961</v>
      </c>
      <c r="J90" s="29">
        <f>LN(ΡΕΥΣΤΟΤΗΤΑ!R92/ΡΕΥΣΤΟΤΗΤΑ!R91)</f>
        <v>2.4224057721245011</v>
      </c>
      <c r="K90" s="29">
        <f>LN(ΡΕΥΣΤΟΤΗΤΑ!S92/ΡΕΥΣΤΟΤΗΤΑ!S91)</f>
        <v>-0.38145138498697051</v>
      </c>
      <c r="L90" s="29">
        <f>LN(ΡΕΥΣΤΟΤΗΤΑ!T92/ΡΕΥΣΤΟΤΗΤΑ!T91)</f>
        <v>0.8580589173435017</v>
      </c>
      <c r="M90" s="29">
        <f>LN(ΡΕΥΣΤΟΤΗΤΑ!U92/ΡΕΥΣΤΟΤΗΤΑ!U91)</f>
        <v>0.13348633032588716</v>
      </c>
      <c r="N90" s="29">
        <f>LN(ΡΕΥΣΤΟΤΗΤΑ!V92/ΡΕΥΣΤΟΤΗΤΑ!V91)</f>
        <v>-0.74486991892344889</v>
      </c>
      <c r="O90" s="29">
        <f>LN(ΡΕΥΣΤΟΤΗΤΑ!W92/ΡΕΥΣΤΟΤΗΤΑ!W91)</f>
        <v>-0.87633147008586887</v>
      </c>
      <c r="P90" s="29">
        <f>LN(ΡΕΥΣΤΟΤΗΤΑ!X92/ΡΕΥΣΤΟΤΗΤΑ!X91)</f>
        <v>-0.3270431463323612</v>
      </c>
      <c r="Q90" s="75"/>
    </row>
    <row r="91" spans="1:17">
      <c r="A91" s="28">
        <v>43042</v>
      </c>
      <c r="B91" s="29">
        <f>LN(ΡΕΥΣΤΟΤΗΤΑ!J93/ΡΕΥΣΤΟΤΗΤΑ!J92)</f>
        <v>0.41023806822148856</v>
      </c>
      <c r="C91" s="29">
        <f>LN(ΡΕΥΣΤΟΤΗΤΑ!K93/ΡΕΥΣΤΟΤΗΤΑ!K92)</f>
        <v>0.34358139756756795</v>
      </c>
      <c r="D91" s="29">
        <f>LN(ΡΕΥΣΤΟΤΗΤΑ!L93/ΡΕΥΣΤΟΤΗΤΑ!L92)</f>
        <v>-4.3090436317644194</v>
      </c>
      <c r="E91" s="29">
        <f>LN(ΡΕΥΣΤΟΤΗΤΑ!M93/ΡΕΥΣΤΟΤΗΤΑ!M92)</f>
        <v>1.6062788891863056</v>
      </c>
      <c r="F91" s="29">
        <f>LN(ΡΕΥΣΤΟΤΗΤΑ!N93/ΡΕΥΣΤΟΤΗΤΑ!N92)</f>
        <v>7.9471781223220003E-2</v>
      </c>
      <c r="G91" s="29">
        <f>LN(ΡΕΥΣΤΟΤΗΤΑ!O93/ΡΕΥΣΤΟΤΗΤΑ!O92)</f>
        <v>1.9928926993885541</v>
      </c>
      <c r="H91" s="29">
        <f>LN(ΡΕΥΣΤΟΤΗΤΑ!P93/ΡΕΥΣΤΟΤΗΤΑ!P92)</f>
        <v>0.61323483088800601</v>
      </c>
      <c r="I91" s="29">
        <f>LN(ΡΕΥΣΤΟΤΗΤΑ!Q93/ΡΕΥΣΤΟΤΗΤΑ!Q92)</f>
        <v>-1.2643611591595825</v>
      </c>
      <c r="J91" s="29">
        <f>LN(ΡΕΥΣΤΟΤΗΤΑ!R93/ΡΕΥΣΤΟΤΗΤΑ!R92)</f>
        <v>-1.963331213410956</v>
      </c>
      <c r="K91" s="29">
        <f>LN(ΡΕΥΣΤΟΤΗΤΑ!S93/ΡΕΥΣΤΟΤΗΤΑ!S92)</f>
        <v>6.9069802248473908E-2</v>
      </c>
      <c r="L91" s="29">
        <f>LN(ΡΕΥΣΤΟΤΗΤΑ!T93/ΡΕΥΣΤΟΤΗΤΑ!T92)</f>
        <v>-0.50133245489673406</v>
      </c>
      <c r="M91" s="29">
        <f>LN(ΡΕΥΣΤΟΤΗΤΑ!U93/ΡΕΥΣΤΟΤΗΤΑ!U92)</f>
        <v>-3.2997198155903101E-2</v>
      </c>
      <c r="N91" s="29">
        <f>LN(ΡΕΥΣΤΟΤΗΤΑ!V93/ΡΕΥΣΤΟΤΗΤΑ!V92)</f>
        <v>0.98337096005055247</v>
      </c>
      <c r="O91" s="29">
        <f>LN(ΡΕΥΣΤΟΤΗΤΑ!W93/ΡΕΥΣΤΟΤΗΤΑ!W92)</f>
        <v>-0.3104141913723738</v>
      </c>
      <c r="P91" s="29">
        <f>LN(ΡΕΥΣΤΟΤΗΤΑ!X93/ΡΕΥΣΤΟΤΗΤΑ!X92)</f>
        <v>-2.019558832078459</v>
      </c>
      <c r="Q91" s="75"/>
    </row>
    <row r="92" spans="1:17">
      <c r="A92" s="28">
        <v>43045</v>
      </c>
      <c r="B92" s="29">
        <f>LN(ΡΕΥΣΤΟΤΗΤΑ!J94/ΡΕΥΣΤΟΤΗΤΑ!J93)</f>
        <v>-0.51880444877294785</v>
      </c>
      <c r="C92" s="29">
        <f>LN(ΡΕΥΣΤΟΤΗΤΑ!K94/ΡΕΥΣΤΟΤΗΤΑ!K93)</f>
        <v>-0.71909517313185101</v>
      </c>
      <c r="D92" s="29">
        <f>LN(ΡΕΥΣΤΟΤΗΤΑ!L94/ΡΕΥΣΤΟΤΗΤΑ!L93)</f>
        <v>0.82829713301987884</v>
      </c>
      <c r="E92" s="29">
        <f>LN(ΡΕΥΣΤΟΤΗΤΑ!M94/ΡΕΥΣΤΟΤΗΤΑ!M93)</f>
        <v>-0.14337365205483119</v>
      </c>
      <c r="F92" s="29">
        <f>LN(ΡΕΥΣΤΟΤΗΤΑ!N94/ΡΕΥΣΤΟΤΗΤΑ!N93)</f>
        <v>-1.2300015610281616</v>
      </c>
      <c r="G92" s="29">
        <f>LN(ΡΕΥΣΤΟΤΗΤΑ!O94/ΡΕΥΣΤΟΤΗΤΑ!O93)</f>
        <v>-1.9227507380990752</v>
      </c>
      <c r="H92" s="29">
        <f>LN(ΡΕΥΣΤΟΤΗΤΑ!P94/ΡΕΥΣΤΟΤΗΤΑ!P93)</f>
        <v>-1.4347855328914685</v>
      </c>
      <c r="I92" s="29">
        <f>LN(ΡΕΥΣΤΟΤΗΤΑ!Q94/ΡΕΥΣΤΟΤΗΤΑ!Q93)</f>
        <v>0.5495386834811572</v>
      </c>
      <c r="J92" s="29">
        <f>LN(ΡΕΥΣΤΟΤΗΤΑ!R94/ΡΕΥΣΤΟΤΗΤΑ!R93)</f>
        <v>-0.78717613020822164</v>
      </c>
      <c r="K92" s="29">
        <f>LN(ΡΕΥΣΤΟΤΗΤΑ!S94/ΡΕΥΣΤΟΤΗΤΑ!S93)</f>
        <v>-4.4962568176601615E-3</v>
      </c>
      <c r="L92" s="29">
        <f>LN(ΡΕΥΣΤΟΤΗΤΑ!T94/ΡΕΥΣΤΟΤΗΤΑ!T93)</f>
        <v>0.75992579809158955</v>
      </c>
      <c r="M92" s="29">
        <f>LN(ΡΕΥΣΤΟΤΗΤΑ!U94/ΡΕΥΣΤΟΤΗΤΑ!U93)</f>
        <v>-6.3109041438896438E-2</v>
      </c>
      <c r="N92" s="29">
        <f>LN(ΡΕΥΣΤΟΤΗΤΑ!V94/ΡΕΥΣΤΟΤΗΤΑ!V93)</f>
        <v>-1.5679251947438158</v>
      </c>
      <c r="O92" s="29">
        <f>LN(ΡΕΥΣΤΟΤΗΤΑ!W94/ΡΕΥΣΤΟΤΗΤΑ!W93)</f>
        <v>-7.5904027168025634E-2</v>
      </c>
      <c r="P92" s="29">
        <f>LN(ΡΕΥΣΤΟΤΗΤΑ!X94/ΡΕΥΣΤΟΤΗΤΑ!X93)</f>
        <v>3.3325615892720171</v>
      </c>
      <c r="Q92" s="75"/>
    </row>
    <row r="93" spans="1:17">
      <c r="A93" s="28">
        <v>43046</v>
      </c>
      <c r="B93" s="29">
        <f>LN(ΡΕΥΣΤΟΤΗΤΑ!J95/ΡΕΥΣΤΟΤΗΤΑ!J94)</f>
        <v>0.4170827985951574</v>
      </c>
      <c r="C93" s="29">
        <f>LN(ΡΕΥΣΤΟΤΗΤΑ!K95/ΡΕΥΣΤΟΤΗΤΑ!K94)</f>
        <v>1.4759035064710349</v>
      </c>
      <c r="D93" s="29">
        <f>LN(ΡΕΥΣΤΟΤΗΤΑ!L95/ΡΕΥΣΤΟΤΗΤΑ!L94)</f>
        <v>-2.2298257387116172</v>
      </c>
      <c r="E93" s="29">
        <f>LN(ΡΕΥΣΤΟΤΗΤΑ!M95/ΡΕΥΣΤΟΤΗΤΑ!M94)</f>
        <v>-1.1329675659219862</v>
      </c>
      <c r="F93" s="29">
        <f>LN(ΡΕΥΣΤΟΤΗΤΑ!N95/ΡΕΥΣΤΟΤΗΤΑ!N94)</f>
        <v>0.63873108279014912</v>
      </c>
      <c r="G93" s="29">
        <f>LN(ΡΕΥΣΤΟΤΗΤΑ!O95/ΡΕΥΣΤΟΤΗΤΑ!O94)</f>
        <v>-0.20622112599280026</v>
      </c>
      <c r="H93" s="29">
        <f>LN(ΡΕΥΣΤΟΤΗΤΑ!P95/ΡΕΥΣΤΟΤΗΤΑ!P94)</f>
        <v>1.049079661441183</v>
      </c>
      <c r="I93" s="29">
        <f>LN(ΡΕΥΣΤΟΤΗΤΑ!Q95/ΡΕΥΣΤΟΤΗΤΑ!Q94)</f>
        <v>1.5208980068023066</v>
      </c>
      <c r="J93" s="29">
        <f>LN(ΡΕΥΣΤΟΤΗΤΑ!R95/ΡΕΥΣΤΟΤΗΤΑ!R94)</f>
        <v>0.96893790479372144</v>
      </c>
      <c r="K93" s="29">
        <f>LN(ΡΕΥΣΤΟΤΗΤΑ!S95/ΡΕΥΣΤΟΤΗΤΑ!S94)</f>
        <v>-0.35076786392266823</v>
      </c>
      <c r="L93" s="29">
        <f>LN(ΡΕΥΣΤΟΤΗΤΑ!T95/ΡΕΥΣΤΟΤΗΤΑ!T94)</f>
        <v>0.12998319256842542</v>
      </c>
      <c r="M93" s="29">
        <f>LN(ΡΕΥΣΤΟΤΗΤΑ!U95/ΡΕΥΣΤΟΤΗΤΑ!U94)</f>
        <v>9.9944267724058913E-2</v>
      </c>
      <c r="N93" s="29">
        <f>LN(ΡΕΥΣΤΟΤΗΤΑ!V95/ΡΕΥΣΤΟΤΗΤΑ!V94)</f>
        <v>0.66293777470465465</v>
      </c>
      <c r="O93" s="29">
        <f>LN(ΡΕΥΣΤΟΤΗΤΑ!W95/ΡΕΥΣΤΟΤΗΤΑ!W94)</f>
        <v>0.61699282879854211</v>
      </c>
      <c r="P93" s="29">
        <f>LN(ΡΕΥΣΤΟΤΗΤΑ!X95/ΡΕΥΣΤΟΤΗΤΑ!X94)</f>
        <v>0.31839963642034275</v>
      </c>
      <c r="Q93" s="75"/>
    </row>
    <row r="94" spans="1:17">
      <c r="A94" s="28">
        <v>43047</v>
      </c>
      <c r="B94" s="29">
        <f>LN(ΡΕΥΣΤΟΤΗΤΑ!J96/ΡΕΥΣΤΟΤΗΤΑ!J95)</f>
        <v>-0.30417642324995486</v>
      </c>
      <c r="C94" s="29">
        <f>LN(ΡΕΥΣΤΟΤΗΤΑ!K96/ΡΕΥΣΤΟΤΗΤΑ!K95)</f>
        <v>0.34025556939727475</v>
      </c>
      <c r="D94" s="29">
        <f>LN(ΡΕΥΣΤΟΤΗΤΑ!L96/ΡΕΥΣΤΟΤΗΤΑ!L95)</f>
        <v>4.9530433497630337</v>
      </c>
      <c r="E94" s="29">
        <f>LN(ΡΕΥΣΤΟΤΗΤΑ!M96/ΡΕΥΣΤΟΤΗΤΑ!M95)</f>
        <v>-0.95147531939131047</v>
      </c>
      <c r="F94" s="29">
        <f>LN(ΡΕΥΣΤΟΤΗΤΑ!N96/ΡΕΥΣΤΟΤΗΤΑ!N95)</f>
        <v>-1.8732018035290128</v>
      </c>
      <c r="G94" s="29">
        <f>LN(ΡΕΥΣΤΟΤΗΤΑ!O96/ΡΕΥΣΤΟΤΗΤΑ!O95)</f>
        <v>-2.566894883367028</v>
      </c>
      <c r="H94" s="29">
        <f>LN(ΡΕΥΣΤΟΤΗΤΑ!P96/ΡΕΥΣΤΟΤΗΤΑ!P95)</f>
        <v>4.7633503604131482E-2</v>
      </c>
      <c r="I94" s="29">
        <f>LN(ΡΕΥΣΤΟΤΗΤΑ!Q96/ΡΕΥΣΤΟΤΗΤΑ!Q95)</f>
        <v>-0.87557005227695117</v>
      </c>
      <c r="J94" s="29">
        <f>LN(ΡΕΥΣΤΟΤΗΤΑ!R96/ΡΕΥΣΤΟΤΗΤΑ!R95)</f>
        <v>0.67594742398994534</v>
      </c>
      <c r="K94" s="29">
        <f>LN(ΡΕΥΣΤΟΤΗΤΑ!S96/ΡΕΥΣΤΟΤΗΤΑ!S95)</f>
        <v>0.75455951616245598</v>
      </c>
      <c r="L94" s="29">
        <f>LN(ΡΕΥΣΤΟΤΗΤΑ!T96/ΡΕΥΣΤΟΤΗΤΑ!T95)</f>
        <v>0.26570810252966637</v>
      </c>
      <c r="M94" s="29">
        <f>LN(ΡΕΥΣΤΟΤΗΤΑ!U96/ΡΕΥΣΤΟΤΗΤΑ!U95)</f>
        <v>-9.1997129676241976E-2</v>
      </c>
      <c r="N94" s="29">
        <f>LN(ΡΕΥΣΤΟΤΗΤΑ!V96/ΡΕΥΣΤΟΤΗΤΑ!V95)</f>
        <v>1.2802449029615108</v>
      </c>
      <c r="O94" s="29">
        <f>LN(ΡΕΥΣΤΟΤΗΤΑ!W96/ΡΕΥΣΤΟΤΗΤΑ!W95)</f>
        <v>-2.1924423760467953</v>
      </c>
      <c r="P94" s="29">
        <f>LN(ΡΕΥΣΤΟΤΗΤΑ!X96/ΡΕΥΣΤΟΤΗΤΑ!X95)</f>
        <v>-2.2230451898816499</v>
      </c>
      <c r="Q94" s="75"/>
    </row>
    <row r="95" spans="1:17">
      <c r="A95" s="28">
        <v>43048</v>
      </c>
      <c r="B95" s="29">
        <f>LN(ΡΕΥΣΤΟΤΗΤΑ!J97/ΡΕΥΣΤΟΤΗΤΑ!J96)</f>
        <v>1.0321464566447212E-3</v>
      </c>
      <c r="C95" s="29">
        <f>LN(ΡΕΥΣΤΟΤΗΤΑ!K97/ΡΕΥΣΤΟΤΗΤΑ!K96)</f>
        <v>-0.51039019552687825</v>
      </c>
      <c r="D95" s="29">
        <f>LN(ΡΕΥΣΤΟΤΗΤΑ!L97/ΡΕΥΣΤΟΤΗΤΑ!L96)</f>
        <v>-9.6892417981575285</v>
      </c>
      <c r="E95" s="29">
        <f>LN(ΡΕΥΣΤΟΤΗΤΑ!M97/ΡΕΥΣΤΟΤΗΤΑ!M96)</f>
        <v>0.11750471610520766</v>
      </c>
      <c r="F95" s="29">
        <f>LN(ΡΕΥΣΤΟΤΗΤΑ!N97/ΡΕΥΣΤΟΤΗΤΑ!N96)</f>
        <v>2.0992090288547787</v>
      </c>
      <c r="G95" s="29">
        <f>LN(ΡΕΥΣΤΟΤΗΤΑ!O97/ΡΕΥΣΤΟΤΗΤΑ!O96)</f>
        <v>1.8760127094379351</v>
      </c>
      <c r="H95" s="29">
        <f>LN(ΡΕΥΣΤΟΤΗΤΑ!P97/ΡΕΥΣΤΟΤΗΤΑ!P96)</f>
        <v>0.17031303193293734</v>
      </c>
      <c r="I95" s="29">
        <f>LN(ΡΕΥΣΤΟΤΗΤΑ!Q97/ΡΕΥΣΤΟΤΗΤΑ!Q96)</f>
        <v>0.30578380167978214</v>
      </c>
      <c r="J95" s="29">
        <f>LN(ΡΕΥΣΤΟΤΗΤΑ!R97/ΡΕΥΣΤΟΤΗΤΑ!R96)</f>
        <v>-0.32568136715885138</v>
      </c>
      <c r="K95" s="29">
        <f>LN(ΡΕΥΣΤΟΤΗΤΑ!S97/ΡΕΥΣΤΟΤΗΤΑ!S96)</f>
        <v>-0.33406147987073592</v>
      </c>
      <c r="L95" s="29">
        <f>LN(ΡΕΥΣΤΟΤΗΤΑ!T97/ΡΕΥΣΤΟΤΗΤΑ!T96)</f>
        <v>-0.29623449358740589</v>
      </c>
      <c r="M95" s="29">
        <f>LN(ΡΕΥΣΤΟΤΗΤΑ!U97/ΡΕΥΣΤΟΤΗΤΑ!U96)</f>
        <v>0.25252701459568705</v>
      </c>
      <c r="N95" s="29">
        <f>LN(ΡΕΥΣΤΟΤΗΤΑ!V97/ΡΕΥΣΤΟΤΗΤΑ!V96)</f>
        <v>-0.18396161755258289</v>
      </c>
      <c r="O95" s="29">
        <f>LN(ΡΕΥΣΤΟΤΗΤΑ!W97/ΡΕΥΣΤΟΤΗΤΑ!W96)</f>
        <v>1.8388461816450294</v>
      </c>
      <c r="P95" s="29">
        <f>LN(ΡΕΥΣΤΟΤΗΤΑ!X97/ΡΕΥΣΤΟΤΗΤΑ!X96)</f>
        <v>-0.6955481420974835</v>
      </c>
      <c r="Q95" s="75"/>
    </row>
    <row r="96" spans="1:17">
      <c r="A96" s="28">
        <v>43049</v>
      </c>
      <c r="B96" s="29">
        <f>LN(ΡΕΥΣΤΟΤΗΤΑ!J98/ΡΕΥΣΤΟΤΗΤΑ!J97)</f>
        <v>5.8268908123975824E-2</v>
      </c>
      <c r="C96" s="29">
        <f>LN(ΡΕΥΣΤΟΤΗΤΑ!K98/ΡΕΥΣΤΟΤΗΤΑ!K97)</f>
        <v>-9.550023949268939E-2</v>
      </c>
      <c r="D96" s="29">
        <f>LN(ΡΕΥΣΤΟΤΗΤΑ!L98/ΡΕΥΣΤΟΤΗΤΑ!L97)</f>
        <v>2.7080502011022101</v>
      </c>
      <c r="E96" s="29">
        <f>LN(ΡΕΥΣΤΟΤΗΤΑ!M98/ΡΕΥΣΤΟΤΗΤΑ!M97)</f>
        <v>0.84772845828882037</v>
      </c>
      <c r="F96" s="29">
        <f>LN(ΡΕΥΣΤΟΤΗΤΑ!N98/ΡΕΥΣΤΟΤΗΤΑ!N97)</f>
        <v>-0.6981496569964396</v>
      </c>
      <c r="G96" s="29">
        <f>LN(ΡΕΥΣΤΟΤΗΤΑ!O98/ΡΕΥΣΤΟΤΗΤΑ!O97)</f>
        <v>-2.3673391081524917</v>
      </c>
      <c r="H96" s="29">
        <f>LN(ΡΕΥΣΤΟΤΗΤΑ!P98/ΡΕΥΣΤΟΤΗΤΑ!P97)</f>
        <v>-0.47872103975473368</v>
      </c>
      <c r="I96" s="29">
        <f>LN(ΡΕΥΣΤΟΤΗΤΑ!Q98/ΡΕΥΣΤΟΤΗΤΑ!Q97)</f>
        <v>4.7223078120733602E-3</v>
      </c>
      <c r="J96" s="29">
        <f>LN(ΡΕΥΣΤΟΤΗΤΑ!R98/ΡΕΥΣΤΟΤΗΤΑ!R97)</f>
        <v>-1.064244645163902</v>
      </c>
      <c r="K96" s="29">
        <f>LN(ΡΕΥΣΤΟΤΗΤΑ!S98/ΡΕΥΣΤΟΤΗΤΑ!S97)</f>
        <v>-5.2186336468514144E-2</v>
      </c>
      <c r="L96" s="29">
        <f>LN(ΡΕΥΣΤΟΤΗΤΑ!T98/ΡΕΥΣΤΟΤΗΤΑ!T97)</f>
        <v>0.27824695470787136</v>
      </c>
      <c r="M96" s="29">
        <f>LN(ΡΕΥΣΤΟΤΗΤΑ!U98/ΡΕΥΣΤΟΤΗΤΑ!U97)</f>
        <v>3.2042920147868005E-2</v>
      </c>
      <c r="N96" s="29">
        <f>LN(ΡΕΥΣΤΟΤΗΤΑ!V98/ΡΕΥΣΤΟΤΗΤΑ!V97)</f>
        <v>-0.25895228493711642</v>
      </c>
      <c r="O96" s="29">
        <f>LN(ΡΕΥΣΤΟΤΗΤΑ!W98/ΡΕΥΣΤΟΤΗΤΑ!W97)</f>
        <v>-1.4505912599179305</v>
      </c>
      <c r="P96" s="29">
        <f>LN(ΡΕΥΣΤΟΤΗΤΑ!X98/ΡΕΥΣΤΟΤΗΤΑ!X97)</f>
        <v>3.9824038021899457</v>
      </c>
      <c r="Q96" s="75"/>
    </row>
    <row r="97" spans="1:17">
      <c r="A97" s="28">
        <v>43052</v>
      </c>
      <c r="B97" s="29">
        <f>LN(ΡΕΥΣΤΟΤΗΤΑ!J99/ΡΕΥΣΤΟΤΗΤΑ!J98)</f>
        <v>0.31993957099821824</v>
      </c>
      <c r="C97" s="29">
        <f>LN(ΡΕΥΣΤΟΤΗΤΑ!K99/ΡΕΥΣΤΟΤΗΤΑ!K98)</f>
        <v>0.56766153625050775</v>
      </c>
      <c r="D97" s="29">
        <f>LN(ΡΕΥΣΤΟΤΗΤΑ!L99/ΡΕΥΣΤΟΤΗΤΑ!L98)</f>
        <v>5.9008101788398513</v>
      </c>
      <c r="E97" s="29">
        <f>LN(ΡΕΥΣΤΟΤΗΤΑ!M99/ΡΕΥΣΤΟΤΗΤΑ!M98)</f>
        <v>1.2488030165540853</v>
      </c>
      <c r="F97" s="29">
        <f>LN(ΡΕΥΣΤΟΤΗΤΑ!N99/ΡΕΥΣΤΟΤΗΤΑ!N98)</f>
        <v>0.63709336982927389</v>
      </c>
      <c r="G97" s="29">
        <f>LN(ΡΕΥΣΤΟΤΗΤΑ!O99/ΡΕΥΣΤΟΤΗΤΑ!O98)</f>
        <v>0.97390881016715247</v>
      </c>
      <c r="H97" s="29">
        <f>LN(ΡΕΥΣΤΟΤΗΤΑ!P99/ΡΕΥΣΤΟΤΗΤΑ!P98)</f>
        <v>0.23332042033613515</v>
      </c>
      <c r="I97" s="29">
        <f>LN(ΡΕΥΣΤΟΤΗΤΑ!Q99/ΡΕΥΣΤΟΤΗΤΑ!Q98)</f>
        <v>0.18217299518836719</v>
      </c>
      <c r="J97" s="29">
        <f>LN(ΡΕΥΣΤΟΤΗΤΑ!R99/ΡΕΥΣΤΟΤΗΤΑ!R98)</f>
        <v>-0.28284279581103172</v>
      </c>
      <c r="K97" s="29">
        <f>LN(ΡΕΥΣΤΟΤΗΤΑ!S99/ΡΕΥΣΤΟΤΗΤΑ!S98)</f>
        <v>0.63511677533019995</v>
      </c>
      <c r="L97" s="29">
        <f>LN(ΡΕΥΣΤΟΤΗΤΑ!T99/ΡΕΥΣΤΟΤΗΤΑ!T98)</f>
        <v>0.27473737857191494</v>
      </c>
      <c r="M97" s="29">
        <f>LN(ΡΕΥΣΤΟΤΗΤΑ!U99/ΡΕΥΣΤΟΤΗΤΑ!U98)</f>
        <v>-0.13920005548780662</v>
      </c>
      <c r="N97" s="29">
        <f>LN(ΡΕΥΣΤΟΤΗΤΑ!V99/ΡΕΥΣΤΟΤΗΤΑ!V98)</f>
        <v>0.88546839221887286</v>
      </c>
      <c r="O97" s="29">
        <f>LN(ΡΕΥΣΤΟΤΗΤΑ!W99/ΡΕΥΣΤΟΤΗΤΑ!W98)</f>
        <v>1.155182640156504</v>
      </c>
      <c r="P97" s="29">
        <f>LN(ΡΕΥΣΤΟΤΗΤΑ!X99/ΡΕΥΣΤΟΤΗΤΑ!X98)</f>
        <v>-0.71963378376451959</v>
      </c>
      <c r="Q97" s="75"/>
    </row>
    <row r="98" spans="1:17">
      <c r="A98" s="28">
        <v>43053</v>
      </c>
      <c r="B98" s="29">
        <f>LN(ΡΕΥΣΤΟΤΗΤΑ!J100/ΡΕΥΣΤΟΤΗΤΑ!J99)</f>
        <v>0.53141783185458025</v>
      </c>
      <c r="C98" s="29">
        <f>LN(ΡΕΥΣΤΟΤΗΤΑ!K100/ΡΕΥΣΤΟΤΗΤΑ!K99)</f>
        <v>-0.58648765037923589</v>
      </c>
      <c r="D98" s="29">
        <f>LN(ΡΕΥΣΤΟΤΗΤΑ!L100/ΡΕΥΣΤΟΤΗΤΑ!L99)</f>
        <v>0.71436214909079399</v>
      </c>
      <c r="E98" s="29">
        <f>LN(ΡΕΥΣΤΟΤΗΤΑ!M100/ΡΕΥΣΤΟΤΗΤΑ!M99)</f>
        <v>-0.8578201674595769</v>
      </c>
      <c r="F98" s="29">
        <f>LN(ΡΕΥΣΤΟΤΗΤΑ!N100/ΡΕΥΣΤΟΤΗΤΑ!N99)</f>
        <v>-0.52341157717396913</v>
      </c>
      <c r="G98" s="29">
        <f>LN(ΡΕΥΣΤΟΤΗΤΑ!O100/ΡΕΥΣΤΟΤΗΤΑ!O99)</f>
        <v>0.40372748820962351</v>
      </c>
      <c r="H98" s="29">
        <f>LN(ΡΕΥΣΤΟΤΗΤΑ!P100/ΡΕΥΣΤΟΤΗΤΑ!P99)</f>
        <v>0.14414630594799308</v>
      </c>
      <c r="I98" s="29">
        <f>LN(ΡΕΥΣΤΟΤΗΤΑ!Q100/ΡΕΥΣΤΟΤΗΤΑ!Q99)</f>
        <v>2.7355950296940986E-2</v>
      </c>
      <c r="J98" s="29">
        <f>LN(ΡΕΥΣΤΟΤΗΤΑ!R100/ΡΕΥΣΤΟΤΗΤΑ!R99)</f>
        <v>0.74357803418683721</v>
      </c>
      <c r="K98" s="29">
        <f>LN(ΡΕΥΣΤΟΤΗΤΑ!S100/ΡΕΥΣΤΟΤΗΤΑ!S99)</f>
        <v>0.3282639794759315</v>
      </c>
      <c r="L98" s="29">
        <f>LN(ΡΕΥΣΤΟΤΗΤΑ!T100/ΡΕΥΣΤΟΤΗΤΑ!T99)</f>
        <v>-0.38086890429106596</v>
      </c>
      <c r="M98" s="29">
        <f>LN(ΡΕΥΣΤΟΤΗΤΑ!U100/ΡΕΥΣΤΟΤΗΤΑ!U99)</f>
        <v>0.18920983636158906</v>
      </c>
      <c r="N98" s="29">
        <f>LN(ΡΕΥΣΤΟΤΗΤΑ!V100/ΡΕΥΣΤΟΤΗΤΑ!V99)</f>
        <v>-1.1270858570132711</v>
      </c>
      <c r="O98" s="29">
        <f>LN(ΡΕΥΣΤΟΤΗΤΑ!W100/ΡΕΥΣΤΟΤΗΤΑ!W99)</f>
        <v>-0.77078574199778138</v>
      </c>
      <c r="P98" s="29">
        <f>LN(ΡΕΥΣΤΟΤΗΤΑ!X100/ΡΕΥΣΤΟΤΗΤΑ!X99)</f>
        <v>-1.6678602065542354</v>
      </c>
      <c r="Q98" s="75"/>
    </row>
    <row r="99" spans="1:17">
      <c r="A99" s="28">
        <v>43054</v>
      </c>
      <c r="B99" s="29">
        <f>LN(ΡΕΥΣΤΟΤΗΤΑ!J101/ΡΕΥΣΤΟΤΗΤΑ!J100)</f>
        <v>-0.8054911714096239</v>
      </c>
      <c r="C99" s="29">
        <f>LN(ΡΕΥΣΤΟΤΗΤΑ!K101/ΡΕΥΣΤΟΤΗΤΑ!K100)</f>
        <v>0.24603306415018522</v>
      </c>
      <c r="D99" s="29">
        <f>LN(ΡΕΥΣΤΟΤΗΤΑ!L101/ΡΕΥΣΤΟΤΗΤΑ!L100)</f>
        <v>-0.9540654164440221</v>
      </c>
      <c r="E99" s="29">
        <f>LN(ΡΕΥΣΤΟΤΗΤΑ!M101/ΡΕΥΣΤΟΤΗΤΑ!M100)</f>
        <v>0.822863704761987</v>
      </c>
      <c r="F99" s="29">
        <f>LN(ΡΕΥΣΤΟΤΗΤΑ!N101/ΡΕΥΣΤΟΤΗΤΑ!N100)</f>
        <v>-0.17083812902859935</v>
      </c>
      <c r="G99" s="29">
        <f>LN(ΡΕΥΣΤΟΤΗΤΑ!O101/ΡΕΥΣΤΟΤΗΤΑ!O100)</f>
        <v>1.8489339859979321</v>
      </c>
      <c r="H99" s="29">
        <f>LN(ΡΕΥΣΤΟΤΗΤΑ!P101/ΡΕΥΣΤΟΤΗΤΑ!P100)</f>
        <v>4.1245945200865657E-2</v>
      </c>
      <c r="I99" s="29">
        <f>LN(ΡΕΥΣΤΟΤΗΤΑ!Q101/ΡΕΥΣΤΟΤΗΤΑ!Q100)</f>
        <v>-0.38601889103582065</v>
      </c>
      <c r="J99" s="29">
        <f>LN(ΡΕΥΣΤΟΤΗΤΑ!R101/ΡΕΥΣΤΟΤΗΤΑ!R100)</f>
        <v>-0.19207387446614138</v>
      </c>
      <c r="K99" s="29">
        <f>LN(ΡΕΥΣΤΟΤΗΤΑ!S101/ΡΕΥΣΤΟΤΗΤΑ!S100)</f>
        <v>1.1672530789023841</v>
      </c>
      <c r="L99" s="29">
        <f>LN(ΡΕΥΣΤΟΤΗΤΑ!T101/ΡΕΥΣΤΟΤΗΤΑ!T100)</f>
        <v>3.7840307272934533E-2</v>
      </c>
      <c r="M99" s="29">
        <f>LN(ΡΕΥΣΤΟΤΗΤΑ!U101/ΡΕΥΣΤΟΤΗΤΑ!U100)</f>
        <v>-0.17593525838633592</v>
      </c>
      <c r="N99" s="29">
        <f>LN(ΡΕΥΣΤΟΤΗΤΑ!V101/ΡΕΥΣΤΟΤΗΤΑ!V100)</f>
        <v>0.30095526882679063</v>
      </c>
      <c r="O99" s="29">
        <f>LN(ΡΕΥΣΤΟΤΗΤΑ!W101/ΡΕΥΣΤΟΤΗΤΑ!W100)</f>
        <v>0.96636563092872607</v>
      </c>
      <c r="P99" s="29">
        <f>LN(ΡΕΥΣΤΟΤΗΤΑ!X101/ΡΕΥΣΤΟΤΗΤΑ!X100)</f>
        <v>1.615565442183615</v>
      </c>
      <c r="Q99" s="75"/>
    </row>
    <row r="100" spans="1:17">
      <c r="A100" s="28">
        <v>43055</v>
      </c>
      <c r="B100" s="29">
        <f>LN(ΡΕΥΣΤΟΤΗΤΑ!J102/ΡΕΥΣΤΟΤΗΤΑ!J101)</f>
        <v>-0.21397971839990032</v>
      </c>
      <c r="C100" s="29">
        <f>LN(ΡΕΥΣΤΟΤΗΤΑ!K102/ΡΕΥΣΤΟΤΗΤΑ!K101)</f>
        <v>-0.440202046825453</v>
      </c>
      <c r="D100" s="29">
        <f>LN(ΡΕΥΣΤΟΤΗΤΑ!L102/ΡΕΥΣΤΟΤΗΤΑ!L101)</f>
        <v>-4.0947620840100667E-2</v>
      </c>
      <c r="E100" s="29">
        <f>LN(ΡΕΥΣΤΟΤΗΤΑ!M102/ΡΕΥΣΤΟΤΗΤΑ!M101)</f>
        <v>-1.4844117226869369</v>
      </c>
      <c r="F100" s="29">
        <f>LN(ΡΕΥΣΤΟΤΗΤΑ!N102/ΡΕΥΣΤΟΤΗΤΑ!N101)</f>
        <v>-1.7921964721941967E-2</v>
      </c>
      <c r="G100" s="29">
        <f>LN(ΡΕΥΣΤΟΤΗΤΑ!O102/ΡΕΥΣΤΟΤΗΤΑ!O101)</f>
        <v>0.82359416071824265</v>
      </c>
      <c r="H100" s="29">
        <f>LN(ΡΕΥΣΤΟΤΗΤΑ!P102/ΡΕΥΣΤΟΤΗΤΑ!P101)</f>
        <v>-0.4076497326515765</v>
      </c>
      <c r="I100" s="29">
        <f>LN(ΡΕΥΣΤΟΤΗΤΑ!Q102/ΡΕΥΣΤΟΤΗΤΑ!Q101)</f>
        <v>-0.62820998453645871</v>
      </c>
      <c r="J100" s="29">
        <f>LN(ΡΕΥΣΤΟΤΗΤΑ!R102/ΡΕΥΣΤΟΤΗΤΑ!R101)</f>
        <v>-0.69992416483896902</v>
      </c>
      <c r="K100" s="29">
        <f>LN(ΡΕΥΣΤΟΤΗΤΑ!S102/ΡΕΥΣΤΟΤΗΤΑ!S101)</f>
        <v>-1.237195806973397</v>
      </c>
      <c r="L100" s="29">
        <f>LN(ΡΕΥΣΤΟΤΗΤΑ!T102/ΡΕΥΣΤΟΤΗΤΑ!T101)</f>
        <v>0.2816296306785615</v>
      </c>
      <c r="M100" s="29">
        <f>LN(ΡΕΥΣΤΟΤΗΤΑ!U102/ΡΕΥΣΤΟΤΗΤΑ!U101)</f>
        <v>6.949763373342939E-2</v>
      </c>
      <c r="N100" s="29">
        <f>LN(ΡΕΥΣΤΟΤΗΤΑ!V102/ΡΕΥΣΤΟΤΗΤΑ!V101)</f>
        <v>-0.60390325610564455</v>
      </c>
      <c r="O100" s="29">
        <f>LN(ΡΕΥΣΤΟΤΗΤΑ!W102/ΡΕΥΣΤΟΤΗΤΑ!W101)</f>
        <v>-1.0354353929620228</v>
      </c>
      <c r="P100" s="29">
        <f>LN(ΡΕΥΣΤΟΤΗΤΑ!X102/ΡΕΥΣΤΟΤΗΤΑ!X101)</f>
        <v>-1.4751674349083941</v>
      </c>
      <c r="Q100" s="75"/>
    </row>
    <row r="101" spans="1:17">
      <c r="A101" s="28">
        <v>43056</v>
      </c>
      <c r="B101" s="29">
        <f>LN(ΡΕΥΣΤΟΤΗΤΑ!J103/ΡΕΥΣΤΟΤΗΤΑ!J102)</f>
        <v>0.12821065881864258</v>
      </c>
      <c r="C101" s="29">
        <f>LN(ΡΕΥΣΤΟΤΗΤΑ!K103/ΡΕΥΣΤΟΤΗΤΑ!K102)</f>
        <v>0.1212941605712049</v>
      </c>
      <c r="D101" s="29">
        <f>LN(ΡΕΥΣΤΟΤΗΤΑ!L103/ΡΕΥΣΤΟΤΗΤΑ!L102)</f>
        <v>-0.72730703220665005</v>
      </c>
      <c r="E101" s="29">
        <f>LN(ΡΕΥΣΤΟΤΗΤΑ!M103/ΡΕΥΣΤΟΤΗΤΑ!M102)</f>
        <v>0.19287767988336116</v>
      </c>
      <c r="F101" s="29">
        <f>LN(ΡΕΥΣΤΟΤΗΤΑ!N103/ΡΕΥΣΤΟΤΗΤΑ!N102)</f>
        <v>-1.1246068105439742</v>
      </c>
      <c r="G101" s="29">
        <f>LN(ΡΕΥΣΤΟΤΗΤΑ!O103/ΡΕΥΣΤΟΤΗΤΑ!O102)</f>
        <v>-0.40174785459219542</v>
      </c>
      <c r="H101" s="29">
        <f>LN(ΡΕΥΣΤΟΤΗΤΑ!P103/ΡΕΥΣΤΟΤΗΤΑ!P102)</f>
        <v>9.6116156615988144E-2</v>
      </c>
      <c r="I101" s="29">
        <f>LN(ΡΕΥΣΤΟΤΗΤΑ!Q103/ΡΕΥΣΤΟΤΗΤΑ!Q102)</f>
        <v>0.31773738325355905</v>
      </c>
      <c r="J101" s="29">
        <f>LN(ΡΕΥΣΤΟΤΗΤΑ!R103/ΡΕΥΣΤΟΤΗΤΑ!R102)</f>
        <v>1.4405931345272696</v>
      </c>
      <c r="K101" s="29">
        <f>LN(ΡΕΥΣΤΟΤΗΤΑ!S103/ΡΕΥΣΤΟΤΗΤΑ!S102)</f>
        <v>0.66446445234764362</v>
      </c>
      <c r="L101" s="29">
        <f>LN(ΡΕΥΣΤΟΤΗΤΑ!T103/ΡΕΥΣΤΟΤΗΤΑ!T102)</f>
        <v>-0.27275711406381259</v>
      </c>
      <c r="M101" s="29">
        <f>LN(ΡΕΥΣΤΟΤΗΤΑ!U103/ΡΕΥΣΤΟΤΗΤΑ!U102)</f>
        <v>0.43398920941725883</v>
      </c>
      <c r="N101" s="29">
        <f>LN(ΡΕΥΣΤΟΤΗΤΑ!V103/ΡΕΥΣΤΟΤΗΤΑ!V102)</f>
        <v>1.5006148897896281</v>
      </c>
      <c r="O101" s="29">
        <f>LN(ΡΕΥΣΤΟΤΗΤΑ!W103/ΡΕΥΣΤΟΤΗΤΑ!W102)</f>
        <v>-1.4360954166907443</v>
      </c>
      <c r="P101" s="29">
        <f>LN(ΡΕΥΣΤΟΤΗΤΑ!X103/ΡΕΥΣΤΟΤΗΤΑ!X102)</f>
        <v>-7.4184061177916802E-2</v>
      </c>
      <c r="Q101" s="75"/>
    </row>
    <row r="102" spans="1:17">
      <c r="A102" s="28">
        <v>43059</v>
      </c>
      <c r="B102" s="29">
        <f>LN(ΡΕΥΣΤΟΤΗΤΑ!J104/ΡΕΥΣΤΟΤΗΤΑ!J103)</f>
        <v>0.60376574312019826</v>
      </c>
      <c r="C102" s="29">
        <f>LN(ΡΕΥΣΤΟΤΗΤΑ!K104/ΡΕΥΣΤΟΤΗΤΑ!K103)</f>
        <v>7.9516818677022927E-2</v>
      </c>
      <c r="D102" s="29">
        <v>0</v>
      </c>
      <c r="E102" s="29">
        <f>LN(ΡΕΥΣΤΟΤΗΤΑ!M104/ΡΕΥΣΤΟΤΗΤΑ!M103)</f>
        <v>-1.0384841754359806</v>
      </c>
      <c r="F102" s="29">
        <f>LN(ΡΕΥΣΤΟΤΗΤΑ!N104/ΡΕΥΣΤΟΤΗΤΑ!N103)</f>
        <v>-1.2682378505726577</v>
      </c>
      <c r="G102" s="29">
        <f>LN(ΡΕΥΣΤΟΤΗΤΑ!O104/ΡΕΥΣΤΟΤΗΤΑ!O103)</f>
        <v>-2.832136724537186</v>
      </c>
      <c r="H102" s="29">
        <f>LN(ΡΕΥΣΤΟΤΗΤΑ!P104/ΡΕΥΣΤΟΤΗΤΑ!P103)</f>
        <v>-4.5800124604096059E-3</v>
      </c>
      <c r="I102" s="29">
        <f>LN(ΡΕΥΣΤΟΤΗΤΑ!Q104/ΡΕΥΣΤΟΤΗΤΑ!Q103)</f>
        <v>0.60141534013072206</v>
      </c>
      <c r="J102" s="29">
        <f>LN(ΡΕΥΣΤΟΤΗΤΑ!R104/ΡΕΥΣΤΟΤΗΤΑ!R103)</f>
        <v>-0.8299583755417882</v>
      </c>
      <c r="K102" s="29">
        <f>LN(ΡΕΥΣΤΟΤΗΤΑ!S104/ΡΕΥΣΤΟΤΗΤΑ!S103)</f>
        <v>-8.0979879631268764E-2</v>
      </c>
      <c r="L102" s="29">
        <f>LN(ΡΕΥΣΤΟΤΗΤΑ!T104/ΡΕΥΣΤΟΤΗΤΑ!T103)</f>
        <v>-0.24874137043785083</v>
      </c>
      <c r="M102" s="29">
        <f>LN(ΡΕΥΣΤΟΤΗΤΑ!U104/ΡΕΥΣΤΟΤΗΤΑ!U103)</f>
        <v>-0.8927508141104854</v>
      </c>
      <c r="N102" s="29">
        <f>LN(ΡΕΥΣΤΟΤΗΤΑ!V104/ΡΕΥΣΤΟΤΗΤΑ!V103)</f>
        <v>-2.1984324085090252</v>
      </c>
      <c r="O102" s="29">
        <f>LN(ΡΕΥΣΤΟΤΗΤΑ!W104/ΡΕΥΣΤΟΤΗΤΑ!W103)</f>
        <v>1.3362304736856547</v>
      </c>
      <c r="P102" s="29">
        <f>LN(ΡΕΥΣΤΟΤΗΤΑ!X104/ΡΕΥΣΤΟΤΗΤΑ!X103)</f>
        <v>0.98295756029123982</v>
      </c>
      <c r="Q102" s="75"/>
    </row>
    <row r="103" spans="1:17">
      <c r="A103" s="28">
        <v>43060</v>
      </c>
      <c r="B103" s="29">
        <f>LN(ΡΕΥΣΤΟΤΗΤΑ!J105/ΡΕΥΣΤΟΤΗΤΑ!J104)</f>
        <v>-1.4909802601922792</v>
      </c>
      <c r="C103" s="29">
        <f>LN(ΡΕΥΣΤΟΤΗΤΑ!K105/ΡΕΥΣΤΟΤΗΤΑ!K104)</f>
        <v>-0.1851581668775274</v>
      </c>
      <c r="D103" s="29">
        <v>0</v>
      </c>
      <c r="E103" s="29">
        <f>LN(ΡΕΥΣΤΟΤΗΤΑ!M105/ΡΕΥΣΤΟΤΗΤΑ!M104)</f>
        <v>1.2662108254467237</v>
      </c>
      <c r="F103" s="29">
        <f>LN(ΡΕΥΣΤΟΤΗΤΑ!N105/ΡΕΥΣΤΟΤΗΤΑ!N104)</f>
        <v>1.8601966307812834</v>
      </c>
      <c r="G103" s="29">
        <f>LN(ΡΕΥΣΤΟΤΗΤΑ!O105/ΡΕΥΣΤΟΤΗΤΑ!O104)</f>
        <v>0.81633563478323667</v>
      </c>
      <c r="H103" s="29">
        <f>LN(ΡΕΥΣΤΟΤΗΤΑ!P105/ΡΕΥΣΤΟΤΗΤΑ!P104)</f>
        <v>1.0726193293486219</v>
      </c>
      <c r="I103" s="29">
        <f>LN(ΡΕΥΣΤΟΤΗΤΑ!Q105/ΡΕΥΣΤΟΤΗΤΑ!Q104)</f>
        <v>4.2861364263630337</v>
      </c>
      <c r="J103" s="29">
        <f>LN(ΡΕΥΣΤΟΤΗΤΑ!R105/ΡΕΥΣΤΟΤΗΤΑ!R104)</f>
        <v>-0.24432636607851071</v>
      </c>
      <c r="K103" s="29">
        <f>LN(ΡΕΥΣΤΟΤΗΤΑ!S105/ΡΕΥΣΤΟΤΗΤΑ!S104)</f>
        <v>-0.42652840048496377</v>
      </c>
      <c r="L103" s="29">
        <f>LN(ΡΕΥΣΤΟΤΗΤΑ!T105/ΡΕΥΣΤΟΤΗΤΑ!T104)</f>
        <v>0.21365881375484233</v>
      </c>
      <c r="M103" s="29">
        <f>LN(ΡΕΥΣΤΟΤΗΤΑ!U105/ΡΕΥΣΤΟΤΗΤΑ!U104)</f>
        <v>6.3424481164661872E-2</v>
      </c>
      <c r="N103" s="29">
        <f>LN(ΡΕΥΣΤΟΤΗΤΑ!V105/ΡΕΥΣΤΟΤΗΤΑ!V104)</f>
        <v>0.9504786255873543</v>
      </c>
      <c r="O103" s="29">
        <f>LN(ΡΕΥΣΤΟΤΗΤΑ!W105/ΡΕΥΣΤΟΤΗΤΑ!W104)</f>
        <v>0.11133295859673076</v>
      </c>
      <c r="P103" s="29">
        <f>LN(ΡΕΥΣΤΟΤΗΤΑ!X105/ΡΕΥΣΤΟΤΗΤΑ!X104)</f>
        <v>-1.9370091066439836</v>
      </c>
      <c r="Q103" s="75"/>
    </row>
    <row r="104" spans="1:17">
      <c r="A104" s="28">
        <v>43061</v>
      </c>
      <c r="B104" s="29">
        <f>LN(ΡΕΥΣΤΟΤΗΤΑ!J106/ΡΕΥΣΤΟΤΗΤΑ!J105)</f>
        <v>-0.39230235648906758</v>
      </c>
      <c r="C104" s="29">
        <f>LN(ΡΕΥΣΤΟΤΗΤΑ!K106/ΡΕΥΣΤΟΤΗΤΑ!K105)</f>
        <v>-0.56289587348576697</v>
      </c>
      <c r="D104" s="29">
        <f>LN(ΡΕΥΣΤΟΤΗΤΑ!L106/ΡΕΥΣΤΟΤΗΤΑ!L105)</f>
        <v>2.6173958328340792</v>
      </c>
      <c r="E104" s="29">
        <f>LN(ΡΕΥΣΤΟΤΗΤΑ!M106/ΡΕΥΣΤΟΤΗΤΑ!M105)</f>
        <v>-0.30527158088446238</v>
      </c>
      <c r="F104" s="29">
        <f>LN(ΡΕΥΣΤΟΤΗΤΑ!N106/ΡΕΥΣΤΟΤΗΤΑ!N105)</f>
        <v>-0.54927706954364941</v>
      </c>
      <c r="G104" s="29">
        <f>LN(ΡΕΥΣΤΟΤΗΤΑ!O106/ΡΕΥΣΤΟΤΗΤΑ!O105)</f>
        <v>0.72628473875982102</v>
      </c>
      <c r="H104" s="29">
        <f>LN(ΡΕΥΣΤΟΤΗΤΑ!P106/ΡΕΥΣΤΟΤΗΤΑ!P105)</f>
        <v>1.1155743529831181</v>
      </c>
      <c r="I104" s="29">
        <f>LN(ΡΕΥΣΤΟΤΗΤΑ!Q106/ΡΕΥΣΤΟΤΗΤΑ!Q105)</f>
        <v>-5.4672074664022858</v>
      </c>
      <c r="J104" s="29">
        <f>LN(ΡΕΥΣΤΟΤΗΤΑ!R106/ΡΕΥΣΤΟΤΗΤΑ!R105)</f>
        <v>0.64863238973352366</v>
      </c>
      <c r="K104" s="29">
        <f>LN(ΡΕΥΣΤΟΤΗΤΑ!S106/ΡΕΥΣΤΟΤΗΤΑ!S105)</f>
        <v>0.28856715841102465</v>
      </c>
      <c r="L104" s="29">
        <f>LN(ΡΕΥΣΤΟΤΗΤΑ!T106/ΡΕΥΣΤΟΤΗΤΑ!T105)</f>
        <v>0.10919052883673032</v>
      </c>
      <c r="M104" s="29">
        <f>LN(ΡΕΥΣΤΟΤΗΤΑ!U106/ΡΕΥΣΤΟΤΗΤΑ!U105)</f>
        <v>-0.28587549223238728</v>
      </c>
      <c r="N104" s="29">
        <f>LN(ΡΕΥΣΤΟΤΗΤΑ!V106/ΡΕΥΣΤΟΤΗΤΑ!V105)</f>
        <v>-1.1574721425620598</v>
      </c>
      <c r="O104" s="29">
        <f>LN(ΡΕΥΣΤΟΤΗΤΑ!W106/ΡΕΥΣΤΟΤΗΤΑ!W105)</f>
        <v>-0.64528050288904226</v>
      </c>
      <c r="P104" s="29">
        <f>LN(ΡΕΥΣΤΟΤΗΤΑ!X106/ΡΕΥΣΤΟΤΗΤΑ!X105)</f>
        <v>0.21081980162537778</v>
      </c>
      <c r="Q104" s="75"/>
    </row>
    <row r="105" spans="1:17">
      <c r="A105" s="28">
        <v>43062</v>
      </c>
      <c r="B105" s="29">
        <f>LN(ΡΕΥΣΤΟΤΗΤΑ!J107/ΡΕΥΣΤΟΤΗΤΑ!J106)</f>
        <v>0.11189304336636642</v>
      </c>
      <c r="C105" s="29">
        <f>LN(ΡΕΥΣΤΟΤΗΤΑ!K107/ΡΕΥΣΤΟΤΗΤΑ!K106)</f>
        <v>-4.9876223996012992E-2</v>
      </c>
      <c r="D105" s="29">
        <v>0</v>
      </c>
      <c r="E105" s="29">
        <f>LN(ΡΕΥΣΤΟΤΗΤΑ!M107/ΡΕΥΣΤΟΤΗΤΑ!M106)</f>
        <v>-0.48605218744238277</v>
      </c>
      <c r="F105" s="29">
        <f>LN(ΡΕΥΣΤΟΤΗΤΑ!N107/ΡΕΥΣΤΟΤΗΤΑ!N106)</f>
        <v>-0.62803317638674983</v>
      </c>
      <c r="G105" s="29">
        <f>LN(ΡΕΥΣΤΟΤΗΤΑ!O107/ΡΕΥΣΤΟΤΗΤΑ!O106)</f>
        <v>0.81396775380895303</v>
      </c>
      <c r="H105" s="29">
        <f>LN(ΡΕΥΣΤΟΤΗΤΑ!P107/ΡΕΥΣΤΟΤΗΤΑ!P106)</f>
        <v>-1.9742088710555199</v>
      </c>
      <c r="I105" s="29">
        <f>LN(ΡΕΥΣΤΟΤΗΤΑ!Q107/ΡΕΥΣΤΟΤΗΤΑ!Q106)</f>
        <v>0.81337990644035407</v>
      </c>
      <c r="J105" s="29">
        <f>LN(ΡΕΥΣΤΟΤΗΤΑ!R107/ΡΕΥΣΤΟΤΗΤΑ!R106)</f>
        <v>-0.85964789823445886</v>
      </c>
      <c r="K105" s="29">
        <f>LN(ΡΕΥΣΤΟΤΗΤΑ!S107/ΡΕΥΣΤΟΤΗΤΑ!S106)</f>
        <v>-0.21029604860077725</v>
      </c>
      <c r="L105" s="29">
        <f>LN(ΡΕΥΣΤΟΤΗΤΑ!T107/ΡΕΥΣΤΟΤΗΤΑ!T106)</f>
        <v>0.20822304038507475</v>
      </c>
      <c r="M105" s="29">
        <f>LN(ΡΕΥΣΤΟΤΗΤΑ!U107/ΡΕΥΣΤΟΤΗΤΑ!U106)</f>
        <v>-0.67857872473986836</v>
      </c>
      <c r="N105" s="29">
        <f>LN(ΡΕΥΣΤΟΤΗΤΑ!V107/ΡΕΥΣΤΟΤΗΤΑ!V106)</f>
        <v>0.8326513862301298</v>
      </c>
      <c r="O105" s="29">
        <f>LN(ΡΕΥΣΤΟΤΗΤΑ!W107/ΡΕΥΣΤΟΤΗΤΑ!W106)</f>
        <v>1.6945779743880147</v>
      </c>
      <c r="P105" s="29">
        <f>LN(ΡΕΥΣΤΟΤΗΤΑ!X107/ΡΕΥΣΤΟΤΗΤΑ!X106)</f>
        <v>2.5229985209105878</v>
      </c>
      <c r="Q105" s="75"/>
    </row>
    <row r="106" spans="1:17">
      <c r="A106" s="28">
        <v>43063</v>
      </c>
      <c r="B106" s="29">
        <f>LN(ΡΕΥΣΤΟΤΗΤΑ!J108/ΡΕΥΣΤΟΤΗΤΑ!J107)</f>
        <v>1.4082629940947593</v>
      </c>
      <c r="C106" s="29">
        <f>LN(ΡΕΥΣΤΟΤΗΤΑ!K108/ΡΕΥΣΤΟΤΗΤΑ!K107)</f>
        <v>0.53599079825819618</v>
      </c>
      <c r="D106" s="29">
        <v>0</v>
      </c>
      <c r="E106" s="29">
        <f>LN(ΡΕΥΣΤΟΤΗΤΑ!M108/ΡΕΥΣΤΟΤΗΤΑ!M107)</f>
        <v>-1.674949229131871E-2</v>
      </c>
      <c r="F106" s="29">
        <f>LN(ΡΕΥΣΤΟΤΗΤΑ!N108/ΡΕΥΣΤΟΤΗΤΑ!N107)</f>
        <v>0.89592048402969382</v>
      </c>
      <c r="G106" s="29">
        <f>LN(ΡΕΥΣΤΟΤΗΤΑ!O108/ΡΕΥΣΤΟΤΗΤΑ!O107)</f>
        <v>-1.7660951008521488</v>
      </c>
      <c r="H106" s="29">
        <f>LN(ΡΕΥΣΤΟΤΗΤΑ!P108/ΡΕΥΣΤΟΤΗΤΑ!P107)</f>
        <v>0.57257251289076605</v>
      </c>
      <c r="I106" s="29">
        <f>LN(ΡΕΥΣΤΟΤΗΤΑ!Q108/ΡΕΥΣΤΟΤΗΤΑ!Q107)</f>
        <v>-0.24987829684661228</v>
      </c>
      <c r="J106" s="29">
        <f>LN(ΡΕΥΣΤΟΤΗΤΑ!R108/ΡΕΥΣΤΟΤΗΤΑ!R107)</f>
        <v>-2.4659101490973452</v>
      </c>
      <c r="K106" s="29">
        <f>LN(ΡΕΥΣΤΟΤΗΤΑ!S108/ΡΕΥΣΤΟΤΗΤΑ!S107)</f>
        <v>-1.0732431515530736</v>
      </c>
      <c r="L106" s="29">
        <f>LN(ΡΕΥΣΤΟΤΗΤΑ!T108/ΡΕΥΣΤΟΤΗΤΑ!T107)</f>
        <v>-0.89886709072690152</v>
      </c>
      <c r="M106" s="29">
        <f>LN(ΡΕΥΣΤΟΤΗΤΑ!U108/ΡΕΥΣΤΟΤΗΤΑ!U107)</f>
        <v>-4.2973014962104171E-2</v>
      </c>
      <c r="N106" s="29">
        <f>LN(ΡΕΥΣΤΟΤΗΤΑ!V108/ΡΕΥΣΤΟΤΗΤΑ!V107)</f>
        <v>0.46996680429314353</v>
      </c>
      <c r="O106" s="29">
        <f>LN(ΡΕΥΣΤΟΤΗΤΑ!W108/ΡΕΥΣΤΟΤΗΤΑ!W107)</f>
        <v>3.3396608983710903</v>
      </c>
      <c r="P106" s="29">
        <f>LN(ΡΕΥΣΤΟΤΗΤΑ!X108/ΡΕΥΣΤΟΤΗΤΑ!X107)</f>
        <v>-1.8218831707014658</v>
      </c>
      <c r="Q106" s="75"/>
    </row>
    <row r="107" spans="1:17">
      <c r="A107" s="28">
        <v>43066</v>
      </c>
      <c r="B107" s="29">
        <f>LN(ΡΕΥΣΤΟΤΗΤΑ!J109/ΡΕΥΣΤΟΤΗΤΑ!J108)</f>
        <v>-0.32973482581445296</v>
      </c>
      <c r="C107" s="29">
        <f>LN(ΡΕΥΣΤΟΤΗΤΑ!K109/ΡΕΥΣΤΟΤΗΤΑ!K108)</f>
        <v>-0.16427572627385495</v>
      </c>
      <c r="D107" s="29">
        <f>LN(ΡΕΥΣΤΟΤΗΤΑ!L109/ΡΕΥΣΤΟΤΗΤΑ!L108)</f>
        <v>0.47305839924069248</v>
      </c>
      <c r="E107" s="29">
        <f>LN(ΡΕΥΣΤΟΤΗΤΑ!M109/ΡΕΥΣΤΟΤΗΤΑ!M108)</f>
        <v>-0.82180790262367986</v>
      </c>
      <c r="F107" s="29">
        <f>LN(ΡΕΥΣΤΟΤΗΤΑ!N109/ΡΕΥΣΤΟΤΗΤΑ!N108)</f>
        <v>1.426132885424326</v>
      </c>
      <c r="G107" s="29">
        <f>LN(ΡΕΥΣΤΟΤΗΤΑ!O109/ΡΕΥΣΤΟΤΗΤΑ!O108)</f>
        <v>-0.55456101727379858</v>
      </c>
      <c r="H107" s="29">
        <f>LN(ΡΕΥΣΤΟΤΗΤΑ!P109/ΡΕΥΣΤΟΤΗΤΑ!P108)</f>
        <v>0.28576823372196591</v>
      </c>
      <c r="I107" s="29">
        <f>LN(ΡΕΥΣΤΟΤΗΤΑ!Q109/ΡΕΥΣΤΟΤΗΤΑ!Q108)</f>
        <v>-0.10282111860706758</v>
      </c>
      <c r="J107" s="29">
        <f>LN(ΡΕΥΣΤΟΤΗΤΑ!R109/ΡΕΥΣΤΟΤΗΤΑ!R108)</f>
        <v>4.3282897799735141</v>
      </c>
      <c r="K107" s="29">
        <f>LN(ΡΕΥΣΤΟΤΗΤΑ!S109/ΡΕΥΣΤΟΤΗΤΑ!S108)</f>
        <v>0.58611711804761646</v>
      </c>
      <c r="L107" s="29">
        <f>LN(ΡΕΥΣΤΟΤΗΤΑ!T109/ΡΕΥΣΤΟΤΗΤΑ!T108)</f>
        <v>1.8018505502678212E-2</v>
      </c>
      <c r="M107" s="29">
        <f>LN(ΡΕΥΣΤΟΤΗΤΑ!U109/ΡΕΥΣΤΟΤΗΤΑ!U108)</f>
        <v>0.99092087576598187</v>
      </c>
      <c r="N107" s="29">
        <f>LN(ΡΕΥΣΤΟΤΗΤΑ!V109/ΡΕΥΣΤΟΤΗΤΑ!V108)</f>
        <v>0.43157435388166498</v>
      </c>
      <c r="O107" s="29">
        <f>LN(ΡΕΥΣΤΟΤΗΤΑ!W109/ΡΕΥΣΤΟΤΗΤΑ!W108)</f>
        <v>-1.1725905905991556</v>
      </c>
      <c r="P107" s="29">
        <f>LN(ΡΕΥΣΤΟΤΗΤΑ!X109/ΡΕΥΣΤΟΤΗΤΑ!X108)</f>
        <v>-1.0181301171334025</v>
      </c>
      <c r="Q107" s="75"/>
    </row>
    <row r="108" spans="1:17">
      <c r="A108" s="28">
        <v>43067</v>
      </c>
      <c r="B108" s="29">
        <f>LN(ΡΕΥΣΤΟΤΗΤΑ!J110/ΡΕΥΣΤΟΤΗΤΑ!J109)</f>
        <v>0.45871614864502008</v>
      </c>
      <c r="C108" s="29">
        <f>LN(ΡΕΥΣΤΟΤΗΤΑ!K110/ΡΕΥΣΤΟΤΗΤΑ!K109)</f>
        <v>0.44881487612244797</v>
      </c>
      <c r="D108" s="29">
        <f>LN(ΡΕΥΣΤΟΤΗΤΑ!L110/ΡΕΥΣΤΟΤΗΤΑ!L109)</f>
        <v>-1.2692378056988731</v>
      </c>
      <c r="E108" s="29">
        <f>LN(ΡΕΥΣΤΟΤΗΤΑ!M110/ΡΕΥΣΤΟΤΗΤΑ!M109)</f>
        <v>1.1676409717716372</v>
      </c>
      <c r="F108" s="29">
        <f>LN(ΡΕΥΣΤΟΤΗΤΑ!N110/ΡΕΥΣΤΟΤΗΤΑ!N109)</f>
        <v>-0.87641047368778047</v>
      </c>
      <c r="G108" s="29">
        <f>LN(ΡΕΥΣΤΟΤΗΤΑ!O110/ΡΕΥΣΤΟΤΗΤΑ!O109)</f>
        <v>3.4499875458315872</v>
      </c>
      <c r="H108" s="29">
        <f>LN(ΡΕΥΣΤΟΤΗΤΑ!P110/ΡΕΥΣΤΟΤΗΤΑ!P109)</f>
        <v>-0.32439563131007704</v>
      </c>
      <c r="I108" s="29">
        <f>LN(ΡΕΥΣΤΟΤΗΤΑ!Q110/ΡΕΥΣΤΟΤΗΤΑ!Q109)</f>
        <v>1.8209566650063</v>
      </c>
      <c r="J108" s="29">
        <f>LN(ΡΕΥΣΤΟΤΗΤΑ!R110/ΡΕΥΣΤΟΤΗΤΑ!R109)</f>
        <v>-1.6047684780770415</v>
      </c>
      <c r="K108" s="29">
        <f>LN(ΡΕΥΣΤΟΤΗΤΑ!S110/ΡΕΥΣΤΟΤΗΤΑ!S109)</f>
        <v>-0.52176854331859412</v>
      </c>
      <c r="L108" s="29">
        <f>LN(ΡΕΥΣΤΟΤΗΤΑ!T110/ΡΕΥΣΤΟΤΗΤΑ!T109)</f>
        <v>0.63252953416561075</v>
      </c>
      <c r="M108" s="29">
        <f>LN(ΡΕΥΣΤΟΤΗΤΑ!U110/ΡΕΥΣΤΟΤΗΤΑ!U109)</f>
        <v>0.51214705049806752</v>
      </c>
      <c r="N108" s="29">
        <f>LN(ΡΕΥΣΤΟΤΗΤΑ!V110/ΡΕΥΣΤΟΤΗΤΑ!V109)</f>
        <v>-4.9017408356247835E-2</v>
      </c>
      <c r="O108" s="29">
        <f>LN(ΡΕΥΣΤΟΤΗΤΑ!W110/ΡΕΥΣΤΟΤΗΤΑ!W109)</f>
        <v>-0.16634818024309328</v>
      </c>
      <c r="P108" s="29">
        <f>LN(ΡΕΥΣΤΟΤΗΤΑ!X110/ΡΕΥΣΤΟΤΗΤΑ!X109)</f>
        <v>1.6472042766593984</v>
      </c>
      <c r="Q108" s="75"/>
    </row>
    <row r="109" spans="1:17">
      <c r="A109" s="28">
        <v>43068</v>
      </c>
      <c r="B109" s="29">
        <f>LN(ΡΕΥΣΤΟΤΗΤΑ!J111/ΡΕΥΣΤΟΤΗΤΑ!J110)</f>
        <v>1.1702175994301083</v>
      </c>
      <c r="C109" s="29">
        <f>LN(ΡΕΥΣΤΟΤΗΤΑ!K111/ΡΕΥΣΤΟΤΗΤΑ!K110)</f>
        <v>0.20681316231165384</v>
      </c>
      <c r="D109" s="29">
        <f>LN(ΡΕΥΣΤΟΤΗΤΑ!L111/ΡΕΥΣΤΟΤΗΤΑ!L110)</f>
        <v>-0.61131716231231314</v>
      </c>
      <c r="E109" s="29">
        <f>LN(ΡΕΥΣΤΟΤΗΤΑ!M111/ΡΕΥΣΤΟΤΗΤΑ!M110)</f>
        <v>1.4002445328339368</v>
      </c>
      <c r="F109" s="29">
        <f>LN(ΡΕΥΣΤΟΤΗΤΑ!N111/ΡΕΥΣΤΟΤΗΤΑ!N110)</f>
        <v>0.66158722033983053</v>
      </c>
      <c r="G109" s="29">
        <f>LN(ΡΕΥΣΤΟΤΗΤΑ!O111/ΡΕΥΣΤΟΤΗΤΑ!O110)</f>
        <v>-1.2639362690934932</v>
      </c>
      <c r="H109" s="29">
        <f>LN(ΡΕΥΣΤΟΤΗΤΑ!P111/ΡΕΥΣΤΟΤΗΤΑ!P110)</f>
        <v>0.17869257691807569</v>
      </c>
      <c r="I109" s="29">
        <f>LN(ΡΕΥΣΤΟΤΗΤΑ!Q111/ΡΕΥΣΤΟΤΗΤΑ!Q110)</f>
        <v>-1.1698348114666954</v>
      </c>
      <c r="J109" s="29">
        <f>LN(ΡΕΥΣΤΟΤΗΤΑ!R111/ΡΕΥΣΤΟΤΗΤΑ!R110)</f>
        <v>0.34340571831242273</v>
      </c>
      <c r="K109" s="29">
        <f>LN(ΡΕΥΣΤΟΤΗΤΑ!S111/ΡΕΥΣΤΟΤΗΤΑ!S110)</f>
        <v>0.16769813851518239</v>
      </c>
      <c r="L109" s="29">
        <f>LN(ΡΕΥΣΤΟΤΗΤΑ!T111/ΡΕΥΣΤΟΤΗΤΑ!T110)</f>
        <v>0.85140589202977768</v>
      </c>
      <c r="M109" s="29">
        <f>LN(ΡΕΥΣΤΟΤΗΤΑ!U111/ΡΕΥΣΤΟΤΗΤΑ!U110)</f>
        <v>-0.54856799624525776</v>
      </c>
      <c r="N109" s="29">
        <f>LN(ΡΕΥΣΤΟΤΗΤΑ!V111/ΡΕΥΣΤΟΤΗΤΑ!V110)</f>
        <v>0.14547389443676081</v>
      </c>
      <c r="O109" s="29">
        <f>LN(ΡΕΥΣΤΟΤΗΤΑ!W111/ΡΕΥΣΤΟΤΗΤΑ!W110)</f>
        <v>-0.1604361918338946</v>
      </c>
      <c r="P109" s="29">
        <f>LN(ΡΕΥΣΤΟΤΗΤΑ!X111/ΡΕΥΣΤΟΤΗΤΑ!X110)</f>
        <v>-1.3935980029281689</v>
      </c>
      <c r="Q109" s="75"/>
    </row>
    <row r="110" spans="1:17">
      <c r="A110" s="28">
        <v>43069</v>
      </c>
      <c r="B110" s="29">
        <f>LN(ΡΕΥΣΤΟΤΗΤΑ!J112/ΡΕΥΣΤΟΤΗΤΑ!J111)</f>
        <v>-0.70239497148398522</v>
      </c>
      <c r="C110" s="29">
        <f>LN(ΡΕΥΣΤΟΤΗΤΑ!K112/ΡΕΥΣΤΟΤΗΤΑ!K111)</f>
        <v>-0.16967977368722353</v>
      </c>
      <c r="D110" s="29">
        <f>LN(ΡΕΥΣΤΟΤΗΤΑ!L112/ΡΕΥΣΤΟΤΗΤΑ!L111)</f>
        <v>1.8607523407150064</v>
      </c>
      <c r="E110" s="29">
        <f>LN(ΡΕΥΣΤΟΤΗΤΑ!M112/ΡΕΥΣΤΟΤΗΤΑ!M111)</f>
        <v>-0.19953584871347751</v>
      </c>
      <c r="F110" s="29">
        <f>LN(ΡΕΥΣΤΟΤΗΤΑ!N112/ΡΕΥΣΤΟΤΗΤΑ!N111)</f>
        <v>-2.2840521942926739</v>
      </c>
      <c r="G110" s="29">
        <f>LN(ΡΕΥΣΤΟΤΗΤΑ!O112/ΡΕΥΣΤΟΤΗΤΑ!O111)</f>
        <v>0.50319579740101972</v>
      </c>
      <c r="H110" s="29">
        <f>LN(ΡΕΥΣΤΟΤΗΤΑ!P112/ΡΕΥΣΤΟΤΗΤΑ!P111)</f>
        <v>1.6438592403567271</v>
      </c>
      <c r="I110" s="29">
        <f>LN(ΡΕΥΣΤΟΤΗΤΑ!Q112/ΡΕΥΣΤΟΤΗΤΑ!Q111)</f>
        <v>1.9089924325044907</v>
      </c>
      <c r="J110" s="29">
        <f>LN(ΡΕΥΣΤΟΤΗΤΑ!R112/ΡΕΥΣΤΟΤΗΤΑ!R111)</f>
        <v>0.66593073237577438</v>
      </c>
      <c r="K110" s="29">
        <f>LN(ΡΕΥΣΤΟΤΗΤΑ!S112/ΡΕΥΣΤΟΤΗΤΑ!S111)</f>
        <v>1.620813663585861</v>
      </c>
      <c r="L110" s="29">
        <f>LN(ΡΕΥΣΤΟΤΗΤΑ!T112/ΡΕΥΣΤΟΤΗΤΑ!T111)</f>
        <v>-1.2967892172518585</v>
      </c>
      <c r="M110" s="29">
        <f>LN(ΡΕΥΣΤΟΤΗΤΑ!U112/ΡΕΥΣΤΟΤΗΤΑ!U111)</f>
        <v>0.86979344885716492</v>
      </c>
      <c r="N110" s="29">
        <f>LN(ΡΕΥΣΤΟΤΗΤΑ!V112/ΡΕΥΣΤΟΤΗΤΑ!V111)</f>
        <v>0.30136568051931439</v>
      </c>
      <c r="O110" s="29">
        <f>LN(ΡΕΥΣΤΟΤΗΤΑ!W112/ΡΕΥΣΤΟΤΗΤΑ!W111)</f>
        <v>0.52817467955647357</v>
      </c>
      <c r="P110" s="29">
        <f>LN(ΡΕΥΣΤΟΤΗΤΑ!X112/ΡΕΥΣΤΟΤΗΤΑ!X111)</f>
        <v>1.4325973864100023</v>
      </c>
      <c r="Q110" s="75"/>
    </row>
    <row r="111" spans="1:17">
      <c r="A111" s="28">
        <v>43070</v>
      </c>
      <c r="B111" s="29">
        <f>LN(ΡΕΥΣΤΟΤΗΤΑ!J113/ΡΕΥΣΤΟΤΗΤΑ!J112)</f>
        <v>-0.94889555945995108</v>
      </c>
      <c r="C111" s="29">
        <f>LN(ΡΕΥΣΤΟΤΗΤΑ!K113/ΡΕΥΣΤΟΤΗΤΑ!K112)</f>
        <v>0.42396795783584723</v>
      </c>
      <c r="D111" s="29">
        <f>LN(ΡΕΥΣΤΟΤΗΤΑ!L113/ΡΕΥΣΤΟΤΗΤΑ!L112)</f>
        <v>-1.0216512475319814</v>
      </c>
      <c r="E111" s="29">
        <f>LN(ΡΕΥΣΤΟΤΗΤΑ!M113/ΡΕΥΣΤΟΤΗΤΑ!M112)</f>
        <v>-1.2497405299541986</v>
      </c>
      <c r="F111" s="29">
        <f>LN(ΡΕΥΣΤΟΤΗΤΑ!N113/ΡΕΥΣΤΟΤΗΤΑ!N112)</f>
        <v>0.49640412145092722</v>
      </c>
      <c r="G111" s="29">
        <f>LN(ΡΕΥΣΤΟΤΗΤΑ!O113/ΡΕΥΣΤΟΤΗΤΑ!O112)</f>
        <v>-7.9177281397107613E-2</v>
      </c>
      <c r="H111" s="29">
        <f>LN(ΡΕΥΣΤΟΤΗΤΑ!P113/ΡΕΥΣΤΟΤΗΤΑ!P112)</f>
        <v>-1.7660366297064445</v>
      </c>
      <c r="I111" s="29">
        <f>LN(ΡΕΥΣΤΟΤΗΤΑ!Q113/ΡΕΥΣΤΟΤΗΤΑ!Q112)</f>
        <v>-2.649405584436519</v>
      </c>
      <c r="J111" s="29">
        <f>LN(ΡΕΥΣΤΟΤΗΤΑ!R113/ΡΕΥΣΤΟΤΗΤΑ!R112)</f>
        <v>-0.94278169987686899</v>
      </c>
      <c r="K111" s="29">
        <f>LN(ΡΕΥΣΤΟΤΗΤΑ!S113/ΡΕΥΣΤΟΤΗΤΑ!S112)</f>
        <v>-0.95368069484660878</v>
      </c>
      <c r="L111" s="29">
        <f>LN(ΡΕΥΣΤΟΤΗΤΑ!T113/ΡΕΥΣΤΟΤΗΤΑ!T112)</f>
        <v>0.17451627650624146</v>
      </c>
      <c r="M111" s="29">
        <f>LN(ΡΕΥΣΤΟΤΗΤΑ!U113/ΡΕΥΣΤΟΤΗΤΑ!U112)</f>
        <v>-0.46032743423158734</v>
      </c>
      <c r="N111" s="29">
        <f>LN(ΡΕΥΣΤΟΤΗΤΑ!V113/ΡΕΥΣΤΟΤΗΤΑ!V112)</f>
        <v>-0.79026256377900617</v>
      </c>
      <c r="O111" s="29">
        <f>LN(ΡΕΥΣΤΟΤΗΤΑ!W113/ΡΕΥΣΤΟΤΗΤΑ!W112)</f>
        <v>-1.7169110320487726</v>
      </c>
      <c r="P111" s="29">
        <f>LN(ΡΕΥΣΤΟΤΗΤΑ!X113/ΡΕΥΣΤΟΤΗΤΑ!X112)</f>
        <v>1.6797428568046169</v>
      </c>
      <c r="Q111" s="75"/>
    </row>
    <row r="112" spans="1:17">
      <c r="A112" s="28">
        <v>43073</v>
      </c>
      <c r="B112" s="29">
        <f>LN(ΡΕΥΣΤΟΤΗΤΑ!J114/ΡΕΥΣΤΟΤΗΤΑ!J113)</f>
        <v>-3.5238732490723311E-2</v>
      </c>
      <c r="C112" s="29">
        <f>LN(ΡΕΥΣΤΟΤΗΤΑ!K114/ΡΕΥΣΤΟΤΗΤΑ!K113)</f>
        <v>6.7852885407178556E-2</v>
      </c>
      <c r="D112" s="29">
        <f>LN(ΡΕΥΣΤΟΤΗΤΑ!L114/ΡΕΥΣΤΟΤΗΤΑ!L113)</f>
        <v>-0.22006188477680164</v>
      </c>
      <c r="E112" s="29">
        <f>LN(ΡΕΥΣΤΟΤΗΤΑ!M114/ΡΕΥΣΤΟΤΗΤΑ!M113)</f>
        <v>-0.31574042479607572</v>
      </c>
      <c r="F112" s="29">
        <f>LN(ΡΕΥΣΤΟΤΗΤΑ!N114/ΡΕΥΣΤΟΤΗΤΑ!N113)</f>
        <v>0.25338499808771742</v>
      </c>
      <c r="G112" s="29">
        <f>LN(ΡΕΥΣΤΟΤΗΤΑ!O114/ΡΕΥΣΤΟΤΗΤΑ!O113)</f>
        <v>-3.7205165390571189</v>
      </c>
      <c r="H112" s="29">
        <f>LN(ΡΕΥΣΤΟΤΗΤΑ!P114/ΡΕΥΣΤΟΤΗΤΑ!P113)</f>
        <v>0.18859549060568787</v>
      </c>
      <c r="I112" s="29">
        <f>LN(ΡΕΥΣΤΟΤΗΤΑ!Q114/ΡΕΥΣΤΟΤΗΤΑ!Q113)</f>
        <v>-0.9302961431473471</v>
      </c>
      <c r="J112" s="29">
        <f>LN(ΡΕΥΣΤΟΤΗΤΑ!R114/ΡΕΥΣΤΟΤΗΤΑ!R113)</f>
        <v>0.67111323958233005</v>
      </c>
      <c r="K112" s="29">
        <f>LN(ΡΕΥΣΤΟΤΗΤΑ!S114/ΡΕΥΣΤΟΤΗΤΑ!S113)</f>
        <v>-0.73982997581493681</v>
      </c>
      <c r="L112" s="29">
        <f>LN(ΡΕΥΣΤΟΤΗΤΑ!T114/ΡΕΥΣΤΟΤΗΤΑ!T113)</f>
        <v>0.24455448365770163</v>
      </c>
      <c r="M112" s="29">
        <f>LN(ΡΕΥΣΤΟΤΗΤΑ!U114/ΡΕΥΣΤΟΤΗΤΑ!U113)</f>
        <v>-0.72291242059990424</v>
      </c>
      <c r="N112" s="29">
        <f>LN(ΡΕΥΣΤΟΤΗΤΑ!V114/ΡΕΥΣΤΟΤΗΤΑ!V113)</f>
        <v>0.17869259356878725</v>
      </c>
      <c r="O112" s="29">
        <f>LN(ΡΕΥΣΤΟΤΗΤΑ!W114/ΡΕΥΣΤΟΤΗΤΑ!W113)</f>
        <v>0.6043640058916081</v>
      </c>
      <c r="P112" s="29">
        <f>LN(ΡΕΥΣΤΟΤΗΤΑ!X114/ΡΕΥΣΤΟΤΗΤΑ!X113)</f>
        <v>-1.5862691160105296</v>
      </c>
      <c r="Q112" s="75"/>
    </row>
    <row r="113" spans="1:17">
      <c r="A113" s="28">
        <v>43074</v>
      </c>
      <c r="B113" s="29">
        <f>LN(ΡΕΥΣΤΟΤΗΤΑ!J115/ΡΕΥΣΤΟΤΗΤΑ!J114)</f>
        <v>1.4160118346950368</v>
      </c>
      <c r="C113" s="29">
        <f>LN(ΡΕΥΣΤΟΤΗΤΑ!K115/ΡΕΥΣΤΟΤΗΤΑ!K114)</f>
        <v>-0.13181253129014761</v>
      </c>
      <c r="D113" s="29">
        <f>LN(ΡΕΥΣΤΟΤΗΤΑ!L115/ΡΕΥΣΤΟΤΗΤΑ!L114)</f>
        <v>-0.2328054622259467</v>
      </c>
      <c r="E113" s="29">
        <f>LN(ΡΕΥΣΤΟΤΗΤΑ!M115/ΡΕΥΣΤΟΤΗΤΑ!M114)</f>
        <v>-0.11956807289706248</v>
      </c>
      <c r="F113" s="29">
        <f>LN(ΡΕΥΣΤΟΤΗΤΑ!N115/ΡΕΥΣΤΟΤΗΤΑ!N114)</f>
        <v>0.83852804028306227</v>
      </c>
      <c r="G113" s="29">
        <f>LN(ΡΕΥΣΤΟΤΗΤΑ!O115/ΡΕΥΣΤΟΤΗΤΑ!O114)</f>
        <v>1.6666955277026307</v>
      </c>
      <c r="H113" s="29">
        <f>LN(ΡΕΥΣΤΟΤΗΤΑ!P115/ΡΕΥΣΤΟΤΗΤΑ!P114)</f>
        <v>-0.3831715117114618</v>
      </c>
      <c r="I113" s="29">
        <f>LN(ΡΕΥΣΤΟΤΗΤΑ!Q115/ΡΕΥΣΤΟΤΗΤΑ!Q114)</f>
        <v>2.8698550521137776</v>
      </c>
      <c r="J113" s="29">
        <f>LN(ΡΕΥΣΤΟΤΗΤΑ!R115/ΡΕΥΣΤΟΤΗΤΑ!R114)</f>
        <v>-1.0153420783387166</v>
      </c>
      <c r="K113" s="29">
        <f>LN(ΡΕΥΣΤΟΤΗΤΑ!S115/ΡΕΥΣΤΟΤΗΤΑ!S114)</f>
        <v>-0.26156377302910316</v>
      </c>
      <c r="L113" s="29">
        <f>LN(ΡΕΥΣΤΟΤΗΤΑ!T115/ΡΕΥΣΤΟΤΗΤΑ!T114)</f>
        <v>-0.18803543945565288</v>
      </c>
      <c r="M113" s="29">
        <f>LN(ΡΕΥΣΤΟΤΗΤΑ!U115/ΡΕΥΣΤΟΤΗΤΑ!U114)</f>
        <v>0.12964148812434534</v>
      </c>
      <c r="N113" s="29">
        <f>LN(ΡΕΥΣΤΟΤΗΤΑ!V115/ΡΕΥΣΤΟΤΗΤΑ!V114)</f>
        <v>-1.1341863325868033</v>
      </c>
      <c r="O113" s="29">
        <f>LN(ΡΕΥΣΤΟΤΗΤΑ!W115/ΡΕΥΣΤΟΤΗΤΑ!W114)</f>
        <v>1.1711248203085529</v>
      </c>
      <c r="P113" s="29">
        <f>LN(ΡΕΥΣΤΟΤΗΤΑ!X115/ΡΕΥΣΤΟΤΗΤΑ!X114)</f>
        <v>-2.445093168389739</v>
      </c>
      <c r="Q113" s="75"/>
    </row>
    <row r="114" spans="1:17">
      <c r="A114" s="28">
        <v>43075</v>
      </c>
      <c r="B114" s="29">
        <f>LN(ΡΕΥΣΤΟΤΗΤΑ!J116/ΡΕΥΣΤΟΤΗΤΑ!J115)</f>
        <v>-0.98466534545837892</v>
      </c>
      <c r="C114" s="29">
        <f>LN(ΡΕΥΣΤΟΤΗΤΑ!K116/ΡΕΥΣΤΟΤΗΤΑ!K115)</f>
        <v>-0.26099095132408257</v>
      </c>
      <c r="D114" s="29">
        <f>LN(ΡΕΥΣΤΟΤΗΤΑ!L116/ΡΕΥΣΤΟΤΗΤΑ!L115)</f>
        <v>3.3934000712021235</v>
      </c>
      <c r="E114" s="29">
        <f>LN(ΡΕΥΣΤΟΤΗΤΑ!M116/ΡΕΥΣΤΟΤΗΤΑ!M115)</f>
        <v>1.0029049204317224</v>
      </c>
      <c r="F114" s="29">
        <f>LN(ΡΕΥΣΤΟΤΗΤΑ!N116/ΡΕΥΣΤΟΤΗΤΑ!N115)</f>
        <v>0.46950963891661723</v>
      </c>
      <c r="G114" s="29">
        <f>LN(ΡΕΥΣΤΟΤΗΤΑ!O116/ΡΕΥΣΤΟΤΗΤΑ!O115)</f>
        <v>1.6791275619130772</v>
      </c>
      <c r="H114" s="29">
        <f>LN(ΡΕΥΣΤΟΤΗΤΑ!P116/ΡΕΥΣΤΟΤΗΤΑ!P115)</f>
        <v>-0.14165146372478984</v>
      </c>
      <c r="I114" s="29">
        <f>LN(ΡΕΥΣΤΟΤΗΤΑ!Q116/ΡΕΥΣΤΟΤΗΤΑ!Q115)</f>
        <v>-0.70796828973720305</v>
      </c>
      <c r="J114" s="29">
        <f>LN(ΡΕΥΣΤΟΤΗΤΑ!R116/ΡΕΥΣΤΟΤΗΤΑ!R115)</f>
        <v>-6.5729815989965052</v>
      </c>
      <c r="K114" s="29">
        <f>LN(ΡΕΥΣΤΟΤΗΤΑ!S116/ΡΕΥΣΤΟΤΗΤΑ!S115)</f>
        <v>1.5246326241197108</v>
      </c>
      <c r="L114" s="29">
        <f>LN(ΡΕΥΣΤΟΤΗΤΑ!T116/ΡΕΥΣΤΟΤΗΤΑ!T115)</f>
        <v>0.18205215034371452</v>
      </c>
      <c r="M114" s="29">
        <f>LN(ΡΕΥΣΤΟΤΗΤΑ!U116/ΡΕΥΣΤΟΤΗΤΑ!U115)</f>
        <v>0.26342802213497268</v>
      </c>
      <c r="N114" s="29">
        <f>LN(ΡΕΥΣΤΟΤΗΤΑ!V116/ΡΕΥΣΤΟΤΗΤΑ!V115)</f>
        <v>0.65777221070515091</v>
      </c>
      <c r="O114" s="29">
        <f>LN(ΡΕΥΣΤΟΤΗΤΑ!W116/ΡΕΥΣΤΟΤΗΤΑ!W115)</f>
        <v>7.0830898151721583E-2</v>
      </c>
      <c r="P114" s="29">
        <f>LN(ΡΕΥΣΤΟΤΗΤΑ!X116/ΡΕΥΣΤΟΤΗΤΑ!X115)</f>
        <v>0.65392646740666405</v>
      </c>
      <c r="Q114" s="75"/>
    </row>
    <row r="115" spans="1:17">
      <c r="A115" s="28">
        <v>43076</v>
      </c>
      <c r="B115" s="29">
        <f>LN(ΡΕΥΣΤΟΤΗΤΑ!J117/ΡΕΥΣΤΟΤΗΤΑ!J116)</f>
        <v>-9.9652781125776621E-2</v>
      </c>
      <c r="C115" s="29">
        <f>LN(ΡΕΥΣΤΟΤΗΤΑ!K117/ΡΕΥΣΤΟΤΗΤΑ!K116)</f>
        <v>-0.74603435987919897</v>
      </c>
      <c r="D115" s="29">
        <f>LN(ΡΕΥΣΤΟΤΗΤΑ!L117/ΡΕΥΣΤΟΤΗΤΑ!L116)</f>
        <v>-0.53203171425580331</v>
      </c>
      <c r="E115" s="29">
        <f>LN(ΡΕΥΣΤΟΤΗΤΑ!M117/ΡΕΥΣΤΟΤΗΤΑ!M116)</f>
        <v>-0.80717625674807392</v>
      </c>
      <c r="F115" s="29">
        <f>LN(ΡΕΥΣΤΟΤΗΤΑ!N117/ΡΕΥΣΤΟΤΗΤΑ!N116)</f>
        <v>-2.0817221908864183</v>
      </c>
      <c r="G115" s="29">
        <f>LN(ΡΕΥΣΤΟΤΗΤΑ!O117/ΡΕΥΣΤΟΤΗΤΑ!O116)</f>
        <v>3.4310503448118364</v>
      </c>
      <c r="H115" s="29">
        <f>LN(ΡΕΥΣΤΟΤΗΤΑ!P117/ΡΕΥΣΤΟΤΗΤΑ!P116)</f>
        <v>0.11318762751928506</v>
      </c>
      <c r="I115" s="29">
        <f>LN(ΡΕΥΣΤΟΤΗΤΑ!Q117/ΡΕΥΣΤΟΤΗΤΑ!Q116)</f>
        <v>-0.92074408484116532</v>
      </c>
      <c r="J115" s="29">
        <f>LN(ΡΕΥΣΤΟΤΗΤΑ!R117/ΡΕΥΣΤΟΤΗΤΑ!R116)</f>
        <v>4.5379614362946414</v>
      </c>
      <c r="K115" s="29">
        <f>LN(ΡΕΥΣΤΟΤΗΤΑ!S117/ΡΕΥΣΤΟΤΗΤΑ!S116)</f>
        <v>-0.34254795826559253</v>
      </c>
      <c r="L115" s="29">
        <f>LN(ΡΕΥΣΤΟΤΗΤΑ!T117/ΡΕΥΣΤΟΤΗΤΑ!T116)</f>
        <v>-0.97200931248598366</v>
      </c>
      <c r="M115" s="29">
        <f>LN(ΡΕΥΣΤΟΤΗΤΑ!U117/ΡΕΥΣΤΟΤΗΤΑ!U116)</f>
        <v>0.11098724398951872</v>
      </c>
      <c r="N115" s="29">
        <f>LN(ΡΕΥΣΤΟΤΗΤΑ!V117/ΡΕΥΣΤΟΤΗΤΑ!V116)</f>
        <v>-0.39963973349391069</v>
      </c>
      <c r="O115" s="29">
        <f>LN(ΡΕΥΣΤΟΤΗΤΑ!W117/ΡΕΥΣΤΟΤΗΤΑ!W116)</f>
        <v>-6.4780079543045502E-2</v>
      </c>
      <c r="P115" s="29">
        <f>LN(ΡΕΥΣΤΟΤΗΤΑ!X117/ΡΕΥΣΤΟΤΗΤΑ!X116)</f>
        <v>0.81732945045835936</v>
      </c>
      <c r="Q115" s="75"/>
    </row>
    <row r="116" spans="1:17">
      <c r="A116" s="28">
        <v>43077</v>
      </c>
      <c r="B116" s="29">
        <f>LN(ΡΕΥΣΤΟΤΗΤΑ!J118/ΡΕΥΣΤΟΤΗΤΑ!J117)</f>
        <v>-0.85646347734990491</v>
      </c>
      <c r="C116" s="29">
        <f>LN(ΡΕΥΣΤΟΤΗΤΑ!K118/ΡΕΥΣΤΟΤΗΤΑ!K117)</f>
        <v>1.3149878125849088</v>
      </c>
      <c r="D116" s="29">
        <f>LN(ΡΕΥΣΤΟΤΗΤΑ!L118/ΡΕΥΣΤΟΤΗΤΑ!L117)</f>
        <v>-7.8516942761411926E-2</v>
      </c>
      <c r="E116" s="29">
        <f>LN(ΡΕΥΣΤΟΤΗΤΑ!M118/ΡΕΥΣΤΟΤΗΤΑ!M117)</f>
        <v>-0.16907069559037732</v>
      </c>
      <c r="F116" s="29">
        <f>LN(ΡΕΥΣΤΟΤΗΤΑ!N118/ΡΕΥΣΤΟΤΗΤΑ!N117)</f>
        <v>0.75451306421945452</v>
      </c>
      <c r="G116" s="29">
        <f>LN(ΡΕΥΣΤΟΤΗΤΑ!O118/ΡΕΥΣΤΟΤΗΤΑ!O117)</f>
        <v>-6.890202119734548</v>
      </c>
      <c r="H116" s="29">
        <f>LN(ΡΕΥΣΤΟΤΗΤΑ!P118/ΡΕΥΣΤΟΤΗΤΑ!P117)</f>
        <v>-0.47940914159820991</v>
      </c>
      <c r="I116" s="29">
        <f>LN(ΡΕΥΣΤΟΤΗΤΑ!Q118/ΡΕΥΣΤΟΤΗΤΑ!Q117)</f>
        <v>-0.67461898254216235</v>
      </c>
      <c r="J116" s="29">
        <f>LN(ΡΕΥΣΤΟΤΗΤΑ!R118/ΡΕΥΣΤΟΤΗΤΑ!R117)</f>
        <v>3.5984104779261918</v>
      </c>
      <c r="K116" s="29">
        <f>LN(ΡΕΥΣΤΟΤΗΤΑ!S118/ΡΕΥΣΤΟΤΗΤΑ!S117)</f>
        <v>0.2496336457319242</v>
      </c>
      <c r="L116" s="29">
        <f>LN(ΡΕΥΣΤΟΤΗΤΑ!T118/ΡΕΥΣΤΟΤΗΤΑ!T117)</f>
        <v>0.70745035730609374</v>
      </c>
      <c r="M116" s="29">
        <f>LN(ΡΕΥΣΤΟΤΗΤΑ!U118/ΡΕΥΣΤΟΤΗΤΑ!U117)</f>
        <v>0.40629200779887004</v>
      </c>
      <c r="N116" s="29">
        <f>LN(ΡΕΥΣΤΟΤΗΤΑ!V118/ΡΕΥΣΤΟΤΗΤΑ!V117)</f>
        <v>0.80311566207920693</v>
      </c>
      <c r="O116" s="29">
        <f>LN(ΡΕΥΣΤΟΤΗΤΑ!W118/ΡΕΥΣΤΟΤΗΤΑ!W117)</f>
        <v>0.41150531145127539</v>
      </c>
      <c r="P116" s="29">
        <f>LN(ΡΕΥΣΤΟΤΗΤΑ!X118/ΡΕΥΣΤΟΤΗΤΑ!X117)</f>
        <v>-6.2334298526627796</v>
      </c>
      <c r="Q116" s="75"/>
    </row>
    <row r="117" spans="1:17">
      <c r="A117" s="28">
        <v>43080</v>
      </c>
      <c r="B117" s="29">
        <f>LN(ΡΕΥΣΤΟΤΗΤΑ!J119/ΡΕΥΣΤΟΤΗΤΑ!J118)</f>
        <v>0.67569934618081517</v>
      </c>
      <c r="C117" s="29">
        <f>LN(ΡΕΥΣΤΟΤΗΤΑ!K119/ΡΕΥΣΤΟΤΗΤΑ!K118)</f>
        <v>-1.0935979405294689</v>
      </c>
      <c r="D117" s="29">
        <f>LN(ΡΕΥΣΤΟΤΗΤΑ!L119/ΡΕΥΣΤΟΤΗΤΑ!L118)</f>
        <v>-4.4731414232481042</v>
      </c>
      <c r="E117" s="29">
        <f>LN(ΡΕΥΣΤΟΤΗΤΑ!M119/ΡΕΥΣΤΟΤΗΤΑ!M118)</f>
        <v>-0.61525219810036713</v>
      </c>
      <c r="F117" s="29">
        <f>LN(ΡΕΥΣΤΟΤΗΤΑ!N119/ΡΕΥΣΤΟΤΗΤΑ!N118)</f>
        <v>-1.6835825253414486E-2</v>
      </c>
      <c r="G117" s="29">
        <f>LN(ΡΕΥΣΤΟΤΗΤΑ!O119/ΡΕΥΣΤΟΤΗΤΑ!O118)</f>
        <v>2.2544447176661109</v>
      </c>
      <c r="H117" s="29">
        <f>LN(ΡΕΥΣΤΟΤΗΤΑ!P119/ΡΕΥΣΤΟΤΗΤΑ!P118)</f>
        <v>0.3479356870767602</v>
      </c>
      <c r="I117" s="29">
        <f>LN(ΡΕΥΣΤΟΤΗΤΑ!Q119/ΡΕΥΣΤΟΤΗΤΑ!Q118)</f>
        <v>-1.4451459870266365</v>
      </c>
      <c r="J117" s="29">
        <f>LN(ΡΕΥΣΤΟΤΗΤΑ!R119/ΡΕΥΣΤΟΤΗΤΑ!R118)</f>
        <v>-0.64249802743727391</v>
      </c>
      <c r="K117" s="29">
        <f>LN(ΡΕΥΣΤΟΤΗΤΑ!S119/ΡΕΥΣΤΟΤΗΤΑ!S118)</f>
        <v>-1.0305606643897005</v>
      </c>
      <c r="L117" s="29">
        <f>LN(ΡΕΥΣΤΟΤΗΤΑ!T119/ΡΕΥΣΤΟΤΗΤΑ!T118)</f>
        <v>-0.37134816555704375</v>
      </c>
      <c r="M117" s="29">
        <f>LN(ΡΕΥΣΤΟΤΗΤΑ!U119/ΡΕΥΣΤΟΤΗΤΑ!U118)</f>
        <v>-1.4483857034849388</v>
      </c>
      <c r="N117" s="29">
        <f>LN(ΡΕΥΣΤΟΤΗΤΑ!V119/ΡΕΥΣΤΟΤΗΤΑ!V118)</f>
        <v>-0.3056433790154478</v>
      </c>
      <c r="O117" s="29">
        <f>LN(ΡΕΥΣΤΟΤΗΤΑ!W119/ΡΕΥΣΤΟΤΗΤΑ!W118)</f>
        <v>-0.97574660717298489</v>
      </c>
      <c r="P117" s="29">
        <f>LN(ΡΕΥΣΤΟΤΗΤΑ!X119/ΡΕΥΣΤΟΤΗΤΑ!X118)</f>
        <v>7.4794690192585511</v>
      </c>
      <c r="Q117" s="75"/>
    </row>
    <row r="118" spans="1:17">
      <c r="A118" s="28">
        <v>43081</v>
      </c>
      <c r="B118" s="29">
        <f>LN(ΡΕΥΣΤΟΤΗΤΑ!J120/ΡΕΥΣΤΟΤΗΤΑ!J119)</f>
        <v>0.73989490882248721</v>
      </c>
      <c r="C118" s="29">
        <f>LN(ΡΕΥΣΤΟΤΗΤΑ!K120/ΡΕΥΣΤΟΤΗΤΑ!K119)</f>
        <v>0.73049001639284505</v>
      </c>
      <c r="D118" s="29">
        <f>LN(ΡΕΥΣΤΟΤΗΤΑ!L120/ΡΕΥΣΤΟΤΗΤΑ!L119)</f>
        <v>-0.45953232937844019</v>
      </c>
      <c r="E118" s="29">
        <f>LN(ΡΕΥΣΤΟΤΗΤΑ!M120/ΡΕΥΣΤΟΤΗΤΑ!M119)</f>
        <v>0.71993423820959768</v>
      </c>
      <c r="F118" s="29">
        <f>LN(ΡΕΥΣΤΟΤΗΤΑ!N120/ΡΕΥΣΤΟΤΗΤΑ!N119)</f>
        <v>1.5882253349322053</v>
      </c>
      <c r="G118" s="29">
        <f>LN(ΡΕΥΣΤΟΤΗΤΑ!O120/ΡΕΥΣΤΟΤΗΤΑ!O119)</f>
        <v>1.2934470431468481</v>
      </c>
      <c r="H118" s="29">
        <f>LN(ΡΕΥΣΤΟΤΗΤΑ!P120/ΡΕΥΣΤΟΤΗΤΑ!P119)</f>
        <v>-3.0664096963601217E-4</v>
      </c>
      <c r="I118" s="29">
        <f>LN(ΡΕΥΣΤΟΤΗΤΑ!Q120/ΡΕΥΣΤΟΤΗΤΑ!Q119)</f>
        <v>1.7110531053617646</v>
      </c>
      <c r="J118" s="29">
        <f>LN(ΡΕΥΣΤΟΤΗΤΑ!R120/ΡΕΥΣΤΟΤΗΤΑ!R119)</f>
        <v>-3.7803018200792513</v>
      </c>
      <c r="K118" s="29">
        <f>LN(ΡΕΥΣΤΟΤΗΤΑ!S120/ΡΕΥΣΤΟΤΗΤΑ!S119)</f>
        <v>-0.47012704926837612</v>
      </c>
      <c r="L118" s="29">
        <f>LN(ΡΕΥΣΤΟΤΗΤΑ!T120/ΡΕΥΣΤΟΤΗΤΑ!T119)</f>
        <v>-6.7309062289054762E-3</v>
      </c>
      <c r="M118" s="29">
        <f>LN(ΡΕΥΣΤΟΤΗΤΑ!U120/ΡΕΥΣΤΟΤΗΤΑ!U119)</f>
        <v>1.0306548277121546</v>
      </c>
      <c r="N118" s="29">
        <f>LN(ΡΕΥΣΤΟΤΗΤΑ!V120/ΡΕΥΣΤΟΤΗΤΑ!V119)</f>
        <v>-0.23705213278863993</v>
      </c>
      <c r="O118" s="29">
        <f>LN(ΡΕΥΣΤΟΤΗΤΑ!W120/ΡΕΥΣΤΟΤΗΤΑ!W119)</f>
        <v>-2.0026759897194766</v>
      </c>
      <c r="P118" s="29">
        <f>LN(ΡΕΥΣΤΟΤΗΤΑ!X120/ΡΕΥΣΤΟΤΗΤΑ!X119)</f>
        <v>-8.454576486109866E-2</v>
      </c>
      <c r="Q118" s="75"/>
    </row>
    <row r="119" spans="1:17">
      <c r="A119" s="28">
        <v>43082</v>
      </c>
      <c r="B119" s="29">
        <f>LN(ΡΕΥΣΤΟΤΗΤΑ!J121/ΡΕΥΣΤΟΤΗΤΑ!J120)</f>
        <v>3.6964154893430377</v>
      </c>
      <c r="C119" s="29">
        <f>LN(ΡΕΥΣΤΟΤΗΤΑ!K121/ΡΕΥΣΤΟΤΗΤΑ!K120)</f>
        <v>0.4555964590851907</v>
      </c>
      <c r="D119" s="29">
        <f>LN(ΡΕΥΣΤΟΤΗΤΑ!L121/ΡΕΥΣΤΟΤΗΤΑ!L120)</f>
        <v>4.5379614362946414</v>
      </c>
      <c r="E119" s="29">
        <f>LN(ΡΕΥΣΤΟΤΗΤΑ!M121/ΡΕΥΣΤΟΤΗΤΑ!M120)</f>
        <v>7.5593179943227631E-2</v>
      </c>
      <c r="F119" s="29">
        <f>LN(ΡΕΥΣΤΟΤΗΤΑ!N121/ΡΕΥΣΤΟΤΗΤΑ!N120)</f>
        <v>-0.54909003290251779</v>
      </c>
      <c r="G119" s="29">
        <f>LN(ΡΕΥΣΤΟΤΗΤΑ!O121/ΡΕΥΣΤΟΤΗΤΑ!O120)</f>
        <v>1.702285230407143</v>
      </c>
      <c r="H119" s="29">
        <f>LN(ΡΕΥΣΤΟΤΗΤΑ!P121/ΡΕΥΣΤΟΤΗΤΑ!P120)</f>
        <v>-0.17444449362258083</v>
      </c>
      <c r="I119" s="29">
        <f>LN(ΡΕΥΣΤΟΤΗΤΑ!Q121/ΡΕΥΣΤΟΤΗΤΑ!Q120)</f>
        <v>0.91418720769681561</v>
      </c>
      <c r="J119" s="29">
        <f>LN(ΡΕΥΣΤΟΤΗΤΑ!R121/ΡΕΥΣΤΟΤΗΤΑ!R120)</f>
        <v>4.0671488194136103</v>
      </c>
      <c r="K119" s="29">
        <f>LN(ΡΕΥΣΤΟΤΗΤΑ!S121/ΡΕΥΣΤΟΤΗΤΑ!S120)</f>
        <v>0.65769149118066672</v>
      </c>
      <c r="L119" s="29">
        <f>LN(ΡΕΥΣΤΟΤΗΤΑ!T121/ΡΕΥΣΤΟΤΗΤΑ!T120)</f>
        <v>2.3487991381257074</v>
      </c>
      <c r="M119" s="29">
        <f>LN(ΡΕΥΣΤΟΤΗΤΑ!U121/ΡΕΥΣΤΟΤΗΤΑ!U120)</f>
        <v>0.54666997118784</v>
      </c>
      <c r="N119" s="29">
        <f>LN(ΡΕΥΣΤΟΤΗΤΑ!V121/ΡΕΥΣΤΟΤΗΤΑ!V120)</f>
        <v>0.75240850864168307</v>
      </c>
      <c r="O119" s="29">
        <f>LN(ΡΕΥΣΤΟΤΗΤΑ!W121/ΡΕΥΣΤΟΤΗΤΑ!W120)</f>
        <v>0.34451291176131515</v>
      </c>
      <c r="P119" s="29">
        <f>LN(ΡΕΥΣΤΟΤΗΤΑ!X121/ΡΕΥΣΤΟΤΗΤΑ!X120)</f>
        <v>0.15046649521437108</v>
      </c>
      <c r="Q119" s="75"/>
    </row>
    <row r="120" spans="1:17">
      <c r="A120" s="28">
        <v>43083</v>
      </c>
      <c r="B120" s="29">
        <f>LN(ΡΕΥΣΤΟΤΗΤΑ!J122/ΡΕΥΣΤΟΤΗΤΑ!J121)</f>
        <v>-2.2233872829112702</v>
      </c>
      <c r="C120" s="29">
        <f>LN(ΡΕΥΣΤΟΤΗΤΑ!K122/ΡΕΥΣΤΟΤΗΤΑ!K121)</f>
        <v>0.46826749207770557</v>
      </c>
      <c r="D120" s="29">
        <f>LN(ΡΕΥΣΤΟΤΗΤΑ!L122/ΡΕΥΣΤΟΤΗΤΑ!L121)</f>
        <v>-0.50519681317036658</v>
      </c>
      <c r="E120" s="29">
        <f>LN(ΡΕΥΣΤΟΤΗΤΑ!M122/ΡΕΥΣΤΟΤΗΤΑ!M121)</f>
        <v>1.2739624000377139</v>
      </c>
      <c r="F120" s="29">
        <f>LN(ΡΕΥΣΤΟΤΗΤΑ!N122/ΡΕΥΣΤΟΤΗΤΑ!N121)</f>
        <v>-0.1488187614912522</v>
      </c>
      <c r="G120" s="29">
        <f>LN(ΡΕΥΣΤΟΤΗΤΑ!O122/ΡΕΥΣΤΟΤΗΤΑ!O121)</f>
        <v>1.8162814464572465</v>
      </c>
      <c r="H120" s="29">
        <f>LN(ΡΕΥΣΤΟΤΗΤΑ!P122/ΡΕΥΣΤΟΤΗΤΑ!P121)</f>
        <v>1.36538170697419</v>
      </c>
      <c r="I120" s="29">
        <f>LN(ΡΕΥΣΤΟΤΗΤΑ!Q122/ΡΕΥΣΤΟΤΗΤΑ!Q121)</f>
        <v>-0.4429530975294122</v>
      </c>
      <c r="J120" s="29">
        <f>LN(ΡΕΥΣΤΟΤΗΤΑ!R122/ΡΕΥΣΤΟΤΗΤΑ!R121)</f>
        <v>-1.14019167102018</v>
      </c>
      <c r="K120" s="29">
        <f>LN(ΡΕΥΣΤΟΤΗΤΑ!S122/ΡΕΥΣΤΟΤΗΤΑ!S121)</f>
        <v>0.6624023837775328</v>
      </c>
      <c r="L120" s="29">
        <f>LN(ΡΕΥΣΤΟΤΗΤΑ!T122/ΡΕΥΣΤΟΤΗΤΑ!T121)</f>
        <v>-2.0922199098239536</v>
      </c>
      <c r="M120" s="29">
        <f>LN(ΡΕΥΣΤΟΤΗΤΑ!U122/ΡΕΥΣΤΟΤΗΤΑ!U121)</f>
        <v>0.58729832005360938</v>
      </c>
      <c r="N120" s="29">
        <f>LN(ΡΕΥΣΤΟΤΗΤΑ!V122/ΡΕΥΣΤΟΤΗΤΑ!V121)</f>
        <v>-5.7618167366966129E-2</v>
      </c>
      <c r="O120" s="29">
        <f>LN(ΡΕΥΣΤΟΤΗΤΑ!W122/ΡΕΥΣΤΟΤΗΤΑ!W121)</f>
        <v>0.70404900420912897</v>
      </c>
      <c r="P120" s="29">
        <f>LN(ΡΕΥΣΤΟΤΗΤΑ!X122/ΡΕΥΣΤΟΤΗΤΑ!X121)</f>
        <v>-0.32633353257927156</v>
      </c>
      <c r="Q120" s="75"/>
    </row>
    <row r="121" spans="1:17">
      <c r="A121" s="28">
        <v>43084</v>
      </c>
      <c r="B121" s="29">
        <f>LN(ΡΕΥΣΤΟΤΗΤΑ!J123/ΡΕΥΣΤΟΤΗΤΑ!J122)</f>
        <v>0.35197368577480004</v>
      </c>
      <c r="C121" s="29">
        <f>LN(ΡΕΥΣΤΟΤΗΤΑ!K123/ΡΕΥΣΤΟΤΗΤΑ!K122)</f>
        <v>2.0665397076125722E-2</v>
      </c>
      <c r="D121" s="29">
        <f>LN(ΡΕΥΣΤΟΤΗΤΑ!L123/ΡΕΥΣΤΟΤΗΤΑ!L122)</f>
        <v>1.0058100396612226</v>
      </c>
      <c r="E121" s="29">
        <f>LN(ΡΕΥΣΤΟΤΗΤΑ!M123/ΡΕΥΣΤΟΤΗΤΑ!M122)</f>
        <v>0.44456072229974625</v>
      </c>
      <c r="F121" s="29">
        <f>LN(ΡΕΥΣΤΟΤΗΤΑ!N123/ΡΕΥΣΤΟΤΗΤΑ!N122)</f>
        <v>1.1158045935501419</v>
      </c>
      <c r="G121" s="29">
        <f>LN(ΡΕΥΣΤΟΤΗΤΑ!O123/ΡΕΥΣΤΟΤΗΤΑ!O122)</f>
        <v>-1.0343799176841113</v>
      </c>
      <c r="H121" s="29">
        <f>LN(ΡΕΥΣΤΟΤΗΤΑ!P123/ΡΕΥΣΤΟΤΗΤΑ!P122)</f>
        <v>-0.40487382043170966</v>
      </c>
      <c r="I121" s="29">
        <f>LN(ΡΕΥΣΤΟΤΗΤΑ!Q123/ΡΕΥΣΤΟΤΗΤΑ!Q122)</f>
        <v>0.18925613429944327</v>
      </c>
      <c r="J121" s="29">
        <f>LN(ΡΕΥΣΤΟΤΗΤΑ!R123/ΡΕΥΣΤΟΤΗΤΑ!R122)</f>
        <v>-1.7464277372574342</v>
      </c>
      <c r="K121" s="29">
        <f>LN(ΡΕΥΣΤΟΤΗΤΑ!S123/ΡΕΥΣΤΟΤΗΤΑ!S122)</f>
        <v>-9.8414308535380354E-3</v>
      </c>
      <c r="L121" s="29">
        <f>LN(ΡΕΥΣΤΟΤΗΤΑ!T123/ΡΕΥΣΤΟΤΗΤΑ!T122)</f>
        <v>-0.506032325193711</v>
      </c>
      <c r="M121" s="29">
        <f>LN(ΡΕΥΣΤΟΤΗΤΑ!U123/ΡΕΥΣΤΟΤΗΤΑ!U122)</f>
        <v>-0.50388574437550482</v>
      </c>
      <c r="N121" s="29">
        <f>LN(ΡΕΥΣΤΟΤΗΤΑ!V123/ΡΕΥΣΤΟΤΗΤΑ!V122)</f>
        <v>1.1214934870755919</v>
      </c>
      <c r="O121" s="29">
        <f>LN(ΡΕΥΣΤΟΤΗΤΑ!W123/ΡΕΥΣΤΟΤΗΤΑ!W122)</f>
        <v>-0.35496748984241222</v>
      </c>
      <c r="P121" s="29">
        <f>LN(ΡΕΥΣΤΟΤΗΤΑ!X123/ΡΕΥΣΤΟΤΗΤΑ!X122)</f>
        <v>-2.1756311001133053</v>
      </c>
      <c r="Q121" s="75"/>
    </row>
    <row r="122" spans="1:17">
      <c r="A122" s="28">
        <v>43087</v>
      </c>
      <c r="B122" s="29">
        <f>LN(ΡΕΥΣΤΟΤΗΤΑ!J124/ΡΕΥΣΤΟΤΗΤΑ!J123)</f>
        <v>-1.3585907738813237</v>
      </c>
      <c r="C122" s="29">
        <f>LN(ΡΕΥΣΤΟΤΗΤΑ!K124/ΡΕΥΣΤΟΤΗΤΑ!K123)</f>
        <v>-0.57609610532503586</v>
      </c>
      <c r="D122" s="29">
        <f>LN(ΡΕΥΣΤΟΤΗΤΑ!L124/ΡΕΥΣΤΟΤΗΤΑ!L123)</f>
        <v>-6.3566546332392601E-2</v>
      </c>
      <c r="E122" s="29">
        <f>LN(ΡΕΥΣΤΟΤΗΤΑ!M124/ΡΕΥΣΤΟΤΗΤΑ!M123)</f>
        <v>-1.4401337962803378</v>
      </c>
      <c r="F122" s="29">
        <f>LN(ΡΕΥΣΤΟΤΗΤΑ!N124/ΡΕΥΣΤΟΤΗΤΑ!N123)</f>
        <v>-0.45426437421055749</v>
      </c>
      <c r="G122" s="29">
        <f>LN(ΡΕΥΣΤΟΤΗΤΑ!O124/ΡΕΥΣΤΟΤΗΤΑ!O123)</f>
        <v>-0.73061610430112756</v>
      </c>
      <c r="H122" s="29">
        <f>LN(ΡΕΥΣΤΟΤΗΤΑ!P124/ΡΕΥΣΤΟΤΗΤΑ!P123)</f>
        <v>-0.7476144719402632</v>
      </c>
      <c r="I122" s="29">
        <f>LN(ΡΕΥΣΤΟΤΗΤΑ!Q124/ΡΕΥΣΤΟΤΗΤΑ!Q123)</f>
        <v>-0.63520292475219742</v>
      </c>
      <c r="J122" s="29">
        <f>LN(ΡΕΥΣΤΟΤΗΤΑ!R124/ΡΕΥΣΤΟΤΗΤΑ!R123)</f>
        <v>1.7186113742837594</v>
      </c>
      <c r="K122" s="29">
        <f>LN(ΡΕΥΣΤΟΤΗΤΑ!S124/ΡΕΥΣΤΟΤΗΤΑ!S123)</f>
        <v>0.10586160781299724</v>
      </c>
      <c r="L122" s="29">
        <f>LN(ΡΕΥΣΤΟΤΗΤΑ!T124/ΡΕΥΣΤΟΤΗΤΑ!T123)</f>
        <v>1.3277549442060923</v>
      </c>
      <c r="M122" s="29">
        <f>LN(ΡΕΥΣΤΟΤΗΤΑ!U124/ΡΕΥΣΤΟΤΗΤΑ!U123)</f>
        <v>-1.3854192966435766E-2</v>
      </c>
      <c r="N122" s="29">
        <f>LN(ΡΕΥΣΤΟΤΗΤΑ!V124/ΡΕΥΣΤΟΤΗΤΑ!V123)</f>
        <v>-0.99914509915515082</v>
      </c>
      <c r="O122" s="29">
        <f>LN(ΡΕΥΣΤΟΤΗΤΑ!W124/ΡΕΥΣΤΟΤΗΤΑ!W123)</f>
        <v>0.77919878736423676</v>
      </c>
      <c r="P122" s="29">
        <f>LN(ΡΕΥΣΤΟΤΗΤΑ!X124/ΡΕΥΣΤΟΤΗΤΑ!X123)</f>
        <v>4.3123653370749864</v>
      </c>
      <c r="Q122" s="75"/>
    </row>
    <row r="123" spans="1:17">
      <c r="A123" s="28">
        <v>43088</v>
      </c>
      <c r="B123" s="29">
        <f>LN(ΡΕΥΣΤΟΤΗΤΑ!J125/ΡΕΥΣΤΟΤΗΤΑ!J124)</f>
        <v>-0.80665972634541017</v>
      </c>
      <c r="C123" s="29">
        <f>LN(ΡΕΥΣΤΟΤΗΤΑ!K125/ΡΕΥΣΤΟΤΗΤΑ!K124)</f>
        <v>-0.20696070237359909</v>
      </c>
      <c r="D123" s="29">
        <f>LN(ΡΕΥΣΤΟΤΗΤΑ!L125/ΡΕΥΣΤΟΤΗΤΑ!L124)</f>
        <v>-2.1320385974515239</v>
      </c>
      <c r="E123" s="29">
        <f>LN(ΡΕΥΣΤΟΤΗΤΑ!M125/ΡΕΥΣΤΟΤΗΤΑ!M124)</f>
        <v>-0.55811933235337985</v>
      </c>
      <c r="F123" s="29">
        <f>LN(ΡΕΥΣΤΟΤΗΤΑ!N125/ΡΕΥΣΤΟΤΗΤΑ!N124)</f>
        <v>-0.89925991618680534</v>
      </c>
      <c r="G123" s="29">
        <f>LN(ΡΕΥΣΤΟΤΗΤΑ!O125/ΡΕΥΣΤΟΤΗΤΑ!O124)</f>
        <v>1.7520541647721797</v>
      </c>
      <c r="H123" s="29">
        <f>LN(ΡΕΥΣΤΟΤΗΤΑ!P125/ΡΕΥΣΤΟΤΗΤΑ!P124)</f>
        <v>0.2699378248338356</v>
      </c>
      <c r="I123" s="29">
        <f>LN(ΡΕΥΣΤΟΤΗΤΑ!Q125/ΡΕΥΣΤΟΤΗΤΑ!Q124)</f>
        <v>-0.22113331671912764</v>
      </c>
      <c r="J123" s="29">
        <f>LN(ΡΕΥΣΤΟΤΗΤΑ!R125/ΡΕΥΣΤΟΤΗΤΑ!R124)</f>
        <v>0.9463254033193198</v>
      </c>
      <c r="K123" s="29">
        <f>LN(ΡΕΥΣΤΟΤΗΤΑ!S125/ΡΕΥΣΤΟΤΗΤΑ!S124)</f>
        <v>-0.8225246720028766</v>
      </c>
      <c r="L123" s="29">
        <f>LN(ΡΕΥΣΤΟΤΗΤΑ!T125/ΡΕΥΣΤΟΤΗΤΑ!T124)</f>
        <v>-3.7368670232703675E-2</v>
      </c>
      <c r="M123" s="29">
        <f>LN(ΡΕΥΣΤΟΤΗΤΑ!U125/ΡΕΥΣΤΟΤΗΤΑ!U124)</f>
        <v>-0.22327795592362487</v>
      </c>
      <c r="N123" s="29">
        <f>LN(ΡΕΥΣΤΟΤΗΤΑ!V125/ΡΕΥΣΤΟΤΗΤΑ!V124)</f>
        <v>-0.70775043078920896</v>
      </c>
      <c r="O123" s="29">
        <f>LN(ΡΕΥΣΤΟΤΗΤΑ!W125/ΡΕΥΣΤΟΤΗΤΑ!W124)</f>
        <v>2.1923343036466956E-2</v>
      </c>
      <c r="P123" s="29">
        <f>LN(ΡΕΥΣΤΟΤΗΤΑ!X125/ΡΕΥΣΤΟΤΗΤΑ!X124)</f>
        <v>-2.0004688908852959</v>
      </c>
      <c r="Q123" s="75"/>
    </row>
    <row r="124" spans="1:17">
      <c r="A124" s="28">
        <v>43089</v>
      </c>
      <c r="B124" s="29">
        <f>LN(ΡΕΥΣΤΟΤΗΤΑ!J126/ΡΕΥΣΤΟΤΗΤΑ!J125)</f>
        <v>0.20437254843638897</v>
      </c>
      <c r="C124" s="29">
        <f>LN(ΡΕΥΣΤΟΤΗΤΑ!K126/ΡΕΥΣΤΟΤΗΤΑ!K125)</f>
        <v>0.15911954758850894</v>
      </c>
      <c r="D124" s="29">
        <f>LN(ΡΕΥΣΤΟΤΗΤΑ!L126/ΡΕΥΣΤΟΤΗΤΑ!L125)</f>
        <v>0.98567187748751428</v>
      </c>
      <c r="E124" s="29">
        <f>LN(ΡΕΥΣΤΟΤΗΤΑ!M126/ΡΕΥΣΤΟΤΗΤΑ!M125)</f>
        <v>1.1168704027140832</v>
      </c>
      <c r="F124" s="29">
        <f>LN(ΡΕΥΣΤΟΤΗΤΑ!N126/ΡΕΥΣΤΟΤΗΤΑ!N125)</f>
        <v>0.1225973942725722</v>
      </c>
      <c r="G124" s="29">
        <f>LN(ΡΕΥΣΤΟΤΗΤΑ!O126/ΡΕΥΣΤΟΤΗΤΑ!O125)</f>
        <v>0.22521587616733896</v>
      </c>
      <c r="H124" s="29">
        <f>LN(ΡΕΥΣΤΟΤΗΤΑ!P126/ΡΕΥΣΤΟΤΗΤΑ!P125)</f>
        <v>-0.31372419190404216</v>
      </c>
      <c r="I124" s="29">
        <f>LN(ΡΕΥΣΤΟΤΗΤΑ!Q126/ΡΕΥΣΤΟΤΗΤΑ!Q125)</f>
        <v>0.58498086610714772</v>
      </c>
      <c r="J124" s="29">
        <f>LN(ΡΕΥΣΤΟΤΗΤΑ!R126/ΡΕΥΣΤΟΤΗΤΑ!R125)</f>
        <v>-1.3810941413927831</v>
      </c>
      <c r="K124" s="29">
        <f>LN(ΡΕΥΣΤΟΤΗΤΑ!S126/ΡΕΥΣΤΟΤΗΤΑ!S125)</f>
        <v>0.53094093154111355</v>
      </c>
      <c r="L124" s="29">
        <f>LN(ΡΕΥΣΤΟΤΗΤΑ!T126/ΡΕΥΣΤΟΤΗΤΑ!T125)</f>
        <v>-0.40876000400501694</v>
      </c>
      <c r="M124" s="29">
        <f>LN(ΡΕΥΣΤΟΤΗΤΑ!U126/ΡΕΥΣΤΟΤΗΤΑ!U125)</f>
        <v>0.91577890606147949</v>
      </c>
      <c r="N124" s="29">
        <f>LN(ΡΕΥΣΤΟΤΗΤΑ!V126/ΡΕΥΣΤΟΤΗΤΑ!V125)</f>
        <v>0.67100720060163899</v>
      </c>
      <c r="O124" s="29">
        <f>LN(ΡΕΥΣΤΟΤΗΤΑ!W126/ΡΕΥΣΤΟΤΗΤΑ!W125)</f>
        <v>-0.82004363045381823</v>
      </c>
      <c r="P124" s="29">
        <f>LN(ΡΕΥΣΤΟΤΗΤΑ!X126/ΡΕΥΣΤΟΤΗΤΑ!X125)</f>
        <v>-0.61657682686108195</v>
      </c>
      <c r="Q124" s="75"/>
    </row>
    <row r="125" spans="1:17">
      <c r="A125" s="28">
        <v>43090</v>
      </c>
      <c r="B125" s="29">
        <f>LN(ΡΕΥΣΤΟΤΗΤΑ!J127/ΡΕΥΣΤΟΤΗΤΑ!J126)</f>
        <v>0.91325582817900097</v>
      </c>
      <c r="C125" s="29">
        <f>LN(ΡΕΥΣΤΟΤΗΤΑ!K127/ΡΕΥΣΤΟΤΗΤΑ!K126)</f>
        <v>-0.44975453360807244</v>
      </c>
      <c r="D125" s="29">
        <f>LN(ΡΕΥΣΤΟΤΗΤΑ!L127/ΡΕΥΣΤΟΤΗΤΑ!L126)</f>
        <v>-0.61645455977169095</v>
      </c>
      <c r="E125" s="29">
        <f>LN(ΡΕΥΣΤΟΤΗΤΑ!M127/ΡΕΥΣΤΟΤΗΤΑ!M126)</f>
        <v>-0.32601311112964965</v>
      </c>
      <c r="F125" s="29">
        <f>LN(ΡΕΥΣΤΟΤΗΤΑ!N127/ΡΕΥΣΤΟΤΗΤΑ!N126)</f>
        <v>-1.556247970579854</v>
      </c>
      <c r="G125" s="29">
        <f>LN(ΡΕΥΣΤΟΤΗΤΑ!O127/ΡΕΥΣΤΟΤΗΤΑ!O126)</f>
        <v>-2.0645578581960198</v>
      </c>
      <c r="H125" s="29">
        <f>LN(ΡΕΥΣΤΟΤΗΤΑ!P127/ΡΕΥΣΤΟΤΗΤΑ!P126)</f>
        <v>-0.47699626290412089</v>
      </c>
      <c r="I125" s="29">
        <f>LN(ΡΕΥΣΤΟΤΗΤΑ!Q127/ΡΕΥΣΤΟΤΗΤΑ!Q126)</f>
        <v>0.23302401704165993</v>
      </c>
      <c r="J125" s="29">
        <f>LN(ΡΕΥΣΤΟΤΗΤΑ!R127/ΡΕΥΣΤΟΤΗΤΑ!R126)</f>
        <v>-0.25101808808018949</v>
      </c>
      <c r="K125" s="29">
        <f>LN(ΡΕΥΣΤΟΤΗΤΑ!S127/ΡΕΥΣΤΟΤΗΤΑ!S126)</f>
        <v>-0.17191431568712842</v>
      </c>
      <c r="L125" s="29">
        <f>LN(ΡΕΥΣΤΟΤΗΤΑ!T127/ΡΕΥΣΤΟΤΗΤΑ!T126)</f>
        <v>0.22581325181714398</v>
      </c>
      <c r="M125" s="29">
        <f>LN(ΡΕΥΣΤΟΤΗΤΑ!U127/ΡΕΥΣΤΟΤΗΤΑ!U126)</f>
        <v>-1.1831932394136939</v>
      </c>
      <c r="N125" s="29">
        <f>LN(ΡΕΥΣΤΟΤΗΤΑ!V127/ΡΕΥΣΤΟΤΗΤΑ!V126)</f>
        <v>-0.17540652743990753</v>
      </c>
      <c r="O125" s="29">
        <f>LN(ΡΕΥΣΤΟΤΗΤΑ!W127/ΡΕΥΣΤΟΤΗΤΑ!W126)</f>
        <v>0.13430064935365382</v>
      </c>
      <c r="P125" s="29">
        <f>LN(ΡΕΥΣΤΟΤΗΤΑ!X127/ΡΕΥΣΤΟΤΗΤΑ!X126)</f>
        <v>1.4088329999539155</v>
      </c>
      <c r="Q125" s="75"/>
    </row>
    <row r="126" spans="1:17">
      <c r="A126" s="28">
        <v>43091</v>
      </c>
      <c r="B126" s="29">
        <f>LN(ΡΕΥΣΤΟΤΗΤΑ!J128/ΡΕΥΣΤΟΤΗΤΑ!J127)</f>
        <v>-1.9821705095922038</v>
      </c>
      <c r="C126" s="29">
        <f>LN(ΡΕΥΣΤΟΤΗΤΑ!K128/ΡΕΥΣΤΟΤΗΤΑ!K127)</f>
        <v>-7.6033194632023713E-3</v>
      </c>
      <c r="D126" s="29">
        <f>LN(ΡΕΥΣΤΟΤΗΤΑ!L128/ΡΕΥΣΤΟΤΗΤΑ!L127)</f>
        <v>2.9319987974082418</v>
      </c>
      <c r="E126" s="29">
        <f>LN(ΡΕΥΣΤΟΤΗΤΑ!M128/ΡΕΥΣΤΟΤΗΤΑ!M127)</f>
        <v>0.25250783314275144</v>
      </c>
      <c r="F126" s="29">
        <f>LN(ΡΕΥΣΤΟΤΗΤΑ!N128/ΡΕΥΣΤΟΤΗΤΑ!N127)</f>
        <v>1.8622498158703722</v>
      </c>
      <c r="G126" s="29">
        <f>LN(ΡΕΥΣΤΟΤΗΤΑ!O128/ΡΕΥΣΤΟΤΗΤΑ!O127)</f>
        <v>2.3914942561941387E-2</v>
      </c>
      <c r="H126" s="29">
        <f>LN(ΡΕΥΣΤΟΤΗΤΑ!P128/ΡΕΥΣΤΟΤΗΤΑ!P127)</f>
        <v>1.4882033431787347</v>
      </c>
      <c r="I126" s="29">
        <f>LN(ΡΕΥΣΤΟΤΗΤΑ!Q128/ΡΕΥΣΤΟΤΗΤΑ!Q127)</f>
        <v>-0.8728838339548014</v>
      </c>
      <c r="J126" s="29">
        <f>LN(ΡΕΥΣΤΟΤΗΤΑ!R128/ΡΕΥΣΤΟΤΗΤΑ!R127)</f>
        <v>1.8959192643093625</v>
      </c>
      <c r="K126" s="29">
        <f>LN(ΡΕΥΣΤΟΤΗΤΑ!S128/ΡΕΥΣΤΟΤΗΤΑ!S127)</f>
        <v>5.2234449429293908E-2</v>
      </c>
      <c r="L126" s="29">
        <f>LN(ΡΕΥΣΤΟΤΗΤΑ!T128/ΡΕΥΣΤΟΤΗΤΑ!T127)</f>
        <v>0.16049258635254249</v>
      </c>
      <c r="M126" s="29">
        <f>LN(ΡΕΥΣΤΟΤΗΤΑ!U128/ΡΕΥΣΤΟΤΗΤΑ!U127)</f>
        <v>0.59940901712261818</v>
      </c>
      <c r="N126" s="29">
        <f>LN(ΡΕΥΣΤΟΤΗΤΑ!V128/ΡΕΥΣΤΟΤΗΤΑ!V127)</f>
        <v>-1.0918252697752429</v>
      </c>
      <c r="O126" s="29">
        <f>LN(ΡΕΥΣΤΟΤΗΤΑ!W128/ΡΕΥΣΤΟΤΗΤΑ!W127)</f>
        <v>-0.47254046600989885</v>
      </c>
      <c r="P126" s="29">
        <f>LN(ΡΕΥΣΤΟΤΗΤΑ!X128/ΡΕΥΣΤΟΤΗΤΑ!X127)</f>
        <v>-1.0266484369429139</v>
      </c>
      <c r="Q126" s="75"/>
    </row>
    <row r="127" spans="1:17">
      <c r="A127" s="28">
        <v>43096</v>
      </c>
      <c r="B127" s="29">
        <f>LN(ΡΕΥΣΤΟΤΗΤΑ!J129/ΡΕΥΣΤΟΤΗΤΑ!J128)</f>
        <v>5.5401849334066773</v>
      </c>
      <c r="C127" s="29">
        <f>LN(ΡΕΥΣΤΟΤΗΤΑ!K129/ΡΕΥΣΤΟΤΗΤΑ!K128)</f>
        <v>-5.5031167731092089E-2</v>
      </c>
      <c r="D127" s="29">
        <f>LN(ΡΕΥΣΤΟΤΗΤΑ!L129/ΡΕΥΣΤΟΤΗΤΑ!L128)</f>
        <v>-3.9751319337561228</v>
      </c>
      <c r="E127" s="29">
        <f>LN(ΡΕΥΣΤΟΤΗΤΑ!M129/ΡΕΥΣΤΟΤΗΤΑ!M128)</f>
        <v>-0.22603344118791324</v>
      </c>
      <c r="F127" s="29">
        <f>LN(ΡΕΥΣΤΟΤΗΤΑ!N129/ΡΕΥΣΤΟΤΗΤΑ!N128)</f>
        <v>6.2677152089647831E-2</v>
      </c>
      <c r="G127" s="29">
        <f>LN(ΡΕΥΣΤΟΤΗΤΑ!O129/ΡΕΥΣΤΟΤΗΤΑ!O128)</f>
        <v>0.31129777950553533</v>
      </c>
      <c r="H127" s="29">
        <f>LN(ΡΕΥΣΤΟΤΗΤΑ!P129/ΡΕΥΣΤΟΤΗΤΑ!P128)</f>
        <v>-1.444734841330684</v>
      </c>
      <c r="I127" s="29">
        <f>LN(ΡΕΥΣΤΟΤΗΤΑ!Q129/ΡΕΥΣΤΟΤΗΤΑ!Q128)</f>
        <v>7.5433034083430106E-2</v>
      </c>
      <c r="J127" s="29">
        <f>LN(ΡΕΥΣΤΟΤΗΤΑ!R129/ΡΕΥΣΤΟΤΗΤΑ!R128)</f>
        <v>-2.0451929670571167</v>
      </c>
      <c r="K127" s="29">
        <f>LN(ΡΕΥΣΤΟΤΗΤΑ!S129/ΡΕΥΣΤΟΤΗΤΑ!S128)</f>
        <v>-0.78690131722363266</v>
      </c>
      <c r="L127" s="29">
        <f>LN(ΡΕΥΣΤΟΤΗΤΑ!T129/ΡΕΥΣΤΟΤΗΤΑ!T128)</f>
        <v>1.0041925389201756E-2</v>
      </c>
      <c r="M127" s="29">
        <f>LN(ΡΕΥΣΤΟΤΗΤΑ!U129/ΡΕΥΣΤΟΤΗΤΑ!U128)</f>
        <v>-1.0143377405764025</v>
      </c>
      <c r="N127" s="29">
        <f>LN(ΡΕΥΣΤΟΤΗΤΑ!V129/ΡΕΥΣΤΟΤΗΤΑ!V128)</f>
        <v>0.79830140891458112</v>
      </c>
      <c r="O127" s="29">
        <f>LN(ΡΕΥΣΤΟΤΗΤΑ!W129/ΡΕΥΣΤΟΤΗΤΑ!W128)</f>
        <v>0.21601911501628507</v>
      </c>
      <c r="P127" s="29">
        <f>LN(ΡΕΥΣΤΟΤΗΤΑ!X129/ΡΕΥΣΤΟΤΗΤΑ!X128)</f>
        <v>1.5522072498912698</v>
      </c>
      <c r="Q127" s="75"/>
    </row>
    <row r="128" spans="1:17">
      <c r="A128" s="28">
        <v>43097</v>
      </c>
      <c r="B128" s="29">
        <f>LN(ΡΕΥΣΤΟΤΗΤΑ!J130/ΡΕΥΣΤΟΤΗΤΑ!J129)</f>
        <v>-4.4703637061374959</v>
      </c>
      <c r="C128" s="29">
        <f>LN(ΡΕΥΣΤΟΤΗΤΑ!K130/ΡΕΥΣΤΟΤΗΤΑ!K129)</f>
        <v>-2.7278736663077636E-2</v>
      </c>
      <c r="D128" s="29">
        <f>LN(ΡΕΥΣΤΟΤΗΤΑ!L130/ΡΕΥΣΤΟΤΗΤΑ!L129)</f>
        <v>2.5344523863394302</v>
      </c>
      <c r="E128" s="29">
        <f>LN(ΡΕΥΣΤΟΤΗΤΑ!M130/ΡΕΥΣΤΟΤΗΤΑ!M129)</f>
        <v>-0.11209266759819446</v>
      </c>
      <c r="F128" s="29">
        <f>LN(ΡΕΥΣΤΟΤΗΤΑ!N130/ΡΕΥΣΤΟΤΗΤΑ!N129)</f>
        <v>-0.29332910312181537</v>
      </c>
      <c r="G128" s="29">
        <f>LN(ΡΕΥΣΤΟΤΗΤΑ!O130/ΡΕΥΣΤΟΤΗΤΑ!O129)</f>
        <v>-1.7575001163149202</v>
      </c>
      <c r="H128" s="29">
        <f>LN(ΡΕΥΣΤΟΤΗΤΑ!P130/ΡΕΥΣΤΟΤΗΤΑ!P129)</f>
        <v>-4.4391535142781602E-2</v>
      </c>
      <c r="I128" s="29">
        <f>LN(ΡΕΥΣΤΟΤΗΤΑ!Q130/ΡΕΥΣΤΟΤΗΤΑ!Q129)</f>
        <v>0.41044560530173391</v>
      </c>
      <c r="J128" s="29">
        <f>LN(ΡΕΥΣΤΟΤΗΤΑ!R130/ΡΕΥΣΤΟΤΗΤΑ!R129)</f>
        <v>1.6577856965918942</v>
      </c>
      <c r="K128" s="29">
        <f>LN(ΡΕΥΣΤΟΤΗΤΑ!S130/ΡΕΥΣΤΟΤΗΤΑ!S129)</f>
        <v>0.29990024093894119</v>
      </c>
      <c r="L128" s="29">
        <f>LN(ΡΕΥΣΤΟΤΗΤΑ!T130/ΡΕΥΣΤΟΤΗΤΑ!T129)</f>
        <v>0.34311126515602203</v>
      </c>
      <c r="M128" s="29">
        <f>LN(ΡΕΥΣΤΟΤΗΤΑ!U130/ΡΕΥΣΤΟΤΗΤΑ!U129)</f>
        <v>-0.36673228365875726</v>
      </c>
      <c r="N128" s="29">
        <f>LN(ΡΕΥΣΤΟΤΗΤΑ!V130/ΡΕΥΣΤΟΤΗΤΑ!V129)</f>
        <v>-0.22073765571231854</v>
      </c>
      <c r="O128" s="29">
        <f>LN(ΡΕΥΣΤΟΤΗΤΑ!W130/ΡΕΥΣΤΟΤΗΤΑ!W129)</f>
        <v>-0.51986710010579118</v>
      </c>
      <c r="P128" s="29">
        <f>LN(ΡΕΥΣΤΟΤΗΤΑ!X130/ΡΕΥΣΤΟΤΗΤΑ!X129)</f>
        <v>0.70075022429367717</v>
      </c>
      <c r="Q128" s="75"/>
    </row>
    <row r="129" spans="1:17">
      <c r="A129" s="28">
        <v>43098</v>
      </c>
      <c r="B129" s="29">
        <f>LN(ΡΕΥΣΤΟΤΗΤΑ!J131/ΡΕΥΣΤΟΤΗΤΑ!J130)</f>
        <v>0.54315281524029468</v>
      </c>
      <c r="C129" s="29">
        <f>LN(ΡΕΥΣΤΟΤΗΤΑ!K131/ΡΕΥΣΤΟΤΗΤΑ!K130)</f>
        <v>0.22978596802209308</v>
      </c>
      <c r="D129" s="29">
        <f>LN(ΡΕΥΣΤΟΤΗΤΑ!L131/ΡΕΥΣΤΟΤΗΤΑ!L130)</f>
        <v>-2.2919261436107622E-2</v>
      </c>
      <c r="E129" s="29">
        <f>LN(ΡΕΥΣΤΟΤΗΤΑ!M131/ΡΕΥΣΤΟΤΗΤΑ!M130)</f>
        <v>-0.44539580086378666</v>
      </c>
      <c r="F129" s="29">
        <f>LN(ΡΕΥΣΤΟΤΗΤΑ!N131/ΡΕΥΣΤΟΤΗΤΑ!N130)</f>
        <v>0.6201463329051381</v>
      </c>
      <c r="G129" s="29">
        <f>LN(ΡΕΥΣΤΟΤΗΤΑ!O131/ΡΕΥΣΤΟΤΗΤΑ!O130)</f>
        <v>0.49857223696022573</v>
      </c>
      <c r="H129" s="29">
        <f>LN(ΡΕΥΣΤΟΤΗΤΑ!P131/ΡΕΥΣΤΟΤΗΤΑ!P130)</f>
        <v>-0.10789600562456463</v>
      </c>
      <c r="I129" s="29">
        <f>LN(ΡΕΥΣΤΟΤΗΤΑ!Q131/ΡΕΥΣΤΟΤΗΤΑ!Q130)</f>
        <v>1.8950254929509407E-2</v>
      </c>
      <c r="J129" s="29">
        <f>LN(ΡΕΥΣΤΟΤΗΤΑ!R131/ΡΕΥΣΤΟΤΗΤΑ!R130)</f>
        <v>0.55378338900072555</v>
      </c>
      <c r="K129" s="29">
        <f>LN(ΡΕΥΣΤΟΤΗΤΑ!S131/ΡΕΥΣΤΟΤΗΤΑ!S130)</f>
        <v>0.13014514430796589</v>
      </c>
      <c r="L129" s="29">
        <f>LN(ΡΕΥΣΤΟΤΗΤΑ!T131/ΡΕΥΣΤΟΤΗΤΑ!T130)</f>
        <v>-0.25753722371917515</v>
      </c>
      <c r="M129" s="29">
        <f>LN(ΡΕΥΣΤΟΤΗΤΑ!U131/ΡΕΥΣΤΟΤΗΤΑ!U130)</f>
        <v>0.45336241901613167</v>
      </c>
      <c r="N129" s="29">
        <f>LN(ΡΕΥΣΤΟΤΗΤΑ!V131/ΡΕΥΣΤΟΤΗΤΑ!V130)</f>
        <v>0.40023661141205907</v>
      </c>
      <c r="O129" s="29">
        <f>LN(ΡΕΥΣΤΟΤΗΤΑ!W131/ΡΕΥΣΤΟΤΗΤΑ!W130)</f>
        <v>0.91649749186630314</v>
      </c>
      <c r="P129" s="29">
        <f>LN(ΡΕΥΣΤΟΤΗΤΑ!X131/ΡΕΥΣΤΟΤΗΤΑ!X130)</f>
        <v>-1.5852607078187717</v>
      </c>
      <c r="Q129" s="75"/>
    </row>
    <row r="130" spans="1:17">
      <c r="A130" s="28">
        <v>43102</v>
      </c>
      <c r="B130" s="29">
        <f>LN(ΡΕΥΣΤΟΤΗΤΑ!J132/ΡΕΥΣΤΟΤΗΤΑ!J131)</f>
        <v>-1.3100403879584728</v>
      </c>
      <c r="C130" s="29">
        <f>LN(ΡΕΥΣΤΟΤΗΤΑ!K132/ΡΕΥΣΤΟΤΗΤΑ!K131)</f>
        <v>-0.4734493264686182</v>
      </c>
      <c r="D130" s="29">
        <f>LN(ΡΕΥΣΤΟΤΗΤΑ!L132/ΡΕΥΣΤΟΤΗΤΑ!L131)</f>
        <v>0.93284537112821109</v>
      </c>
      <c r="E130" s="29">
        <f>LN(ΡΕΥΣΤΟΤΗΤΑ!M132/ΡΕΥΣΤΟΤΗΤΑ!M131)</f>
        <v>-0.31031692409230321</v>
      </c>
      <c r="F130" s="29">
        <f>LN(ΡΕΥΣΤΟΤΗΤΑ!N132/ΡΕΥΣΤΟΤΗΤΑ!N131)</f>
        <v>-4.362332329653474E-2</v>
      </c>
      <c r="G130" s="29">
        <f>LN(ΡΕΥΣΤΟΤΗΤΑ!O132/ΡΕΥΣΤΟΤΗΤΑ!O131)</f>
        <v>0.83695097342094493</v>
      </c>
      <c r="H130" s="29">
        <f>LN(ΡΕΥΣΤΟΤΗΤΑ!P132/ΡΕΥΣΤΟΤΗΤΑ!P131)</f>
        <v>-0.25996164572308061</v>
      </c>
      <c r="I130" s="29">
        <f>LN(ΡΕΥΣΤΟΤΗΤΑ!Q132/ΡΕΥΣΤΟΤΗΤΑ!Q131)</f>
        <v>-0.23257379043038634</v>
      </c>
      <c r="J130" s="29">
        <f>LN(ΡΕΥΣΤΟΤΗΤΑ!R132/ΡΕΥΣΤΟΤΗΤΑ!R131)</f>
        <v>-0.29756458600472968</v>
      </c>
      <c r="K130" s="29">
        <f>LN(ΡΕΥΣΤΟΤΗΤΑ!S132/ΡΕΥΣΤΟΤΗΤΑ!S131)</f>
        <v>-0.15692310852984176</v>
      </c>
      <c r="L130" s="29">
        <f>LN(ΡΕΥΣΤΟΤΗΤΑ!T132/ΡΕΥΣΤΟΤΗΤΑ!T131)</f>
        <v>-0.37375582240239924</v>
      </c>
      <c r="M130" s="29">
        <f>LN(ΡΕΥΣΤΟΤΗΤΑ!U132/ΡΕΥΣΤΟΤΗΤΑ!U131)</f>
        <v>-0.39559822790874422</v>
      </c>
      <c r="N130" s="29">
        <f>LN(ΡΕΥΣΤΟΤΗΤΑ!V132/ΡΕΥΣΤΟΤΗΤΑ!V131)</f>
        <v>-0.611405834128394</v>
      </c>
      <c r="O130" s="29">
        <f>LN(ΡΕΥΣΤΟΤΗΤΑ!W132/ΡΕΥΣΤΟΤΗΤΑ!W131)</f>
        <v>-0.49374760264669987</v>
      </c>
      <c r="P130" s="29">
        <f>LN(ΡΕΥΣΤΟΤΗΤΑ!X132/ΡΕΥΣΤΟΤΗΤΑ!X131)</f>
        <v>-0.8002128836254403</v>
      </c>
      <c r="Q130" s="75"/>
    </row>
    <row r="131" spans="1:17">
      <c r="A131" s="28">
        <v>43103</v>
      </c>
      <c r="B131" s="29">
        <f>LN(ΡΕΥΣΤΟΤΗΤΑ!J133/ΡΕΥΣΤΟΤΗΤΑ!J132)</f>
        <v>0.28995560399479575</v>
      </c>
      <c r="C131" s="29">
        <f>LN(ΡΕΥΣΤΟΤΗΤΑ!K133/ΡΕΥΣΤΟΤΗΤΑ!K132)</f>
        <v>0.46889049772969882</v>
      </c>
      <c r="D131" s="29">
        <f>LN(ΡΕΥΣΤΟΤΗΤΑ!L133/ΡΕΥΣΤΟΤΗΤΑ!L132)</f>
        <v>-1.3542796598777098</v>
      </c>
      <c r="E131" s="29">
        <f>LN(ΡΕΥΣΤΟΤΗΤΑ!M133/ΡΕΥΣΤΟΤΗΤΑ!M132)</f>
        <v>3.3817345222189976E-3</v>
      </c>
      <c r="F131" s="29">
        <f>LN(ΡΕΥΣΤΟΤΗΤΑ!N133/ΡΕΥΣΤΟΤΗΤΑ!N132)</f>
        <v>-0.57306025693553964</v>
      </c>
      <c r="G131" s="29">
        <f>LN(ΡΕΥΣΤΟΤΗΤΑ!O133/ΡΕΥΣΤΟΤΗΤΑ!O132)</f>
        <v>-0.76075125702657631</v>
      </c>
      <c r="H131" s="29">
        <f>LN(ΡΕΥΣΤΟΤΗΤΑ!P133/ΡΕΥΣΤΟΤΗΤΑ!P132)</f>
        <v>0.19988829887785009</v>
      </c>
      <c r="I131" s="29">
        <f>LN(ΡΕΥΣΤΟΤΗΤΑ!Q133/ΡΕΥΣΤΟΤΗΤΑ!Q132)</f>
        <v>-0.56751969229747223</v>
      </c>
      <c r="J131" s="29">
        <f>LN(ΡΕΥΣΤΟΤΗΤΑ!R133/ΡΕΥΣΤΟΤΗΤΑ!R132)</f>
        <v>1.3001543354021718</v>
      </c>
      <c r="K131" s="29">
        <f>LN(ΡΕΥΣΤΟΤΗΤΑ!S133/ΡΕΥΣΤΟΤΗΤΑ!S132)</f>
        <v>-0.4844902659143826</v>
      </c>
      <c r="L131" s="29">
        <f>LN(ΡΕΥΣΤΟΤΗΤΑ!T133/ΡΕΥΣΤΟΤΗΤΑ!T132)</f>
        <v>0.35835075768304797</v>
      </c>
      <c r="M131" s="29">
        <f>LN(ΡΕΥΣΤΟΤΗΤΑ!U133/ΡΕΥΣΤΟΤΗΤΑ!U132)</f>
        <v>-0.24828429427975232</v>
      </c>
      <c r="N131" s="29">
        <f>LN(ΡΕΥΣΤΟΤΗΤΑ!V133/ΡΕΥΣΤΟΤΗΤΑ!V132)</f>
        <v>0.19629062268810399</v>
      </c>
      <c r="O131" s="29">
        <f>LN(ΡΕΥΣΤΟΤΗΤΑ!W133/ΡΕΥΣΤΟΤΗΤΑ!W132)</f>
        <v>-1.0657541058298736</v>
      </c>
      <c r="P131" s="29">
        <f>LN(ΡΕΥΣΤΟΤΗΤΑ!X133/ΡΕΥΣΤΟΤΗΤΑ!X132)</f>
        <v>0.94434372571414682</v>
      </c>
      <c r="Q131" s="75"/>
    </row>
    <row r="132" spans="1:17">
      <c r="A132" s="28">
        <v>43104</v>
      </c>
      <c r="B132" s="29">
        <f>LN(ΡΕΥΣΤΟΤΗΤΑ!J134/ΡΕΥΣΤΟΤΗΤΑ!J133)</f>
        <v>1.8788018565954294</v>
      </c>
      <c r="C132" s="29">
        <f>LN(ΡΕΥΣΤΟΤΗΤΑ!K134/ΡΕΥΣΤΟΤΗΤΑ!K133)</f>
        <v>0.20964760024451654</v>
      </c>
      <c r="D132" s="29">
        <f>LN(ΡΕΥΣΤΟΤΗΤΑ!L134/ΡΕΥΣΤΟΤΗΤΑ!L133)</f>
        <v>-0.52346901621160813</v>
      </c>
      <c r="E132" s="29">
        <f>LN(ΡΕΥΣΤΟΤΗΤΑ!M134/ΡΕΥΣΤΟΤΗΤΑ!M133)</f>
        <v>1.0754853647229348</v>
      </c>
      <c r="F132" s="29">
        <f>LN(ΡΕΥΣΤΟΤΗΤΑ!N134/ΡΕΥΣΤΟΤΗΤΑ!N133)</f>
        <v>-9.803740654320954E-2</v>
      </c>
      <c r="G132" s="29">
        <f>LN(ΡΕΥΣΤΟΤΗΤΑ!O134/ΡΕΥΣΤΟΤΗΤΑ!O133)</f>
        <v>-0.52613215381968381</v>
      </c>
      <c r="H132" s="29">
        <f>LN(ΡΕΥΣΤΟΤΗΤΑ!P134/ΡΕΥΣΤΟΤΗΤΑ!P133)</f>
        <v>0.35709499435095737</v>
      </c>
      <c r="I132" s="29">
        <f>LN(ΡΕΥΣΤΟΤΗΤΑ!Q134/ΡΕΥΣΤΟΤΗΤΑ!Q133)</f>
        <v>0.29429980300308634</v>
      </c>
      <c r="J132" s="29">
        <f>LN(ΡΕΥΣΤΟΤΗΤΑ!R134/ΡΕΥΣΤΟΤΗΤΑ!R133)</f>
        <v>0.4810088561900473</v>
      </c>
      <c r="K132" s="29">
        <f>LN(ΡΕΥΣΤΟΤΗΤΑ!S134/ΡΕΥΣΤΟΤΗΤΑ!S133)</f>
        <v>0.57144603077538692</v>
      </c>
      <c r="L132" s="29">
        <f>LN(ΡΕΥΣΤΟΤΗΤΑ!T134/ΡΕΥΣΤΟΤΗΤΑ!T133)</f>
        <v>0.11243008805659446</v>
      </c>
      <c r="M132" s="29">
        <f>LN(ΡΕΥΣΤΟΤΗΤΑ!U134/ΡΕΥΣΤΟΤΗΤΑ!U133)</f>
        <v>1.0916603061400816</v>
      </c>
      <c r="N132" s="29">
        <f>LN(ΡΕΥΣΤΟΤΗΤΑ!V134/ΡΕΥΣΤΟΤΗΤΑ!V133)</f>
        <v>-0.14250006260728304</v>
      </c>
      <c r="O132" s="29">
        <f>LN(ΡΕΥΣΤΟΤΗΤΑ!W134/ΡΕΥΣΤΟΤΗΤΑ!W133)</f>
        <v>1.3275382858881752</v>
      </c>
      <c r="P132" s="29">
        <f>LN(ΡΕΥΣΤΟΤΗΤΑ!X134/ΡΕΥΣΤΟΤΗΤΑ!X133)</f>
        <v>0.61835450190595975</v>
      </c>
      <c r="Q132" s="75"/>
    </row>
    <row r="133" spans="1:17">
      <c r="A133" s="28">
        <v>43105</v>
      </c>
      <c r="B133" s="29">
        <f>LN(ΡΕΥΣΤΟΤΗΤΑ!J135/ΡΕΥΣΤΟΤΗΤΑ!J134)</f>
        <v>-1.7064485216946317</v>
      </c>
      <c r="C133" s="29">
        <f>LN(ΡΕΥΣΤΟΤΗΤΑ!K135/ΡΕΥΣΤΟΤΗΤΑ!K134)</f>
        <v>-0.37469102043027336</v>
      </c>
      <c r="D133" s="29">
        <f>LN(ΡΕΥΣΤΟΤΗΤΑ!L135/ΡΕΥΣΤΟΤΗΤΑ!L134)</f>
        <v>0.5695070654141654</v>
      </c>
      <c r="E133" s="29">
        <f>LN(ΡΕΥΣΤΟΤΗΤΑ!M135/ΡΕΥΣΤΟΤΗΤΑ!M134)</f>
        <v>0.26328633069251062</v>
      </c>
      <c r="F133" s="29">
        <f>LN(ΡΕΥΣΤΟΤΗΤΑ!N135/ΡΕΥΣΤΟΤΗΤΑ!N134)</f>
        <v>0.3239738905243596</v>
      </c>
      <c r="G133" s="29">
        <f>LN(ΡΕΥΣΤΟΤΗΤΑ!O135/ΡΕΥΣΤΟΤΗΤΑ!O134)</f>
        <v>2.059260754813002</v>
      </c>
      <c r="H133" s="29">
        <f>LN(ΡΕΥΣΤΟΤΗΤΑ!P135/ΡΕΥΣΤΟΤΗΤΑ!P134)</f>
        <v>-0.11910801888958548</v>
      </c>
      <c r="I133" s="29">
        <f>LN(ΡΕΥΣΤΟΤΗΤΑ!Q135/ΡΕΥΣΤΟΤΗΤΑ!Q134)</f>
        <v>2.4372033103510939</v>
      </c>
      <c r="J133" s="29">
        <f>LN(ΡΕΥΣΤΟΤΗΤΑ!R135/ΡΕΥΣΤΟΤΗΤΑ!R134)</f>
        <v>0.10659806822919202</v>
      </c>
      <c r="K133" s="29">
        <f>LN(ΡΕΥΣΤΟΤΗΤΑ!S135/ΡΕΥΣΤΟΤΗΤΑ!S134)</f>
        <v>-0.2464148997994676</v>
      </c>
      <c r="L133" s="29">
        <f>LN(ΡΕΥΣΤΟΤΗΤΑ!T135/ΡΕΥΣΤΟΤΗΤΑ!T134)</f>
        <v>-0.55027758822109096</v>
      </c>
      <c r="M133" s="29">
        <f>LN(ΡΕΥΣΤΟΤΗΤΑ!U135/ΡΕΥΣΤΟΤΗΤΑ!U134)</f>
        <v>0.15397413313503747</v>
      </c>
      <c r="N133" s="29">
        <f>LN(ΡΕΥΣΤΟΤΗΤΑ!V135/ΡΕΥΣΤΟΤΗΤΑ!V134)</f>
        <v>0.66231715389669088</v>
      </c>
      <c r="O133" s="29">
        <f>LN(ΡΕΥΣΤΟΤΗΤΑ!W135/ΡΕΥΣΤΟΤΗΤΑ!W134)</f>
        <v>0.30992434560905929</v>
      </c>
      <c r="P133" s="29">
        <f>LN(ΡΕΥΣΤΟΤΗΤΑ!X135/ΡΕΥΣΤΟΤΗΤΑ!X134)</f>
        <v>1.8031045682538149</v>
      </c>
      <c r="Q133" s="75"/>
    </row>
    <row r="134" spans="1:17">
      <c r="A134" s="28">
        <v>43108</v>
      </c>
      <c r="B134" s="29">
        <f>LN(ΡΕΥΣΤΟΤΗΤΑ!J136/ΡΕΥΣΤΟΤΗΤΑ!J135)</f>
        <v>3.6133695063430616E-4</v>
      </c>
      <c r="C134" s="29">
        <f>LN(ΡΕΥΣΤΟΤΗΤΑ!K136/ΡΕΥΣΤΟΤΗΤΑ!K135)</f>
        <v>-0.10598637599621553</v>
      </c>
      <c r="D134" s="29">
        <f>LN(ΡΕΥΣΤΟΤΗΤΑ!L136/ΡΕΥΣΤΟΤΗΤΑ!L135)</f>
        <v>0.10152866153834876</v>
      </c>
      <c r="E134" s="29">
        <f>LN(ΡΕΥΣΤΟΤΗΤΑ!M136/ΡΕΥΣΤΟΤΗΤΑ!M135)</f>
        <v>-0.66824458214577809</v>
      </c>
      <c r="F134" s="29">
        <f>LN(ΡΕΥΣΤΟΤΗΤΑ!N136/ΡΕΥΣΤΟΤΗΤΑ!N135)</f>
        <v>-0.45100667927225951</v>
      </c>
      <c r="G134" s="29">
        <f>LN(ΡΕΥΣΤΟΤΗΤΑ!O136/ΡΕΥΣΤΟΤΗΤΑ!O135)</f>
        <v>-1.0118475444572261</v>
      </c>
      <c r="H134" s="29">
        <f>LN(ΡΕΥΣΤΟΤΗΤΑ!P136/ΡΕΥΣΤΟΤΗΤΑ!P135)</f>
        <v>5.6116561088707634E-2</v>
      </c>
      <c r="I134" s="29">
        <f>LN(ΡΕΥΣΤΟΤΗΤΑ!Q136/ΡΕΥΣΤΟΤΗΤΑ!Q135)</f>
        <v>-1.7822397361380142</v>
      </c>
      <c r="J134" s="29">
        <f>LN(ΡΕΥΣΤΟΤΗΤΑ!R136/ΡΕΥΣΤΟΤΗΤΑ!R135)</f>
        <v>-0.84509941222707352</v>
      </c>
      <c r="K134" s="29">
        <f>LN(ΡΕΥΣΤΟΤΗΤΑ!S136/ΡΕΥΣΤΟΤΗΤΑ!S135)</f>
        <v>0.22356439082437238</v>
      </c>
      <c r="L134" s="29">
        <f>LN(ΡΕΥΣΤΟΤΗΤΑ!T136/ΡΕΥΣΤΟΤΗΤΑ!T135)</f>
        <v>-4.218144247722681E-3</v>
      </c>
      <c r="M134" s="29">
        <f>LN(ΡΕΥΣΤΟΤΗΤΑ!U136/ΡΕΥΣΤΟΤΗΤΑ!U135)</f>
        <v>-0.75990400495052002</v>
      </c>
      <c r="N134" s="29">
        <f>LN(ΡΕΥΣΤΟΤΗΤΑ!V136/ΡΕΥΣΤΟΤΗΤΑ!V135)</f>
        <v>0.67708043732181777</v>
      </c>
      <c r="O134" s="29">
        <f>LN(ΡΕΥΣΤΟΤΗΤΑ!W136/ΡΕΥΣΤΟΤΗΤΑ!W135)</f>
        <v>-1.9696744034230891</v>
      </c>
      <c r="P134" s="29">
        <f>LN(ΡΕΥΣΤΟΤΗΤΑ!X136/ΡΕΥΣΤΟΤΗΤΑ!X135)</f>
        <v>-0.84610707324453993</v>
      </c>
      <c r="Q134" s="75"/>
    </row>
    <row r="135" spans="1:17">
      <c r="A135" s="28">
        <v>43109</v>
      </c>
      <c r="B135" s="29">
        <f>LN(ΡΕΥΣΤΟΤΗΤΑ!J137/ΡΕΥΣΤΟΤΗΤΑ!J136)</f>
        <v>0.3988601706852643</v>
      </c>
      <c r="C135" s="29">
        <f>LN(ΡΕΥΣΤΟΤΗΤΑ!K137/ΡΕΥΣΤΟΤΗΤΑ!K136)</f>
        <v>0.26268034483724839</v>
      </c>
      <c r="D135" s="29">
        <f>LN(ΡΕΥΣΤΟΤΗΤΑ!L137/ΡΕΥΣΤΟΤΗΤΑ!L136)</f>
        <v>0.3681937133109327</v>
      </c>
      <c r="E135" s="29">
        <f>LN(ΡΕΥΣΤΟΤΗΤΑ!M137/ΡΕΥΣΤΟΤΗΤΑ!M136)</f>
        <v>2.7799102904057123E-2</v>
      </c>
      <c r="F135" s="29">
        <f>LN(ΡΕΥΣΤΟΤΗΤΑ!N137/ΡΕΥΣΤΟΤΗΤΑ!N136)</f>
        <v>-5.4595767325319705E-2</v>
      </c>
      <c r="G135" s="29">
        <f>LN(ΡΕΥΣΤΟΤΗΤΑ!O137/ΡΕΥΣΤΟΤΗΤΑ!O136)</f>
        <v>0.93534233978889481</v>
      </c>
      <c r="H135" s="29">
        <f>LN(ΡΕΥΣΤΟΤΗΤΑ!P137/ΡΕΥΣΤΟΤΗΤΑ!P136)</f>
        <v>-0.36950400062779171</v>
      </c>
      <c r="I135" s="29">
        <f>LN(ΡΕΥΣΤΟΤΗΤΑ!Q137/ΡΕΥΣΤΟΤΗΤΑ!Q136)</f>
        <v>-6.2856034669199687E-2</v>
      </c>
      <c r="J135" s="29">
        <f>LN(ΡΕΥΣΤΟΤΗΤΑ!R137/ΡΕΥΣΤΟΤΗΤΑ!R136)</f>
        <v>1.090531436614171</v>
      </c>
      <c r="K135" s="29">
        <f>LN(ΡΕΥΣΤΟΤΗΤΑ!S137/ΡΕΥΣΤΟΤΗΤΑ!S136)</f>
        <v>-7.4481453043520093E-2</v>
      </c>
      <c r="L135" s="29">
        <f>LN(ΡΕΥΣΤΟΤΗΤΑ!T137/ΡΕΥΣΤΟΤΗΤΑ!T136)</f>
        <v>-7.7569922118711054E-2</v>
      </c>
      <c r="M135" s="29">
        <f>LN(ΡΕΥΣΤΟΤΗΤΑ!U137/ΡΕΥΣΤΟΤΗΤΑ!U136)</f>
        <v>-0.14547217091945719</v>
      </c>
      <c r="N135" s="29">
        <f>LN(ΡΕΥΣΤΟΤΗΤΑ!V137/ΡΕΥΣΤΟΤΗΤΑ!V136)</f>
        <v>-0.6554480767648988</v>
      </c>
      <c r="O135" s="29">
        <f>LN(ΡΕΥΣΤΟΤΗΤΑ!W137/ΡΕΥΣΤΟΤΗΤΑ!W136)</f>
        <v>1.5991165227060944</v>
      </c>
      <c r="P135" s="29">
        <f>LN(ΡΕΥΣΤΟΤΗΤΑ!X137/ΡΕΥΣΤΟΤΗΤΑ!X136)</f>
        <v>-0.64127344063818392</v>
      </c>
      <c r="Q135" s="75"/>
    </row>
    <row r="136" spans="1:17">
      <c r="A136" s="28">
        <v>43110</v>
      </c>
      <c r="B136" s="29">
        <f>LN(ΡΕΥΣΤΟΤΗΤΑ!J138/ΡΕΥΣΤΟΤΗΤΑ!J137)</f>
        <v>-0.91326476680474378</v>
      </c>
      <c r="C136" s="29">
        <f>LN(ΡΕΥΣΤΟΤΗΤΑ!K138/ΡΕΥΣΤΟΤΗΤΑ!K137)</f>
        <v>0.50166543330202829</v>
      </c>
      <c r="D136" s="29">
        <f>LN(ΡΕΥΣΤΟΤΗΤΑ!L138/ΡΕΥΣΤΟΤΗΤΑ!L137)</f>
        <v>1.4303179760344089</v>
      </c>
      <c r="E136" s="29">
        <f>LN(ΡΕΥΣΤΟΤΗΤΑ!M138/ΡΕΥΣΤΟΤΗΤΑ!M137)</f>
        <v>0.15665344498188047</v>
      </c>
      <c r="F136" s="29">
        <f>LN(ΡΕΥΣΤΟΤΗΤΑ!N138/ΡΕΥΣΤΟΤΗΤΑ!N137)</f>
        <v>-0.88223909332098027</v>
      </c>
      <c r="G136" s="29">
        <f>LN(ΡΕΥΣΤΟΤΗΤΑ!O138/ΡΕΥΣΤΟΤΗΤΑ!O137)</f>
        <v>-0.59742835905342562</v>
      </c>
      <c r="H136" s="29">
        <f>LN(ΡΕΥΣΤΟΤΗΤΑ!P138/ΡΕΥΣΤΟΤΗΤΑ!P137)</f>
        <v>0.73519888123763011</v>
      </c>
      <c r="I136" s="29">
        <f>LN(ΡΕΥΣΤΟΤΗΤΑ!Q138/ΡΕΥΣΤΟΤΗΤΑ!Q137)</f>
        <v>-0.21470300009056867</v>
      </c>
      <c r="J136" s="29">
        <f>LN(ΡΕΥΣΤΟΤΗΤΑ!R138/ΡΕΥΣΤΟΤΗΤΑ!R137)</f>
        <v>0.68698897437230177</v>
      </c>
      <c r="K136" s="29">
        <f>LN(ΡΕΥΣΤΟΤΗΤΑ!S138/ΡΕΥΣΤΟΤΗΤΑ!S137)</f>
        <v>-0.1608553645330382</v>
      </c>
      <c r="L136" s="29">
        <f>LN(ΡΕΥΣΤΟΤΗΤΑ!T138/ΡΕΥΣΤΟΤΗΤΑ!T137)</f>
        <v>-7.9932286945537979E-3</v>
      </c>
      <c r="M136" s="29">
        <f>LN(ΡΕΥΣΤΟΤΗΤΑ!U138/ΡΕΥΣΤΟΤΗΤΑ!U137)</f>
        <v>0.51694028583629881</v>
      </c>
      <c r="N136" s="29">
        <f>LN(ΡΕΥΣΤΟΤΗΤΑ!V138/ΡΕΥΣΤΟΤΗΤΑ!V137)</f>
        <v>0.98004816004275352</v>
      </c>
      <c r="O136" s="29">
        <f>LN(ΡΕΥΣΤΟΤΗΤΑ!W138/ΡΕΥΣΤΟΤΗΤΑ!W137)</f>
        <v>-1.0126325349894298</v>
      </c>
      <c r="P136" s="29">
        <f>LN(ΡΕΥΣΤΟΤΗΤΑ!X138/ΡΕΥΣΤΟΤΗΤΑ!X137)</f>
        <v>0.42753350758084468</v>
      </c>
      <c r="Q136" s="75"/>
    </row>
    <row r="137" spans="1:17">
      <c r="A137" s="28">
        <v>43111</v>
      </c>
      <c r="B137" s="29">
        <f>LN(ΡΕΥΣΤΟΤΗΤΑ!J139/ΡΕΥΣΤΟΤΗΤΑ!J138)</f>
        <v>-0.49423226376363522</v>
      </c>
      <c r="C137" s="29">
        <f>LN(ΡΕΥΣΤΟΤΗΤΑ!K139/ΡΕΥΣΤΟΤΗΤΑ!K138)</f>
        <v>0.12803446146460828</v>
      </c>
      <c r="D137" s="29">
        <f>LN(ΡΕΥΣΤΟΤΗΤΑ!L139/ΡΕΥΣΤΟΤΗΤΑ!L138)</f>
        <v>-1.4502049950771259</v>
      </c>
      <c r="E137" s="29">
        <f>LN(ΡΕΥΣΤΟΤΗΤΑ!M139/ΡΕΥΣΤΟΤΗΤΑ!M138)</f>
        <v>-0.58665739453401411</v>
      </c>
      <c r="F137" s="29">
        <f>LN(ΡΕΥΣΤΟΤΗΤΑ!N139/ΡΕΥΣΤΟΤΗΤΑ!N138)</f>
        <v>0.99419368441632039</v>
      </c>
      <c r="G137" s="29">
        <f>LN(ΡΕΥΣΤΟΤΗΤΑ!O139/ΡΕΥΣΤΟΤΗΤΑ!O138)</f>
        <v>0.35005702882669698</v>
      </c>
      <c r="H137" s="29">
        <f>LN(ΡΕΥΣΤΟΤΗΤΑ!P139/ΡΕΥΣΤΟΤΗΤΑ!P138)</f>
        <v>0.1676920943618451</v>
      </c>
      <c r="I137" s="29">
        <f>LN(ΡΕΥΣΤΟΤΗΤΑ!Q139/ΡΕΥΣΤΟΤΗΤΑ!Q138)</f>
        <v>-0.97994722428861158</v>
      </c>
      <c r="J137" s="29">
        <f>LN(ΡΕΥΣΤΟΤΗΤΑ!R139/ΡΕΥΣΤΟΤΗΤΑ!R138)</f>
        <v>-1.9242806273145561</v>
      </c>
      <c r="K137" s="29">
        <f>LN(ΡΕΥΣΤΟΤΗΤΑ!S139/ΡΕΥΣΤΟΤΗΤΑ!S138)</f>
        <v>0.70564964789722928</v>
      </c>
      <c r="L137" s="29">
        <f>LN(ΡΕΥΣΤΟΤΗΤΑ!T139/ΡΕΥΣΤΟΤΗΤΑ!T138)</f>
        <v>0.63260889234069451</v>
      </c>
      <c r="M137" s="29">
        <f>LN(ΡΕΥΣΤΟΤΗΤΑ!U139/ΡΕΥΣΤΟΤΗΤΑ!U138)</f>
        <v>-0.26531867963198114</v>
      </c>
      <c r="N137" s="29">
        <f>LN(ΡΕΥΣΤΟΤΗΤΑ!V139/ΡΕΥΣΤΟΤΗΤΑ!V138)</f>
        <v>-0.36899863814367695</v>
      </c>
      <c r="O137" s="29">
        <f>LN(ΡΕΥΣΤΟΤΗΤΑ!W139/ΡΕΥΣΤΟΤΗΤΑ!W138)</f>
        <v>1.325387812060002</v>
      </c>
      <c r="P137" s="29">
        <f>LN(ΡΕΥΣΤΟΤΗΤΑ!X139/ΡΕΥΣΤΟΤΗΤΑ!X138)</f>
        <v>-0.43201284585561373</v>
      </c>
      <c r="Q137" s="75"/>
    </row>
    <row r="138" spans="1:17">
      <c r="A138" s="28">
        <v>43112</v>
      </c>
      <c r="B138" s="29">
        <f>LN(ΡΕΥΣΤΟΤΗΤΑ!J140/ΡΕΥΣΤΟΤΗΤΑ!J139)</f>
        <v>0.61595101966355981</v>
      </c>
      <c r="C138" s="29">
        <f>LN(ΡΕΥΣΤΟΤΗΤΑ!K140/ΡΕΥΣΤΟΤΗΤΑ!K139)</f>
        <v>-0.2609870139211295</v>
      </c>
      <c r="D138" s="29">
        <f>LN(ΡΕΥΣΤΟΤΗΤΑ!L140/ΡΕΥΣΤΟΤΗΤΑ!L139)</f>
        <v>-1.6015779219867234</v>
      </c>
      <c r="E138" s="29">
        <f>LN(ΡΕΥΣΤΟΤΗΤΑ!M140/ΡΕΥΣΤΟΤΗΤΑ!M139)</f>
        <v>-6.4257961137975342E-2</v>
      </c>
      <c r="F138" s="29">
        <f>LN(ΡΕΥΣΤΟΤΗΤΑ!N140/ΡΕΥΣΤΟΤΗΤΑ!N139)</f>
        <v>0.52809284061845185</v>
      </c>
      <c r="G138" s="29">
        <f>LN(ΡΕΥΣΤΟΤΗΤΑ!O140/ΡΕΥΣΤΟΤΗΤΑ!O139)</f>
        <v>0.88368019269983944</v>
      </c>
      <c r="H138" s="29">
        <f>LN(ΡΕΥΣΤΟΤΗΤΑ!P140/ΡΕΥΣΤΟΤΗΤΑ!P139)</f>
        <v>-0.35662072154469548</v>
      </c>
      <c r="I138" s="29">
        <f>LN(ΡΕΥΣΤΟΤΗΤΑ!Q140/ΡΕΥΣΤΟΤΗΤΑ!Q139)</f>
        <v>0.97147330135416665</v>
      </c>
      <c r="J138" s="29">
        <f>LN(ΡΕΥΣΤΟΤΗΤΑ!R140/ΡΕΥΣΤΟΤΗΤΑ!R139)</f>
        <v>0.43440204652146325</v>
      </c>
      <c r="K138" s="29">
        <f>LN(ΡΕΥΣΤΟΤΗΤΑ!S140/ΡΕΥΣΤΟΤΗΤΑ!S139)</f>
        <v>-0.57936485370531887</v>
      </c>
      <c r="L138" s="29">
        <f>LN(ΡΕΥΣΤΟΤΗΤΑ!T140/ΡΕΥΣΤΟΤΗΤΑ!T139)</f>
        <v>0.3963619036078101</v>
      </c>
      <c r="M138" s="29">
        <f>LN(ΡΕΥΣΤΟΤΗΤΑ!U140/ΡΕΥΣΤΟΤΗΤΑ!U139)</f>
        <v>6.0802792734370573E-2</v>
      </c>
      <c r="N138" s="29">
        <f>LN(ΡΕΥΣΤΟΤΗΤΑ!V140/ΡΕΥΣΤΟΤΗΤΑ!V139)</f>
        <v>-0.22942237494451714</v>
      </c>
      <c r="O138" s="29">
        <f>LN(ΡΕΥΣΤΟΤΗΤΑ!W140/ΡΕΥΣΤΟΤΗΤΑ!W139)</f>
        <v>0.12815029781498286</v>
      </c>
      <c r="P138" s="29">
        <f>LN(ΡΕΥΣΤΟΤΗΤΑ!X140/ΡΕΥΣΤΟΤΗΤΑ!X139)</f>
        <v>0.30132231579393187</v>
      </c>
      <c r="Q138" s="75"/>
    </row>
    <row r="139" spans="1:17">
      <c r="A139" s="28">
        <v>43115</v>
      </c>
      <c r="B139" s="29">
        <f>LN(ΡΕΥΣΤΟΤΗΤΑ!J141/ΡΕΥΣΤΟΤΗΤΑ!J140)</f>
        <v>-0.87116924752287372</v>
      </c>
      <c r="C139" s="29">
        <f>LN(ΡΕΥΣΤΟΤΗΤΑ!K141/ΡΕΥΣΤΟΤΗΤΑ!K140)</f>
        <v>-0.49548873408677019</v>
      </c>
      <c r="D139" s="29">
        <f>LN(ΡΕΥΣΤΟΤΗΤΑ!L141/ΡΕΥΣΤΟΤΗΤΑ!L140)</f>
        <v>-0.25845731579328629</v>
      </c>
      <c r="E139" s="29">
        <f>LN(ΡΕΥΣΤΟΤΗΤΑ!M141/ΡΕΥΣΤΟΤΗΤΑ!M140)</f>
        <v>-7.7589604888696095E-2</v>
      </c>
      <c r="F139" s="29">
        <f>LN(ΡΕΥΣΤΟΤΗΤΑ!N141/ΡΕΥΣΤΟΤΗΤΑ!N140)</f>
        <v>-0.4698648362333756</v>
      </c>
      <c r="G139" s="29">
        <f>LN(ΡΕΥΣΤΟΤΗΤΑ!O141/ΡΕΥΣΤΟΤΗΤΑ!O140)</f>
        <v>-1.8451642090900893</v>
      </c>
      <c r="H139" s="29">
        <f>LN(ΡΕΥΣΤΟΤΗΤΑ!P141/ΡΕΥΣΤΟΤΗΤΑ!P140)</f>
        <v>-1.3828633468281297</v>
      </c>
      <c r="I139" s="29">
        <f>LN(ΡΕΥΣΤΟΤΗΤΑ!Q141/ΡΕΥΣΤΟΤΗΤΑ!Q140)</f>
        <v>-0.39881283012558788</v>
      </c>
      <c r="J139" s="29">
        <f>LN(ΡΕΥΣΤΟΤΗΤΑ!R141/ΡΕΥΣΤΟΤΗΤΑ!R140)</f>
        <v>-0.3447765728730855</v>
      </c>
      <c r="K139" s="29">
        <f>LN(ΡΕΥΣΤΟΤΗΤΑ!S141/ΡΕΥΣΤΟΤΗΤΑ!S140)</f>
        <v>-1.0025514227599019</v>
      </c>
      <c r="L139" s="29">
        <f>LN(ΡΕΥΣΤΟΤΗΤΑ!T141/ΡΕΥΣΤΟΤΗΤΑ!T140)</f>
        <v>-0.31518553384292031</v>
      </c>
      <c r="M139" s="29">
        <f>LN(ΡΕΥΣΤΟΤΗΤΑ!U141/ΡΕΥΣΤΟΤΗΤΑ!U140)</f>
        <v>-0.65002100233538407</v>
      </c>
      <c r="N139" s="29">
        <f>LN(ΡΕΥΣΤΟΤΗΤΑ!V141/ΡΕΥΣΤΟΤΗΤΑ!V140)</f>
        <v>0.32470155030517334</v>
      </c>
      <c r="O139" s="29">
        <f>LN(ΡΕΥΣΤΟΤΗΤΑ!W141/ΡΕΥΣΤΟΤΗΤΑ!W140)</f>
        <v>-0.45536678422188953</v>
      </c>
      <c r="P139" s="29">
        <f>LN(ΡΕΥΣΤΟΤΗΤΑ!X141/ΡΕΥΣΤΟΤΗΤΑ!X140)</f>
        <v>0.13888553350784907</v>
      </c>
      <c r="Q139" s="75"/>
    </row>
    <row r="140" spans="1:17">
      <c r="A140" s="28">
        <v>43116</v>
      </c>
      <c r="B140" s="29">
        <f>LN(ΡΕΥΣΤΟΤΗΤΑ!J142/ΡΕΥΣΤΟΤΗΤΑ!J141)</f>
        <v>0.87753360030589878</v>
      </c>
      <c r="C140" s="29">
        <f>LN(ΡΕΥΣΤΟΤΗΤΑ!K142/ΡΕΥΣΤΟΤΗΤΑ!K141)</f>
        <v>-0.20373618469240937</v>
      </c>
      <c r="D140" s="29">
        <f>LN(ΡΕΥΣΤΟΤΗΤΑ!L142/ΡΕΥΣΤΟΤΗΤΑ!L141)</f>
        <v>1.2454950144674966</v>
      </c>
      <c r="E140" s="29">
        <f>LN(ΡΕΥΣΤΟΤΗΤΑ!M142/ΡΕΥΣΤΟΤΗΤΑ!M141)</f>
        <v>0.70569544492038072</v>
      </c>
      <c r="F140" s="29">
        <f>LN(ΡΕΥΣΤΟΤΗΤΑ!N142/ΡΕΥΣΤΟΤΗΤΑ!N141)</f>
        <v>6.3778576050870686E-2</v>
      </c>
      <c r="G140" s="29">
        <f>LN(ΡΕΥΣΤΟΤΗΤΑ!O142/ΡΕΥΣΤΟΤΗΤΑ!O141)</f>
        <v>0.59067777757508988</v>
      </c>
      <c r="H140" s="29">
        <f>LN(ΡΕΥΣΤΟΤΗΤΑ!P142/ΡΕΥΣΤΟΤΗΤΑ!P141)</f>
        <v>2.3455797995456704</v>
      </c>
      <c r="I140" s="29">
        <f>LN(ΡΕΥΣΤΟΤΗΤΑ!Q142/ΡΕΥΣΤΟΤΗΤΑ!Q141)</f>
        <v>5.2917868899242801</v>
      </c>
      <c r="J140" s="29">
        <f>LN(ΡΕΥΣΤΟΤΗΤΑ!R142/ΡΕΥΣΤΟΤΗΤΑ!R141)</f>
        <v>0.79224612233868308</v>
      </c>
      <c r="K140" s="29">
        <f>LN(ΡΕΥΣΤΟΤΗΤΑ!S142/ΡΕΥΣΤΟΤΗΤΑ!S141)</f>
        <v>1.0515700418099001</v>
      </c>
      <c r="L140" s="29">
        <f>LN(ΡΕΥΣΤΟΤΗΤΑ!T142/ΡΕΥΣΤΟΤΗΤΑ!T141)</f>
        <v>-0.33638202869187483</v>
      </c>
      <c r="M140" s="29">
        <f>LN(ΡΕΥΣΤΟΤΗΤΑ!U142/ΡΕΥΣΤΟΤΗΤΑ!U141)</f>
        <v>1.0626012052463238</v>
      </c>
      <c r="N140" s="29">
        <f>LN(ΡΕΥΣΤΟΤΗΤΑ!V142/ΡΕΥΣΤΟΤΗΤΑ!V141)</f>
        <v>-0.61879693036623995</v>
      </c>
      <c r="O140" s="29">
        <f>LN(ΡΕΥΣΤΟΤΗΤΑ!W142/ΡΕΥΣΤΟΤΗΤΑ!W141)</f>
        <v>-0.43240138653289745</v>
      </c>
      <c r="P140" s="29">
        <f>LN(ΡΕΥΣΤΟΤΗΤΑ!X142/ΡΕΥΣΤΟΤΗΤΑ!X141)</f>
        <v>9.6146292286539967E-2</v>
      </c>
      <c r="Q140" s="75"/>
    </row>
    <row r="141" spans="1:17">
      <c r="A141" s="28">
        <v>43117</v>
      </c>
      <c r="B141" s="29">
        <f>LN(ΡΕΥΣΤΟΤΗΤΑ!J143/ΡΕΥΣΤΟΤΗΤΑ!J142)</f>
        <v>0.55025078990602005</v>
      </c>
      <c r="C141" s="29">
        <f>LN(ΡΕΥΣΤΟΤΗΤΑ!K143/ΡΕΥΣΤΟΤΗΤΑ!K142)</f>
        <v>0.40861146401190573</v>
      </c>
      <c r="D141" s="29">
        <f>LN(ΡΕΥΣΤΟΤΗΤΑ!L143/ΡΕΥΣΤΟΤΗΤΑ!L142)</f>
        <v>0.76169786764880076</v>
      </c>
      <c r="E141" s="29">
        <f>LN(ΡΕΥΣΤΟΤΗΤΑ!M143/ΡΕΥΣΤΟΤΗΤΑ!M142)</f>
        <v>9.1571384731920197E-2</v>
      </c>
      <c r="F141" s="29">
        <f>LN(ΡΕΥΣΤΟΤΗΤΑ!N143/ΡΕΥΣΤΟΤΗΤΑ!N142)</f>
        <v>0.35255462496571233</v>
      </c>
      <c r="G141" s="29">
        <f>LN(ΡΕΥΣΤΟΤΗΤΑ!O143/ΡΕΥΣΤΟΤΗΤΑ!O142)</f>
        <v>-0.32389523817006005</v>
      </c>
      <c r="H141" s="29">
        <f>LN(ΡΕΥΣΤΟΤΗΤΑ!P143/ΡΕΥΣΤΟΤΗΤΑ!P142)</f>
        <v>0.13711360740477624</v>
      </c>
      <c r="I141" s="29">
        <f>LN(ΡΕΥΣΤΟΤΗΤΑ!Q143/ΡΕΥΣΤΟΤΗΤΑ!Q142)</f>
        <v>-5.0110595773736568</v>
      </c>
      <c r="J141" s="29">
        <f>LN(ΡΕΥΣΤΟΤΗΤΑ!R143/ΡΕΥΣΤΟΤΗΤΑ!R142)</f>
        <v>2.1463137018373768</v>
      </c>
      <c r="K141" s="29">
        <f>LN(ΡΕΥΣΤΟΤΗΤΑ!S143/ΡΕΥΣΤΟΤΗΤΑ!S142)</f>
        <v>0.46650829759217277</v>
      </c>
      <c r="L141" s="29">
        <f>LN(ΡΕΥΣΤΟΤΗΤΑ!T143/ΡΕΥΣΤΟΤΗΤΑ!T142)</f>
        <v>7.2198983853422841E-2</v>
      </c>
      <c r="M141" s="29">
        <f>LN(ΡΕΥΣΤΟΤΗΤΑ!U143/ΡΕΥΣΤΟΤΗΤΑ!U142)</f>
        <v>-0.25411513879924358</v>
      </c>
      <c r="N141" s="29">
        <f>LN(ΡΕΥΣΤΟΤΗΤΑ!V143/ΡΕΥΣΤΟΤΗΤΑ!V142)</f>
        <v>0.61343881135431721</v>
      </c>
      <c r="O141" s="29">
        <f>LN(ΡΕΥΣΤΟΤΗΤΑ!W143/ΡΕΥΣΤΟΤΗΤΑ!W142)</f>
        <v>0.44909039507791992</v>
      </c>
      <c r="P141" s="29">
        <f>LN(ΡΕΥΣΤΟΤΗΤΑ!X143/ΡΕΥΣΤΟΤΗΤΑ!X142)</f>
        <v>-1.336750326230389</v>
      </c>
      <c r="Q141" s="75"/>
    </row>
    <row r="142" spans="1:17">
      <c r="A142" s="28">
        <v>43118</v>
      </c>
      <c r="B142" s="29">
        <f>LN(ΡΕΥΣΤΟΤΗΤΑ!J144/ΡΕΥΣΤΟΤΗΤΑ!J143)</f>
        <v>-0.44040275060535311</v>
      </c>
      <c r="C142" s="29">
        <f>LN(ΡΕΥΣΤΟΤΗΤΑ!K144/ΡΕΥΣΤΟΤΗΤΑ!K143)</f>
        <v>-0.34341421050579313</v>
      </c>
      <c r="D142" s="29">
        <f>LN(ΡΕΥΣΤΟΤΗΤΑ!L144/ΡΕΥΣΤΟΤΗΤΑ!L143)</f>
        <v>-1.514972446181341</v>
      </c>
      <c r="E142" s="29">
        <f>LN(ΡΕΥΣΤΟΤΗΤΑ!M144/ΡΕΥΣΤΟΤΗΤΑ!M143)</f>
        <v>-0.48577192105377531</v>
      </c>
      <c r="F142" s="29">
        <f>LN(ΡΕΥΣΤΟΤΗΤΑ!N144/ΡΕΥΣΤΟΤΗΤΑ!N143)</f>
        <v>0.72939921111140704</v>
      </c>
      <c r="G142" s="29">
        <f>LN(ΡΕΥΣΤΟΤΗΤΑ!O144/ΡΕΥΣΤΟΤΗΤΑ!O143)</f>
        <v>-0.12813693074421109</v>
      </c>
      <c r="H142" s="29">
        <f>LN(ΡΕΥΣΤΟΤΗΤΑ!P144/ΡΕΥΣΤΟΤΗΤΑ!P143)</f>
        <v>-0.79325193967212992</v>
      </c>
      <c r="I142" s="29">
        <f>LN(ΡΕΥΣΤΟΤΗΤΑ!Q144/ΡΕΥΣΤΟΤΗΤΑ!Q143)</f>
        <v>0.67720059616169725</v>
      </c>
      <c r="J142" s="29">
        <f>LN(ΡΕΥΣΤΟΤΗΤΑ!R144/ΡΕΥΣΤΟΤΗΤΑ!R143)</f>
        <v>-0.71781994294716744</v>
      </c>
      <c r="K142" s="29">
        <f>LN(ΡΕΥΣΤΟΤΗΤΑ!S144/ΡΕΥΣΤΟΤΗΤΑ!S143)</f>
        <v>-0.7570167949631873</v>
      </c>
      <c r="L142" s="29">
        <f>LN(ΡΕΥΣΤΟΤΗΤΑ!T144/ΡΕΥΣΤΟΤΗΤΑ!T143)</f>
        <v>-6.7788734141704873E-2</v>
      </c>
      <c r="M142" s="29">
        <f>LN(ΡΕΥΣΤΟΤΗΤΑ!U144/ΡΕΥΣΤΟΤΗΤΑ!U143)</f>
        <v>3.430449397134297E-2</v>
      </c>
      <c r="N142" s="29">
        <f>LN(ΡΕΥΣΤΟΤΗΤΑ!V144/ΡΕΥΣΤΟΤΗΤΑ!V143)</f>
        <v>-0.69071143805707191</v>
      </c>
      <c r="O142" s="29">
        <f>LN(ΡΕΥΣΤΟΤΗΤΑ!W144/ΡΕΥΣΤΟΤΗΤΑ!W143)</f>
        <v>2.5755305907193025</v>
      </c>
      <c r="P142" s="29">
        <f>LN(ΡΕΥΣΤΟΤΗΤΑ!X144/ΡΕΥΣΤΟΤΗΤΑ!X143)</f>
        <v>-0.65306580391536806</v>
      </c>
      <c r="Q142" s="75"/>
    </row>
    <row r="143" spans="1:17">
      <c r="A143" s="28">
        <v>43119</v>
      </c>
      <c r="B143" s="29">
        <f>LN(ΡΕΥΣΤΟΤΗΤΑ!J145/ΡΕΥΣΤΟΤΗΤΑ!J144)</f>
        <v>1.1420386181545967</v>
      </c>
      <c r="C143" s="29">
        <f>LN(ΡΕΥΣΤΟΤΗΤΑ!K145/ΡΕΥΣΤΟΤΗΤΑ!K144)</f>
        <v>0.92380646331699057</v>
      </c>
      <c r="D143" s="29">
        <f>LN(ΡΕΥΣΤΟΤΗΤΑ!L145/ΡΕΥΣΤΟΤΗΤΑ!L144)</f>
        <v>2.6164701449304872</v>
      </c>
      <c r="E143" s="29">
        <f>LN(ΡΕΥΣΤΟΤΗΤΑ!M145/ΡΕΥΣΤΟΤΗΤΑ!M144)</f>
        <v>9.6478503521972209E-2</v>
      </c>
      <c r="F143" s="29">
        <f>LN(ΡΕΥΣΤΟΤΗΤΑ!N145/ΡΕΥΣΤΟΤΗΤΑ!N144)</f>
        <v>-0.80889293655529015</v>
      </c>
      <c r="G143" s="29">
        <f>LN(ΡΕΥΣΤΟΤΗΤΑ!O145/ΡΕΥΣΤΟΤΗΤΑ!O144)</f>
        <v>1.3103634947088663</v>
      </c>
      <c r="H143" s="29">
        <f>LN(ΡΕΥΣΤΟΤΗΤΑ!P145/ΡΕΥΣΤΟΤΗΤΑ!P144)</f>
        <v>0.65543012167205283</v>
      </c>
      <c r="I143" s="29">
        <f>LN(ΡΕΥΣΤΟΤΗΤΑ!Q145/ΡΕΥΣΤΟΤΗΤΑ!Q144)</f>
        <v>-0.24539013569237722</v>
      </c>
      <c r="J143" s="29">
        <f>LN(ΡΕΥΣΤΟΤΗΤΑ!R145/ΡΕΥΣΤΟΤΗΤΑ!R144)</f>
        <v>-0.83212609871148224</v>
      </c>
      <c r="K143" s="29">
        <f>LN(ΡΕΥΣΤΟΤΗΤΑ!S145/ΡΕΥΣΤΟΤΗΤΑ!S144)</f>
        <v>0.75053317634082073</v>
      </c>
      <c r="L143" s="29">
        <f>LN(ΡΕΥΣΤΟΤΗΤΑ!T145/ΡΕΥΣΤΟΤΗΤΑ!T144)</f>
        <v>-0.42468775095608918</v>
      </c>
      <c r="M143" s="29">
        <f>LN(ΡΕΥΣΤΟΤΗΤΑ!U145/ΡΕΥΣΤΟΤΗΤΑ!U144)</f>
        <v>1.4826345005549291</v>
      </c>
      <c r="N143" s="29">
        <f>LN(ΡΕΥΣΤΟΤΗΤΑ!V145/ΡΕΥΣΤΟΤΗΤΑ!V144)</f>
        <v>1.2473076806172754</v>
      </c>
      <c r="O143" s="29">
        <f>LN(ΡΕΥΣΤΟΤΗΤΑ!W145/ΡΕΥΣΤΟΤΗΤΑ!W144)</f>
        <v>-3.0485123574295669</v>
      </c>
      <c r="P143" s="29">
        <f>LN(ΡΕΥΣΤΟΤΗΤΑ!X145/ΡΕΥΣΤΟΤΗΤΑ!X144)</f>
        <v>2.8563364945944762</v>
      </c>
      <c r="Q143" s="75"/>
    </row>
    <row r="144" spans="1:17">
      <c r="A144" s="28">
        <v>43122</v>
      </c>
      <c r="B144" s="29">
        <f>LN(ΡΕΥΣΤΟΤΗΤΑ!J146/ΡΕΥΣΤΟΤΗΤΑ!J145)</f>
        <v>-1.1790097914005384</v>
      </c>
      <c r="C144" s="29">
        <f>LN(ΡΕΥΣΤΟΤΗΤΑ!K146/ΡΕΥΣΤΟΤΗΤΑ!K145)</f>
        <v>-0.65080879657026636</v>
      </c>
      <c r="D144" s="29">
        <f>LN(ΡΕΥΣΤΟΤΗΤΑ!L146/ΡΕΥΣΤΟΤΗΤΑ!L145)</f>
        <v>2.117774118153792E-2</v>
      </c>
      <c r="E144" s="29">
        <f>LN(ΡΕΥΣΤΟΤΗΤΑ!M146/ΡΕΥΣΤΟΤΗΤΑ!M145)</f>
        <v>-8.3046957875093363E-2</v>
      </c>
      <c r="F144" s="29">
        <f>LN(ΡΕΥΣΤΟΤΗΤΑ!N146/ΡΕΥΣΤΟΤΗΤΑ!N145)</f>
        <v>-0.32423878044049986</v>
      </c>
      <c r="G144" s="29">
        <f>LN(ΡΕΥΣΤΟΤΗΤΑ!O146/ΡΕΥΣΤΟΤΗΤΑ!O145)</f>
        <v>0.3345594427776909</v>
      </c>
      <c r="H144" s="29">
        <f>LN(ΡΕΥΣΤΟΤΗΤΑ!P146/ΡΕΥΣΤΟΤΗΤΑ!P145)</f>
        <v>-0.65451016728322564</v>
      </c>
      <c r="I144" s="29">
        <f>LN(ΡΕΥΣΤΟΤΗΤΑ!Q146/ΡΕΥΣΤΟΤΗΤΑ!Q145)</f>
        <v>1.9167307350402265</v>
      </c>
      <c r="J144" s="29">
        <f>LN(ΡΕΥΣΤΟΤΗΤΑ!R146/ΡΕΥΣΤΟΤΗΤΑ!R145)</f>
        <v>-0.34359225492575318</v>
      </c>
      <c r="K144" s="29">
        <f>LN(ΡΕΥΣΤΟΤΗΤΑ!S146/ΡΕΥΣΤΟΤΗΤΑ!S145)</f>
        <v>-0.28106936242486286</v>
      </c>
      <c r="L144" s="29">
        <f>LN(ΡΕΥΣΤΟΤΗΤΑ!T146/ΡΕΥΣΤΟΤΗΤΑ!T145)</f>
        <v>0.23314554763079448</v>
      </c>
      <c r="M144" s="29">
        <f>LN(ΡΕΥΣΤΟΤΗΤΑ!U146/ΡΕΥΣΤΟΤΗΤΑ!U145)</f>
        <v>-1.024902990629015</v>
      </c>
      <c r="N144" s="29">
        <f>LN(ΡΕΥΣΤΟΤΗΤΑ!V146/ΡΕΥΣΤΟΤΗΤΑ!V145)</f>
        <v>-1.1392254286757899</v>
      </c>
      <c r="O144" s="29">
        <f>LN(ΡΕΥΣΤΟΤΗΤΑ!W146/ΡΕΥΣΤΟΤΗΤΑ!W145)</f>
        <v>-0.54220450210825422</v>
      </c>
      <c r="P144" s="29">
        <f>LN(ΡΕΥΣΤΟΤΗΤΑ!X146/ΡΕΥΣΤΟΤΗΤΑ!X145)</f>
        <v>-0.10522278057942459</v>
      </c>
      <c r="Q144" s="75"/>
    </row>
    <row r="145" spans="1:17">
      <c r="A145" s="28">
        <v>43123</v>
      </c>
      <c r="B145" s="29">
        <f>LN(ΡΕΥΣΤΟΤΗΤΑ!J147/ΡΕΥΣΤΟΤΗΤΑ!J146)</f>
        <v>1.0675903762705743</v>
      </c>
      <c r="C145" s="29">
        <f>LN(ΡΕΥΣΤΟΤΗΤΑ!K147/ΡΕΥΣΤΟΤΗΤΑ!K146)</f>
        <v>1.3692446648131236</v>
      </c>
      <c r="D145" s="29">
        <f>LN(ΡΕΥΣΤΟΤΗΤΑ!L147/ΡΕΥΣΤΟΤΗΤΑ!L146)</f>
        <v>0.7584661748045195</v>
      </c>
      <c r="E145" s="29">
        <f>LN(ΡΕΥΣΤΟΤΗΤΑ!M147/ΡΕΥΣΤΟΤΗΤΑ!M146)</f>
        <v>0.54357926697528536</v>
      </c>
      <c r="F145" s="29">
        <f>LN(ΡΕΥΣΤΟΤΗΤΑ!N147/ΡΕΥΣΤΟΤΗΤΑ!N146)</f>
        <v>0.51651053038451999</v>
      </c>
      <c r="G145" s="29">
        <f>LN(ΡΕΥΣΤΟΤΗΤΑ!O147/ΡΕΥΣΤΟΤΗΤΑ!O146)</f>
        <v>-3.9633691331256084E-2</v>
      </c>
      <c r="H145" s="29">
        <f>LN(ΡΕΥΣΤΟΤΗΤΑ!P147/ΡΕΥΣΤΟΤΗΤΑ!P146)</f>
        <v>0.50181100222818786</v>
      </c>
      <c r="I145" s="29">
        <f>LN(ΡΕΥΣΤΟΤΗΤΑ!Q147/ΡΕΥΣΤΟΤΗΤΑ!Q146)</f>
        <v>-1.7133259223114319</v>
      </c>
      <c r="J145" s="29">
        <f>LN(ΡΕΥΣΤΟΤΗΤΑ!R147/ΡΕΥΣΤΟΤΗΤΑ!R146)</f>
        <v>0.87599055834619</v>
      </c>
      <c r="K145" s="29">
        <f>LN(ΡΕΥΣΤΟΤΗΤΑ!S147/ΡΕΥΣΤΟΤΗΤΑ!S146)</f>
        <v>0.42916095250447245</v>
      </c>
      <c r="L145" s="29">
        <f>LN(ΡΕΥΣΤΟΤΗΤΑ!T147/ΡΕΥΣΤΟΤΗΤΑ!T146)</f>
        <v>0.11795221381347018</v>
      </c>
      <c r="M145" s="29">
        <f>LN(ΡΕΥΣΤΟΤΗΤΑ!U147/ΡΕΥΣΤΟΤΗΤΑ!U146)</f>
        <v>0.32230815030258769</v>
      </c>
      <c r="N145" s="29">
        <f>LN(ΡΕΥΣΤΟΤΗΤΑ!V147/ΡΕΥΣΤΟΤΗΤΑ!V146)</f>
        <v>0.84226610747129194</v>
      </c>
      <c r="O145" s="29">
        <f>LN(ΡΕΥΣΤΟΤΗΤΑ!W147/ΡΕΥΣΤΟΤΗΤΑ!W146)</f>
        <v>0.68389865058994348</v>
      </c>
      <c r="P145" s="29">
        <f>LN(ΡΕΥΣΤΟΤΗΤΑ!X147/ΡΕΥΣΤΟΤΗΤΑ!X146)</f>
        <v>-1.7347764516745396</v>
      </c>
      <c r="Q145" s="75"/>
    </row>
    <row r="146" spans="1:17">
      <c r="A146" s="28">
        <v>43124</v>
      </c>
      <c r="B146" s="29">
        <f>LN(ΡΕΥΣΤΟΤΗΤΑ!J148/ΡΕΥΣΤΟΤΗΤΑ!J147)</f>
        <v>-0.85659358226920257</v>
      </c>
      <c r="C146" s="29">
        <f>LN(ΡΕΥΣΤΟΤΗΤΑ!K148/ΡΕΥΣΤΟΤΗΤΑ!K147)</f>
        <v>-0.34281538411941637</v>
      </c>
      <c r="D146" s="29">
        <f>LN(ΡΕΥΣΤΟΤΗΤΑ!L148/ΡΕΥΣΤΟΤΗΤΑ!L147)</f>
        <v>-1.8239832008952548</v>
      </c>
      <c r="E146" s="29">
        <f>LN(ΡΕΥΣΤΟΤΗΤΑ!M148/ΡΕΥΣΤΟΤΗΤΑ!M147)</f>
        <v>0.15863921994559774</v>
      </c>
      <c r="F146" s="29">
        <f>LN(ΡΕΥΣΤΟΤΗΤΑ!N148/ΡΕΥΣΤΟΤΗΤΑ!N147)</f>
        <v>-0.13842195650338643</v>
      </c>
      <c r="G146" s="29">
        <f>LN(ΡΕΥΣΤΟΤΗΤΑ!O148/ΡΕΥΣΤΟΤΗΤΑ!O147)</f>
        <v>5.2865385805965035E-3</v>
      </c>
      <c r="H146" s="29">
        <f>LN(ΡΕΥΣΤΟΤΗΤΑ!P148/ΡΕΥΣΤΟΤΗΤΑ!P147)</f>
        <v>-0.50750512843236029</v>
      </c>
      <c r="I146" s="29">
        <f>LN(ΡΕΥΣΤΟΤΗΤΑ!Q148/ΡΕΥΣΤΟΤΗΤΑ!Q147)</f>
        <v>-0.20328289124607846</v>
      </c>
      <c r="J146" s="29">
        <f>LN(ΡΕΥΣΤΟΤΗΤΑ!R148/ΡΕΥΣΤΟΤΗΤΑ!R147)</f>
        <v>0.24854547432547422</v>
      </c>
      <c r="K146" s="29">
        <f>LN(ΡΕΥΣΤΟΤΗΤΑ!S148/ΡΕΥΣΤΟΤΗΤΑ!S147)</f>
        <v>-0.33478004555634083</v>
      </c>
      <c r="L146" s="29">
        <f>LN(ΡΕΥΣΤΟΤΗΤΑ!T148/ΡΕΥΣΤΟΤΗΤΑ!T147)</f>
        <v>0.32578214453695936</v>
      </c>
      <c r="M146" s="29">
        <f>LN(ΡΕΥΣΤΟΤΗΤΑ!U148/ΡΕΥΣΤΟΤΗΤΑ!U147)</f>
        <v>-0.51558371237071721</v>
      </c>
      <c r="N146" s="29">
        <f>LN(ΡΕΥΣΤΟΤΗΤΑ!V148/ΡΕΥΣΤΟΤΗΤΑ!V147)</f>
        <v>-0.25928859469511106</v>
      </c>
      <c r="O146" s="29">
        <f>LN(ΡΕΥΣΤΟΤΗΤΑ!W148/ΡΕΥΣΤΟΤΗΤΑ!W147)</f>
        <v>0.90578884338196886</v>
      </c>
      <c r="P146" s="29">
        <f>LN(ΡΕΥΣΤΟΤΗΤΑ!X148/ΡΕΥΣΤΟΤΗΤΑ!X147)</f>
        <v>1.1485777857330608</v>
      </c>
      <c r="Q146" s="75"/>
    </row>
    <row r="147" spans="1:17">
      <c r="A147" s="28">
        <v>43125</v>
      </c>
      <c r="B147" s="29">
        <f>LN(ΡΕΥΣΤΟΤΗΤΑ!J149/ΡΕΥΣΤΟΤΗΤΑ!J148)</f>
        <v>0.72547898324442794</v>
      </c>
      <c r="C147" s="29">
        <f>LN(ΡΕΥΣΤΟΤΗΤΑ!K149/ΡΕΥΣΤΟΤΗΤΑ!K148)</f>
        <v>-0.7054790340012429</v>
      </c>
      <c r="D147" s="29">
        <f>LN(ΡΕΥΣΤΟΤΗΤΑ!L149/ΡΕΥΣΤΟΤΗΤΑ!L148)</f>
        <v>0.37779535868891345</v>
      </c>
      <c r="E147" s="29">
        <f>LN(ΡΕΥΣΤΟΤΗΤΑ!M149/ΡΕΥΣΤΟΤΗΤΑ!M148)</f>
        <v>-0.40189410911515272</v>
      </c>
      <c r="F147" s="29">
        <f>LN(ΡΕΥΣΤΟΤΗΤΑ!N149/ΡΕΥΣΤΟΤΗΤΑ!N148)</f>
        <v>-0.33268390487378263</v>
      </c>
      <c r="G147" s="29">
        <f>LN(ΡΕΥΣΤΟΤΗΤΑ!O149/ΡΕΥΣΤΟΤΗΤΑ!O148)</f>
        <v>-0.63579159055010792</v>
      </c>
      <c r="H147" s="29">
        <f>LN(ΡΕΥΣΤΟΤΗΤΑ!P149/ΡΕΥΣΤΟΤΗΤΑ!P148)</f>
        <v>-0.15110612465833512</v>
      </c>
      <c r="I147" s="29">
        <f>LN(ΡΕΥΣΤΟΤΗΤΑ!Q149/ΡΕΥΣΤΟΤΗΤΑ!Q148)</f>
        <v>0.71123915834931839</v>
      </c>
      <c r="J147" s="29">
        <f>LN(ΡΕΥΣΤΟΤΗΤΑ!R149/ΡΕΥΣΤΟΤΗΤΑ!R148)</f>
        <v>-0.53633987757910306</v>
      </c>
      <c r="K147" s="29">
        <f>LN(ΡΕΥΣΤΟΤΗΤΑ!S149/ΡΕΥΣΤΟΤΗΤΑ!S148)</f>
        <v>-0.23101322090734833</v>
      </c>
      <c r="L147" s="29">
        <f>LN(ΡΕΥΣΤΟΤΗΤΑ!T149/ΡΕΥΣΤΟΤΗΤΑ!T148)</f>
        <v>3.900864087073639E-2</v>
      </c>
      <c r="M147" s="29">
        <f>LN(ΡΕΥΣΤΟΤΗΤΑ!U149/ΡΕΥΣΤΟΤΗΤΑ!U148)</f>
        <v>-0.17430968196334951</v>
      </c>
      <c r="N147" s="29">
        <f>LN(ΡΕΥΣΤΟΤΗΤΑ!V149/ΡΕΥΣΤΟΤΗΤΑ!V148)</f>
        <v>-0.40818160329945558</v>
      </c>
      <c r="O147" s="29">
        <f>LN(ΡΕΥΣΤΟΤΗΤΑ!W149/ΡΕΥΣΤΟΤΗΤΑ!W148)</f>
        <v>0.2939623334053672</v>
      </c>
      <c r="P147" s="29">
        <f>LN(ΡΕΥΣΤΟΤΗΤΑ!X149/ΡΕΥΣΤΟΤΗΤΑ!X148)</f>
        <v>-0.66188832625049598</v>
      </c>
      <c r="Q147" s="75"/>
    </row>
    <row r="148" spans="1:17">
      <c r="A148" s="28">
        <v>43126</v>
      </c>
      <c r="B148" s="29">
        <f>LN(ΡΕΥΣΤΟΤΗΤΑ!J150/ΡΕΥΣΤΟΤΗΤΑ!J149)</f>
        <v>0.61467266536618115</v>
      </c>
      <c r="C148" s="29">
        <f>LN(ΡΕΥΣΤΟΤΗΤΑ!K150/ΡΕΥΣΤΟΤΗΤΑ!K149)</f>
        <v>-0.73263913820021864</v>
      </c>
      <c r="D148" s="29">
        <f>LN(ΡΕΥΣΤΟΤΗΤΑ!L150/ΡΕΥΣΤΟΤΗΤΑ!L149)</f>
        <v>-0.70240837016798296</v>
      </c>
      <c r="E148" s="29">
        <f>LN(ΡΕΥΣΤΟΤΗΤΑ!M150/ΡΕΥΣΤΟΤΗΤΑ!M149)</f>
        <v>0.36631683854408398</v>
      </c>
      <c r="F148" s="29">
        <f>LN(ΡΕΥΣΤΟΤΗΤΑ!N150/ΡΕΥΣΤΟΤΗΤΑ!N149)</f>
        <v>-0.17667993248727257</v>
      </c>
      <c r="G148" s="29">
        <f>LN(ΡΕΥΣΤΟΤΗΤΑ!O150/ΡΕΥΣΤΟΤΗΤΑ!O149)</f>
        <v>-1.3431375342695531E-2</v>
      </c>
      <c r="H148" s="29">
        <f>LN(ΡΕΥΣΤΟΤΗΤΑ!P150/ΡΕΥΣΤΟΤΗΤΑ!P149)</f>
        <v>-3.6476578468974202E-2</v>
      </c>
      <c r="I148" s="29">
        <f>LN(ΡΕΥΣΤΟΤΗΤΑ!Q150/ΡΕΥΣΤΟΤΗΤΑ!Q149)</f>
        <v>-0.88328754523463737</v>
      </c>
      <c r="J148" s="29">
        <f>LN(ΡΕΥΣΤΟΤΗΤΑ!R150/ΡΕΥΣΤΟΤΗΤΑ!R149)</f>
        <v>-0.39389912079577422</v>
      </c>
      <c r="K148" s="29">
        <f>LN(ΡΕΥΣΤΟΤΗΤΑ!S150/ΡΕΥΣΤΟΤΗΤΑ!S149)</f>
        <v>-0.1216313707672224</v>
      </c>
      <c r="L148" s="29">
        <f>LN(ΡΕΥΣΤΟΤΗΤΑ!T150/ΡΕΥΣΤΟΤΗΤΑ!T149)</f>
        <v>-0.72084450413231671</v>
      </c>
      <c r="M148" s="29">
        <f>LN(ΡΕΥΣΤΟΤΗΤΑ!U150/ΡΕΥΣΤΟΤΗΤΑ!U149)</f>
        <v>-0.4041954427776035</v>
      </c>
      <c r="N148" s="29">
        <f>LN(ΡΕΥΣΤΟΤΗΤΑ!V150/ΡΕΥΣΤΟΤΗΤΑ!V149)</f>
        <v>-0.17844728937857532</v>
      </c>
      <c r="O148" s="29">
        <f>LN(ΡΕΥΣΤΟΤΗΤΑ!W150/ΡΕΥΣΤΟΤΗΤΑ!W149)</f>
        <v>-1.5292058223433778</v>
      </c>
      <c r="P148" s="29">
        <f>LN(ΡΕΥΣΤΟΤΗΤΑ!X150/ΡΕΥΣΤΟΤΗΤΑ!X149)</f>
        <v>-0.53873661571590559</v>
      </c>
      <c r="Q148" s="75"/>
    </row>
    <row r="149" spans="1:17">
      <c r="A149" s="28">
        <v>43129</v>
      </c>
      <c r="B149" s="29">
        <f>LN(ΡΕΥΣΤΟΤΗΤΑ!J151/ΡΕΥΣΤΟΤΗΤΑ!J150)</f>
        <v>-1.7317316930263682</v>
      </c>
      <c r="C149" s="29">
        <f>LN(ΡΕΥΣΤΟΤΗΤΑ!K151/ΡΕΥΣΤΟΤΗΤΑ!K150)</f>
        <v>0.16762264596116008</v>
      </c>
      <c r="D149" s="29">
        <f>LN(ΡΕΥΣΤΟΤΗΤΑ!L151/ΡΕΥΣΤΟΤΗΤΑ!L150)</f>
        <v>1.6677373507142403</v>
      </c>
      <c r="E149" s="29">
        <f>LN(ΡΕΥΣΤΟΤΗΤΑ!M151/ΡΕΥΣΤΟΤΗΤΑ!M150)</f>
        <v>-0.13841563166800433</v>
      </c>
      <c r="F149" s="29">
        <f>LN(ΡΕΥΣΤΟΤΗΤΑ!N151/ΡΕΥΣΤΟΤΗΤΑ!N150)</f>
        <v>1.0700691129781592</v>
      </c>
      <c r="G149" s="29">
        <f>LN(ΡΕΥΣΤΟΤΗΤΑ!O151/ΡΕΥΣΤΟΤΗΤΑ!O150)</f>
        <v>0.27676387453386742</v>
      </c>
      <c r="H149" s="29">
        <f>LN(ΡΕΥΣΤΟΤΗΤΑ!P151/ΡΕΥΣΤΟΤΗΤΑ!P150)</f>
        <v>0.45929867228455995</v>
      </c>
      <c r="I149" s="29">
        <f>LN(ΡΕΥΣΤΟΤΗΤΑ!Q151/ΡΕΥΣΤΟΤΗΤΑ!Q150)</f>
        <v>0.76101962539489454</v>
      </c>
      <c r="J149" s="29">
        <f>LN(ΡΕΥΣΤΟΤΗΤΑ!R151/ΡΕΥΣΤΟΤΗΤΑ!R150)</f>
        <v>5.0171107375669703E-2</v>
      </c>
      <c r="K149" s="29">
        <f>LN(ΡΕΥΣΤΟΤΗΤΑ!S151/ΡΕΥΣΤΟΤΗΤΑ!S150)</f>
        <v>-0.33599364779774632</v>
      </c>
      <c r="L149" s="29">
        <f>LN(ΡΕΥΣΤΟΤΗΤΑ!T151/ΡΕΥΣΤΟΤΗΤΑ!T150)</f>
        <v>0.26936743498250454</v>
      </c>
      <c r="M149" s="29">
        <f>LN(ΡΕΥΣΤΟΤΗΤΑ!U151/ΡΕΥΣΤΟΤΗΤΑ!U150)</f>
        <v>0.78890074181237435</v>
      </c>
      <c r="N149" s="29">
        <f>LN(ΡΕΥΣΤΟΤΗΤΑ!V151/ΡΕΥΣΤΟΤΗΤΑ!V150)</f>
        <v>0.51861880038893859</v>
      </c>
      <c r="O149" s="29">
        <f>LN(ΡΕΥΣΤΟΤΗΤΑ!W151/ΡΕΥΣΤΟΤΗΤΑ!W150)</f>
        <v>2.6650282252319366</v>
      </c>
      <c r="P149" s="29">
        <f>LN(ΡΕΥΣΤΟΤΗΤΑ!X151/ΡΕΥΣΤΟΤΗΤΑ!X150)</f>
        <v>-0.32289548855758016</v>
      </c>
      <c r="Q149" s="75"/>
    </row>
    <row r="150" spans="1:17">
      <c r="A150" s="28">
        <v>43130</v>
      </c>
      <c r="B150" s="29">
        <f>LN(ΡΕΥΣΤΟΤΗΤΑ!J152/ΡΕΥΣΤΟΤΗΤΑ!J151)</f>
        <v>0.84950026251439603</v>
      </c>
      <c r="C150" s="29">
        <f>LN(ΡΕΥΣΤΟΤΗΤΑ!K152/ΡΕΥΣΤΟΤΗΤΑ!K151)</f>
        <v>1.1540185353949723</v>
      </c>
      <c r="D150" s="29">
        <f>LN(ΡΕΥΣΤΟΤΗΤΑ!L152/ΡΕΥΣΤΟΤΗΤΑ!L151)</f>
        <v>-0.38088791930006055</v>
      </c>
      <c r="E150" s="29">
        <f>LN(ΡΕΥΣΤΟΤΗΤΑ!M152/ΡΕΥΣΤΟΤΗΤΑ!M151)</f>
        <v>-0.91250221046809332</v>
      </c>
      <c r="F150" s="29">
        <f>LN(ΡΕΥΣΤΟΤΗΤΑ!N152/ΡΕΥΣΤΟΤΗΤΑ!N151)</f>
        <v>-1.0096225490155137</v>
      </c>
      <c r="G150" s="29">
        <f>LN(ΡΕΥΣΤΟΤΗΤΑ!O152/ΡΕΥΣΤΟΤΗΤΑ!O151)</f>
        <v>-6.2371940081216395E-2</v>
      </c>
      <c r="H150" s="29">
        <f>LN(ΡΕΥΣΤΟΤΗΤΑ!P152/ΡΕΥΣΤΟΤΗΤΑ!P151)</f>
        <v>5.2676209307522828E-2</v>
      </c>
      <c r="I150" s="29">
        <f>LN(ΡΕΥΣΤΟΤΗΤΑ!Q152/ΡΕΥΣΤΟΤΗΤΑ!Q151)</f>
        <v>-0.36891687931976952</v>
      </c>
      <c r="J150" s="29">
        <f>LN(ΡΕΥΣΤΟΤΗΤΑ!R152/ΡΕΥΣΤΟΤΗΤΑ!R151)</f>
        <v>0.52298821010267493</v>
      </c>
      <c r="K150" s="29">
        <f>LN(ΡΕΥΣΤΟΤΗΤΑ!S152/ΡΕΥΣΤΟΤΗΤΑ!S151)</f>
        <v>0.63050362186710895</v>
      </c>
      <c r="L150" s="29">
        <f>LN(ΡΕΥΣΤΟΤΗΤΑ!T152/ΡΕΥΣΤΟΤΗΤΑ!T151)</f>
        <v>-0.28972224340812025</v>
      </c>
      <c r="M150" s="29">
        <f>LN(ΡΕΥΣΤΟΤΗΤΑ!U152/ΡΕΥΣΤΟΤΗΤΑ!U151)</f>
        <v>-0.42047683172072164</v>
      </c>
      <c r="N150" s="29">
        <f>LN(ΡΕΥΣΤΟΤΗΤΑ!V152/ΡΕΥΣΤΟΤΗΤΑ!V151)</f>
        <v>-4.7388333718172304E-2</v>
      </c>
      <c r="O150" s="29">
        <f>LN(ΡΕΥΣΤΟΤΗΤΑ!W152/ΡΕΥΣΤΟΤΗΤΑ!W151)</f>
        <v>-1.9761715196297613</v>
      </c>
      <c r="P150" s="29">
        <f>LN(ΡΕΥΣΤΟΤΗΤΑ!X152/ΡΕΥΣΤΟΤΗΤΑ!X151)</f>
        <v>0.76739414017881658</v>
      </c>
      <c r="Q150" s="75"/>
    </row>
    <row r="151" spans="1:17">
      <c r="A151" s="28">
        <v>43131</v>
      </c>
      <c r="B151" s="29">
        <f>LN(ΡΕΥΣΤΟΤΗΤΑ!J153/ΡΕΥΣΤΟΤΗΤΑ!J152)</f>
        <v>0.3005664875221169</v>
      </c>
      <c r="C151" s="29">
        <f>LN(ΡΕΥΣΤΟΤΗΤΑ!K153/ΡΕΥΣΤΟΤΗΤΑ!K152)</f>
        <v>-1.0946441287855262</v>
      </c>
      <c r="D151" s="29">
        <f>LN(ΡΕΥΣΤΟΤΗΤΑ!L153/ΡΕΥΣΤΟΤΗΤΑ!L152)</f>
        <v>-1.5250737657892808</v>
      </c>
      <c r="E151" s="29">
        <f>LN(ΡΕΥΣΤΟΤΗΤΑ!M153/ΡΕΥΣΤΟΤΗΤΑ!M152)</f>
        <v>0.56151104033370669</v>
      </c>
      <c r="F151" s="29">
        <f>LN(ΡΕΥΣΤΟΤΗΤΑ!N153/ΡΕΥΣΤΟΤΗΤΑ!N152)</f>
        <v>0.44519390698008376</v>
      </c>
      <c r="G151" s="29">
        <f>LN(ΡΕΥΣΤΟΤΗΤΑ!O153/ΡΕΥΣΤΟΤΗΤΑ!O152)</f>
        <v>0.35468206223390886</v>
      </c>
      <c r="H151" s="29">
        <f>LN(ΡΕΥΣΤΟΤΗΤΑ!P153/ΡΕΥΣΤΟΤΗΤΑ!P152)</f>
        <v>-0.49529506334860612</v>
      </c>
      <c r="I151" s="29">
        <f>LN(ΡΕΥΣΤΟΤΗΤΑ!Q153/ΡΕΥΣΤΟΤΗΤΑ!Q152)</f>
        <v>-0.67333783925695667</v>
      </c>
      <c r="J151" s="29">
        <f>LN(ΡΕΥΣΤΟΤΗΤΑ!R153/ΡΕΥΣΤΟΤΗΤΑ!R152)</f>
        <v>-0.20549718025717287</v>
      </c>
      <c r="K151" s="29">
        <f>LN(ΡΕΥΣΤΟΤΗΤΑ!S153/ΡΕΥΣΤΟΤΗΤΑ!S152)</f>
        <v>3.3526610541618651E-2</v>
      </c>
      <c r="L151" s="29">
        <f>LN(ΡΕΥΣΤΟΤΗΤΑ!T153/ΡΕΥΣΤΟΤΗΤΑ!T152)</f>
        <v>0.10054612816884885</v>
      </c>
      <c r="M151" s="29">
        <f>LN(ΡΕΥΣΤΟΤΗΤΑ!U153/ΡΕΥΣΤΟΤΗΤΑ!U152)</f>
        <v>0.66204618744985611</v>
      </c>
      <c r="N151" s="29">
        <f>LN(ΡΕΥΣΤΟΤΗΤΑ!V153/ΡΕΥΣΤΟΤΗΤΑ!V152)</f>
        <v>-0.12862383177195119</v>
      </c>
      <c r="O151" s="29">
        <f>LN(ΡΕΥΣΤΟΤΗΤΑ!W153/ΡΕΥΣΤΟΤΗΤΑ!W152)</f>
        <v>-0.96686138595889348</v>
      </c>
      <c r="P151" s="29">
        <f>LN(ΡΕΥΣΤΟΤΗΤΑ!X153/ΡΕΥΣΤΟΤΗΤΑ!X152)</f>
        <v>-0.22958399595502299</v>
      </c>
      <c r="Q151" s="75"/>
    </row>
    <row r="152" spans="1:17">
      <c r="A152" s="28">
        <v>43132</v>
      </c>
      <c r="B152" s="29">
        <f>LN(ΡΕΥΣΤΟΤΗΤΑ!J154/ΡΕΥΣΤΟΤΗΤΑ!J153)</f>
        <v>-5.6453647377648797E-2</v>
      </c>
      <c r="C152" s="29">
        <f>LN(ΡΕΥΣΤΟΤΗΤΑ!K154/ΡΕΥΣΤΟΤΗΤΑ!K153)</f>
        <v>0.88924111159538122</v>
      </c>
      <c r="D152" s="29">
        <f>LN(ΡΕΥΣΤΟΤΗΤΑ!L154/ΡΕΥΣΤΟΤΗΤΑ!L153)</f>
        <v>0.64368944248326543</v>
      </c>
      <c r="E152" s="29">
        <f>LN(ΡΕΥΣΤΟΤΗΤΑ!M154/ΡΕΥΣΤΟΤΗΤΑ!M153)</f>
        <v>1.508332551524751</v>
      </c>
      <c r="F152" s="29">
        <f>LN(ΡΕΥΣΤΟΤΗΤΑ!N154/ΡΕΥΣΤΟΤΗΤΑ!N153)</f>
        <v>0.30442668633454367</v>
      </c>
      <c r="G152" s="29">
        <f>LN(ΡΕΥΣΤΟΤΗΤΑ!O154/ΡΕΥΣΤΟΤΗΤΑ!O153)</f>
        <v>-0.29056117107725843</v>
      </c>
      <c r="H152" s="29">
        <f>LN(ΡΕΥΣΤΟΤΗΤΑ!P154/ΡΕΥΣΤΟΤΗΤΑ!P153)</f>
        <v>6.6469595668186041E-2</v>
      </c>
      <c r="I152" s="29">
        <f>LN(ΡΕΥΣΤΟΤΗΤΑ!Q154/ΡΕΥΣΤΟΤΗΤΑ!Q153)</f>
        <v>0.1280251812352261</v>
      </c>
      <c r="J152" s="29">
        <f>LN(ΡΕΥΣΤΟΤΗΤΑ!R154/ΡΕΥΣΤΟΤΗΤΑ!R153)</f>
        <v>0.24171228530979078</v>
      </c>
      <c r="K152" s="29">
        <f>LN(ΡΕΥΣΤΟΤΗΤΑ!S154/ΡΕΥΣΤΟΤΗΤΑ!S153)</f>
        <v>0.35836480281496358</v>
      </c>
      <c r="L152" s="29">
        <f>LN(ΡΕΥΣΤΟΤΗΤΑ!T154/ΡΕΥΣΤΟΤΗΤΑ!T153)</f>
        <v>0.20921435615500827</v>
      </c>
      <c r="M152" s="29">
        <f>LN(ΡΕΥΣΤΟΤΗΤΑ!U154/ΡΕΥΣΤΟΤΗΤΑ!U153)</f>
        <v>9.1854897432034593E-2</v>
      </c>
      <c r="N152" s="29">
        <f>LN(ΡΕΥΣΤΟΤΗΤΑ!V154/ΡΕΥΣΤΟΤΗΤΑ!V153)</f>
        <v>0.2099791142569655</v>
      </c>
      <c r="O152" s="29">
        <f>LN(ΡΕΥΣΤΟΤΗΤΑ!W154/ΡΕΥΣΤΟΤΗΤΑ!W153)</f>
        <v>0.24420501376011836</v>
      </c>
      <c r="P152" s="29">
        <f>LN(ΡΕΥΣΤΟΤΗΤΑ!X154/ΡΕΥΣΤΟΤΗΤΑ!X153)</f>
        <v>-0.5779053264481927</v>
      </c>
      <c r="Q152" s="75"/>
    </row>
    <row r="153" spans="1:17">
      <c r="A153" s="28">
        <v>43133</v>
      </c>
      <c r="B153" s="29">
        <f>LN(ΡΕΥΣΤΟΤΗΤΑ!J155/ΡΕΥΣΤΟΤΗΤΑ!J154)</f>
        <v>-0.42572907714453678</v>
      </c>
      <c r="C153" s="29">
        <f>LN(ΡΕΥΣΤΟΤΗΤΑ!K155/ΡΕΥΣΤΟΤΗΤΑ!K154)</f>
        <v>-0.4776326549502703</v>
      </c>
      <c r="D153" s="29">
        <f>LN(ΡΕΥΣΤΟΤΗΤΑ!L155/ΡΕΥΣΤΟΤΗΤΑ!L154)</f>
        <v>1.2774217521586206</v>
      </c>
      <c r="E153" s="29">
        <f>LN(ΡΕΥΣΤΟΤΗΤΑ!M155/ΡΕΥΣΤΟΤΗΤΑ!M154)</f>
        <v>-1.5650823682455521</v>
      </c>
      <c r="F153" s="29">
        <f>LN(ΡΕΥΣΤΟΤΗΤΑ!N155/ΡΕΥΣΤΟΤΗΤΑ!N154)</f>
        <v>-2.3015904464503523</v>
      </c>
      <c r="G153" s="29">
        <f>LN(ΡΕΥΣΤΟΤΗΤΑ!O155/ΡΕΥΣΤΟΤΗΤΑ!O154)</f>
        <v>-1.4165793562300106</v>
      </c>
      <c r="H153" s="29">
        <f>LN(ΡΕΥΣΤΟΤΗΤΑ!P155/ΡΕΥΣΤΟΤΗΤΑ!P154)</f>
        <v>-0.3086791211925532</v>
      </c>
      <c r="I153" s="29">
        <f>LN(ΡΕΥΣΤΟΤΗΤΑ!Q155/ΡΕΥΣΤΟΤΗΤΑ!Q154)</f>
        <v>-0.4726061690345395</v>
      </c>
      <c r="J153" s="29">
        <f>LN(ΡΕΥΣΤΟΤΗΤΑ!R155/ΡΕΥΣΤΟΤΗΤΑ!R154)</f>
        <v>-1.037639687201422</v>
      </c>
      <c r="K153" s="29">
        <f>LN(ΡΕΥΣΤΟΤΗΤΑ!S155/ΡΕΥΣΤΟΤΗΤΑ!S154)</f>
        <v>-0.80668161132232974</v>
      </c>
      <c r="L153" s="29">
        <f>LN(ΡΕΥΣΤΟΤΗΤΑ!T155/ΡΕΥΣΤΟΤΗΤΑ!T154)</f>
        <v>-8.4047187356361651E-3</v>
      </c>
      <c r="M153" s="29">
        <f>LN(ΡΕΥΣΤΟΤΗΤΑ!U155/ΡΕΥΣΤΟΤΗΤΑ!U154)</f>
        <v>-0.40068115386987213</v>
      </c>
      <c r="N153" s="29">
        <f>LN(ΡΕΥΣΤΟΤΗΤΑ!V155/ΡΕΥΣΤΟΤΗΤΑ!V154)</f>
        <v>-0.39132321101270867</v>
      </c>
      <c r="O153" s="29">
        <f>LN(ΡΕΥΣΤΟΤΗΤΑ!W155/ΡΕΥΣΤΟΤΗΤΑ!W154)</f>
        <v>-1.6191843465888607</v>
      </c>
      <c r="P153" s="29">
        <f>LN(ΡΕΥΣΤΟΤΗΤΑ!X155/ΡΕΥΣΤΟΤΗΤΑ!X154)</f>
        <v>-4.5596071872803946E-3</v>
      </c>
      <c r="Q153" s="75"/>
    </row>
    <row r="154" spans="1:17">
      <c r="A154" s="28">
        <v>43136</v>
      </c>
      <c r="B154" s="29">
        <f>LN(ΡΕΥΣΤΟΤΗΤΑ!J156/ΡΕΥΣΤΟΤΗΤΑ!J155)</f>
        <v>3.0348963484560594</v>
      </c>
      <c r="C154" s="29">
        <f>LN(ΡΕΥΣΤΟΤΗΤΑ!K156/ΡΕΥΣΤΟΤΗΤΑ!K155)</f>
        <v>0.38739797160529493</v>
      </c>
      <c r="D154" s="29">
        <f>LN(ΡΕΥΣΤΟΤΗΤΑ!L156/ΡΕΥΣΤΟΤΗΤΑ!L155)</f>
        <v>-1.1237335000852675</v>
      </c>
      <c r="E154" s="29">
        <f>LN(ΡΕΥΣΤΟΤΗΤΑ!M156/ΡΕΥΣΤΟΤΗΤΑ!M155)</f>
        <v>-0.24755463118684032</v>
      </c>
      <c r="F154" s="29">
        <f>LN(ΡΕΥΣΤΟΤΗΤΑ!N156/ΡΕΥΣΤΟΤΗΤΑ!N155)</f>
        <v>1.6347864217014869</v>
      </c>
      <c r="G154" s="29">
        <f>LN(ΡΕΥΣΤΟΤΗΤΑ!O156/ΡΕΥΣΤΟΤΗΤΑ!O155)</f>
        <v>1.1299535003758545</v>
      </c>
      <c r="H154" s="29">
        <f>LN(ΡΕΥΣΤΟΤΗΤΑ!P156/ΡΕΥΣΤΟΤΗΤΑ!P155)</f>
        <v>5.4951722906159343E-2</v>
      </c>
      <c r="I154" s="29">
        <f>LN(ΡΕΥΣΤΟΤΗΤΑ!Q156/ΡΕΥΣΤΟΤΗΤΑ!Q155)</f>
        <v>-0.63235534731222898</v>
      </c>
      <c r="J154" s="29">
        <f>LN(ΡΕΥΣΤΟΤΗΤΑ!R156/ΡΕΥΣΤΟΤΗΤΑ!R155)</f>
        <v>0.43409661538932459</v>
      </c>
      <c r="K154" s="29">
        <f>LN(ΡΕΥΣΤΟΤΗΤΑ!S156/ΡΕΥΣΤΟΤΗΤΑ!S155)</f>
        <v>-3.6511529948534627E-2</v>
      </c>
      <c r="L154" s="29">
        <f>LN(ΡΕΥΣΤΟΤΗΤΑ!T156/ΡΕΥΣΤΟΤΗΤΑ!T155)</f>
        <v>1.3968875285785576E-2</v>
      </c>
      <c r="M154" s="29">
        <f>LN(ΡΕΥΣΤΟΤΗΤΑ!U156/ΡΕΥΣΤΟΤΗΤΑ!U155)</f>
        <v>-8.3405180470964416E-2</v>
      </c>
      <c r="N154" s="29">
        <f>LN(ΡΕΥΣΤΟΤΗΤΑ!V156/ΡΕΥΣΤΟΤΗΤΑ!V155)</f>
        <v>0.2245225294074219</v>
      </c>
      <c r="O154" s="29">
        <f>LN(ΡΕΥΣΤΟΤΗΤΑ!W156/ΡΕΥΣΤΟΤΗΤΑ!W155)</f>
        <v>3.3215846984599358</v>
      </c>
      <c r="P154" s="29">
        <f>LN(ΡΕΥΣΤΟΤΗΤΑ!X156/ΡΕΥΣΤΟΤΗΤΑ!X155)</f>
        <v>0.49080534652652358</v>
      </c>
      <c r="Q154" s="75"/>
    </row>
    <row r="155" spans="1:17">
      <c r="A155" s="28">
        <v>43137</v>
      </c>
      <c r="B155" s="29">
        <f>LN(ΡΕΥΣΤΟΤΗΤΑ!J157/ΡΕΥΣΤΟΤΗΤΑ!J156)</f>
        <v>-2.088420513537562</v>
      </c>
      <c r="C155" s="29">
        <f>LN(ΡΕΥΣΤΟΤΗΤΑ!K157/ΡΕΥΣΤΟΤΗΤΑ!K156)</f>
        <v>0.28914527611816399</v>
      </c>
      <c r="D155" s="29">
        <f>LN(ΡΕΥΣΤΟΤΗΤΑ!L157/ΡΕΥΣΤΟΤΗΤΑ!L156)</f>
        <v>-1.0857444640567169</v>
      </c>
      <c r="E155" s="29">
        <f>LN(ΡΕΥΣΤΟΤΗΤΑ!M157/ΡΕΥΣΤΟΤΗΤΑ!M156)</f>
        <v>1.7282586767778056</v>
      </c>
      <c r="F155" s="29">
        <f>LN(ΡΕΥΣΤΟΤΗΤΑ!N157/ΡΕΥΣΤΟΤΗΤΑ!N156)</f>
        <v>0.37765743722908124</v>
      </c>
      <c r="G155" s="29">
        <f>LN(ΡΕΥΣΤΟΤΗΤΑ!O157/ΡΕΥΣΤΟΤΗΤΑ!O156)</f>
        <v>0.41063856263957171</v>
      </c>
      <c r="H155" s="29">
        <f>LN(ΡΕΥΣΤΟΤΗΤΑ!P157/ΡΕΥΣΤΟΤΗΤΑ!P156)</f>
        <v>0.58281508351574973</v>
      </c>
      <c r="I155" s="29">
        <f>LN(ΡΕΥΣΤΟΤΗΤΑ!Q157/ΡΕΥΣΤΟΤΗΤΑ!Q156)</f>
        <v>3.5834198535756738</v>
      </c>
      <c r="J155" s="29">
        <f>LN(ΡΕΥΣΤΟΤΗΤΑ!R157/ΡΕΥΣΤΟΤΗΤΑ!R156)</f>
        <v>0.6829880499110399</v>
      </c>
      <c r="K155" s="29">
        <f>LN(ΡΕΥΣΤΟΤΗΤΑ!S157/ΡΕΥΣΤΟΤΗΤΑ!S156)</f>
        <v>0.78764072629749116</v>
      </c>
      <c r="L155" s="29">
        <f>LN(ΡΕΥΣΤΟΤΗΤΑ!T157/ΡΕΥΣΤΟΤΗΤΑ!T156)</f>
        <v>0.27183584993125942</v>
      </c>
      <c r="M155" s="29">
        <f>LN(ΡΕΥΣΤΟΤΗΤΑ!U157/ΡΕΥΣΤΟΤΗΤΑ!U156)</f>
        <v>0.82669529681054876</v>
      </c>
      <c r="N155" s="29">
        <f>LN(ΡΕΥΣΤΟΤΗΤΑ!V157/ΡΕΥΣΤΟΤΗΤΑ!V156)</f>
        <v>0.31050441572584975</v>
      </c>
      <c r="O155" s="29">
        <f>LN(ΡΕΥΣΤΟΤΗΤΑ!W157/ΡΕΥΣΤΟΤΗΤΑ!W156)</f>
        <v>0.15105336033135094</v>
      </c>
      <c r="P155" s="29">
        <f>LN(ΡΕΥΣΤΟΤΗΤΑ!X157/ΡΕΥΣΤΟΤΗΤΑ!X156)</f>
        <v>0.26523613273878011</v>
      </c>
      <c r="Q155" s="75"/>
    </row>
    <row r="156" spans="1:17">
      <c r="A156" s="28">
        <v>43138</v>
      </c>
      <c r="B156" s="29">
        <f>LN(ΡΕΥΣΤΟΤΗΤΑ!J158/ΡΕΥΣΤΟΤΗΤΑ!J157)</f>
        <v>2.1866808639601372</v>
      </c>
      <c r="C156" s="29">
        <f>LN(ΡΕΥΣΤΟΤΗΤΑ!K158/ΡΕΥΣΤΟΤΗΤΑ!K157)</f>
        <v>-0.20876231541016591</v>
      </c>
      <c r="D156" s="29">
        <f>LN(ΡΕΥΣΤΟΤΗΤΑ!L158/ΡΕΥΣΤΟΤΗΤΑ!L157)</f>
        <v>-0.97264366842528682</v>
      </c>
      <c r="E156" s="29">
        <f>LN(ΡΕΥΣΤΟΤΗΤΑ!M158/ΡΕΥΣΤΟΤΗΤΑ!M157)</f>
        <v>-2.3674126478186199</v>
      </c>
      <c r="F156" s="29">
        <f>LN(ΡΕΥΣΤΟΤΗΤΑ!N158/ΡΕΥΣΤΟΤΗΤΑ!N157)</f>
        <v>-0.37817071107193895</v>
      </c>
      <c r="G156" s="29">
        <f>LN(ΡΕΥΣΤΟΤΗΤΑ!O158/ΡΕΥΣΤΟΤΗΤΑ!O157)</f>
        <v>-8.8142666900994843E-2</v>
      </c>
      <c r="H156" s="29">
        <f>LN(ΡΕΥΣΤΟΤΗΤΑ!P158/ΡΕΥΣΤΟΤΗΤΑ!P157)</f>
        <v>-0.92891522261379589</v>
      </c>
      <c r="I156" s="29">
        <f>LN(ΡΕΥΣΤΟΤΗΤΑ!Q158/ΡΕΥΣΤΟΤΗΤΑ!Q157)</f>
        <v>-1.8125132444739447</v>
      </c>
      <c r="J156" s="29">
        <f>LN(ΡΕΥΣΤΟΤΗΤΑ!R158/ΡΕΥΣΤΟΤΗΤΑ!R157)</f>
        <v>-1.6424818010862943</v>
      </c>
      <c r="K156" s="29">
        <f>LN(ΡΕΥΣΤΟΤΗΤΑ!S158/ΡΕΥΣΤΟΤΗΤΑ!S157)</f>
        <v>1.4974095434196288E-2</v>
      </c>
      <c r="L156" s="29">
        <f>LN(ΡΕΥΣΤΟΤΗΤΑ!T158/ΡΕΥΣΤΟΤΗΤΑ!T157)</f>
        <v>-0.25421559470202126</v>
      </c>
      <c r="M156" s="29">
        <f>LN(ΡΕΥΣΤΟΤΗΤΑ!U158/ΡΕΥΣΤΟΤΗΤΑ!U157)</f>
        <v>-1.1512056753029483</v>
      </c>
      <c r="N156" s="29">
        <f>LN(ΡΕΥΣΤΟΤΗΤΑ!V158/ΡΕΥΣΤΟΤΗΤΑ!V157)</f>
        <v>-0.96581417621102261</v>
      </c>
      <c r="O156" s="29">
        <f>LN(ΡΕΥΣΤΟΤΗΤΑ!W158/ΡΕΥΣΤΟΤΗΤΑ!W157)</f>
        <v>0.16816403423663079</v>
      </c>
      <c r="P156" s="29">
        <f>LN(ΡΕΥΣΤΟΤΗΤΑ!X158/ΡΕΥΣΤΟΤΗΤΑ!X157)</f>
        <v>-0.65796945235663828</v>
      </c>
      <c r="Q156" s="75"/>
    </row>
    <row r="157" spans="1:17">
      <c r="A157" s="28">
        <v>43139</v>
      </c>
      <c r="B157" s="29">
        <f>LN(ΡΕΥΣΤΟΤΗΤΑ!J159/ΡΕΥΣΤΟΤΗΤΑ!J158)</f>
        <v>-1.8471271852520583</v>
      </c>
      <c r="C157" s="29">
        <f>LN(ΡΕΥΣΤΟΤΗΤΑ!K159/ΡΕΥΣΤΟΤΗΤΑ!K158)</f>
        <v>-0.41839528330237014</v>
      </c>
      <c r="D157" s="29">
        <f>LN(ΡΕΥΣΤΟΤΗΤΑ!L159/ΡΕΥΣΤΟΤΗΤΑ!L158)</f>
        <v>0.92351097984764208</v>
      </c>
      <c r="E157" s="29">
        <f>LN(ΡΕΥΣΤΟΤΗΤΑ!M159/ΡΕΥΣΤΟΤΗΤΑ!M158)</f>
        <v>2.2911819034787957E-2</v>
      </c>
      <c r="F157" s="29">
        <f>LN(ΡΕΥΣΤΟΤΗΤΑ!N159/ΡΕΥΣΤΟΤΗΤΑ!N158)</f>
        <v>9.1230477304892973E-4</v>
      </c>
      <c r="G157" s="29">
        <f>LN(ΡΕΥΣΤΟΤΗΤΑ!O159/ΡΕΥΣΤΟΤΗΤΑ!O158)</f>
        <v>-0.81937699370880723</v>
      </c>
      <c r="H157" s="29">
        <f>LN(ΡΕΥΣΤΟΤΗΤΑ!P159/ΡΕΥΣΤΟΤΗΤΑ!P158)</f>
        <v>0.32550668095512453</v>
      </c>
      <c r="I157" s="29">
        <f>LN(ΡΕΥΣΤΟΤΗΤΑ!Q159/ΡΕΥΣΤΟΤΗΤΑ!Q158)</f>
        <v>0.43707378766000177</v>
      </c>
      <c r="J157" s="29">
        <f>LN(ΡΕΥΣΤΟΤΗΤΑ!R159/ΡΕΥΣΤΟΤΗΤΑ!R158)</f>
        <v>0.7943202668083158</v>
      </c>
      <c r="K157" s="29">
        <f>LN(ΡΕΥΣΤΟΤΗΤΑ!S159/ΡΕΥΣΤΟΤΗΤΑ!S158)</f>
        <v>0.11670836794467457</v>
      </c>
      <c r="L157" s="29">
        <f>LN(ΡΕΥΣΤΟΤΗΤΑ!T159/ΡΕΥΣΤΟΤΗΤΑ!T158)</f>
        <v>-0.83210177603485791</v>
      </c>
      <c r="M157" s="29">
        <f>LN(ΡΕΥΣΤΟΤΗΤΑ!U159/ΡΕΥΣΤΟΤΗΤΑ!U158)</f>
        <v>0.68863843503070676</v>
      </c>
      <c r="N157" s="29">
        <f>LN(ΡΕΥΣΤΟΤΗΤΑ!V159/ΡΕΥΣΤΟΤΗΤΑ!V158)</f>
        <v>0.66214288965841794</v>
      </c>
      <c r="O157" s="29">
        <f>LN(ΡΕΥΣΤΟΤΗΤΑ!W159/ΡΕΥΣΤΟΤΗΤΑ!W158)</f>
        <v>-0.31846751671121193</v>
      </c>
      <c r="P157" s="29">
        <f>LN(ΡΕΥΣΤΟΤΗΤΑ!X159/ΡΕΥΣΤΟΤΗΤΑ!X158)</f>
        <v>-1.4579650389262269</v>
      </c>
      <c r="Q157" s="75"/>
    </row>
    <row r="158" spans="1:17">
      <c r="A158" s="28">
        <v>43140</v>
      </c>
      <c r="B158" s="29">
        <f>LN(ΡΕΥΣΤΟΤΗΤΑ!J160/ΡΕΥΣΤΟΤΗΤΑ!J159)</f>
        <v>-2.0999396329206728</v>
      </c>
      <c r="C158" s="29">
        <f>LN(ΡΕΥΣΤΟΤΗΤΑ!K160/ΡΕΥΣΤΟΤΗΤΑ!K159)</f>
        <v>0.53986833047970606</v>
      </c>
      <c r="D158" s="29">
        <f>LN(ΡΕΥΣΤΟΤΗΤΑ!L160/ΡΕΥΣΤΟΤΗΤΑ!L159)</f>
        <v>0.62774497720372235</v>
      </c>
      <c r="E158" s="29">
        <f>LN(ΡΕΥΣΤΟΤΗΤΑ!M160/ΡΕΥΣΤΟΤΗΤΑ!M159)</f>
        <v>1.649627631638741</v>
      </c>
      <c r="F158" s="29">
        <f>LN(ΡΕΥΣΤΟΤΗΤΑ!N160/ΡΕΥΣΤΟΤΗΤΑ!N159)</f>
        <v>-0.46738537969946764</v>
      </c>
      <c r="G158" s="29">
        <f>LN(ΡΕΥΣΤΟΤΗΤΑ!O160/ΡΕΥΣΤΟΤΗΤΑ!O159)</f>
        <v>1.5958590598967404</v>
      </c>
      <c r="H158" s="29">
        <f>LN(ΡΕΥΣΤΟΤΗΤΑ!P160/ΡΕΥΣΤΟΤΗΤΑ!P159)</f>
        <v>0.10408275828809072</v>
      </c>
      <c r="I158" s="29">
        <f>LN(ΡΕΥΣΤΟΤΗΤΑ!Q160/ΡΕΥΣΤΟΤΗΤΑ!Q159)</f>
        <v>-0.92450202066467191</v>
      </c>
      <c r="J158" s="29">
        <f>LN(ΡΕΥΣΤΟΤΗΤΑ!R160/ΡΕΥΣΤΟΤΗΤΑ!R159)</f>
        <v>-0.51580593046019718</v>
      </c>
      <c r="K158" s="29">
        <f>LN(ΡΕΥΣΤΟΤΗΤΑ!S160/ΡΕΥΣΤΟΤΗΤΑ!S159)</f>
        <v>-0.32964966930365258</v>
      </c>
      <c r="L158" s="29">
        <f>LN(ΡΕΥΣΤΟΤΗΤΑ!T160/ΡΕΥΣΤΟΤΗΤΑ!T159)</f>
        <v>-5.0927016378449756E-2</v>
      </c>
      <c r="M158" s="29">
        <f>LN(ΡΕΥΣΤΟΤΗΤΑ!U160/ΡΕΥΣΤΟΤΗΤΑ!U159)</f>
        <v>6.242519661846474E-2</v>
      </c>
      <c r="N158" s="29">
        <f>LN(ΡΕΥΣΤΟΤΗΤΑ!V160/ΡΕΥΣΤΟΤΗΤΑ!V159)</f>
        <v>-0.1794903620016691</v>
      </c>
      <c r="O158" s="29">
        <f>LN(ΡΕΥΣΤΟΤΗΤΑ!W160/ΡΕΥΣΤΟΤΗΤΑ!W159)</f>
        <v>-1.2405309133567477</v>
      </c>
      <c r="P158" s="29">
        <f>LN(ΡΕΥΣΤΟΤΗΤΑ!X160/ΡΕΥΣΤΟΤΗΤΑ!X159)</f>
        <v>0.78437318528286692</v>
      </c>
      <c r="Q158" s="75"/>
    </row>
    <row r="159" spans="1:17">
      <c r="A159" s="28">
        <v>43143</v>
      </c>
      <c r="B159" s="29">
        <f>LN(ΡΕΥΣΤΟΤΗΤΑ!J161/ΡΕΥΣΤΟΤΗΤΑ!J160)</f>
        <v>-0.21725692833666857</v>
      </c>
      <c r="C159" s="29">
        <f>LN(ΡΕΥΣΤΟΤΗΤΑ!K161/ΡΕΥΣΤΟΤΗΤΑ!K160)</f>
        <v>0.26961379382178041</v>
      </c>
      <c r="D159" s="29">
        <f>LN(ΡΕΥΣΤΟΤΗΤΑ!L161/ΡΕΥΣΤΟΤΗΤΑ!L160)</f>
        <v>0.85124004683294274</v>
      </c>
      <c r="E159" s="29">
        <f>LN(ΡΕΥΣΤΟΤΗΤΑ!M161/ΡΕΥΣΤΟΤΗΤΑ!M160)</f>
        <v>-1.3503313671951018</v>
      </c>
      <c r="F159" s="29">
        <f>LN(ΡΕΥΣΤΟΤΗΤΑ!N161/ΡΕΥΣΤΟΤΗΤΑ!N160)</f>
        <v>0.78439770275891274</v>
      </c>
      <c r="G159" s="29">
        <f>LN(ΡΕΥΣΤΟΤΗΤΑ!O161/ΡΕΥΣΤΟΤΗΤΑ!O160)</f>
        <v>-0.19149032722289513</v>
      </c>
      <c r="H159" s="29">
        <f>LN(ΡΕΥΣΤΟΤΗΤΑ!P161/ΡΕΥΣΤΟΤΗΤΑ!P160)</f>
        <v>4.1363963661894968E-3</v>
      </c>
      <c r="I159" s="29">
        <f>LN(ΡΕΥΣΤΟΤΗΤΑ!Q161/ΡΕΥΣΤΟΤΗΤΑ!Q160)</f>
        <v>1.0060537434273276</v>
      </c>
      <c r="J159" s="29">
        <f>LN(ΡΕΥΣΤΟΤΗΤΑ!R161/ΡΕΥΣΤΟΤΗΤΑ!R160)</f>
        <v>-0.40193281788475033</v>
      </c>
      <c r="K159" s="29">
        <f>LN(ΡΕΥΣΤΟΤΗΤΑ!S161/ΡΕΥΣΤΟΤΗΤΑ!S160)</f>
        <v>0.11908320722020263</v>
      </c>
      <c r="L159" s="29">
        <f>LN(ΡΕΥΣΤΟΤΗΤΑ!T161/ΡΕΥΣΤΟΤΗΤΑ!T160)</f>
        <v>0.57649265828336016</v>
      </c>
      <c r="M159" s="29">
        <f>LN(ΡΕΥΣΤΟΤΗΤΑ!U161/ΡΕΥΣΤΟΤΗΤΑ!U160)</f>
        <v>-0.98186801893684039</v>
      </c>
      <c r="N159" s="29">
        <f>LN(ΡΕΥΣΤΟΤΗΤΑ!V161/ΡΕΥΣΤΟΤΗΤΑ!V160)</f>
        <v>-0.20078017927567049</v>
      </c>
      <c r="O159" s="29">
        <f>LN(ΡΕΥΣΤΟΤΗΤΑ!W161/ΡΕΥΣΤΟΤΗΤΑ!W160)</f>
        <v>-0.19514381350077911</v>
      </c>
      <c r="P159" s="29">
        <f>LN(ΡΕΥΣΤΟΤΗΤΑ!X161/ΡΕΥΣΤΟΤΗΤΑ!X160)</f>
        <v>-1.6571165948841267</v>
      </c>
      <c r="Q159" s="75"/>
    </row>
    <row r="160" spans="1:17">
      <c r="A160" s="28">
        <v>43144</v>
      </c>
      <c r="B160" s="29">
        <f>LN(ΡΕΥΣΤΟΤΗΤΑ!J162/ΡΕΥΣΤΟΤΗΤΑ!J161)</f>
        <v>0.36812640934836854</v>
      </c>
      <c r="C160" s="29">
        <f>LN(ΡΕΥΣΤΟΤΗΤΑ!K162/ΡΕΥΣΤΟΤΗΤΑ!K161)</f>
        <v>-0.6181773936084316</v>
      </c>
      <c r="D160" s="29">
        <f>LN(ΡΕΥΣΤΟΤΗΤΑ!L162/ΡΕΥΣΤΟΤΗΤΑ!L161)</f>
        <v>-1.2361799189963765</v>
      </c>
      <c r="E160" s="29">
        <f>LN(ΡΕΥΣΤΟΤΗΤΑ!M162/ΡΕΥΣΤΟΤΗΤΑ!M161)</f>
        <v>-6.1907180000660395E-2</v>
      </c>
      <c r="F160" s="29">
        <f>LN(ΡΕΥΣΤΟΤΗΤΑ!N162/ΡΕΥΣΤΟΤΗΤΑ!N161)</f>
        <v>-1.7232233040661207</v>
      </c>
      <c r="G160" s="29">
        <f>LN(ΡΕΥΣΤΟΤΗΤΑ!O162/ΡΕΥΣΤΟΤΗΤΑ!O161)</f>
        <v>-1.055621738416032</v>
      </c>
      <c r="H160" s="29">
        <f>LN(ΡΕΥΣΤΟΤΗΤΑ!P162/ΡΕΥΣΤΟΤΗΤΑ!P161)</f>
        <v>-0.45661164316669933</v>
      </c>
      <c r="I160" s="29">
        <f>LN(ΡΕΥΣΤΟΤΗΤΑ!Q162/ΡΕΥΣΤΟΤΗΤΑ!Q161)</f>
        <v>-0.78519997812821518</v>
      </c>
      <c r="J160" s="29">
        <f>LN(ΡΕΥΣΤΟΤΗΤΑ!R162/ΡΕΥΣΤΟΤΗΤΑ!R161)</f>
        <v>-0.65295717819851151</v>
      </c>
      <c r="K160" s="29">
        <f>LN(ΡΕΥΣΤΟΤΗΤΑ!S162/ΡΕΥΣΤΟΤΗΤΑ!S161)</f>
        <v>-0.54268899247373592</v>
      </c>
      <c r="L160" s="29">
        <f>LN(ΡΕΥΣΤΟΤΗΤΑ!T162/ΡΕΥΣΤΟΤΗΤΑ!T161)</f>
        <v>-0.58532057240692559</v>
      </c>
      <c r="M160" s="29">
        <f>LN(ΡΕΥΣΤΟΤΗΤΑ!U162/ΡΕΥΣΤΟΤΗΤΑ!U161)</f>
        <v>0.50307142374741687</v>
      </c>
      <c r="N160" s="29">
        <f>LN(ΡΕΥΣΤΟΤΗΤΑ!V162/ΡΕΥΣΤΟΤΗΤΑ!V161)</f>
        <v>0.86864505754111643</v>
      </c>
      <c r="O160" s="29">
        <f>LN(ΡΕΥΣΤΟΤΗΤΑ!W162/ΡΕΥΣΤΟΤΗΤΑ!W161)</f>
        <v>-0.39417401517007405</v>
      </c>
      <c r="P160" s="29">
        <f>LN(ΡΕΥΣΤΟΤΗΤΑ!X162/ΡΕΥΣΤΟΤΗΤΑ!X161)</f>
        <v>1.8114706094009834</v>
      </c>
      <c r="Q160" s="75"/>
    </row>
    <row r="161" spans="1:17">
      <c r="A161" s="28">
        <v>43145</v>
      </c>
      <c r="B161" s="29">
        <f>LN(ΡΕΥΣΤΟΤΗΤΑ!J163/ΡΕΥΣΤΟΤΗΤΑ!J162)</f>
        <v>9.628461088332517E-2</v>
      </c>
      <c r="C161" s="29">
        <f>LN(ΡΕΥΣΤΟΤΗΤΑ!K163/ΡΕΥΣΤΟΤΗΤΑ!K162)</f>
        <v>-1.0280749558220221</v>
      </c>
      <c r="D161" s="29">
        <f>LN(ΡΕΥΣΤΟΤΗΤΑ!L163/ΡΕΥΣΤΟΤΗΤΑ!L162)</f>
        <v>-0.90061291915492525</v>
      </c>
      <c r="E161" s="29">
        <f>LN(ΡΕΥΣΤΟΤΗΤΑ!M163/ΡΕΥΣΤΟΤΗΤΑ!M162)</f>
        <v>0.38738624132795529</v>
      </c>
      <c r="F161" s="29">
        <f>LN(ΡΕΥΣΤΟΤΗΤΑ!N163/ΡΕΥΣΤΟΤΗΤΑ!N162)</f>
        <v>1.8367031903090789</v>
      </c>
      <c r="G161" s="29">
        <f>LN(ΡΕΥΣΤΟΤΗΤΑ!O163/ΡΕΥΣΤΟΤΗΤΑ!O162)</f>
        <v>-1.1579436464748587</v>
      </c>
      <c r="H161" s="29">
        <f>LN(ΡΕΥΣΤΟΤΗΤΑ!P163/ΡΕΥΣΤΟΤΗΤΑ!P162)</f>
        <v>-0.37041208731300651</v>
      </c>
      <c r="I161" s="29">
        <f>LN(ΡΕΥΣΤΟΤΗΤΑ!Q163/ΡΕΥΣΤΟΤΗΤΑ!Q162)</f>
        <v>-1.0703187800254979</v>
      </c>
      <c r="J161" s="29">
        <f>LN(ΡΕΥΣΤΟΤΗΤΑ!R163/ΡΕΥΣΤΟΤΗΤΑ!R162)</f>
        <v>0.1908918168063479</v>
      </c>
      <c r="K161" s="29">
        <f>LN(ΡΕΥΣΤΟΤΗΤΑ!S163/ΡΕΥΣΤΟΤΗΤΑ!S162)</f>
        <v>-0.19385877951524902</v>
      </c>
      <c r="L161" s="29">
        <f>LN(ΡΕΥΣΤΟΤΗΤΑ!T163/ΡΕΥΣΤΟΤΗΤΑ!T162)</f>
        <v>1.0305865777612304</v>
      </c>
      <c r="M161" s="29">
        <f>LN(ΡΕΥΣΤΟΤΗΤΑ!U163/ΡΕΥΣΤΟΤΗΤΑ!U162)</f>
        <v>-0.59324230210074369</v>
      </c>
      <c r="N161" s="29">
        <f>LN(ΡΕΥΣΤΟΤΗΤΑ!V163/ΡΕΥΣΤΟΤΗΤΑ!V162)</f>
        <v>0.67181625878545259</v>
      </c>
      <c r="O161" s="29">
        <f>LN(ΡΕΥΣΤΟΤΗΤΑ!W163/ΡΕΥΣΤΟΤΗΤΑ!W162)</f>
        <v>0.74623256127553761</v>
      </c>
      <c r="P161" s="29">
        <f>LN(ΡΕΥΣΤΟΤΗΤΑ!X163/ΡΕΥΣΤΟΤΗΤΑ!X162)</f>
        <v>-0.46200480160341234</v>
      </c>
      <c r="Q161" s="75"/>
    </row>
    <row r="162" spans="1:17">
      <c r="A162" s="28">
        <v>43146</v>
      </c>
      <c r="B162" s="29">
        <f>LN(ΡΕΥΣΤΟΤΗΤΑ!J164/ΡΕΥΣΤΟΤΗΤΑ!J163)</f>
        <v>2.4464089478831124</v>
      </c>
      <c r="C162" s="29">
        <f>LN(ΡΕΥΣΤΟΤΗΤΑ!K164/ΡΕΥΣΤΟΤΗΤΑ!K163)</f>
        <v>9.7566388537647944E-2</v>
      </c>
      <c r="D162" s="29">
        <f>LN(ΡΕΥΣΤΟΤΗΤΑ!L164/ΡΕΥΣΤΟΤΗΤΑ!L163)</f>
        <v>1.1305056524440635</v>
      </c>
      <c r="E162" s="29">
        <f>LN(ΡΕΥΣΤΟΤΗΤΑ!M164/ΡΕΥΣΤΟΤΗΤΑ!M163)</f>
        <v>-1.2279510231673298</v>
      </c>
      <c r="F162" s="29">
        <f>LN(ΡΕΥΣΤΟΤΗΤΑ!N164/ΡΕΥΣΤΟΤΗΤΑ!N163)</f>
        <v>1.7200127060316881</v>
      </c>
      <c r="G162" s="29">
        <f>LN(ΡΕΥΣΤΟΤΗΤΑ!O164/ΡΕΥΣΤΟΤΗΤΑ!O163)</f>
        <v>1.1925788149849375</v>
      </c>
      <c r="H162" s="29">
        <f>LN(ΡΕΥΣΤΟΤΗΤΑ!P164/ΡΕΥΣΤΟΤΗΤΑ!P163)</f>
        <v>0.33384965151279744</v>
      </c>
      <c r="I162" s="29">
        <f>LN(ΡΕΥΣΤΟΤΗΤΑ!Q164/ΡΕΥΣΤΟΤΗΤΑ!Q163)</f>
        <v>-0.52853404399273407</v>
      </c>
      <c r="J162" s="29">
        <f>LN(ΡΕΥΣΤΟΤΗΤΑ!R164/ΡΕΥΣΤΟΤΗΤΑ!R163)</f>
        <v>0.32971322638586326</v>
      </c>
      <c r="K162" s="29">
        <f>LN(ΡΕΥΣΤΟΤΗΤΑ!S164/ΡΕΥΣΤΟΤΗΤΑ!S163)</f>
        <v>8.3411043015783101E-2</v>
      </c>
      <c r="L162" s="29">
        <f>LN(ΡΕΥΣΤΟΤΗΤΑ!T164/ΡΕΥΣΤΟΤΗΤΑ!T163)</f>
        <v>-0.42100842999994198</v>
      </c>
      <c r="M162" s="29">
        <f>LN(ΡΕΥΣΤΟΤΗΤΑ!U164/ΡΕΥΣΤΟΤΗΤΑ!U163)</f>
        <v>0.5660366955131868</v>
      </c>
      <c r="N162" s="29">
        <f>LN(ΡΕΥΣΤΟΤΗΤΑ!V164/ΡΕΥΣΤΟΤΗΤΑ!V163)</f>
        <v>-0.34172991861573526</v>
      </c>
      <c r="O162" s="29">
        <f>LN(ΡΕΥΣΤΟΤΗΤΑ!W164/ΡΕΥΣΤΟΤΗΤΑ!W163)</f>
        <v>-1.0046873527654121</v>
      </c>
      <c r="P162" s="29">
        <f>LN(ΡΕΥΣΤΟΤΗΤΑ!X164/ΡΕΥΣΤΟΤΗΤΑ!X163)</f>
        <v>-1.430416133037465</v>
      </c>
      <c r="Q162" s="75"/>
    </row>
    <row r="163" spans="1:17">
      <c r="A163" s="28">
        <v>43147</v>
      </c>
      <c r="B163" s="29">
        <f>LN(ΡΕΥΣΤΟΤΗΤΑ!J165/ΡΕΥΣΤΟΤΗΤΑ!J164)</f>
        <v>-2.0519688351606749</v>
      </c>
      <c r="C163" s="29">
        <f>LN(ΡΕΥΣΤΟΤΗΤΑ!K165/ΡΕΥΣΤΟΤΗΤΑ!K164)</f>
        <v>-0.10157214211056204</v>
      </c>
      <c r="D163" s="29">
        <v>0</v>
      </c>
      <c r="E163" s="29">
        <f>LN(ΡΕΥΣΤΟΤΗΤΑ!M165/ΡΕΥΣΤΟΤΗΤΑ!M164)</f>
        <v>1.1636615020854044</v>
      </c>
      <c r="F163" s="29">
        <f>LN(ΡΕΥΣΤΟΤΗΤΑ!N165/ΡΕΥΣΤΟΤΗΤΑ!N164)</f>
        <v>-2.8903186758179888</v>
      </c>
      <c r="G163" s="29">
        <f>LN(ΡΕΥΣΤΟΤΗΤΑ!O165/ΡΕΥΣΤΟΤΗΤΑ!O164)</f>
        <v>-0.5409724544001081</v>
      </c>
      <c r="H163" s="29">
        <f>LN(ΡΕΥΣΤΟΤΗΤΑ!P165/ΡΕΥΣΤΟΤΗΤΑ!P164)</f>
        <v>0.84063130828956445</v>
      </c>
      <c r="I163" s="29">
        <f>LN(ΡΕΥΣΤΟΤΗΤΑ!Q165/ΡΕΥΣΤΟΤΗΤΑ!Q164)</f>
        <v>0.90258763872125058</v>
      </c>
      <c r="J163" s="29">
        <f>LN(ΡΕΥΣΤΟΤΗΤΑ!R165/ΡΕΥΣΤΟΤΗΤΑ!R164)</f>
        <v>-0.63976360685897504</v>
      </c>
      <c r="K163" s="29">
        <f>LN(ΡΕΥΣΤΟΤΗΤΑ!S165/ΡΕΥΣΤΟΤΗΤΑ!S164)</f>
        <v>-5.5908305778186777E-2</v>
      </c>
      <c r="L163" s="29">
        <f>LN(ΡΕΥΣΤΟΤΗΤΑ!T165/ΡΕΥΣΤΟΤΗΤΑ!T164)</f>
        <v>0.30661405709175144</v>
      </c>
      <c r="M163" s="29">
        <f>LN(ΡΕΥΣΤΟΤΗΤΑ!U165/ΡΕΥΣΤΟΤΗΤΑ!U164)</f>
        <v>0.2819801471092318</v>
      </c>
      <c r="N163" s="29">
        <f>LN(ΡΕΥΣΤΟΤΗΤΑ!V165/ΡΕΥΣΤΟΤΗΤΑ!V164)</f>
        <v>0.55664395076649809</v>
      </c>
      <c r="O163" s="29">
        <f>LN(ΡΕΥΣΤΟΤΗΤΑ!W165/ΡΕΥΣΤΟΤΗΤΑ!W164)</f>
        <v>1.3026507259423947</v>
      </c>
      <c r="P163" s="29">
        <f>LN(ΡΕΥΣΤΟΤΗΤΑ!X165/ΡΕΥΣΤΟΤΗΤΑ!X164)</f>
        <v>3.1320569787837482</v>
      </c>
      <c r="Q163" s="75"/>
    </row>
    <row r="164" spans="1:17">
      <c r="A164" s="28">
        <v>43151</v>
      </c>
      <c r="B164" s="29">
        <f>LN(ΡΕΥΣΤΟΤΗΤΑ!J166/ΡΕΥΣΤΟΤΗΤΑ!J165)</f>
        <v>0.44483934485952653</v>
      </c>
      <c r="C164" s="29">
        <f>LN(ΡΕΥΣΤΟΤΗΤΑ!K166/ΡΕΥΣΤΟΤΗΤΑ!K165)</f>
        <v>0.18094617378016964</v>
      </c>
      <c r="D164" s="29">
        <v>0</v>
      </c>
      <c r="E164" s="29">
        <f>LN(ΡΕΥΣΤΟΤΗΤΑ!M166/ΡΕΥΣΤΟΤΗΤΑ!M165)</f>
        <v>1.5635089693245598</v>
      </c>
      <c r="F164" s="29">
        <f>LN(ΡΕΥΣΤΟΤΗΤΑ!N166/ΡΕΥΣΤΟΤΗΤΑ!N165)</f>
        <v>-0.72112357370145308</v>
      </c>
      <c r="G164" s="29">
        <f>LN(ΡΕΥΣΤΟΤΗΤΑ!O166/ΡΕΥΣΤΟΤΗΤΑ!O165)</f>
        <v>-0.11931161681474568</v>
      </c>
      <c r="H164" s="29">
        <f>LN(ΡΕΥΣΤΟΤΗΤΑ!P166/ΡΕΥΣΤΟΤΗΤΑ!P165)</f>
        <v>-0.48490618237379812</v>
      </c>
      <c r="I164" s="29">
        <f>LN(ΡΕΥΣΤΟΤΗΤΑ!Q166/ΡΕΥΣΤΟΤΗΤΑ!Q165)</f>
        <v>0.80238954567686094</v>
      </c>
      <c r="J164" s="29">
        <f>LN(ΡΕΥΣΤΟΤΗΤΑ!R166/ΡΕΥΣΤΟΤΗΤΑ!R165)</f>
        <v>-0.20461623130682979</v>
      </c>
      <c r="K164" s="29">
        <f>LN(ΡΕΥΣΤΟΤΗΤΑ!S166/ΡΕΥΣΤΟΤΗΤΑ!S165)</f>
        <v>0.16104345152200517</v>
      </c>
      <c r="L164" s="29">
        <f>LN(ΡΕΥΣΤΟΤΗΤΑ!T166/ΡΕΥΣΤΟΤΗΤΑ!T165)</f>
        <v>-0.32036461076600453</v>
      </c>
      <c r="M164" s="29">
        <f>LN(ΡΕΥΣΤΟΤΗΤΑ!U166/ΡΕΥΣΤΟΤΗΤΑ!U165)</f>
        <v>-0.30326147098073125</v>
      </c>
      <c r="N164" s="29">
        <f>LN(ΡΕΥΣΤΟΤΗΤΑ!V166/ΡΕΥΣΤΟΤΗΤΑ!V165)</f>
        <v>-1.4950739404304427</v>
      </c>
      <c r="O164" s="29">
        <f>LN(ΡΕΥΣΤΟΤΗΤΑ!W166/ΡΕΥΣΤΟΤΗΤΑ!W165)</f>
        <v>-0.75516681470138591</v>
      </c>
      <c r="P164" s="29">
        <f>LN(ΡΕΥΣΤΟΤΗΤΑ!X166/ΡΕΥΣΤΟΤΗΤΑ!X165)</f>
        <v>-2.296146279598978</v>
      </c>
      <c r="Q164" s="75"/>
    </row>
    <row r="165" spans="1:17">
      <c r="A165" s="28">
        <v>43152</v>
      </c>
      <c r="B165" s="29">
        <f>LN(ΡΕΥΣΤΟΤΗΤΑ!J167/ΡΕΥΣΤΟΤΗΤΑ!J166)</f>
        <v>-0.68977745410408275</v>
      </c>
      <c r="C165" s="29">
        <f>LN(ΡΕΥΣΤΟΤΗΤΑ!K167/ΡΕΥΣΤΟΤΗΤΑ!K166)</f>
        <v>-0.48717585493152565</v>
      </c>
      <c r="D165" s="29">
        <f>LN(ΡΕΥΣΤΟΤΗΤΑ!L167/ΡΕΥΣΤΟΤΗΤΑ!L166)</f>
        <v>1.3007529241274096</v>
      </c>
      <c r="E165" s="29">
        <f>LN(ΡΕΥΣΤΟΤΗΤΑ!M167/ΡΕΥΣΤΟΤΗΤΑ!M166)</f>
        <v>-1.6120494942774601</v>
      </c>
      <c r="F165" s="29">
        <f>LN(ΡΕΥΣΤΟΤΗΤΑ!N167/ΡΕΥΣΤΟΤΗΤΑ!N166)</f>
        <v>0.21013869524706583</v>
      </c>
      <c r="G165" s="29">
        <f>LN(ΡΕΥΣΤΟΤΗΤΑ!O167/ΡΕΥΣΤΟΤΗΤΑ!O166)</f>
        <v>-1.9590429334859629</v>
      </c>
      <c r="H165" s="29">
        <f>LN(ΡΕΥΣΤΟΤΗΤΑ!P167/ΡΕΥΣΤΟΤΗΤΑ!P166)</f>
        <v>-0.44700031932968193</v>
      </c>
      <c r="I165" s="29">
        <f>LN(ΡΕΥΣΤΟΤΗΤΑ!Q167/ΡΕΥΣΤΟΤΗΤΑ!Q166)</f>
        <v>-1.6145412661996055</v>
      </c>
      <c r="J165" s="29">
        <f>LN(ΡΕΥΣΤΟΤΗΤΑ!R167/ΡΕΥΣΤΟΤΗΤΑ!R166)</f>
        <v>-4.9704570951629383E-2</v>
      </c>
      <c r="K165" s="29">
        <f>LN(ΡΕΥΣΤΟΤΗΤΑ!S167/ΡΕΥΣΤΟΤΗΤΑ!S166)</f>
        <v>0.11975510136895375</v>
      </c>
      <c r="L165" s="29">
        <f>LN(ΡΕΥΣΤΟΤΗΤΑ!T167/ΡΕΥΣΤΟΤΗΤΑ!T166)</f>
        <v>-1.960175158599228E-2</v>
      </c>
      <c r="M165" s="29">
        <f>LN(ΡΕΥΣΤΟΤΗΤΑ!U167/ΡΕΥΣΤΟΤΗΤΑ!U166)</f>
        <v>7.7588769794673385E-2</v>
      </c>
      <c r="N165" s="29">
        <f>LN(ΡΕΥΣΤΟΤΗΤΑ!V167/ΡΕΥΣΤΟΤΗΤΑ!V166)</f>
        <v>-1.3539781410259317</v>
      </c>
      <c r="O165" s="29">
        <f>LN(ΡΕΥΣΤΟΤΗΤΑ!W167/ΡΕΥΣΤΟΤΗΤΑ!W166)</f>
        <v>-0.60817720813697951</v>
      </c>
      <c r="P165" s="29">
        <f>LN(ΡΕΥΣΤΟΤΗΤΑ!X167/ΡΕΥΣΤΟΤΗΤΑ!X166)</f>
        <v>0.87923842625893911</v>
      </c>
      <c r="Q165" s="75"/>
    </row>
    <row r="166" spans="1:17">
      <c r="A166" s="28">
        <v>43153</v>
      </c>
      <c r="B166" s="29">
        <f>LN(ΡΕΥΣΤΟΤΗΤΑ!J168/ΡΕΥΣΤΟΤΗΤΑ!J167)</f>
        <v>-0.70011456084332235</v>
      </c>
      <c r="C166" s="29">
        <f>LN(ΡΕΥΣΤΟΤΗΤΑ!K168/ΡΕΥΣΤΟΤΗΤΑ!K167)</f>
        <v>0.64671133815026594</v>
      </c>
      <c r="D166" s="29">
        <f>LN(ΡΕΥΣΤΟΤΗΤΑ!L168/ΡΕΥΣΤΟΤΗΤΑ!L167)</f>
        <v>7.7689765411509543E-2</v>
      </c>
      <c r="E166" s="29">
        <f>LN(ΡΕΥΣΤΟΤΗΤΑ!M168/ΡΕΥΣΤΟΤΗΤΑ!M167)</f>
        <v>1.802649754951775</v>
      </c>
      <c r="F166" s="29">
        <f>LN(ΡΕΥΣΤΟΤΗΤΑ!N168/ΡΕΥΣΤΟΤΗΤΑ!N167)</f>
        <v>0.79633532039956911</v>
      </c>
      <c r="G166" s="29">
        <f>LN(ΡΕΥΣΤΟΤΗΤΑ!O168/ΡΕΥΣΤΟΤΗΤΑ!O167)</f>
        <v>0.26715065204304222</v>
      </c>
      <c r="H166" s="29">
        <f>LN(ΡΕΥΣΤΟΤΗΤΑ!P168/ΡΕΥΣΤΟΤΗΤΑ!P167)</f>
        <v>0.72194701286399554</v>
      </c>
      <c r="I166" s="29">
        <f>LN(ΡΕΥΣΤΟΤΗΤΑ!Q168/ΡΕΥΣΤΟΤΗΤΑ!Q167)</f>
        <v>0.86134196471351598</v>
      </c>
      <c r="J166" s="29">
        <f>LN(ΡΕΥΣΤΟΤΗΤΑ!R168/ΡΕΥΣΤΟΤΗΤΑ!R167)</f>
        <v>1.1049956464764237</v>
      </c>
      <c r="K166" s="29">
        <f>LN(ΡΕΥΣΤΟΤΗΤΑ!S168/ΡΕΥΣΤΟΤΗΤΑ!S167)</f>
        <v>0.40651995568878829</v>
      </c>
      <c r="L166" s="29">
        <f>LN(ΡΕΥΣΤΟΤΗΤΑ!T168/ΡΕΥΣΤΟΤΗΤΑ!T167)</f>
        <v>0.87641421125661367</v>
      </c>
      <c r="M166" s="29">
        <f>LN(ΡΕΥΣΤΟΤΗΤΑ!U168/ΡΕΥΣΤΟΤΗΤΑ!U167)</f>
        <v>4.4747449069883184E-2</v>
      </c>
      <c r="N166" s="29">
        <f>LN(ΡΕΥΣΤΟΤΗΤΑ!V168/ΡΕΥΣΤΟΤΗΤΑ!V167)</f>
        <v>1.5707837475367008</v>
      </c>
      <c r="O166" s="29">
        <f>LN(ΡΕΥΣΤΟΤΗΤΑ!W168/ΡΕΥΣΤΟΤΗΤΑ!W167)</f>
        <v>5.0278920727886334</v>
      </c>
      <c r="P166" s="29">
        <f>LN(ΡΕΥΣΤΟΤΗΤΑ!X168/ΡΕΥΣΤΟΤΗΤΑ!X167)</f>
        <v>1.4776770112801538</v>
      </c>
      <c r="Q166" s="75"/>
    </row>
    <row r="167" spans="1:17">
      <c r="A167" s="28">
        <v>43154</v>
      </c>
      <c r="B167" s="29">
        <f>LN(ΡΕΥΣΤΟΤΗΤΑ!J169/ΡΕΥΣΤΟΤΗΤΑ!J168)</f>
        <v>-0.15473865118833069</v>
      </c>
      <c r="C167" s="29">
        <f>LN(ΡΕΥΣΤΟΤΗΤΑ!K169/ΡΕΥΣΤΟΤΗΤΑ!K168)</f>
        <v>-0.21738039977835449</v>
      </c>
      <c r="D167" s="29">
        <f>LN(ΡΕΥΣΤΟΤΗΤΑ!L169/ΡΕΥΣΤΟΤΗΤΑ!L168)</f>
        <v>-1.2789244495053214</v>
      </c>
      <c r="E167" s="29">
        <f>LN(ΡΕΥΣΤΟΤΗΤΑ!M169/ΡΕΥΣΤΟΤΗΤΑ!M168)</f>
        <v>-1.4391631494281081</v>
      </c>
      <c r="F167" s="29">
        <f>LN(ΡΕΥΣΤΟΤΗΤΑ!N169/ΡΕΥΣΤΟΤΗΤΑ!N168)</f>
        <v>-0.85538095852943541</v>
      </c>
      <c r="G167" s="29">
        <f>LN(ΡΕΥΣΤΟΤΗΤΑ!O169/ΡΕΥΣΤΟΤΗΤΑ!O168)</f>
        <v>1.1649837668777971</v>
      </c>
      <c r="H167" s="29">
        <f>LN(ΡΕΥΣΤΟΤΗΤΑ!P169/ΡΕΥΣΤΟΤΗΤΑ!P168)</f>
        <v>-0.16336795053367886</v>
      </c>
      <c r="I167" s="29">
        <f>LN(ΡΕΥΣΤΟΤΗΤΑ!Q169/ΡΕΥΣΤΟΤΗΤΑ!Q168)</f>
        <v>-0.37790252422230453</v>
      </c>
      <c r="J167" s="29">
        <f>LN(ΡΕΥΣΤΟΤΗΤΑ!R169/ΡΕΥΣΤΟΤΗΤΑ!R168)</f>
        <v>-0.78043869177223812</v>
      </c>
      <c r="K167" s="29">
        <f>LN(ΡΕΥΣΤΟΤΗΤΑ!S169/ΡΕΥΣΤΟΤΗΤΑ!S168)</f>
        <v>-0.63638074175865111</v>
      </c>
      <c r="L167" s="29">
        <f>LN(ΡΕΥΣΤΟΤΗΤΑ!T169/ΡΕΥΣΤΟΤΗΤΑ!T168)</f>
        <v>-0.33871053552623182</v>
      </c>
      <c r="M167" s="29">
        <f>LN(ΡΕΥΣΤΟΤΗΤΑ!U169/ΡΕΥΣΤΟΤΗΤΑ!U168)</f>
        <v>-0.28427511320394705</v>
      </c>
      <c r="N167" s="29">
        <f>LN(ΡΕΥΣΤΟΤΗΤΑ!V169/ΡΕΥΣΤΟΤΗΤΑ!V168)</f>
        <v>-0.49341716363150179</v>
      </c>
      <c r="O167" s="29">
        <f>LN(ΡΕΥΣΤΟΤΗΤΑ!W169/ΡΕΥΣΤΟΤΗΤΑ!W168)</f>
        <v>-5.0669821508631365</v>
      </c>
      <c r="P167" s="29">
        <f>LN(ΡΕΥΣΤΟΤΗΤΑ!X169/ΡΕΥΣΤΟΤΗΤΑ!X168)</f>
        <v>-1.3486160891130923</v>
      </c>
      <c r="Q167" s="75"/>
    </row>
    <row r="168" spans="1:17">
      <c r="A168" s="28">
        <v>43157</v>
      </c>
      <c r="B168" s="29">
        <f>LN(ΡΕΥΣΤΟΤΗΤΑ!J170/ΡΕΥΣΤΟΤΗΤΑ!J169)</f>
        <v>1.0852087892917157</v>
      </c>
      <c r="C168" s="29">
        <f>LN(ΡΕΥΣΤΟΤΗΤΑ!K170/ΡΕΥΣΤΟΤΗΤΑ!K169)</f>
        <v>-0.674310958900326</v>
      </c>
      <c r="D168" s="29">
        <f>LN(ΡΕΥΣΤΟΤΗΤΑ!L170/ΡΕΥΣΤΟΤΗΤΑ!L169)</f>
        <v>-1.4466748721087981</v>
      </c>
      <c r="E168" s="29">
        <f>LN(ΡΕΥΣΤΟΤΗΤΑ!M170/ΡΕΥΣΤΟΤΗΤΑ!M169)</f>
        <v>-0.32153208805237482</v>
      </c>
      <c r="F168" s="29">
        <f>LN(ΡΕΥΣΤΟΤΗΤΑ!N170/ΡΕΥΣΤΟΤΗΤΑ!N169)</f>
        <v>0.56307938600684948</v>
      </c>
      <c r="G168" s="29">
        <f>LN(ΡΕΥΣΤΟΤΗΤΑ!O170/ΡΕΥΣΤΟΤΗΤΑ!O169)</f>
        <v>-1.0691400165850466</v>
      </c>
      <c r="H168" s="29">
        <f>LN(ΡΕΥΣΤΟΤΗΤΑ!P170/ΡΕΥΣΤΟΤΗΤΑ!P169)</f>
        <v>-0.27836056535683529</v>
      </c>
      <c r="I168" s="29">
        <f>LN(ΡΕΥΣΤΟΤΗΤΑ!Q170/ΡΕΥΣΤΟΤΗΤΑ!Q169)</f>
        <v>0.28566868869590234</v>
      </c>
      <c r="J168" s="29">
        <f>LN(ΡΕΥΣΤΟΤΗΤΑ!R170/ΡΕΥΣΤΟΤΗΤΑ!R169)</f>
        <v>0.3904921963930596</v>
      </c>
      <c r="K168" s="29">
        <f>LN(ΡΕΥΣΤΟΤΗΤΑ!S170/ΡΕΥΣΤΟΤΗΤΑ!S169)</f>
        <v>-6.301163622583579E-2</v>
      </c>
      <c r="L168" s="29">
        <f>LN(ΡΕΥΣΤΟΤΗΤΑ!T170/ΡΕΥΣΤΟΤΗΤΑ!T169)</f>
        <v>-3.9583003869662757E-2</v>
      </c>
      <c r="M168" s="29">
        <f>LN(ΡΕΥΣΤΟΤΗΤΑ!U170/ΡΕΥΣΤΟΤΗΤΑ!U169)</f>
        <v>-0.53041829006105157</v>
      </c>
      <c r="N168" s="29">
        <f>LN(ΡΕΥΣΤΟΤΗΤΑ!V170/ΡΕΥΣΤΟΤΗΤΑ!V169)</f>
        <v>-1.1592410462792271</v>
      </c>
      <c r="O168" s="29">
        <f>LN(ΡΕΥΣΤΟΤΗΤΑ!W170/ΡΕΥΣΤΟΤΗΤΑ!W169)</f>
        <v>-0.71168245803529051</v>
      </c>
      <c r="P168" s="29">
        <f>LN(ΡΕΥΣΤΟΤΗΤΑ!X170/ΡΕΥΣΤΟΤΗΤΑ!X169)</f>
        <v>-1.9348767250104311</v>
      </c>
      <c r="Q168" s="75"/>
    </row>
    <row r="169" spans="1:17">
      <c r="A169" s="28">
        <v>43158</v>
      </c>
      <c r="B169" s="29">
        <f>LN(ΡΕΥΣΤΟΤΗΤΑ!J171/ΡΕΥΣΤΟΤΗΤΑ!J170)</f>
        <v>-1.4337141309524346</v>
      </c>
      <c r="C169" s="29">
        <f>LN(ΡΕΥΣΤΟΤΗΤΑ!K171/ΡΕΥΣΤΟΤΗΤΑ!K170)</f>
        <v>0.47945647885726633</v>
      </c>
      <c r="D169" s="29">
        <f>LN(ΡΕΥΣΤΟΤΗΤΑ!L171/ΡΕΥΣΤΟΤΗΤΑ!L170)</f>
        <v>1.5765374334197826</v>
      </c>
      <c r="E169" s="29">
        <f>LN(ΡΕΥΣΤΟΤΗΤΑ!M171/ΡΕΥΣΤΟΤΗΤΑ!M170)</f>
        <v>1.2788467472539613</v>
      </c>
      <c r="F169" s="29">
        <f>LN(ΡΕΥΣΤΟΤΗΤΑ!N171/ΡΕΥΣΤΟΤΗΤΑ!N170)</f>
        <v>1.0353157299906139</v>
      </c>
      <c r="G169" s="29">
        <f>LN(ΡΕΥΣΤΟΤΗΤΑ!O171/ΡΕΥΣΤΟΤΗΤΑ!O170)</f>
        <v>0.65250297962181014</v>
      </c>
      <c r="H169" s="29">
        <f>LN(ΡΕΥΣΤΟΤΗΤΑ!P171/ΡΕΥΣΤΟΤΗΤΑ!P170)</f>
        <v>0.11319695168205125</v>
      </c>
      <c r="I169" s="29">
        <f>LN(ΡΕΥΣΤΟΤΗΤΑ!Q171/ΡΕΥΣΤΟΤΗΤΑ!Q170)</f>
        <v>1.9532335930787859</v>
      </c>
      <c r="J169" s="29">
        <f>LN(ΡΕΥΣΤΟΤΗΤΑ!R171/ΡΕΥΣΤΟΤΗΤΑ!R170)</f>
        <v>1.797496927119947</v>
      </c>
      <c r="K169" s="29">
        <f>LN(ΡΕΥΣΤΟΤΗΤΑ!S171/ΡΕΥΣΤΟΤΗΤΑ!S170)</f>
        <v>0.54438984578550242</v>
      </c>
      <c r="L169" s="29">
        <f>LN(ΡΕΥΣΤΟΤΗΤΑ!T171/ΡΕΥΣΤΟΤΗΤΑ!T170)</f>
        <v>-0.19427018169611016</v>
      </c>
      <c r="M169" s="29">
        <f>LN(ΡΕΥΣΤΟΤΗΤΑ!U171/ΡΕΥΣΤΟΤΗΤΑ!U170)</f>
        <v>0.57186963336685681</v>
      </c>
      <c r="N169" s="29">
        <f>LN(ΡΕΥΣΤΟΤΗΤΑ!V171/ΡΕΥΣΤΟΤΗΤΑ!V170)</f>
        <v>0.97863849817303972</v>
      </c>
      <c r="O169" s="29">
        <f>LN(ΡΕΥΣΤΟΤΗΤΑ!W171/ΡΕΥΣΤΟΤΗΤΑ!W170)</f>
        <v>3.9596370558149845E-2</v>
      </c>
      <c r="P169" s="29">
        <f>LN(ΡΕΥΣΤΟΤΗΤΑ!X171/ΡΕΥΣΤΟΤΗΤΑ!X170)</f>
        <v>2.2766611095791847</v>
      </c>
      <c r="Q169" s="75"/>
    </row>
    <row r="170" spans="1:17">
      <c r="A170" s="28">
        <v>43159</v>
      </c>
      <c r="B170" s="29">
        <f>LN(ΡΕΥΣΤΟΤΗΤΑ!J172/ΡΕΥΣΤΟΤΗΤΑ!J171)</f>
        <v>2.5108108429738181</v>
      </c>
      <c r="C170" s="29">
        <f>LN(ΡΕΥΣΤΟΤΗΤΑ!K172/ΡΕΥΣΤΟΤΗΤΑ!K171)</f>
        <v>0.51194220258523127</v>
      </c>
      <c r="D170" s="29">
        <f>LN(ΡΕΥΣΤΟΤΗΤΑ!L172/ΡΕΥΣΤΟΤΗΤΑ!L171)</f>
        <v>-1.8851846343366085</v>
      </c>
      <c r="E170" s="29">
        <f>LN(ΡΕΥΣΤΟΤΗΤΑ!M172/ΡΕΥΣΤΟΤΗΤΑ!M171)</f>
        <v>-0.49032007730299243</v>
      </c>
      <c r="F170" s="29">
        <f>LN(ΡΕΥΣΤΟΤΗΤΑ!N172/ΡΕΥΣΤΟΤΗΤΑ!N171)</f>
        <v>-4.6230528126944472</v>
      </c>
      <c r="G170" s="29">
        <f>LN(ΡΕΥΣΤΟΤΗΤΑ!O172/ΡΕΥΣΤΟΤΗΤΑ!O171)</f>
        <v>-6.0300600243021092E-2</v>
      </c>
      <c r="H170" s="29">
        <f>LN(ΡΕΥΣΤΟΤΗΤΑ!P172/ΡΕΥΣΤΟΤΗΤΑ!P171)</f>
        <v>1.0258953298371012</v>
      </c>
      <c r="I170" s="29">
        <f>LN(ΡΕΥΣΤΟΤΗΤΑ!Q172/ΡΕΥΣΤΟΤΗΤΑ!Q171)</f>
        <v>-0.80840310723427311</v>
      </c>
      <c r="J170" s="29">
        <f>LN(ΡΕΥΣΤΟΤΗΤΑ!R172/ΡΕΥΣΤΟΤΗΤΑ!R171)</f>
        <v>-1.3557984348037284</v>
      </c>
      <c r="K170" s="29">
        <f>LN(ΡΕΥΣΤΟΤΗΤΑ!S172/ΡΕΥΣΤΟΤΗΤΑ!S171)</f>
        <v>0.78268988059528544</v>
      </c>
      <c r="L170" s="29">
        <f>LN(ΡΕΥΣΤΟΤΗΤΑ!T172/ΡΕΥΣΤΟΤΗΤΑ!T171)</f>
        <v>-1.0752884992906842</v>
      </c>
      <c r="M170" s="29">
        <f>LN(ΡΕΥΣΤΟΤΗΤΑ!U172/ΡΕΥΣΤΟΤΗΤΑ!U171)</f>
        <v>0.27295600644560658</v>
      </c>
      <c r="N170" s="29">
        <f>LN(ΡΕΥΣΤΟΤΗΤΑ!V172/ΡΕΥΣΤΟΤΗΤΑ!V171)</f>
        <v>0.3806383869087771</v>
      </c>
      <c r="O170" s="29">
        <f>LN(ΡΕΥΣΤΟΤΗΤΑ!W172/ΡΕΥΣΤΟΤΗΤΑ!W171)</f>
        <v>0.71431908219555962</v>
      </c>
      <c r="P170" s="29">
        <f>LN(ΡΕΥΣΤΟΤΗΤΑ!X172/ΡΕΥΣΤΟΤΗΤΑ!X171)</f>
        <v>0.66269227071491443</v>
      </c>
      <c r="Q170" s="75"/>
    </row>
    <row r="171" spans="1:17">
      <c r="A171" s="28">
        <v>43160</v>
      </c>
      <c r="B171" s="29">
        <f>LN(ΡΕΥΣΤΟΤΗΤΑ!J173/ΡΕΥΣΤΟΤΗΤΑ!J172)</f>
        <v>-1.6490127176400524</v>
      </c>
      <c r="C171" s="29">
        <f>LN(ΡΕΥΣΤΟΤΗΤΑ!K173/ΡΕΥΣΤΟΤΗΤΑ!K172)</f>
        <v>1.3519881024322142</v>
      </c>
      <c r="D171" s="29">
        <v>0</v>
      </c>
      <c r="E171" s="29">
        <f>LN(ΡΕΥΣΤΟΤΗΤΑ!M173/ΡΕΥΣΤΟΤΗΤΑ!M172)</f>
        <v>-1.0384060133921829</v>
      </c>
      <c r="F171" s="29">
        <f>LN(ΡΕΥΣΤΟΤΗΤΑ!N173/ΡΕΥΣΤΟΤΗΤΑ!N172)</f>
        <v>4.5185223792624196</v>
      </c>
      <c r="G171" s="29">
        <f>LN(ΡΕΥΣΤΟΤΗΤΑ!O173/ΡΕΥΣΤΟΤΗΤΑ!O172)</f>
        <v>-0.41385980458423893</v>
      </c>
      <c r="H171" s="29">
        <f>LN(ΡΕΥΣΤΟΤΗΤΑ!P173/ΡΕΥΣΤΟΤΗΤΑ!P172)</f>
        <v>-0.7403059825295728</v>
      </c>
      <c r="I171" s="29">
        <f>LN(ΡΕΥΣΤΟΤΗΤΑ!Q173/ΡΕΥΣΤΟΤΗΤΑ!Q172)</f>
        <v>1.4712101484274462</v>
      </c>
      <c r="J171" s="29">
        <f>LN(ΡΕΥΣΤΟΤΗΤΑ!R173/ΡΕΥΣΤΟΤΗΤΑ!R172)</f>
        <v>0.19785672799821918</v>
      </c>
      <c r="K171" s="29">
        <f>LN(ΡΕΥΣΤΟΤΗΤΑ!S173/ΡΕΥΣΤΟΤΗΤΑ!S172)</f>
        <v>-0.78932548320297258</v>
      </c>
      <c r="L171" s="29">
        <f>LN(ΡΕΥΣΤΟΤΗΤΑ!T173/ΡΕΥΣΤΟΤΗΤΑ!T172)</f>
        <v>0.95008449330953937</v>
      </c>
      <c r="M171" s="29">
        <f>LN(ΡΕΥΣΤΟΤΗΤΑ!U173/ΡΕΥΣΤΟΤΗΤΑ!U172)</f>
        <v>-1.0170588472406124</v>
      </c>
      <c r="N171" s="29">
        <f>LN(ΡΕΥΣΤΟΤΗΤΑ!V173/ΡΕΥΣΤΟΤΗΤΑ!V172)</f>
        <v>-0.61169065660732058</v>
      </c>
      <c r="O171" s="29">
        <f>LN(ΡΕΥΣΤΟΤΗΤΑ!W173/ΡΕΥΣΤΟΤΗΤΑ!W172)</f>
        <v>-1.0313593430097441</v>
      </c>
      <c r="P171" s="29">
        <f>LN(ΡΕΥΣΤΟΤΗΤΑ!X173/ΡΕΥΣΤΟΤΗΤΑ!X172)</f>
        <v>-0.53703658223785089</v>
      </c>
      <c r="Q171" s="75"/>
    </row>
    <row r="172" spans="1:17">
      <c r="A172" s="28">
        <v>43161</v>
      </c>
      <c r="B172" s="29">
        <f>LN(ΡΕΥΣΤΟΤΗΤΑ!J174/ΡΕΥΣΤΟΤΗΤΑ!J173)</f>
        <v>0.29782199879305876</v>
      </c>
      <c r="C172" s="29">
        <f>LN(ΡΕΥΣΤΟΤΗΤΑ!K174/ΡΕΥΣΤΟΤΗΤΑ!K173)</f>
        <v>-0.51306136531411539</v>
      </c>
      <c r="D172" s="29">
        <v>0</v>
      </c>
      <c r="E172" s="29">
        <f>LN(ΡΕΥΣΤΟΤΗΤΑ!M174/ΡΕΥΣΤΟΤΗΤΑ!M173)</f>
        <v>0.4514147812088915</v>
      </c>
      <c r="F172" s="29">
        <f>LN(ΡΕΥΣΤΟΤΗΤΑ!N174/ΡΕΥΣΤΟΤΗΤΑ!N173)</f>
        <v>-1.2286614657917185</v>
      </c>
      <c r="G172" s="29">
        <f>LN(ΡΕΥΣΤΟΤΗΤΑ!O174/ΡΕΥΣΤΟΤΗΤΑ!O173)</f>
        <v>1.7653297541833513</v>
      </c>
      <c r="H172" s="29">
        <f>LN(ΡΕΥΣΤΟΤΗΤΑ!P174/ΡΕΥΣΤΟΤΗΤΑ!P173)</f>
        <v>0.28748348550330366</v>
      </c>
      <c r="I172" s="29">
        <f>LN(ΡΕΥΣΤΟΤΗΤΑ!Q174/ΡΕΥΣΤΟΤΗΤΑ!Q173)</f>
        <v>-0.83189752936391637</v>
      </c>
      <c r="J172" s="29">
        <f>LN(ΡΕΥΣΤΟΤΗΤΑ!R174/ΡΕΥΣΤΟΤΗΤΑ!R173)</f>
        <v>-0.12059186112854059</v>
      </c>
      <c r="K172" s="29">
        <f>LN(ΡΕΥΣΤΟΤΗΤΑ!S174/ΡΕΥΣΤΟΤΗΤΑ!S173)</f>
        <v>1.3568751975142572</v>
      </c>
      <c r="L172" s="29">
        <f>LN(ΡΕΥΣΤΟΤΗΤΑ!T174/ΡΕΥΣΤΟΤΗΤΑ!T173)</f>
        <v>-7.0755949134152757E-2</v>
      </c>
      <c r="M172" s="29">
        <f>LN(ΡΕΥΣΤΟΤΗΤΑ!U174/ΡΕΥΣΤΟΤΗΤΑ!U173)</f>
        <v>0.7819235682022363</v>
      </c>
      <c r="N172" s="29">
        <f>LN(ΡΕΥΣΤΟΤΗΤΑ!V174/ΡΕΥΣΤΟΤΗΤΑ!V173)</f>
        <v>0.38611980443832367</v>
      </c>
      <c r="O172" s="29">
        <f>LN(ΡΕΥΣΤΟΤΗΤΑ!W174/ΡΕΥΣΤΟΤΗΤΑ!W173)</f>
        <v>0.92164825550694551</v>
      </c>
      <c r="P172" s="29">
        <f>LN(ΡΕΥΣΤΟΤΗΤΑ!X174/ΡΕΥΣΤΟΤΗΤΑ!X173)</f>
        <v>0.96698892944061543</v>
      </c>
      <c r="Q172" s="75"/>
    </row>
    <row r="173" spans="1:17">
      <c r="A173" s="28">
        <v>43164</v>
      </c>
      <c r="B173" s="29">
        <f>LN(ΡΕΥΣΤΟΤΗΤΑ!J175/ΡΕΥΣΤΟΤΗΤΑ!J174)</f>
        <v>-0.11887086273895753</v>
      </c>
      <c r="C173" s="29">
        <f>LN(ΡΕΥΣΤΟΤΗΤΑ!K175/ΡΕΥΣΤΟΤΗΤΑ!K174)</f>
        <v>-0.80126277580871907</v>
      </c>
      <c r="D173" s="29">
        <f>LN(ΡΕΥΣΤΟΤΗΤΑ!L175/ΡΕΥΣΤΟΤΗΤΑ!L174)</f>
        <v>2.9650332866651841</v>
      </c>
      <c r="E173" s="29">
        <f>LN(ΡΕΥΣΤΟΤΗΤΑ!M175/ΡΕΥΣΤΟΤΗΤΑ!M174)</f>
        <v>0.62448814728820523</v>
      </c>
      <c r="F173" s="29">
        <f>LN(ΡΕΥΣΤΟΤΗΤΑ!N175/ΡΕΥΣΤΟΤΗΤΑ!N174)</f>
        <v>1.0243755423404934</v>
      </c>
      <c r="G173" s="29">
        <f>LN(ΡΕΥΣΤΟΤΗΤΑ!O175/ΡΕΥΣΤΟΤΗΤΑ!O174)</f>
        <v>0.83177946713845263</v>
      </c>
      <c r="H173" s="29">
        <f>LN(ΡΕΥΣΤΟΤΗΤΑ!P175/ΡΕΥΣΤΟΤΗΤΑ!P174)</f>
        <v>5.2312321370091792E-2</v>
      </c>
      <c r="I173" s="29">
        <f>LN(ΡΕΥΣΤΟΤΗΤΑ!Q175/ΡΕΥΣΤΟΤΗΤΑ!Q174)</f>
        <v>-1.2066176931942521</v>
      </c>
      <c r="J173" s="29">
        <f>LN(ΡΕΥΣΤΟΤΗΤΑ!R175/ΡΕΥΣΤΟΤΗΤΑ!R174)</f>
        <v>0.16828058722579725</v>
      </c>
      <c r="K173" s="29">
        <f>LN(ΡΕΥΣΤΟΤΗΤΑ!S175/ΡΕΥΣΤΟΤΗΤΑ!S174)</f>
        <v>-0.95565441544133001</v>
      </c>
      <c r="L173" s="29">
        <f>LN(ΡΕΥΣΤΟΤΗΤΑ!T175/ΡΕΥΣΤΟΤΗΤΑ!T174)</f>
        <v>0.16735993306032423</v>
      </c>
      <c r="M173" s="29">
        <f>LN(ΡΕΥΣΤΟΤΗΤΑ!U175/ΡΕΥΣΤΟΤΗΤΑ!U174)</f>
        <v>0.14156504332478087</v>
      </c>
      <c r="N173" s="29">
        <f>LN(ΡΕΥΣΤΟΤΗΤΑ!V175/ΡΕΥΣΤΟΤΗΤΑ!V174)</f>
        <v>-9.0603332653932098E-2</v>
      </c>
      <c r="O173" s="29">
        <f>LN(ΡΕΥΣΤΟΤΗΤΑ!W175/ΡΕΥΣΤΟΤΗΤΑ!W174)</f>
        <v>1.2810754073465351</v>
      </c>
      <c r="P173" s="29">
        <f>LN(ΡΕΥΣΤΟΤΗΤΑ!X175/ΡΕΥΣΤΟΤΗΤΑ!X174)</f>
        <v>-0.74008241349079051</v>
      </c>
      <c r="Q173" s="75"/>
    </row>
    <row r="174" spans="1:17">
      <c r="A174" s="28">
        <v>43165</v>
      </c>
      <c r="B174" s="29">
        <f>LN(ΡΕΥΣΤΟΤΗΤΑ!J176/ΡΕΥΣΤΟΤΗΤΑ!J175)</f>
        <v>1.4411850088222782</v>
      </c>
      <c r="C174" s="29">
        <f>LN(ΡΕΥΣΤΟΤΗΤΑ!K176/ΡΕΥΣΤΟΤΗΤΑ!K175)</f>
        <v>0.58020755104661226</v>
      </c>
      <c r="D174" s="29">
        <f>LN(ΡΕΥΣΤΟΤΗΤΑ!L176/ΡΕΥΣΤΟΤΗΤΑ!L175)</f>
        <v>-0.63492352028104859</v>
      </c>
      <c r="E174" s="29">
        <f>LN(ΡΕΥΣΤΟΤΗΤΑ!M176/ΡΕΥΣΤΟΤΗΤΑ!M175)</f>
        <v>0.32124483932304781</v>
      </c>
      <c r="F174" s="29">
        <f>LN(ΡΕΥΣΤΟΤΗΤΑ!N176/ΡΕΥΣΤΟΤΗΤΑ!N175)</f>
        <v>-1.0747058519122472</v>
      </c>
      <c r="G174" s="29">
        <f>LN(ΡΕΥΣΤΟΤΗΤΑ!O176/ΡΕΥΣΤΟΤΗΤΑ!O175)</f>
        <v>-3.0617124042207573</v>
      </c>
      <c r="H174" s="29">
        <f>LN(ΡΕΥΣΤΟΤΗΤΑ!P176/ΡΕΥΣΤΟΤΗΤΑ!P175)</f>
        <v>-2.5346665199845062E-2</v>
      </c>
      <c r="I174" s="29">
        <f>LN(ΡΕΥΣΤΟΤΗΤΑ!Q176/ΡΕΥΣΤΟΤΗΤΑ!Q175)</f>
        <v>-0.20561443081708747</v>
      </c>
      <c r="J174" s="29">
        <f>LN(ΡΕΥΣΤΟΤΗΤΑ!R176/ΡΕΥΣΤΟΤΗΤΑ!R175)</f>
        <v>-0.18651961948857862</v>
      </c>
      <c r="K174" s="29">
        <f>LN(ΡΕΥΣΤΟΤΗΤΑ!S176/ΡΕΥΣΤΟΤΗΤΑ!S175)</f>
        <v>0.39477115894911513</v>
      </c>
      <c r="L174" s="29">
        <f>LN(ΡΕΥΣΤΟΤΗΤΑ!T176/ΡΕΥΣΤΟΤΗΤΑ!T175)</f>
        <v>-0.76901137784851936</v>
      </c>
      <c r="M174" s="29">
        <f>LN(ΡΕΥΣΤΟΤΗΤΑ!U176/ΡΕΥΣΤΟΤΗΤΑ!U175)</f>
        <v>0.78254343369146073</v>
      </c>
      <c r="N174" s="29">
        <f>LN(ΡΕΥΣΤΟΤΗΤΑ!V176/ΡΕΥΣΤΟΤΗΤΑ!V175)</f>
        <v>-0.17401722592577007</v>
      </c>
      <c r="O174" s="29">
        <f>LN(ΡΕΥΣΤΟΤΗΤΑ!W176/ΡΕΥΣΤΟΤΗΤΑ!W175)</f>
        <v>-0.89984459790911187</v>
      </c>
      <c r="P174" s="29">
        <f>LN(ΡΕΥΣΤΟΤΗΤΑ!X176/ΡΕΥΣΤΟΤΗΤΑ!X175)</f>
        <v>-8.5518368082123389E-2</v>
      </c>
      <c r="Q174" s="75"/>
    </row>
    <row r="175" spans="1:17">
      <c r="A175" s="28">
        <v>43166</v>
      </c>
      <c r="B175" s="29">
        <f>LN(ΡΕΥΣΤΟΤΗΤΑ!J177/ΡΕΥΣΤΟΤΗΤΑ!J176)</f>
        <v>-2.0849311595283178</v>
      </c>
      <c r="C175" s="29">
        <f>LN(ΡΕΥΣΤΟΤΗΤΑ!K177/ΡΕΥΣΤΟΤΗΤΑ!K176)</f>
        <v>-0.82007418979211322</v>
      </c>
      <c r="D175" s="29">
        <f>LN(ΡΕΥΣΤΟΤΗΤΑ!L177/ΡΕΥΣΤΟΤΗΤΑ!L176)</f>
        <v>0.45690922068467432</v>
      </c>
      <c r="E175" s="29">
        <f>LN(ΡΕΥΣΤΟΤΗΤΑ!M177/ΡΕΥΣΤΟΤΗΤΑ!M176)</f>
        <v>-0.78136558192468342</v>
      </c>
      <c r="F175" s="29">
        <f>LN(ΡΕΥΣΤΟΤΗΤΑ!N177/ΡΕΥΣΤΟΤΗΤΑ!N176)</f>
        <v>2.04798955155493</v>
      </c>
      <c r="G175" s="29">
        <f>LN(ΡΕΥΣΤΟΤΗΤΑ!O177/ΡΕΥΣΤΟΤΗΤΑ!O176)</f>
        <v>1.6885186190714458</v>
      </c>
      <c r="H175" s="29">
        <f>LN(ΡΕΥΣΤΟΤΗΤΑ!P177/ΡΕΥΣΤΟΤΗΤΑ!P176)</f>
        <v>-0.14118951326960144</v>
      </c>
      <c r="I175" s="29">
        <f>LN(ΡΕΥΣΤΟΤΗΤΑ!Q177/ΡΕΥΣΤΟΤΗΤΑ!Q176)</f>
        <v>0.4444447854350192</v>
      </c>
      <c r="J175" s="29">
        <f>LN(ΡΕΥΣΤΟΤΗΤΑ!R177/ΡΕΥΣΤΟΤΗΤΑ!R176)</f>
        <v>-1.2549184294497402E-2</v>
      </c>
      <c r="K175" s="29">
        <f>LN(ΡΕΥΣΤΟΤΗΤΑ!S177/ΡΕΥΣΤΟΤΗΤΑ!S176)</f>
        <v>-1.1058617442424619</v>
      </c>
      <c r="L175" s="29">
        <f>LN(ΡΕΥΣΤΟΤΗΤΑ!T177/ΡΕΥΣΤΟΤΗΤΑ!T176)</f>
        <v>0.62583775665241204</v>
      </c>
      <c r="M175" s="29">
        <f>LN(ΡΕΥΣΤΟΤΗΤΑ!U177/ΡΕΥΣΤΟΤΗΤΑ!U176)</f>
        <v>-1.1297659862552731</v>
      </c>
      <c r="N175" s="29">
        <f>LN(ΡΕΥΣΤΟΤΗΤΑ!V177/ΡΕΥΣΤΟΤΗΤΑ!V176)</f>
        <v>0.48975791213723419</v>
      </c>
      <c r="O175" s="29">
        <f>LN(ΡΕΥΣΤΟΤΗΤΑ!W177/ΡΕΥΣΤΟΤΗΤΑ!W176)</f>
        <v>-0.40458399886377272</v>
      </c>
      <c r="P175" s="29">
        <f>LN(ΡΕΥΣΤΟΤΗΤΑ!X177/ΡΕΥΣΤΟΤΗΤΑ!X176)</f>
        <v>-0.52737507577061971</v>
      </c>
      <c r="Q175" s="75"/>
    </row>
    <row r="176" spans="1:17">
      <c r="A176" s="28">
        <v>43167</v>
      </c>
      <c r="B176" s="29">
        <f>LN(ΡΕΥΣΤΟΤΗΤΑ!J178/ΡΕΥΣΤΟΤΗΤΑ!J177)</f>
        <v>1.240031252063428</v>
      </c>
      <c r="C176" s="29">
        <f>LN(ΡΕΥΣΤΟΤΗΤΑ!K178/ΡΕΥΣΤΟΤΗΤΑ!K177)</f>
        <v>9.9640347523330411E-2</v>
      </c>
      <c r="D176" s="29">
        <f>LN(ΡΕΥΣΤΟΤΗΤΑ!L178/ΡΕΥΣΤΟΤΗΤΑ!L177)</f>
        <v>1.788890026800102</v>
      </c>
      <c r="E176" s="29">
        <f>LN(ΡΕΥΣΤΟΤΗΤΑ!M178/ΡΕΥΣΤΟΤΗΤΑ!M177)</f>
        <v>-0.94967644827349607</v>
      </c>
      <c r="F176" s="29">
        <f>LN(ΡΕΥΣΤΟΤΗΤΑ!N178/ΡΕΥΣΤΟΤΗΤΑ!N177)</f>
        <v>0.41966232971174222</v>
      </c>
      <c r="G176" s="29">
        <f>LN(ΡΕΥΣΤΟΤΗΤΑ!O178/ΡΕΥΣΤΟΤΗΤΑ!O177)</f>
        <v>-2.0247068051297492</v>
      </c>
      <c r="H176" s="29">
        <f>LN(ΡΕΥΣΤΟΤΗΤΑ!P178/ΡΕΥΣΤΟΤΗΤΑ!P177)</f>
        <v>-0.6365170426465403</v>
      </c>
      <c r="I176" s="29">
        <f>LN(ΡΕΥΣΤΟΤΗΤΑ!Q178/ΡΕΥΣΤΟΤΗΤΑ!Q177)</f>
        <v>-0.23590676449564693</v>
      </c>
      <c r="J176" s="29">
        <f>LN(ΡΕΥΣΤΟΤΗΤΑ!R178/ΡΕΥΣΤΟΤΗΤΑ!R177)</f>
        <v>5.81967375126193E-2</v>
      </c>
      <c r="K176" s="29">
        <f>LN(ΡΕΥΣΤΟΤΗΤΑ!S178/ΡΕΥΣΤΟΤΗΤΑ!S177)</f>
        <v>-0.11528876651087956</v>
      </c>
      <c r="L176" s="29">
        <f>LN(ΡΕΥΣΤΟΤΗΤΑ!T178/ΡΕΥΣΤΟΤΗΤΑ!T177)</f>
        <v>-0.18261271999298351</v>
      </c>
      <c r="M176" s="29">
        <f>LN(ΡΕΥΣΤΟΤΗΤΑ!U178/ΡΕΥΣΤΟΤΗΤΑ!U177)</f>
        <v>0.15410014196583047</v>
      </c>
      <c r="N176" s="29">
        <f>LN(ΡΕΥΣΤΟΤΗΤΑ!V178/ΡΕΥΣΤΟΤΗΤΑ!V177)</f>
        <v>4.4339823437326203E-2</v>
      </c>
      <c r="O176" s="29">
        <f>LN(ΡΕΥΣΤΟΤΗΤΑ!W178/ΡΕΥΣΤΟΤΗΤΑ!W177)</f>
        <v>-0.15182256618582743</v>
      </c>
      <c r="P176" s="29">
        <f>LN(ΡΕΥΣΤΟΤΗΤΑ!X178/ΡΕΥΣΤΟΤΗΤΑ!X177)</f>
        <v>0.66376044670371792</v>
      </c>
      <c r="Q176" s="75"/>
    </row>
    <row r="177" spans="1:17">
      <c r="A177" s="28">
        <v>43168</v>
      </c>
      <c r="B177" s="29">
        <f>LN(ΡΕΥΣΤΟΤΗΤΑ!J179/ΡΕΥΣΤΟΤΗΤΑ!J178)</f>
        <v>-0.56953600295837659</v>
      </c>
      <c r="C177" s="29">
        <f>LN(ΡΕΥΣΤΟΤΗΤΑ!K179/ΡΕΥΣΤΟΤΗΤΑ!K178)</f>
        <v>-0.16305552395343587</v>
      </c>
      <c r="D177" s="29">
        <f>LN(ΡΕΥΣΤΟΤΗΤΑ!L179/ΡΕΥΣΤΟΤΗΤΑ!L178)</f>
        <v>-0.44018447329360993</v>
      </c>
      <c r="E177" s="29">
        <f>LN(ΡΕΥΣΤΟΤΗΤΑ!M179/ΡΕΥΣΤΟΤΗΤΑ!M178)</f>
        <v>0.78793716599319585</v>
      </c>
      <c r="F177" s="29">
        <f>LN(ΡΕΥΣΤΟΤΗΤΑ!N179/ΡΕΥΣΤΟΤΗΤΑ!N178)</f>
        <v>-0.87031413874720731</v>
      </c>
      <c r="G177" s="29">
        <f>LN(ΡΕΥΣΤΟΤΗΤΑ!O179/ΡΕΥΣΤΟΤΗΤΑ!O178)</f>
        <v>-0.33078927676825742</v>
      </c>
      <c r="H177" s="29">
        <f>LN(ΡΕΥΣΤΟΤΗΤΑ!P179/ΡΕΥΣΤΟΤΗΤΑ!P178)</f>
        <v>0.61165986924064586</v>
      </c>
      <c r="I177" s="29">
        <f>LN(ΡΕΥΣΤΟΤΗΤΑ!Q179/ΡΕΥΣΤΟΤΗΤΑ!Q178)</f>
        <v>0.64423260578559294</v>
      </c>
      <c r="J177" s="29">
        <f>LN(ΡΕΥΣΤΟΤΗΤΑ!R179/ΡΕΥΣΤΟΤΗΤΑ!R178)</f>
        <v>0.78025879310320978</v>
      </c>
      <c r="K177" s="29">
        <f>LN(ΡΕΥΣΤΟΤΗΤΑ!S179/ΡΕΥΣΤΟΤΗΤΑ!S178)</f>
        <v>0.54778432767020691</v>
      </c>
      <c r="L177" s="29">
        <f>LN(ΡΕΥΣΤΟΤΗΤΑ!T179/ΡΕΥΣΤΟΤΗΤΑ!T178)</f>
        <v>-0.40561072150485411</v>
      </c>
      <c r="M177" s="29">
        <f>LN(ΡΕΥΣΤΟΤΗΤΑ!U179/ΡΕΥΣΤΟΤΗΤΑ!U178)</f>
        <v>0.24403864635691791</v>
      </c>
      <c r="N177" s="29">
        <f>LN(ΡΕΥΣΤΟΤΗΤΑ!V179/ΡΕΥΣΤΟΤΗΤΑ!V178)</f>
        <v>0.19279177648576476</v>
      </c>
      <c r="O177" s="29">
        <f>LN(ΡΕΥΣΤΟΤΗΤΑ!W179/ΡΕΥΣΤΟΤΗΤΑ!W178)</f>
        <v>5.170456315748477E-2</v>
      </c>
      <c r="P177" s="29">
        <f>LN(ΡΕΥΣΤΟΤΗΤΑ!X179/ΡΕΥΣΤΟΤΗΤΑ!X178)</f>
        <v>-4.0918161158687418</v>
      </c>
      <c r="Q177" s="75"/>
    </row>
    <row r="178" spans="1:17">
      <c r="A178" s="28">
        <v>43171</v>
      </c>
      <c r="B178" s="29">
        <f>LN(ΡΕΥΣΤΟΤΗΤΑ!J180/ΡΕΥΣΤΟΤΗΤΑ!J179)</f>
        <v>1.1662692926228189</v>
      </c>
      <c r="C178" s="29">
        <f>LN(ΡΕΥΣΤΟΤΗΤΑ!K180/ΡΕΥΣΤΟΤΗΤΑ!K179)</f>
        <v>0.32376957860429267</v>
      </c>
      <c r="D178" s="29">
        <f>LN(ΡΕΥΣΤΟΤΗΤΑ!L180/ΡΕΥΣΤΟΤΗΤΑ!L179)</f>
        <v>-0.82365493880915419</v>
      </c>
      <c r="E178" s="29">
        <f>LN(ΡΕΥΣΤΟΤΗΤΑ!M180/ΡΕΥΣΤΟΤΗΤΑ!M179)</f>
        <v>-0.2282852178390723</v>
      </c>
      <c r="F178" s="29">
        <f>LN(ΡΕΥΣΤΟΤΗΤΑ!N180/ΡΕΥΣΤΟΤΗΤΑ!N179)</f>
        <v>-1.5666383594499198</v>
      </c>
      <c r="G178" s="29">
        <f>LN(ΡΕΥΣΤΟΤΗΤΑ!O180/ΡΕΥΣΤΟΤΗΤΑ!O179)</f>
        <v>2.040884814681017</v>
      </c>
      <c r="H178" s="29">
        <f>LN(ΡΕΥΣΤΟΤΗΤΑ!P180/ΡΕΥΣΤΟΤΗΤΑ!P179)</f>
        <v>-0.37833765382852069</v>
      </c>
      <c r="I178" s="29">
        <f>LN(ΡΕΥΣΤΟΤΗΤΑ!Q180/ΡΕΥΣΤΟΤΗΤΑ!Q179)</f>
        <v>-0.5334924779439375</v>
      </c>
      <c r="J178" s="29">
        <f>LN(ΡΕΥΣΤΟΤΗΤΑ!R180/ΡΕΥΣΤΟΤΗΤΑ!R179)</f>
        <v>-0.20381406601141186</v>
      </c>
      <c r="K178" s="29">
        <f>LN(ΡΕΥΣΤΟΤΗΤΑ!S180/ΡΕΥΣΤΟΤΗΤΑ!S179)</f>
        <v>-0.17884910580021351</v>
      </c>
      <c r="L178" s="29">
        <f>LN(ΡΕΥΣΤΟΤΗΤΑ!T180/ΡΕΥΣΤΟΤΗΤΑ!T179)</f>
        <v>0.27780382288011812</v>
      </c>
      <c r="M178" s="29">
        <f>LN(ΡΕΥΣΤΟΤΗΤΑ!U180/ΡΕΥΣΤΟΤΗΤΑ!U179)</f>
        <v>-0.40248687484747953</v>
      </c>
      <c r="N178" s="29">
        <f>LN(ΡΕΥΣΤΟΤΗΤΑ!V180/ΡΕΥΣΤΟΤΗΤΑ!V179)</f>
        <v>0.20950556743836474</v>
      </c>
      <c r="O178" s="29">
        <f>LN(ΡΕΥΣΤΟΤΗΤΑ!W180/ΡΕΥΣΤΟΤΗΤΑ!W179)</f>
        <v>-0.5903569294897032</v>
      </c>
      <c r="P178" s="29">
        <f>LN(ΡΕΥΣΤΟΤΗΤΑ!X180/ΡΕΥΣΤΟΤΗΤΑ!X179)</f>
        <v>4.4968423091024627</v>
      </c>
      <c r="Q178" s="75"/>
    </row>
    <row r="179" spans="1:17">
      <c r="A179" s="28">
        <v>43172</v>
      </c>
      <c r="B179" s="29">
        <f>LN(ΡΕΥΣΤΟΤΗΤΑ!J181/ΡΕΥΣΤΟΤΗΤΑ!J180)</f>
        <v>2.9667199879538759</v>
      </c>
      <c r="C179" s="29">
        <f>LN(ΡΕΥΣΤΟΤΗΤΑ!K181/ΡΕΥΣΤΟΤΗΤΑ!K180)</f>
        <v>0.44779245479690732</v>
      </c>
      <c r="D179" s="29">
        <f>LN(ΡΕΥΣΤΟΤΗΤΑ!L181/ΡΕΥΣΤΟΤΗΤΑ!L180)</f>
        <v>-6.8027473227525231E-3</v>
      </c>
      <c r="E179" s="29">
        <f>LN(ΡΕΥΣΤΟΤΗΤΑ!M181/ΡΕΥΣΤΟΤΗΤΑ!M180)</f>
        <v>-0.34342743342932402</v>
      </c>
      <c r="F179" s="29">
        <f>LN(ΡΕΥΣΤΟΤΗΤΑ!N181/ΡΕΥΣΤΟΤΗΤΑ!N180)</f>
        <v>3.0399491268026937</v>
      </c>
      <c r="G179" s="29">
        <f>LN(ΡΕΥΣΤΟΤΗΤΑ!O181/ΡΕΥΣΤΟΤΗΤΑ!O180)</f>
        <v>-0.7597972294999934</v>
      </c>
      <c r="H179" s="29">
        <f>LN(ΡΕΥΣΤΟΤΗΤΑ!P181/ΡΕΥΣΤΟΤΗΤΑ!P180)</f>
        <v>0.34754085773430726</v>
      </c>
      <c r="I179" s="29">
        <f>LN(ΡΕΥΣΤΟΤΗΤΑ!Q181/ΡΕΥΣΤΟΤΗΤΑ!Q180)</f>
        <v>-5.8375195551797496E-3</v>
      </c>
      <c r="J179" s="29">
        <f>LN(ΡΕΥΣΤΟΤΗΤΑ!R181/ΡΕΥΣΤΟΤΗΤΑ!R180)</f>
        <v>-1.5207917818343513</v>
      </c>
      <c r="K179" s="29">
        <f>LN(ΡΕΥΣΤΟΤΗΤΑ!S181/ΡΕΥΣΤΟΤΗΤΑ!S180)</f>
        <v>0.37805861110942962</v>
      </c>
      <c r="L179" s="29">
        <f>LN(ΡΕΥΣΤΟΤΗΤΑ!T181/ΡΕΥΣΤΟΤΗΤΑ!T180)</f>
        <v>0.12562046819319353</v>
      </c>
      <c r="M179" s="29">
        <f>LN(ΡΕΥΣΤΟΤΗΤΑ!U181/ΡΕΥΣΤΟΤΗΤΑ!U180)</f>
        <v>0.4267938032160889</v>
      </c>
      <c r="N179" s="29">
        <f>LN(ΡΕΥΣΤΟΤΗΤΑ!V181/ΡΕΥΣΤΟΤΗΤΑ!V180)</f>
        <v>-0.64237588514545241</v>
      </c>
      <c r="O179" s="29">
        <f>LN(ΡΕΥΣΤΟΤΗΤΑ!W181/ΡΕΥΣΤΟΤΗΤΑ!W180)</f>
        <v>-0.13093561815823657</v>
      </c>
      <c r="P179" s="29">
        <f>LN(ΡΕΥΣΤΟΤΗΤΑ!X181/ΡΕΥΣΤΟΤΗΤΑ!X180)</f>
        <v>-0.65228736425055289</v>
      </c>
      <c r="Q179" s="75"/>
    </row>
    <row r="180" spans="1:17">
      <c r="A180" s="28">
        <v>43173</v>
      </c>
      <c r="B180" s="29">
        <f>LN(ΡΕΥΣΤΟΤΗΤΑ!J182/ΡΕΥΣΤΟΤΗΤΑ!J181)</f>
        <v>-4.8110823007244061</v>
      </c>
      <c r="C180" s="29">
        <f>LN(ΡΕΥΣΤΟΤΗΤΑ!K182/ΡΕΥΣΤΟΤΗΤΑ!K181)</f>
        <v>-5.9224561317346623E-2</v>
      </c>
      <c r="D180" s="29">
        <f>LN(ΡΕΥΣΤΟΤΗΤΑ!L182/ΡΕΥΣΤΟΤΗΤΑ!L181)</f>
        <v>-0.51111007832629307</v>
      </c>
      <c r="E180" s="29">
        <f>LN(ΡΕΥΣΤΟΤΗΤΑ!M182/ΡΕΥΣΤΟΤΗΤΑ!M181)</f>
        <v>2.6639270425002984E-2</v>
      </c>
      <c r="F180" s="29">
        <f>LN(ΡΕΥΣΤΟΤΗΤΑ!N182/ΡΕΥΣΤΟΤΗΤΑ!N181)</f>
        <v>0.58682290339932675</v>
      </c>
      <c r="G180" s="29">
        <f>LN(ΡΕΥΣΤΟΤΗΤΑ!O182/ΡΕΥΣΤΟΤΗΤΑ!O181)</f>
        <v>1.9034030490004015</v>
      </c>
      <c r="H180" s="29">
        <f>LN(ΡΕΥΣΤΟΤΗΤΑ!P182/ΡΕΥΣΤΟΤΗΤΑ!P181)</f>
        <v>-0.89244842625600085</v>
      </c>
      <c r="I180" s="29">
        <f>LN(ΡΕΥΣΤΟΤΗΤΑ!Q182/ΡΕΥΣΤΟΤΗΤΑ!Q181)</f>
        <v>6.2972835849241626E-2</v>
      </c>
      <c r="J180" s="29">
        <f>LN(ΡΕΥΣΤΟΤΗΤΑ!R182/ΡΕΥΣΤΟΤΗΤΑ!R181)</f>
        <v>0.54473601192693066</v>
      </c>
      <c r="K180" s="29">
        <f>LN(ΡΕΥΣΤΟΤΗΤΑ!S182/ΡΕΥΣΤΟΤΗΤΑ!S181)</f>
        <v>0.43901683691617716</v>
      </c>
      <c r="L180" s="29">
        <f>LN(ΡΕΥΣΤΟΤΗΤΑ!T182/ΡΕΥΣΤΟΤΗΤΑ!T181)</f>
        <v>-2.9768951273005367E-2</v>
      </c>
      <c r="M180" s="29">
        <f>LN(ΡΕΥΣΤΟΤΗΤΑ!U182/ΡΕΥΣΤΟΤΗΤΑ!U181)</f>
        <v>-1.2575050196536028</v>
      </c>
      <c r="N180" s="29">
        <f>LN(ΡΕΥΣΤΟΤΗΤΑ!V182/ΡΕΥΣΤΟΤΗΤΑ!V181)</f>
        <v>0.98898613266381907</v>
      </c>
      <c r="O180" s="29">
        <f>LN(ΡΕΥΣΤΟΤΗΤΑ!W182/ΡΕΥΣΤΟΤΗΤΑ!W181)</f>
        <v>-0.12713442216568754</v>
      </c>
      <c r="P180" s="29">
        <f>LN(ΡΕΥΣΤΟΤΗΤΑ!X182/ΡΕΥΣΤΟΤΗΤΑ!X181)</f>
        <v>0.20646554745687681</v>
      </c>
      <c r="Q180" s="75"/>
    </row>
    <row r="181" spans="1:17">
      <c r="A181" s="28">
        <v>43174</v>
      </c>
      <c r="B181" s="29">
        <f>LN(ΡΕΥΣΤΟΤΗΤΑ!J183/ΡΕΥΣΤΟΤΗΤΑ!J182)</f>
        <v>5.1878992624152409E-2</v>
      </c>
      <c r="C181" s="29">
        <f>LN(ΡΕΥΣΤΟΤΗΤΑ!K183/ΡΕΥΣΤΟΤΗΤΑ!K182)</f>
        <v>-0.3797840453197226</v>
      </c>
      <c r="D181" s="29">
        <f>LN(ΡΕΥΣΤΟΤΗΤΑ!L183/ΡΕΥΣΤΟΤΗΤΑ!L182)</f>
        <v>0.88889175768604067</v>
      </c>
      <c r="E181" s="29">
        <f>LN(ΡΕΥΣΤΟΤΗΤΑ!M183/ΡΕΥΣΤΟΤΗΤΑ!M182)</f>
        <v>0.94539875093496517</v>
      </c>
      <c r="F181" s="29">
        <f>LN(ΡΕΥΣΤΟΤΗΤΑ!N183/ΡΕΥΣΤΟΤΗΤΑ!N182)</f>
        <v>-0.45632595205600462</v>
      </c>
      <c r="G181" s="29">
        <f>LN(ΡΕΥΣΤΟΤΗΤΑ!O183/ΡΕΥΣΤΟΤΗΤΑ!O182)</f>
        <v>-0.93368448465445708</v>
      </c>
      <c r="H181" s="29">
        <f>LN(ΡΕΥΣΤΟΤΗΤΑ!P183/ΡΕΥΣΤΟΤΗΤΑ!P182)</f>
        <v>0.9332728888425631</v>
      </c>
      <c r="I181" s="29">
        <f>LN(ΡΕΥΣΤΟΤΗΤΑ!Q183/ΡΕΥΣΤΟΤΗΤΑ!Q182)</f>
        <v>0.2637828848493784</v>
      </c>
      <c r="J181" s="29">
        <f>LN(ΡΕΥΣΤΟΤΗΤΑ!R183/ΡΕΥΣΤΟΤΗΤΑ!R182)</f>
        <v>-0.33876408957759796</v>
      </c>
      <c r="K181" s="29">
        <f>LN(ΡΕΥΣΤΟΤΗΤΑ!S183/ΡΕΥΣΤΟΤΗΤΑ!S182)</f>
        <v>-1.3538097462417111</v>
      </c>
      <c r="L181" s="29">
        <f>LN(ΡΕΥΣΤΟΤΗΤΑ!T183/ΡΕΥΣΤΟΤΗΤΑ!T182)</f>
        <v>-0.73395664759803625</v>
      </c>
      <c r="M181" s="29">
        <f>LN(ΡΕΥΣΤΟΤΗΤΑ!U183/ΡΕΥΣΤΟΤΗΤΑ!U182)</f>
        <v>0.94910583911503088</v>
      </c>
      <c r="N181" s="29">
        <f>LN(ΡΕΥΣΤΟΤΗΤΑ!V183/ΡΕΥΣΤΟΤΗΤΑ!V182)</f>
        <v>1.9015811895566979E-2</v>
      </c>
      <c r="O181" s="29">
        <f>LN(ΡΕΥΣΤΟΤΗΤΑ!W183/ΡΕΥΣΤΟΤΗΤΑ!W182)</f>
        <v>0.24930396935456448</v>
      </c>
      <c r="P181" s="29">
        <f>LN(ΡΕΥΣΤΟΤΗΤΑ!X183/ΡΕΥΣΤΟΤΗΤΑ!X182)</f>
        <v>-0.38940323722532888</v>
      </c>
      <c r="Q181" s="75"/>
    </row>
    <row r="182" spans="1:17">
      <c r="A182" s="28">
        <v>43175</v>
      </c>
      <c r="B182" s="29">
        <f>LN(ΡΕΥΣΤΟΤΗΤΑ!J184/ΡΕΥΣΤΟΤΗΤΑ!J183)</f>
        <v>2.4030346161166189</v>
      </c>
      <c r="C182" s="29">
        <f>LN(ΡΕΥΣΤΟΤΗΤΑ!K184/ΡΕΥΣΤΟΤΗΤΑ!K183)</f>
        <v>1.7665937963448031</v>
      </c>
      <c r="D182" s="29">
        <f>LN(ΡΕΥΣΤΟΤΗΤΑ!L184/ΡΕΥΣΤΟΤΗΤΑ!L183)</f>
        <v>-2.5767141990411231</v>
      </c>
      <c r="E182" s="29">
        <f>LN(ΡΕΥΣΤΟΤΗΤΑ!M184/ΡΕΥΣΤΟΤΗΤΑ!M183)</f>
        <v>0.6900026332131145</v>
      </c>
      <c r="F182" s="29">
        <f>LN(ΡΕΥΣΤΟΤΗΤΑ!N184/ΡΕΥΣΤΟΤΗΤΑ!N183)</f>
        <v>-2.3946543849507842</v>
      </c>
      <c r="G182" s="29">
        <f>LN(ΡΕΥΣΤΟΤΗΤΑ!O184/ΡΕΥΣΤΟΤΗΤΑ!O183)</f>
        <v>0.29761508868679354</v>
      </c>
      <c r="H182" s="29">
        <f>LN(ΡΕΥΣΤΟΤΗΤΑ!P184/ΡΕΥΣΤΟΤΗΤΑ!P183)</f>
        <v>0.62988421817838847</v>
      </c>
      <c r="I182" s="29">
        <f>LN(ΡΕΥΣΤΟΤΗΤΑ!Q184/ΡΕΥΣΤΟΤΗΤΑ!Q183)</f>
        <v>1.8809283327497883</v>
      </c>
      <c r="J182" s="29">
        <f>LN(ΡΕΥΣΤΟΤΗΤΑ!R184/ΡΕΥΣΤΟΤΗΤΑ!R183)</f>
        <v>5.0369938824084796E-2</v>
      </c>
      <c r="K182" s="29">
        <f>LN(ΡΕΥΣΤΟΤΗΤΑ!S184/ΡΕΥΣΤΟΤΗΤΑ!S183)</f>
        <v>1.524567680862172</v>
      </c>
      <c r="L182" s="29">
        <f>LN(ΡΕΥΣΤΟΤΗΤΑ!T184/ΡΕΥΣΤΟΤΗΤΑ!T183)</f>
        <v>0.87204394217360204</v>
      </c>
      <c r="M182" s="29">
        <f>LN(ΡΕΥΣΤΟΤΗΤΑ!U184/ΡΕΥΣΤΟΤΗΤΑ!U183)</f>
        <v>0.85012896490056655</v>
      </c>
      <c r="N182" s="29">
        <f>LN(ΡΕΥΣΤΟΤΗΤΑ!V184/ΡΕΥΣΤΟΤΗΤΑ!V183)</f>
        <v>4.8504883449552283E-2</v>
      </c>
      <c r="O182" s="29">
        <f>LN(ΡΕΥΣΤΟΤΗΤΑ!W184/ΡΕΥΣΤΟΤΗΤΑ!W183)</f>
        <v>-0.61206825462550407</v>
      </c>
      <c r="P182" s="29">
        <f>LN(ΡΕΥΣΤΟΤΗΤΑ!X184/ΡΕΥΣΤΟΤΗΤΑ!X183)</f>
        <v>-0.20396316475364551</v>
      </c>
      <c r="Q182" s="75"/>
    </row>
    <row r="183" spans="1:17">
      <c r="A183" s="28">
        <v>43178</v>
      </c>
      <c r="B183" s="29">
        <f>LN(ΡΕΥΣΤΟΤΗΤΑ!J185/ΡΕΥΣΤΟΤΗΤΑ!J184)</f>
        <v>-2.4956691606695678</v>
      </c>
      <c r="C183" s="29">
        <f>LN(ΡΕΥΣΤΟΤΗΤΑ!K185/ΡΕΥΣΤΟΤΗΤΑ!K184)</f>
        <v>-1.8985035813619358</v>
      </c>
      <c r="D183" s="29">
        <f>LN(ΡΕΥΣΤΟΤΗΤΑ!L185/ΡΕΥΣΤΟΤΗΤΑ!L184)</f>
        <v>0.75286641526156761</v>
      </c>
      <c r="E183" s="29">
        <f>LN(ΡΕΥΣΤΟΤΗΤΑ!M185/ΡΕΥΣΤΟΤΗΤΑ!M184)</f>
        <v>-2.4034357541087346</v>
      </c>
      <c r="F183" s="29">
        <f>LN(ΡΕΥΣΤΟΤΗΤΑ!N185/ΡΕΥΣΤΟΤΗΤΑ!N184)</f>
        <v>0.44398161030458944</v>
      </c>
      <c r="G183" s="29">
        <f>LN(ΡΕΥΣΤΟΤΗΤΑ!O185/ΡΕΥΣΤΟΤΗΤΑ!O184)</f>
        <v>-0.15413865575506566</v>
      </c>
      <c r="H183" s="29">
        <f>LN(ΡΕΥΣΤΟΤΗΤΑ!P185/ΡΕΥΣΤΟΤΗΤΑ!P184)</f>
        <v>-2.1748786344252089</v>
      </c>
      <c r="I183" s="29">
        <f>LN(ΡΕΥΣΤΟΤΗΤΑ!Q185/ΡΕΥΣΤΟΤΗΤΑ!Q184)</f>
        <v>-3.2482720627301984</v>
      </c>
      <c r="J183" s="29">
        <f>LN(ΡΕΥΣΤΟΤΗΤΑ!R185/ΡΕΥΣΤΟΤΗΤΑ!R184)</f>
        <v>0.59935738530141225</v>
      </c>
      <c r="K183" s="29">
        <f>LN(ΡΕΥΣΤΟΤΗΤΑ!S185/ΡΕΥΣΤΟΤΗΤΑ!S184)</f>
        <v>-2.3739640215090025</v>
      </c>
      <c r="L183" s="29">
        <f>LN(ΡΕΥΣΤΟΤΗΤΑ!T185/ΡΕΥΣΤΟΤΗΤΑ!T184)</f>
        <v>-5.795207996394313E-2</v>
      </c>
      <c r="M183" s="29">
        <f>LN(ΡΕΥΣΤΟΤΗΤΑ!U185/ΡΕΥΣΤΟΤΗΤΑ!U184)</f>
        <v>-1.8558379163907024</v>
      </c>
      <c r="N183" s="29">
        <f>LN(ΡΕΥΣΤΟΤΗΤΑ!V185/ΡΕΥΣΤΟΤΗΤΑ!V184)</f>
        <v>-1.5829219569257598</v>
      </c>
      <c r="O183" s="29">
        <f>LN(ΡΕΥΣΤΟΤΗΤΑ!W185/ΡΕΥΣΤΟΤΗΤΑ!W184)</f>
        <v>3.4861034338425871</v>
      </c>
      <c r="P183" s="29">
        <f>LN(ΡΕΥΣΤΟΤΗΤΑ!X185/ΡΕΥΣΤΟΤΗΤΑ!X184)</f>
        <v>0.21530383164887068</v>
      </c>
      <c r="Q183" s="75"/>
    </row>
    <row r="184" spans="1:17">
      <c r="A184" s="28">
        <v>43179</v>
      </c>
      <c r="B184" s="29">
        <f>LN(ΡΕΥΣΤΟΤΗΤΑ!J186/ΡΕΥΣΤΟΤΗΤΑ!J185)</f>
        <v>4.1023801233361192</v>
      </c>
      <c r="C184" s="29">
        <f>LN(ΡΕΥΣΤΟΤΗΤΑ!K186/ΡΕΥΣΤΟΤΗΤΑ!K185)</f>
        <v>-0.44232033648122931</v>
      </c>
      <c r="D184" s="29">
        <f>LN(ΡΕΥΣΤΟΤΗΤΑ!L186/ΡΕΥΣΤΟΤΗΤΑ!L185)</f>
        <v>0.59420723270504172</v>
      </c>
      <c r="E184" s="29">
        <f>LN(ΡΕΥΣΤΟΤΗΤΑ!M186/ΡΕΥΣΤΟΤΗΤΑ!M185)</f>
        <v>0.59873961476121729</v>
      </c>
      <c r="F184" s="29">
        <f>LN(ΡΕΥΣΤΟΤΗΤΑ!N186/ΡΕΥΣΤΟΤΗΤΑ!N185)</f>
        <v>1.2281679216399879</v>
      </c>
      <c r="G184" s="29">
        <f>LN(ΡΕΥΣΤΟΤΗΤΑ!O186/ΡΕΥΣΤΟΤΗΤΑ!O185)</f>
        <v>0.28860749211148179</v>
      </c>
      <c r="H184" s="29">
        <f>LN(ΡΕΥΣΤΟΤΗΤΑ!P186/ΡΕΥΣΤΟΤΗΤΑ!P185)</f>
        <v>0.83520977186968148</v>
      </c>
      <c r="I184" s="29">
        <f>LN(ΡΕΥΣΤΟΤΗΤΑ!Q186/ΡΕΥΣΤΟΤΗΤΑ!Q185)</f>
        <v>1.0515203265872559</v>
      </c>
      <c r="J184" s="29">
        <f>LN(ΡΕΥΣΤΟΤΗΤΑ!R186/ΡΕΥΣΤΟΤΗΤΑ!R185)</f>
        <v>-0.1693497867859349</v>
      </c>
      <c r="K184" s="29">
        <f>LN(ΡΕΥΣΤΟΤΗΤΑ!S186/ΡΕΥΣΤΟΤΗΤΑ!S185)</f>
        <v>0.61860361930334928</v>
      </c>
      <c r="L184" s="29">
        <f>LN(ΡΕΥΣΤΟΤΗΤΑ!T186/ΡΕΥΣΤΟΤΗΤΑ!T185)</f>
        <v>-0.35963279183065611</v>
      </c>
      <c r="M184" s="29">
        <f>LN(ΡΕΥΣΤΟΤΗΤΑ!U186/ΡΕΥΣΤΟΤΗΤΑ!U185)</f>
        <v>1.2780934610624561</v>
      </c>
      <c r="N184" s="29">
        <f>LN(ΡΕΥΣΤΟΤΗΤΑ!V186/ΡΕΥΣΤΟΤΗΤΑ!V185)</f>
        <v>-5.6643270416896194E-2</v>
      </c>
      <c r="O184" s="29">
        <f>LN(ΡΕΥΣΤΟΤΗΤΑ!W186/ΡΕΥΣΤΟΤΗΤΑ!W185)</f>
        <v>0.893961028466004</v>
      </c>
      <c r="P184" s="29">
        <f>LN(ΡΕΥΣΤΟΤΗΤΑ!X186/ΡΕΥΣΤΟΤΗΤΑ!X185)</f>
        <v>-0.46793518533854006</v>
      </c>
      <c r="Q184" s="75"/>
    </row>
    <row r="185" spans="1:17">
      <c r="A185" s="28">
        <v>43180</v>
      </c>
      <c r="B185" s="29">
        <f>LN(ΡΕΥΣΤΟΤΗΤΑ!J187/ΡΕΥΣΤΟΤΗΤΑ!J186)</f>
        <v>-2.7085494164607029</v>
      </c>
      <c r="C185" s="29">
        <f>LN(ΡΕΥΣΤΟΤΗΤΑ!K187/ΡΕΥΣΤΟΤΗΤΑ!K186)</f>
        <v>-0.35378244065540215</v>
      </c>
      <c r="D185" s="29">
        <f>LN(ΡΕΥΣΤΟΤΗΤΑ!L187/ΡΕΥΣΤΟΤΗΤΑ!L186)</f>
        <v>0.65336631054810068</v>
      </c>
      <c r="E185" s="29">
        <f>LN(ΡΕΥΣΤΟΤΗΤΑ!M187/ΡΕΥΣΤΟΤΗΤΑ!M186)</f>
        <v>0.81972865170065701</v>
      </c>
      <c r="F185" s="29">
        <f>LN(ΡΕΥΣΤΟΤΗΤΑ!N187/ΡΕΥΣΤΟΤΗΤΑ!N186)</f>
        <v>-0.64226397024537552</v>
      </c>
      <c r="G185" s="29">
        <f>LN(ΡΕΥΣΤΟΤΗΤΑ!O187/ΡΕΥΣΤΟΤΗΤΑ!O186)</f>
        <v>-1.0120898051331029</v>
      </c>
      <c r="H185" s="29">
        <f>LN(ΡΕΥΣΤΟΤΗΤΑ!P187/ΡΕΥΣΤΟΤΗΤΑ!P186)</f>
        <v>0.12421480298972268</v>
      </c>
      <c r="I185" s="29">
        <f>LN(ΡΕΥΣΤΟΤΗΤΑ!Q187/ΡΕΥΣΤΟΤΗΤΑ!Q186)</f>
        <v>-0.40051372752383679</v>
      </c>
      <c r="J185" s="29">
        <f>LN(ΡΕΥΣΤΟΤΗΤΑ!R187/ΡΕΥΣΤΟΤΗΤΑ!R186)</f>
        <v>0.15884224996188109</v>
      </c>
      <c r="K185" s="29">
        <f>LN(ΡΕΥΣΤΟΤΗΤΑ!S187/ΡΕΥΣΤΟΤΗΤΑ!S186)</f>
        <v>0.18443289336987273</v>
      </c>
      <c r="L185" s="29">
        <f>LN(ΡΕΥΣΤΟΤΗΤΑ!T187/ΡΕΥΣΤΟΤΗΤΑ!T186)</f>
        <v>0.45988802628658115</v>
      </c>
      <c r="M185" s="29">
        <f>LN(ΡΕΥΣΤΟΤΗΤΑ!U187/ΡΕΥΣΤΟΤΗΤΑ!U186)</f>
        <v>-0.40411452460663028</v>
      </c>
      <c r="N185" s="29">
        <f>LN(ΡΕΥΣΤΟΤΗΤΑ!V187/ΡΕΥΣΤΟΤΗΤΑ!V186)</f>
        <v>-0.5449185836569268</v>
      </c>
      <c r="O185" s="29">
        <f>LN(ΡΕΥΣΤΟΤΗΤΑ!W187/ΡΕΥΣΤΟΤΗΤΑ!W186)</f>
        <v>-0.71625303473640722</v>
      </c>
      <c r="P185" s="29">
        <f>LN(ΡΕΥΣΤΟΤΗΤΑ!X187/ΡΕΥΣΤΟΤΗΤΑ!X186)</f>
        <v>0.74904333567767778</v>
      </c>
      <c r="Q185" s="75"/>
    </row>
    <row r="186" spans="1:17">
      <c r="A186" s="28">
        <v>43181</v>
      </c>
      <c r="B186" s="29">
        <f>LN(ΡΕΥΣΤΟΤΗΤΑ!J188/ΡΕΥΣΤΟΤΗΤΑ!J187)</f>
        <v>-0.55685114318476459</v>
      </c>
      <c r="C186" s="29">
        <f>LN(ΡΕΥΣΤΟΤΗΤΑ!K188/ΡΕΥΣΤΟΤΗΤΑ!K187)</f>
        <v>2.4368260470557526</v>
      </c>
      <c r="D186" s="29">
        <f>LN(ΡΕΥΣΤΟΤΗΤΑ!L188/ΡΕΥΣΤΟΤΗΤΑ!L187)</f>
        <v>-1.837536487577857</v>
      </c>
      <c r="E186" s="29">
        <f>LN(ΡΕΥΣΤΟΤΗΤΑ!M188/ΡΕΥΣΤΟΤΗΤΑ!M187)</f>
        <v>-0.49584650943951608</v>
      </c>
      <c r="F186" s="29">
        <f>LN(ΡΕΥΣΤΟΤΗΤΑ!N188/ΡΕΥΣΤΟΤΗΤΑ!N187)</f>
        <v>-0.63474046262302675</v>
      </c>
      <c r="G186" s="29">
        <f>LN(ΡΕΥΣΤΟΤΗΤΑ!O188/ΡΕΥΣΤΟΤΗΤΑ!O187)</f>
        <v>-1.2927683031090671</v>
      </c>
      <c r="H186" s="29">
        <f>LN(ΡΕΥΣΤΟΤΗΤΑ!P188/ΡΕΥΣΤΟΤΗΤΑ!P187)</f>
        <v>0.37574049031775386</v>
      </c>
      <c r="I186" s="29">
        <f>LN(ΡΕΥΣΤΟΤΗΤΑ!Q188/ΡΕΥΣΤΟΤΗΤΑ!Q187)</f>
        <v>-0.27442291964448223</v>
      </c>
      <c r="J186" s="29">
        <f>LN(ΡΕΥΣΤΟΤΗΤΑ!R188/ΡΕΥΣΤΟΤΗΤΑ!R187)</f>
        <v>-0.20240809535686607</v>
      </c>
      <c r="K186" s="29">
        <f>LN(ΡΕΥΣΤΟΤΗΤΑ!S188/ΡΕΥΣΤΟΤΗΤΑ!S187)</f>
        <v>0.65619074886712214</v>
      </c>
      <c r="L186" s="29">
        <f>LN(ΡΕΥΣΤΟΤΗΤΑ!T188/ΡΕΥΣΤΟΤΗΤΑ!T187)</f>
        <v>-0.51464026233355797</v>
      </c>
      <c r="M186" s="29">
        <f>LN(ΡΕΥΣΤΟΤΗΤΑ!U188/ΡΕΥΣΤΟΤΗΤΑ!U187)</f>
        <v>-0.12481273878174137</v>
      </c>
      <c r="N186" s="29">
        <f>LN(ΡΕΥΣΤΟΤΗΤΑ!V188/ΡΕΥΣΤΟΤΗΤΑ!V187)</f>
        <v>1.8642308800752345</v>
      </c>
      <c r="O186" s="29">
        <f>LN(ΡΕΥΣΤΟΤΗΤΑ!W188/ΡΕΥΣΤΟΤΗΤΑ!W187)</f>
        <v>-0.38167350163967673</v>
      </c>
      <c r="P186" s="29">
        <f>LN(ΡΕΥΣΤΟΤΗΤΑ!X188/ΡΕΥΣΤΟΤΗΤΑ!X187)</f>
        <v>-1.3702972481574012</v>
      </c>
      <c r="Q186" s="75"/>
    </row>
    <row r="187" spans="1:17">
      <c r="A187" s="28">
        <v>43182</v>
      </c>
      <c r="B187" s="29">
        <f>LN(ΡΕΥΣΤΟΤΗΤΑ!J189/ΡΕΥΣΤΟΤΗΤΑ!J188)</f>
        <v>0.10468169377870105</v>
      </c>
      <c r="C187" s="29">
        <f>LN(ΡΕΥΣΤΟΤΗΤΑ!K189/ΡΕΥΣΤΟΤΗΤΑ!K188)</f>
        <v>-0.59123854212911142</v>
      </c>
      <c r="D187" s="29">
        <f>LN(ΡΕΥΣΤΟΤΗΤΑ!L189/ΡΕΥΣΤΟΤΗΤΑ!L188)</f>
        <v>10.69554078698831</v>
      </c>
      <c r="E187" s="29">
        <f>LN(ΡΕΥΣΤΟΤΗΤΑ!M189/ΡΕΥΣΤΟΤΗΤΑ!M188)</f>
        <v>2.3900426218181869</v>
      </c>
      <c r="F187" s="29">
        <f>LN(ΡΕΥΣΤΟΤΗΤΑ!N189/ΡΕΥΣΤΟΤΗΤΑ!N188)</f>
        <v>-0.11899400371371854</v>
      </c>
      <c r="G187" s="29">
        <f>LN(ΡΕΥΣΤΟΤΗΤΑ!O189/ΡΕΥΣΤΟΤΗΤΑ!O188)</f>
        <v>1.222510409315529</v>
      </c>
      <c r="H187" s="29">
        <f>LN(ΡΕΥΣΤΟΤΗΤΑ!P189/ΡΕΥΣΤΟΤΗΤΑ!P188)</f>
        <v>7.5505043283608464E-2</v>
      </c>
      <c r="I187" s="29">
        <f>LN(ΡΕΥΣΤΟΤΗΤΑ!Q189/ΡΕΥΣΤΟΤΗΤΑ!Q188)</f>
        <v>0.57117032191100325</v>
      </c>
      <c r="J187" s="29">
        <f>LN(ΡΕΥΣΤΟΤΗΤΑ!R189/ΡΕΥΣΤΟΤΗΤΑ!R188)</f>
        <v>0.34390106895189215</v>
      </c>
      <c r="K187" s="29">
        <f>LN(ΡΕΥΣΤΟΤΗΤΑ!S189/ΡΕΥΣΤΟΤΗΤΑ!S188)</f>
        <v>-0.64914933917464068</v>
      </c>
      <c r="L187" s="29">
        <f>LN(ΡΕΥΣΤΟΤΗΤΑ!T189/ΡΕΥΣΤΟΤΗΤΑ!T188)</f>
        <v>0.23856373600208497</v>
      </c>
      <c r="M187" s="29">
        <f>LN(ΡΕΥΣΤΟΤΗΤΑ!U189/ΡΕΥΣΤΟΤΗΤΑ!U188)</f>
        <v>0.27845986124950067</v>
      </c>
      <c r="N187" s="29">
        <f>LN(ΡΕΥΣΤΟΤΗΤΑ!V189/ΡΕΥΣΤΟΤΗΤΑ!V188)</f>
        <v>0.35550149903297895</v>
      </c>
      <c r="O187" s="29">
        <f>LN(ΡΕΥΣΤΟΤΗΤΑ!W189/ΡΕΥΣΤΟΤΗΤΑ!W188)</f>
        <v>-1.0486148513861528</v>
      </c>
      <c r="P187" s="29">
        <f>LN(ΡΕΥΣΤΟΤΗΤΑ!X189/ΡΕΥΣΤΟΤΗΤΑ!X188)</f>
        <v>0.76405974548558209</v>
      </c>
      <c r="Q187" s="75"/>
    </row>
    <row r="188" spans="1:17">
      <c r="A188" s="28">
        <v>43185</v>
      </c>
      <c r="B188" s="29">
        <f>LN(ΡΕΥΣΤΟΤΗΤΑ!J190/ΡΕΥΣΤΟΤΗΤΑ!J189)</f>
        <v>-0.33034577464237813</v>
      </c>
      <c r="C188" s="29">
        <f>LN(ΡΕΥΣΤΟΤΗΤΑ!K190/ΡΕΥΣΤΟΤΗΤΑ!K189)</f>
        <v>-0.40036782450665787</v>
      </c>
      <c r="D188" s="29">
        <f>LN(ΡΕΥΣΤΟΤΗΤΑ!L190/ΡΕΥΣΤΟΤΗΤΑ!L189)</f>
        <v>-7.5524032217465917</v>
      </c>
      <c r="E188" s="29">
        <f>LN(ΡΕΥΣΤΟΤΗΤΑ!M190/ΡΕΥΣΤΟΤΗΤΑ!M189)</f>
        <v>-0.51606281145378075</v>
      </c>
      <c r="F188" s="29">
        <f>LN(ΡΕΥΣΤΟΤΗΤΑ!N190/ΡΕΥΣΤΟΤΗΤΑ!N189)</f>
        <v>-9.1032227730392018E-2</v>
      </c>
      <c r="G188" s="29">
        <f>LN(ΡΕΥΣΤΟΤΗΤΑ!O190/ΡΕΥΣΤΟΤΗΤΑ!O189)</f>
        <v>-2.2020762382804833</v>
      </c>
      <c r="H188" s="29">
        <f>LN(ΡΕΥΣΤΟΤΗΤΑ!P190/ΡΕΥΣΤΟΤΗΤΑ!P189)</f>
        <v>-0.95628408371723472</v>
      </c>
      <c r="I188" s="29">
        <f>LN(ΡΕΥΣΤΟΤΗΤΑ!Q190/ΡΕΥΣΤΟΤΗΤΑ!Q189)</f>
        <v>-0.48334692701236182</v>
      </c>
      <c r="J188" s="29">
        <f>LN(ΡΕΥΣΤΟΤΗΤΑ!R190/ΡΕΥΣΤΟΤΗΤΑ!R189)</f>
        <v>0.36373828321237667</v>
      </c>
      <c r="K188" s="29">
        <f>LN(ΡΕΥΣΤΟΤΗΤΑ!S190/ΡΕΥΣΤΟΤΗΤΑ!S189)</f>
        <v>-2.9234715992983756E-2</v>
      </c>
      <c r="L188" s="29">
        <f>LN(ΡΕΥΣΤΟΤΗΤΑ!T190/ΡΕΥΣΤΟΤΗΤΑ!T189)</f>
        <v>0.12165385436938723</v>
      </c>
      <c r="M188" s="29">
        <f>LN(ΡΕΥΣΤΟΤΗΤΑ!U190/ΡΕΥΣΤΟΤΗΤΑ!U189)</f>
        <v>-0.37343664399392013</v>
      </c>
      <c r="N188" s="29">
        <f>LN(ΡΕΥΣΤΟΤΗΤΑ!V190/ΡΕΥΣΤΟΤΗΤΑ!V189)</f>
        <v>-2.0916505912512555</v>
      </c>
      <c r="O188" s="29">
        <f>LN(ΡΕΥΣΤΟΤΗΤΑ!W190/ΡΕΥΣΤΟΤΗΤΑ!W189)</f>
        <v>1.0024552284626342</v>
      </c>
      <c r="P188" s="29">
        <f>LN(ΡΕΥΣΤΟΤΗΤΑ!X190/ΡΕΥΣΤΟΤΗΤΑ!X189)</f>
        <v>1.3699530531458801</v>
      </c>
      <c r="Q188" s="75"/>
    </row>
    <row r="189" spans="1:17">
      <c r="A189" s="28">
        <v>43186</v>
      </c>
      <c r="B189" s="29">
        <f>LN(ΡΕΥΣΤΟΤΗΤΑ!J191/ΡΕΥΣΤΟΤΗΤΑ!J190)</f>
        <v>1.6851339771942835</v>
      </c>
      <c r="C189" s="29">
        <f>LN(ΡΕΥΣΤΟΤΗΤΑ!K191/ΡΕΥΣΤΟΤΗΤΑ!K190)</f>
        <v>-0.28975835534049244</v>
      </c>
      <c r="D189" s="29">
        <f>LN(ΡΕΥΣΤΟΤΗΤΑ!L191/ΡΕΥΣΤΟΤΗΤΑ!L190)</f>
        <v>-0.30073931160842904</v>
      </c>
      <c r="E189" s="29">
        <f>LN(ΡΕΥΣΤΟΤΗΤΑ!M191/ΡΕΥΣΤΟΤΗΤΑ!M190)</f>
        <v>-1.4682312282233994</v>
      </c>
      <c r="F189" s="29">
        <f>LN(ΡΕΥΣΤΟΤΗΤΑ!N191/ΡΕΥΣΤΟΤΗΤΑ!N190)</f>
        <v>-0.99229160718158682</v>
      </c>
      <c r="G189" s="29">
        <f>LN(ΡΕΥΣΤΟΤΗΤΑ!O191/ΡΕΥΣΤΟΤΗΤΑ!O190)</f>
        <v>1.347679524992111</v>
      </c>
      <c r="H189" s="29">
        <f>LN(ΡΕΥΣΤΟΤΗΤΑ!P191/ΡΕΥΣΤΟΤΗΤΑ!P190)</f>
        <v>0.54371400909285217</v>
      </c>
      <c r="I189" s="29">
        <f>LN(ΡΕΥΣΤΟΤΗΤΑ!Q191/ΡΕΥΣΤΟΤΗΤΑ!Q190)</f>
        <v>1.4791326029199805</v>
      </c>
      <c r="J189" s="29">
        <f>LN(ΡΕΥΣΤΟΤΗΤΑ!R191/ΡΕΥΣΤΟΤΗΤΑ!R190)</f>
        <v>-0.9232030914954521</v>
      </c>
      <c r="K189" s="29">
        <f>LN(ΡΕΥΣΤΟΤΗΤΑ!S191/ΡΕΥΣΤΟΤΗΤΑ!S190)</f>
        <v>0.42592159527388918</v>
      </c>
      <c r="L189" s="29">
        <f>LN(ΡΕΥΣΤΟΤΗΤΑ!T191/ΡΕΥΣΤΟΤΗΤΑ!T190)</f>
        <v>-0.22545323283518198</v>
      </c>
      <c r="M189" s="29">
        <f>LN(ΡΕΥΣΤΟΤΗΤΑ!U191/ΡΕΥΣΤΟΤΗΤΑ!U190)</f>
        <v>0.21063924222882385</v>
      </c>
      <c r="N189" s="29">
        <f>LN(ΡΕΥΣΤΟΤΗΤΑ!V191/ΡΕΥΣΤΟΤΗΤΑ!V190)</f>
        <v>4.0811244664034435E-2</v>
      </c>
      <c r="O189" s="29">
        <f>LN(ΡΕΥΣΤΟΤΗΤΑ!W191/ΡΕΥΣΤΟΤΗΤΑ!W190)</f>
        <v>0.1167267716936909</v>
      </c>
      <c r="P189" s="29">
        <f>LN(ΡΕΥΣΤΟΤΗΤΑ!X191/ΡΕΥΣΤΟΤΗΤΑ!X190)</f>
        <v>-0.9457524047947008</v>
      </c>
      <c r="Q189" s="75"/>
    </row>
    <row r="190" spans="1:17">
      <c r="A190" s="28">
        <v>43187</v>
      </c>
      <c r="B190" s="29">
        <f>LN(ΡΕΥΣΤΟΤΗΤΑ!J192/ΡΕΥΣΤΟΤΗΤΑ!J191)</f>
        <v>-1.7640343535393535</v>
      </c>
      <c r="C190" s="29">
        <f>LN(ΡΕΥΣΤΟΤΗΤΑ!K192/ΡΕΥΣΤΟΤΗΤΑ!K191)</f>
        <v>0.14055980939935842</v>
      </c>
      <c r="D190" s="29">
        <f>LN(ΡΕΥΣΤΟΤΗΤΑ!L192/ΡΕΥΣΤΟΤΗΤΑ!L191)</f>
        <v>-0.64662716492505246</v>
      </c>
      <c r="E190" s="29">
        <f>LN(ΡΕΥΣΤΟΤΗΤΑ!M192/ΡΕΥΣΤΟΤΗΤΑ!M191)</f>
        <v>0.81599148228226159</v>
      </c>
      <c r="F190" s="29">
        <f>LN(ΡΕΥΣΤΟΤΗΤΑ!N192/ΡΕΥΣΤΟΤΗΤΑ!N191)</f>
        <v>0.75655567375299604</v>
      </c>
      <c r="G190" s="29">
        <f>LN(ΡΕΥΣΤΟΤΗΤΑ!O192/ΡΕΥΣΤΟΤΗΤΑ!O191)</f>
        <v>0.2971515309672858</v>
      </c>
      <c r="H190" s="29">
        <f>LN(ΡΕΥΣΤΟΤΗΤΑ!P192/ΡΕΥΣΤΟΤΗΤΑ!P191)</f>
        <v>0.43905982044898323</v>
      </c>
      <c r="I190" s="29">
        <f>LN(ΡΕΥΣΤΟΤΗΤΑ!Q192/ΡΕΥΣΤΟΤΗΤΑ!Q191)</f>
        <v>0.11406012252722854</v>
      </c>
      <c r="J190" s="29">
        <f>LN(ΡΕΥΣΤΟΤΗΤΑ!R192/ΡΕΥΣΤΟΤΗΤΑ!R191)</f>
        <v>-1.565642151992684</v>
      </c>
      <c r="K190" s="29">
        <f>LN(ΡΕΥΣΤΟΤΗΤΑ!S192/ΡΕΥΣΤΟΤΗΤΑ!S191)</f>
        <v>0.13479837900554345</v>
      </c>
      <c r="L190" s="29">
        <f>LN(ΡΕΥΣΤΟΤΗΤΑ!T192/ΡΕΥΣΤΟΤΗΤΑ!T191)</f>
        <v>0.62016792447057911</v>
      </c>
      <c r="M190" s="29">
        <f>LN(ΡΕΥΣΤΟΤΗΤΑ!U192/ΡΕΥΣΤΟΤΗΤΑ!U191)</f>
        <v>-0.36110151808688778</v>
      </c>
      <c r="N190" s="29">
        <f>LN(ΡΕΥΣΤΟΤΗΤΑ!V192/ΡΕΥΣΤΟΤΗΤΑ!V191)</f>
        <v>1.2989076439738416</v>
      </c>
      <c r="O190" s="29">
        <f>LN(ΡΕΥΣΤΟΤΗΤΑ!W192/ΡΕΥΣΤΟΤΗΤΑ!W191)</f>
        <v>-0.78148208081090231</v>
      </c>
      <c r="P190" s="29">
        <f>LN(ΡΕΥΣΤΟΤΗΤΑ!X192/ΡΕΥΣΤΟΤΗΤΑ!X191)</f>
        <v>-2.1109192950187596</v>
      </c>
      <c r="Q190" s="75"/>
    </row>
    <row r="191" spans="1:17">
      <c r="A191" s="28">
        <v>43188</v>
      </c>
      <c r="B191" s="29">
        <f>LN(ΡΕΥΣΤΟΤΗΤΑ!J193/ΡΕΥΣΤΟΤΗΤΑ!J192)</f>
        <v>0.24593335954183418</v>
      </c>
      <c r="C191" s="29">
        <f>LN(ΡΕΥΣΤΟΤΗΤΑ!K193/ΡΕΥΣΤΟΤΗΤΑ!K192)</f>
        <v>2.912402003983057E-2</v>
      </c>
      <c r="D191" s="29">
        <f>LN(ΡΕΥΣΤΟΤΗΤΑ!L193/ΡΕΥΣΤΟΤΗΤΑ!L192)</f>
        <v>-4.4536202878608906</v>
      </c>
      <c r="E191" s="29">
        <f>LN(ΡΕΥΣΤΟΤΗΤΑ!M193/ΡΕΥΣΤΟΤΗΤΑ!M192)</f>
        <v>-0.19852504175619023</v>
      </c>
      <c r="F191" s="29">
        <f>LN(ΡΕΥΣΤΟΤΗΤΑ!N193/ΡΕΥΣΤΟΤΗΤΑ!N192)</f>
        <v>1.1115679998283257</v>
      </c>
      <c r="G191" s="29">
        <f>LN(ΡΕΥΣΤΟΤΗΤΑ!O193/ΡΕΥΣΤΟΤΗΤΑ!O192)</f>
        <v>1.0653493101951745</v>
      </c>
      <c r="H191" s="29">
        <f>LN(ΡΕΥΣΤΟΤΗΤΑ!P193/ΡΕΥΣΤΟΤΗΤΑ!P192)</f>
        <v>-0.72612420307888015</v>
      </c>
      <c r="I191" s="29">
        <f>LN(ΡΕΥΣΤΟΤΗΤΑ!Q193/ΡΕΥΣΤΟΤΗΤΑ!Q192)</f>
        <v>-0.66632883523137754</v>
      </c>
      <c r="J191" s="29">
        <f>LN(ΡΕΥΣΤΟΤΗΤΑ!R193/ΡΕΥΣΤΟΤΗΤΑ!R192)</f>
        <v>1.3457118015343361</v>
      </c>
      <c r="K191" s="29">
        <f>LN(ΡΕΥΣΤΟΤΗΤΑ!S193/ΡΕΥΣΤΟΤΗΤΑ!S192)</f>
        <v>0.24071399352192344</v>
      </c>
      <c r="L191" s="29">
        <f>LN(ΡΕΥΣΤΟΤΗΤΑ!T193/ΡΕΥΣΤΟΤΗΤΑ!T192)</f>
        <v>-0.26687546105376486</v>
      </c>
      <c r="M191" s="29">
        <f>LN(ΡΕΥΣΤΟΤΗΤΑ!U193/ΡΕΥΣΤΟΤΗΤΑ!U192)</f>
        <v>0.45835478270054131</v>
      </c>
      <c r="N191" s="29">
        <f>LN(ΡΕΥΣΤΟΤΗΤΑ!V193/ΡΕΥΣΤΟΤΗΤΑ!V192)</f>
        <v>-0.54978045642316808</v>
      </c>
      <c r="O191" s="29">
        <f>LN(ΡΕΥΣΤΟΤΗΤΑ!W193/ΡΕΥΣΤΟΤΗΤΑ!W192)</f>
        <v>1.6500960483238813</v>
      </c>
      <c r="P191" s="29">
        <f>LN(ΡΕΥΣΤΟΤΗΤΑ!X193/ΡΕΥΣΤΟΤΗΤΑ!X192)</f>
        <v>1.1358017944015799</v>
      </c>
      <c r="Q191" s="75"/>
    </row>
    <row r="192" spans="1:17">
      <c r="A192" s="28">
        <v>43193</v>
      </c>
      <c r="B192" s="29">
        <f>LN(ΡΕΥΣΤΟΤΗΤΑ!J194/ΡΕΥΣΤΟΤΗΤΑ!J193)</f>
        <v>0.54849299753420722</v>
      </c>
      <c r="C192" s="29">
        <f>LN(ΡΕΥΣΤΟΤΗΤΑ!K194/ΡΕΥΣΤΟΤΗΤΑ!K193)</f>
        <v>8.0666892362607018E-2</v>
      </c>
      <c r="D192" s="29">
        <f>LN(ΡΕΥΣΤΟΤΗΤΑ!L194/ΡΕΥΣΤΟΤΗΤΑ!L193)</f>
        <v>3.2411264338030206</v>
      </c>
      <c r="E192" s="29">
        <f>LN(ΡΕΥΣΤΟΤΗΤΑ!M194/ΡΕΥΣΤΟΤΗΤΑ!M193)</f>
        <v>-0.95474622275171062</v>
      </c>
      <c r="F192" s="29">
        <f>LN(ΡΕΥΣΤΟΤΗΤΑ!N194/ΡΕΥΣΤΟΤΗΤΑ!N193)</f>
        <v>-1.2495435387726572</v>
      </c>
      <c r="G192" s="29">
        <f>LN(ΡΕΥΣΤΟΤΗΤΑ!O194/ΡΕΥΣΤΟΤΗΤΑ!O193)</f>
        <v>-5.1650687475154706E-3</v>
      </c>
      <c r="H192" s="29">
        <f>LN(ΡΕΥΣΤΟΤΗΤΑ!P194/ΡΕΥΣΤΟΤΗΤΑ!P193)</f>
        <v>-0.32907753318671962</v>
      </c>
      <c r="I192" s="29">
        <f>LN(ΡΕΥΣΤΟΤΗΤΑ!Q194/ΡΕΥΣΤΟΤΗΤΑ!Q193)</f>
        <v>-1.1853559843498562</v>
      </c>
      <c r="J192" s="29">
        <f>LN(ΡΕΥΣΤΟΤΗΤΑ!R194/ΡΕΥΣΤΟΤΗΤΑ!R193)</f>
        <v>-0.97027150461616318</v>
      </c>
      <c r="K192" s="29">
        <f>LN(ΡΕΥΣΤΟΤΗΤΑ!S194/ΡΕΥΣΤΟΤΗΤΑ!S193)</f>
        <v>0.13924440234259863</v>
      </c>
      <c r="L192" s="29">
        <f>LN(ΡΕΥΣΤΟΤΗΤΑ!T194/ΡΕΥΣΤΟΤΗΤΑ!T193)</f>
        <v>-0.48574953099401597</v>
      </c>
      <c r="M192" s="29">
        <f>LN(ΡΕΥΣΤΟΤΗΤΑ!U194/ΡΕΥΣΤΟΤΗΤΑ!U193)</f>
        <v>-0.24140999225283138</v>
      </c>
      <c r="N192" s="29">
        <f>LN(ΡΕΥΣΤΟΤΗΤΑ!V194/ΡΕΥΣΤΟΤΗΤΑ!V193)</f>
        <v>0.16237051433760544</v>
      </c>
      <c r="O192" s="29">
        <f>LN(ΡΕΥΣΤΟΤΗΤΑ!W194/ΡΕΥΣΤΟΤΗΤΑ!W193)</f>
        <v>-1.579339609459224</v>
      </c>
      <c r="P192" s="29">
        <f>LN(ΡΕΥΣΤΟΤΗΤΑ!X194/ΡΕΥΣΤΟΤΗΤΑ!X193)</f>
        <v>-0.35905432377907237</v>
      </c>
      <c r="Q192" s="75"/>
    </row>
    <row r="193" spans="1:17">
      <c r="A193" s="28">
        <v>43194</v>
      </c>
      <c r="B193" s="29">
        <f>LN(ΡΕΥΣΤΟΤΗΤΑ!J195/ΡΕΥΣΤΟΤΗΤΑ!J194)</f>
        <v>0.97359645698564079</v>
      </c>
      <c r="C193" s="29">
        <f>LN(ΡΕΥΣΤΟΤΗΤΑ!K195/ΡΕΥΣΤΟΤΗΤΑ!K194)</f>
        <v>-0.47444122275300676</v>
      </c>
      <c r="D193" s="29">
        <f>LN(ΡΕΥΣΤΟΤΗΤΑ!L195/ΡΕΥΣΤΟΤΗΤΑ!L194)</f>
        <v>-0.872051599540142</v>
      </c>
      <c r="E193" s="29">
        <f>LN(ΡΕΥΣΤΟΤΗΤΑ!M195/ΡΕΥΣΤΟΤΗΤΑ!M194)</f>
        <v>-0.86741887614477731</v>
      </c>
      <c r="F193" s="29">
        <f>LN(ΡΕΥΣΤΟΤΗΤΑ!N195/ΡΕΥΣΤΟΤΗΤΑ!N194)</f>
        <v>-0.22661637595425299</v>
      </c>
      <c r="G193" s="29">
        <f>LN(ΡΕΥΣΤΟΤΗΤΑ!O195/ΡΕΥΣΤΟΤΗΤΑ!O194)</f>
        <v>-0.56119307532867124</v>
      </c>
      <c r="H193" s="29">
        <f>LN(ΡΕΥΣΤΟΤΗΤΑ!P195/ΡΕΥΣΤΟΤΗΤΑ!P194)</f>
        <v>0.5032539135162728</v>
      </c>
      <c r="I193" s="29">
        <f>LN(ΡΕΥΣΤΟΤΗΤΑ!Q195/ΡΕΥΣΤΟΤΗΤΑ!Q194)</f>
        <v>2.514573536922203E-2</v>
      </c>
      <c r="J193" s="29">
        <f>LN(ΡΕΥΣΤΟΤΗΤΑ!R195/ΡΕΥΣΤΟΤΗΤΑ!R194)</f>
        <v>1.5075807635882068</v>
      </c>
      <c r="K193" s="29">
        <f>LN(ΡΕΥΣΤΟΤΗΤΑ!S195/ΡΕΥΣΤΟΤΗΤΑ!S194)</f>
        <v>-0.17488310706282292</v>
      </c>
      <c r="L193" s="29">
        <f>LN(ΡΕΥΣΤΟΤΗΤΑ!T195/ΡΕΥΣΤΟΤΗΤΑ!T194)</f>
        <v>0.43308489471702533</v>
      </c>
      <c r="M193" s="29">
        <f>LN(ΡΕΥΣΤΟΤΗΤΑ!U195/ΡΕΥΣΤΟΤΗΤΑ!U194)</f>
        <v>-5.2943623365793162E-2</v>
      </c>
      <c r="N193" s="29">
        <f>LN(ΡΕΥΣΤΟΤΗΤΑ!V195/ΡΕΥΣΤΟΤΗΤΑ!V194)</f>
        <v>-0.37877730470436455</v>
      </c>
      <c r="O193" s="29">
        <f>LN(ΡΕΥΣΤΟΤΗΤΑ!W195/ΡΕΥΣΤΟΤΗΤΑ!W194)</f>
        <v>0.76503412725726283</v>
      </c>
      <c r="P193" s="29">
        <f>LN(ΡΕΥΣΤΟΤΗΤΑ!X195/ΡΕΥΣΤΟΤΗΤΑ!X194)</f>
        <v>-1.1060512177651081</v>
      </c>
      <c r="Q193" s="75"/>
    </row>
    <row r="194" spans="1:17">
      <c r="A194" s="28">
        <v>43195</v>
      </c>
      <c r="B194" s="29">
        <f>LN(ΡΕΥΣΤΟΤΗΤΑ!J196/ΡΕΥΣΤΟΤΗΤΑ!J195)</f>
        <v>-1.9367822710597116</v>
      </c>
      <c r="C194" s="29">
        <f>LN(ΡΕΥΣΤΟΤΗΤΑ!K196/ΡΕΥΣΤΟΤΗΤΑ!K195)</f>
        <v>0.29721009120429059</v>
      </c>
      <c r="D194" s="29">
        <f>LN(ΡΕΥΣΤΟΤΗΤΑ!L196/ΡΕΥΣΤΟΤΗΤΑ!L195)</f>
        <v>-0.3133498192003587</v>
      </c>
      <c r="E194" s="29">
        <f>LN(ΡΕΥΣΤΟΤΗΤΑ!M196/ΡΕΥΣΤΟΤΗΤΑ!M195)</f>
        <v>0.53857410359114188</v>
      </c>
      <c r="F194" s="29">
        <f>LN(ΡΕΥΣΤΟΤΗΤΑ!N196/ΡΕΥΣΤΟΤΗΤΑ!N195)</f>
        <v>2.5363884563572806E-2</v>
      </c>
      <c r="G194" s="29">
        <f>LN(ΡΕΥΣΤΟΤΗΤΑ!O196/ΡΕΥΣΤΟΤΗΤΑ!O195)</f>
        <v>-0.6971013177799259</v>
      </c>
      <c r="H194" s="29">
        <f>LN(ΡΕΥΣΤΟΤΗΤΑ!P196/ΡΕΥΣΤΟΤΗΤΑ!P195)</f>
        <v>0.10203728327743158</v>
      </c>
      <c r="I194" s="29">
        <f>LN(ΡΕΥΣΤΟΤΗΤΑ!Q196/ΡΕΥΣΤΟΤΗΤΑ!Q195)</f>
        <v>-0.20666926242861619</v>
      </c>
      <c r="J194" s="29">
        <f>LN(ΡΕΥΣΤΟΤΗΤΑ!R196/ΡΕΥΣΤΟΤΗΤΑ!R195)</f>
        <v>-0.49845232535395878</v>
      </c>
      <c r="K194" s="29">
        <f>LN(ΡΕΥΣΤΟΤΗΤΑ!S196/ΡΕΥΣΤΟΤΗΤΑ!S195)</f>
        <v>0.20263382187303022</v>
      </c>
      <c r="L194" s="29">
        <f>LN(ΡΕΥΣΤΟΤΗΤΑ!T196/ΡΕΥΣΤΟΤΗΤΑ!T195)</f>
        <v>2.0841090464152858E-2</v>
      </c>
      <c r="M194" s="29">
        <f>LN(ΡΕΥΣΤΟΤΗΤΑ!U196/ΡΕΥΣΤΟΤΗΤΑ!U195)</f>
        <v>0.4519576103133871</v>
      </c>
      <c r="N194" s="29">
        <f>LN(ΡΕΥΣΤΟΤΗΤΑ!V196/ΡΕΥΣΤΟΤΗΤΑ!V195)</f>
        <v>-0.47775737390740147</v>
      </c>
      <c r="O194" s="29">
        <f>LN(ΡΕΥΣΤΟΤΗΤΑ!W196/ΡΕΥΣΤΟΤΗΤΑ!W195)</f>
        <v>-0.93160310156448212</v>
      </c>
      <c r="P194" s="29">
        <f>LN(ΡΕΥΣΤΟΤΗΤΑ!X196/ΡΕΥΣΤΟΤΗΤΑ!X195)</f>
        <v>0.51210480526437097</v>
      </c>
      <c r="Q194" s="75"/>
    </row>
    <row r="195" spans="1:17">
      <c r="A195" s="28">
        <v>43200</v>
      </c>
      <c r="B195" s="29">
        <f>LN(ΡΕΥΣΤΟΤΗΤΑ!J197/ΡΕΥΣΤΟΤΗΤΑ!J196)</f>
        <v>2.807300821019822E-3</v>
      </c>
      <c r="C195" s="29">
        <f>LN(ΡΕΥΣΤΟΤΗΤΑ!K197/ΡΕΥΣΤΟΤΗΤΑ!K196)</f>
        <v>0.7945887071414901</v>
      </c>
      <c r="D195" s="29">
        <f>LN(ΡΕΥΣΤΟΤΗΤΑ!L197/ΡΕΥΣΤΟΤΗΤΑ!L196)</f>
        <v>2.4935359764860547</v>
      </c>
      <c r="E195" s="29">
        <f>LN(ΡΕΥΣΤΟΤΗΤΑ!M197/ΡΕΥΣΤΟΤΗΤΑ!M196)</f>
        <v>0.59776637367540286</v>
      </c>
      <c r="F195" s="29">
        <f>LN(ΡΕΥΣΤΟΤΗΤΑ!N197/ΡΕΥΣΤΟΤΗΤΑ!N196)</f>
        <v>0.27171977055225077</v>
      </c>
      <c r="G195" s="29">
        <f>LN(ΡΕΥΣΤΟΤΗΤΑ!O197/ΡΕΥΣΤΟΤΗΤΑ!O196)</f>
        <v>2.1215305620268627</v>
      </c>
      <c r="H195" s="29">
        <f>LN(ΡΕΥΣΤΟΤΗΤΑ!P197/ΡΕΥΣΤΟΤΗΤΑ!P196)</f>
        <v>0.6083635642151467</v>
      </c>
      <c r="I195" s="29">
        <f>LN(ΡΕΥΣΤΟΤΗΤΑ!Q197/ΡΕΥΣΤΟΤΗΤΑ!Q196)</f>
        <v>6.6558265852536769E-2</v>
      </c>
      <c r="J195" s="29">
        <f>LN(ΡΕΥΣΤΟΤΗΤΑ!R197/ΡΕΥΣΤΟΤΗΤΑ!R196)</f>
        <v>0.18174568577314509</v>
      </c>
      <c r="K195" s="29">
        <f>LN(ΡΕΥΣΤΟΤΗΤΑ!S197/ΡΕΥΣΤΟΤΗΤΑ!S196)</f>
        <v>0.14853213529755246</v>
      </c>
      <c r="L195" s="29">
        <f>LN(ΡΕΥΣΤΟΤΗΤΑ!T197/ΡΕΥΣΤΟΤΗΤΑ!T196)</f>
        <v>-0.48932413725115792</v>
      </c>
      <c r="M195" s="29">
        <f>LN(ΡΕΥΣΤΟΤΗΤΑ!U197/ΡΕΥΣΤΟΤΗΤΑ!U196)</f>
        <v>0.30685621180842582</v>
      </c>
      <c r="N195" s="29">
        <f>LN(ΡΕΥΣΤΟΤΗΤΑ!V197/ΡΕΥΣΤΟΤΗΤΑ!V196)</f>
        <v>0.92966447680967579</v>
      </c>
      <c r="O195" s="29">
        <f>LN(ΡΕΥΣΤΟΤΗΤΑ!W197/ΡΕΥΣΤΟΤΗΤΑ!W196)</f>
        <v>-0.7429571575717302</v>
      </c>
      <c r="P195" s="29">
        <f>LN(ΡΕΥΣΤΟΤΗΤΑ!X197/ΡΕΥΣΤΟΤΗΤΑ!X196)</f>
        <v>1.7843817292678052</v>
      </c>
      <c r="Q195" s="75"/>
    </row>
    <row r="196" spans="1:17">
      <c r="A196" s="28">
        <v>43201</v>
      </c>
      <c r="B196" s="29">
        <f>LN(ΡΕΥΣΤΟΤΗΤΑ!J198/ΡΕΥΣΤΟΤΗΤΑ!J197)</f>
        <v>1.1539065459581237</v>
      </c>
      <c r="C196" s="29">
        <f>LN(ΡΕΥΣΤΟΤΗΤΑ!K198/ΡΕΥΣΤΟΤΗΤΑ!K197)</f>
        <v>0.17838237146407407</v>
      </c>
      <c r="D196" s="29">
        <f>LN(ΡΕΥΣΤΟΤΗΤΑ!L198/ΡΕΥΣΤΟΤΗΤΑ!L197)</f>
        <v>-1.8495790401168812</v>
      </c>
      <c r="E196" s="29">
        <f>LN(ΡΕΥΣΤΟΤΗΤΑ!M198/ΡΕΥΣΤΟΤΗΤΑ!M197)</f>
        <v>-4.8424833222262646E-2</v>
      </c>
      <c r="F196" s="29">
        <f>LN(ΡΕΥΣΤΟΤΗΤΑ!N198/ΡΕΥΣΤΟΤΗΤΑ!N197)</f>
        <v>0.30753252670500475</v>
      </c>
      <c r="G196" s="29">
        <f>LN(ΡΕΥΣΤΟΤΗΤΑ!O198/ΡΕΥΣΤΟΤΗΤΑ!O197)</f>
        <v>-1.072461494379928</v>
      </c>
      <c r="H196" s="29">
        <f>LN(ΡΕΥΣΤΟΤΗΤΑ!P198/ΡΕΥΣΤΟΤΗΤΑ!P197)</f>
        <v>-0.79042764145661282</v>
      </c>
      <c r="I196" s="29">
        <f>LN(ΡΕΥΣΤΟΤΗΤΑ!Q198/ΡΕΥΣΤΟΤΗΤΑ!Q197)</f>
        <v>0.61120463557213001</v>
      </c>
      <c r="J196" s="29">
        <f>LN(ΡΕΥΣΤΟΤΗΤΑ!R198/ΡΕΥΣΤΟΤΗΤΑ!R197)</f>
        <v>-3.213227444526213</v>
      </c>
      <c r="K196" s="29">
        <f>LN(ΡΕΥΣΤΟΤΗΤΑ!S198/ΡΕΥΣΤΟΤΗΤΑ!S197)</f>
        <v>-0.92807550524005245</v>
      </c>
      <c r="L196" s="29">
        <f>LN(ΡΕΥΣΤΟΤΗΤΑ!T198/ΡΕΥΣΤΟΤΗΤΑ!T197)</f>
        <v>0.57996608583693077</v>
      </c>
      <c r="M196" s="29">
        <f>LN(ΡΕΥΣΤΟΤΗΤΑ!U198/ΡΕΥΣΤΟΤΗΤΑ!U197)</f>
        <v>-0.33050879837976771</v>
      </c>
      <c r="N196" s="29">
        <f>LN(ΡΕΥΣΤΟΤΗΤΑ!V198/ΡΕΥΣΤΟΤΗΤΑ!V197)</f>
        <v>0.21178324406741705</v>
      </c>
      <c r="O196" s="29">
        <f>LN(ΡΕΥΣΤΟΤΗΤΑ!W198/ΡΕΥΣΤΟΤΗΤΑ!W197)</f>
        <v>1.2256350821349273</v>
      </c>
      <c r="P196" s="29">
        <f>LN(ΡΕΥΣΤΟΤΗΤΑ!X198/ΡΕΥΣΤΟΤΗΤΑ!X197)</f>
        <v>-0.24992982018811699</v>
      </c>
      <c r="Q196" s="75"/>
    </row>
    <row r="197" spans="1:17">
      <c r="A197" s="28">
        <v>43202</v>
      </c>
      <c r="B197" s="29">
        <f>LN(ΡΕΥΣΤΟΤΗΤΑ!J199/ΡΕΥΣΤΟΤΗΤΑ!J198)</f>
        <v>0.27889645344282732</v>
      </c>
      <c r="C197" s="29">
        <f>LN(ΡΕΥΣΤΟΤΗΤΑ!K199/ΡΕΥΣΤΟΤΗΤΑ!K198)</f>
        <v>-0.70699925608879022</v>
      </c>
      <c r="D197" s="29">
        <f>LN(ΡΕΥΣΤΟΤΗΤΑ!L199/ΡΕΥΣΤΟΤΗΤΑ!L198)</f>
        <v>-0.55961578793542277</v>
      </c>
      <c r="E197" s="29">
        <f>LN(ΡΕΥΣΤΟΤΗΤΑ!M199/ΡΕΥΣΤΟΤΗΤΑ!M198)</f>
        <v>-0.30931200981092172</v>
      </c>
      <c r="F197" s="29">
        <f>LN(ΡΕΥΣΤΟΤΗΤΑ!N199/ΡΕΥΣΤΟΤΗΤΑ!N198)</f>
        <v>1.4678317180831055</v>
      </c>
      <c r="G197" s="29">
        <f>LN(ΡΕΥΣΤΟΤΗΤΑ!O199/ΡΕΥΣΤΟΤΗΤΑ!O198)</f>
        <v>-0.73220137968403498</v>
      </c>
      <c r="H197" s="29">
        <f>LN(ΡΕΥΣΤΟΤΗΤΑ!P199/ΡΕΥΣΤΟΤΗΤΑ!P198)</f>
        <v>0.90834553353629388</v>
      </c>
      <c r="I197" s="29">
        <f>LN(ΡΕΥΣΤΟΤΗΤΑ!Q199/ΡΕΥΣΤΟΤΗΤΑ!Q198)</f>
        <v>1.0420107514056876</v>
      </c>
      <c r="J197" s="29">
        <f>LN(ΡΕΥΣΤΟΤΗΤΑ!R199/ΡΕΥΣΤΟΤΗΤΑ!R198)</f>
        <v>3.1428346469243542</v>
      </c>
      <c r="K197" s="29">
        <f>LN(ΡΕΥΣΤΟΤΗΤΑ!S199/ΡΕΥΣΤΟΤΗΤΑ!S198)</f>
        <v>-1.5173087101885951E-2</v>
      </c>
      <c r="L197" s="29">
        <f>LN(ΡΕΥΣΤΟΤΗΤΑ!T199/ΡΕΥΣΤΟΤΗΤΑ!T198)</f>
        <v>-8.9577977212626198E-2</v>
      </c>
      <c r="M197" s="29">
        <f>LN(ΡΕΥΣΤΟΤΗΤΑ!U199/ΡΕΥΣΤΟΤΗΤΑ!U198)</f>
        <v>0.55011445523107472</v>
      </c>
      <c r="N197" s="29">
        <f>LN(ΡΕΥΣΤΟΤΗΤΑ!V199/ΡΕΥΣΤΟΤΗΤΑ!V198)</f>
        <v>-1.0841084343258214</v>
      </c>
      <c r="O197" s="29">
        <f>LN(ΡΕΥΣΤΟΤΗΤΑ!W199/ΡΕΥΣΤΟΤΗΤΑ!W198)</f>
        <v>-0.86952358384688355</v>
      </c>
      <c r="P197" s="29">
        <f>LN(ΡΕΥΣΤΟΤΗΤΑ!X199/ΡΕΥΣΤΟΤΗΤΑ!X198)</f>
        <v>-1.7529919787341228</v>
      </c>
      <c r="Q197" s="75"/>
    </row>
    <row r="198" spans="1:17">
      <c r="A198" s="28">
        <v>43203</v>
      </c>
      <c r="B198" s="29">
        <f>LN(ΡΕΥΣΤΟΤΗΤΑ!J200/ΡΕΥΣΤΟΤΗΤΑ!J199)</f>
        <v>-1.8641559926233298</v>
      </c>
      <c r="C198" s="29">
        <f>LN(ΡΕΥΣΤΟΤΗΤΑ!K200/ΡΕΥΣΤΟΤΗΤΑ!K199)</f>
        <v>-0.21585357653970952</v>
      </c>
      <c r="D198" s="29">
        <f>LN(ΡΕΥΣΤΟΤΗΤΑ!L200/ΡΕΥΣΤΟΤΗΤΑ!L199)</f>
        <v>-2.7154303083998328</v>
      </c>
      <c r="E198" s="29">
        <f>LN(ΡΕΥΣΤΟΤΗΤΑ!M200/ΡΕΥΣΤΟΤΗΤΑ!M199)</f>
        <v>-0.26167008513309992</v>
      </c>
      <c r="F198" s="29">
        <f>LN(ΡΕΥΣΤΟΤΗΤΑ!N200/ΡΕΥΣΤΟΤΗΤΑ!N199)</f>
        <v>-1.6210913051096123</v>
      </c>
      <c r="G198" s="29">
        <f>LN(ΡΕΥΣΤΟΤΗΤΑ!O200/ΡΕΥΣΤΟΤΗΤΑ!O199)</f>
        <v>3.7794822578010736</v>
      </c>
      <c r="H198" s="29">
        <f>LN(ΡΕΥΣΤΟΤΗΤΑ!P200/ΡΕΥΣΤΟΤΗΤΑ!P199)</f>
        <v>-0.77376651520426609</v>
      </c>
      <c r="I198" s="29">
        <f>LN(ΡΕΥΣΤΟΤΗΤΑ!Q200/ΡΕΥΣΤΟΤΗΤΑ!Q199)</f>
        <v>-1.1638664283583202</v>
      </c>
      <c r="J198" s="29">
        <f>LN(ΡΕΥΣΤΟΤΗΤΑ!R200/ΡΕΥΣΤΟΤΗΤΑ!R199)</f>
        <v>0.27140382056706536</v>
      </c>
      <c r="K198" s="29">
        <f>LN(ΡΕΥΣΤΟΤΗΤΑ!S200/ΡΕΥΣΤΟΤΗΤΑ!S199)</f>
        <v>-0.30096529584112464</v>
      </c>
      <c r="L198" s="29">
        <f>LN(ΡΕΥΣΤΟΤΗΤΑ!T200/ΡΕΥΣΤΟΤΗΤΑ!T199)</f>
        <v>-0.76434525036273471</v>
      </c>
      <c r="M198" s="29">
        <f>LN(ΡΕΥΣΤΟΤΗΤΑ!U200/ΡΕΥΣΤΟΤΗΤΑ!U199)</f>
        <v>-0.32632070641693312</v>
      </c>
      <c r="N198" s="29">
        <f>LN(ΡΕΥΣΤΟΤΗΤΑ!V200/ΡΕΥΣΤΟΤΗΤΑ!V199)</f>
        <v>4.6995061751242649E-2</v>
      </c>
      <c r="O198" s="29">
        <f>LN(ΡΕΥΣΤΟΤΗΤΑ!W200/ΡΕΥΣΤΟΤΗΤΑ!W199)</f>
        <v>0.72920686696294934</v>
      </c>
      <c r="P198" s="29">
        <f>LN(ΡΕΥΣΤΟΤΗΤΑ!X200/ΡΕΥΣΤΟΤΗΤΑ!X199)</f>
        <v>-2.4454048743590813E-2</v>
      </c>
      <c r="Q198" s="75"/>
    </row>
    <row r="199" spans="1:17">
      <c r="A199" s="28">
        <v>43206</v>
      </c>
      <c r="B199" s="29">
        <f>LN(ΡΕΥΣΤΟΤΗΤΑ!J201/ΡΕΥΣΤΟΤΗΤΑ!J200)</f>
        <v>0.79036800843105603</v>
      </c>
      <c r="C199" s="29">
        <f>LN(ΡΕΥΣΤΟΤΗΤΑ!K201/ΡΕΥΣΤΟΤΗΤΑ!K200)</f>
        <v>-1.1136817118327456</v>
      </c>
      <c r="D199" s="29">
        <f>LN(ΡΕΥΣΤΟΤΗΤΑ!L201/ΡΕΥΣΤΟΤΗΤΑ!L200)</f>
        <v>4.0173835210859723</v>
      </c>
      <c r="E199" s="29">
        <f>LN(ΡΕΥΣΤΟΤΗΤΑ!M201/ΡΕΥΣΤΟΤΗΤΑ!M200)</f>
        <v>0.17303181059347739</v>
      </c>
      <c r="F199" s="29">
        <f>LN(ΡΕΥΣΤΟΤΗΤΑ!N201/ΡΕΥΣΤΟΤΗΤΑ!N200)</f>
        <v>2.1097930084527783</v>
      </c>
      <c r="G199" s="29">
        <f>LN(ΡΕΥΣΤΟΤΗΤΑ!O201/ΡΕΥΣΤΟΤΗΤΑ!O200)</f>
        <v>-0.26518812867361369</v>
      </c>
      <c r="H199" s="29">
        <f>LN(ΡΕΥΣΤΟΤΗΤΑ!P201/ΡΕΥΣΤΟΤΗΤΑ!P200)</f>
        <v>-0.32068944768245061</v>
      </c>
      <c r="I199" s="29">
        <f>LN(ΡΕΥΣΤΟΤΗΤΑ!Q201/ΡΕΥΣΤΟΤΗΤΑ!Q200)</f>
        <v>1.475244043921687E-2</v>
      </c>
      <c r="J199" s="29">
        <f>LN(ΡΕΥΣΤΟΤΗΤΑ!R201/ΡΕΥΣΤΟΤΗΤΑ!R200)</f>
        <v>0.36068729983806685</v>
      </c>
      <c r="K199" s="29">
        <f>LN(ΡΕΥΣΤΟΤΗΤΑ!S201/ΡΕΥΣΤΟΤΗΤΑ!S200)</f>
        <v>0.55451987993234997</v>
      </c>
      <c r="L199" s="29">
        <f>LN(ΡΕΥΣΤΟΤΗΤΑ!T201/ΡΕΥΣΤΟΤΗΤΑ!T200)</f>
        <v>0.54759488378346044</v>
      </c>
      <c r="M199" s="29">
        <f>LN(ΡΕΥΣΤΟΤΗΤΑ!U201/ΡΕΥΣΤΟΤΗΤΑ!U200)</f>
        <v>-0.76478982560924824</v>
      </c>
      <c r="N199" s="29">
        <f>LN(ΡΕΥΣΤΟΤΗΤΑ!V201/ΡΕΥΣΤΟΤΗΤΑ!V200)</f>
        <v>1.486668499463712</v>
      </c>
      <c r="O199" s="29">
        <f>LN(ΡΕΥΣΤΟΤΗΤΑ!W201/ΡΕΥΣΤΟΤΗΤΑ!W200)</f>
        <v>0.62456941698169788</v>
      </c>
      <c r="P199" s="29">
        <f>LN(ΡΕΥΣΤΟΤΗΤΑ!X201/ΡΕΥΣΤΟΤΗΤΑ!X200)</f>
        <v>-1.2086700456798549</v>
      </c>
      <c r="Q199" s="75"/>
    </row>
    <row r="200" spans="1:17">
      <c r="A200" s="28">
        <v>43207</v>
      </c>
      <c r="B200" s="29">
        <f>LN(ΡΕΥΣΤΟΤΗΤΑ!J202/ΡΕΥΣΤΟΤΗΤΑ!J201)</f>
        <v>-0.33566148999102519</v>
      </c>
      <c r="C200" s="29">
        <f>LN(ΡΕΥΣΤΟΤΗΤΑ!K202/ΡΕΥΣΤΟΤΗΤΑ!K201)</f>
        <v>1.7726103471252772</v>
      </c>
      <c r="D200" s="29">
        <f>LN(ΡΕΥΣΤΟΤΗΤΑ!L202/ΡΕΥΣΤΟΤΗΤΑ!L201)</f>
        <v>1.2985554468118838</v>
      </c>
      <c r="E200" s="29">
        <f>LN(ΡΕΥΣΤΟΤΗΤΑ!M202/ΡΕΥΣΤΟΤΗΤΑ!M201)</f>
        <v>0.7410553223830586</v>
      </c>
      <c r="F200" s="29">
        <f>LN(ΡΕΥΣΤΟΤΗΤΑ!N202/ΡΕΥΣΤΟΤΗΤΑ!N201)</f>
        <v>-1.3294908146754549</v>
      </c>
      <c r="G200" s="29">
        <f>LN(ΡΕΥΣΤΟΤΗΤΑ!O202/ΡΕΥΣΤΟΤΗΤΑ!O201)</f>
        <v>-1.312877612723659</v>
      </c>
      <c r="H200" s="29">
        <f>LN(ΡΕΥΣΤΟΤΗΤΑ!P202/ΡΕΥΣΤΟΤΗΤΑ!P201)</f>
        <v>0.61533918485278438</v>
      </c>
      <c r="I200" s="29">
        <f>LN(ΡΕΥΣΤΟΤΗΤΑ!Q202/ΡΕΥΣΤΟΤΗΤΑ!Q201)</f>
        <v>-0.13993451579508262</v>
      </c>
      <c r="J200" s="29">
        <f>LN(ΡΕΥΣΤΟΤΗΤΑ!R202/ΡΕΥΣΤΟΤΗΤΑ!R201)</f>
        <v>0.70722694347260862</v>
      </c>
      <c r="K200" s="29">
        <f>LN(ΡΕΥΣΤΟΤΗΤΑ!S202/ΡΕΥΣΤΟΤΗΤΑ!S201)</f>
        <v>3.5190372864166229E-2</v>
      </c>
      <c r="L200" s="29">
        <f>LN(ΡΕΥΣΤΟΤΗΤΑ!T202/ΡΕΥΣΤΟΤΗΤΑ!T201)</f>
        <v>3.3604330689691937E-2</v>
      </c>
      <c r="M200" s="29">
        <f>LN(ΡΕΥΣΤΟΤΗΤΑ!U202/ΡΕΥΣΤΟΤΗΤΑ!U201)</f>
        <v>1.260650735033231</v>
      </c>
      <c r="N200" s="29">
        <f>LN(ΡΕΥΣΤΟΤΗΤΑ!V202/ΡΕΥΣΤΟΤΗΤΑ!V201)</f>
        <v>-1.0398769772883112</v>
      </c>
      <c r="O200" s="29">
        <f>LN(ΡΕΥΣΤΟΤΗΤΑ!W202/ΡΕΥΣΤΟΤΗΤΑ!W201)</f>
        <v>-0.72943550550285063</v>
      </c>
      <c r="P200" s="29">
        <f>LN(ΡΕΥΣΤΟΤΗΤΑ!X202/ΡΕΥΣΤΟΤΗΤΑ!X201)</f>
        <v>2.9846682214128402</v>
      </c>
      <c r="Q200" s="75"/>
    </row>
    <row r="201" spans="1:17">
      <c r="A201" s="28">
        <v>43208</v>
      </c>
      <c r="B201" s="29">
        <f>LN(ΡΕΥΣΤΟΤΗΤΑ!J203/ΡΕΥΣΤΟΤΗΤΑ!J202)</f>
        <v>-0.32752373996399847</v>
      </c>
      <c r="C201" s="29">
        <f>LN(ΡΕΥΣΤΟΤΗΤΑ!K203/ΡΕΥΣΤΟΤΗΤΑ!K202)</f>
        <v>-0.31492696615727622</v>
      </c>
      <c r="D201" s="29">
        <f>LN(ΡΕΥΣΤΟΤΗΤΑ!L203/ΡΕΥΣΤΟΤΗΤΑ!L202)</f>
        <v>-2.0408928715626007</v>
      </c>
      <c r="E201" s="29">
        <f>LN(ΡΕΥΣΤΟΤΗΤΑ!M203/ΡΕΥΣΤΟΤΗΤΑ!M202)</f>
        <v>-0.41327084045102203</v>
      </c>
      <c r="F201" s="29">
        <f>LN(ΡΕΥΣΤΟΤΗΤΑ!N203/ΡΕΥΣΤΟΤΗΤΑ!N202)</f>
        <v>-1.053974932405175</v>
      </c>
      <c r="G201" s="29">
        <f>LN(ΡΕΥΣΤΟΤΗΤΑ!O203/ΡΕΥΣΤΟΤΗΤΑ!O202)</f>
        <v>-0.46244509121773586</v>
      </c>
      <c r="H201" s="29">
        <f>LN(ΡΕΥΣΤΟΤΗΤΑ!P203/ΡΕΥΣΤΟΤΗΤΑ!P202)</f>
        <v>-8.6978728086140281E-2</v>
      </c>
      <c r="I201" s="29">
        <f>LN(ΡΕΥΣΤΟΤΗΤΑ!Q203/ΡΕΥΣΤΟΤΗΤΑ!Q202)</f>
        <v>-0.1349884592708531</v>
      </c>
      <c r="J201" s="29">
        <f>LN(ΡΕΥΣΤΟΤΗΤΑ!R203/ΡΕΥΣΤΟΤΗΤΑ!R202)</f>
        <v>-0.77870212877849521</v>
      </c>
      <c r="K201" s="29">
        <f>LN(ΡΕΥΣΤΟΤΗΤΑ!S203/ΡΕΥΣΤΟΤΗΤΑ!S202)</f>
        <v>-0.30798316592975683</v>
      </c>
      <c r="L201" s="29">
        <f>LN(ΡΕΥΣΤΟΤΗΤΑ!T203/ΡΕΥΣΤΟΤΗΤΑ!T202)</f>
        <v>-0.41243377742425763</v>
      </c>
      <c r="M201" s="29">
        <f>LN(ΡΕΥΣΤΟΤΗΤΑ!U203/ΡΕΥΣΤΟΤΗΤΑ!U202)</f>
        <v>-0.92048515737157244</v>
      </c>
      <c r="N201" s="29">
        <f>LN(ΡΕΥΣΤΟΤΗΤΑ!V203/ΡΕΥΣΤΟΤΗΤΑ!V202)</f>
        <v>0.14031044567840084</v>
      </c>
      <c r="O201" s="29">
        <f>LN(ΡΕΥΣΤΟΤΗΤΑ!W203/ΡΕΥΣΤΟΤΗΤΑ!W202)</f>
        <v>-1.1499603207503513</v>
      </c>
      <c r="P201" s="29">
        <f>LN(ΡΕΥΣΤΟΤΗΤΑ!X203/ΡΕΥΣΤΟΤΗΤΑ!X202)</f>
        <v>-4.9788057452338688</v>
      </c>
      <c r="Q201" s="75"/>
    </row>
    <row r="202" spans="1:17">
      <c r="A202" s="28">
        <v>43209</v>
      </c>
      <c r="B202" s="29">
        <f>LN(ΡΕΥΣΤΟΤΗΤΑ!J204/ΡΕΥΣΤΟΤΗΤΑ!J203)</f>
        <v>-0.23411139769293002</v>
      </c>
      <c r="C202" s="29">
        <f>LN(ΡΕΥΣΤΟΤΗΤΑ!K204/ΡΕΥΣΤΟΤΗΤΑ!K203)</f>
        <v>0.39661602944685304</v>
      </c>
      <c r="D202" s="29">
        <f>LN(ΡΕΥΣΤΟΤΗΤΑ!L204/ΡΕΥΣΤΟΤΗΤΑ!L203)</f>
        <v>1.8035939268750578</v>
      </c>
      <c r="E202" s="29">
        <f>LN(ΡΕΥΣΤΟΤΗΤΑ!M204/ΡΕΥΣΤΟΤΗΤΑ!M203)</f>
        <v>9.2468187104275124E-2</v>
      </c>
      <c r="F202" s="29">
        <f>LN(ΡΕΥΣΤΟΤΗΤΑ!N204/ΡΕΥΣΤΟΤΗΤΑ!N203)</f>
        <v>0.85960760402295455</v>
      </c>
      <c r="G202" s="29">
        <f>LN(ΡΕΥΣΤΟΤΗΤΑ!O204/ΡΕΥΣΤΟΤΗΤΑ!O203)</f>
        <v>0.47888225564105674</v>
      </c>
      <c r="H202" s="29">
        <f>LN(ΡΕΥΣΤΟΤΗΤΑ!P204/ΡΕΥΣΤΟΤΗΤΑ!P203)</f>
        <v>1.7628566157679864E-4</v>
      </c>
      <c r="I202" s="29">
        <f>LN(ΡΕΥΣΤΟΤΗΤΑ!Q204/ΡΕΥΣΤΟΤΗΤΑ!Q203)</f>
        <v>1.8470925625043053</v>
      </c>
      <c r="J202" s="29">
        <f>LN(ΡΕΥΣΤΟΤΗΤΑ!R204/ΡΕΥΣΤΟΤΗΤΑ!R203)</f>
        <v>-5.0532242862280918E-2</v>
      </c>
      <c r="K202" s="29">
        <f>LN(ΡΕΥΣΤΟΤΗΤΑ!S204/ΡΕΥΣΤΟΤΗΤΑ!S203)</f>
        <v>0.172157716311403</v>
      </c>
      <c r="L202" s="29">
        <f>LN(ΡΕΥΣΤΟΤΗΤΑ!T204/ΡΕΥΣΤΟΤΗΤΑ!T203)</f>
        <v>0.54066298373574351</v>
      </c>
      <c r="M202" s="29">
        <f>LN(ΡΕΥΣΤΟΤΗΤΑ!U204/ΡΕΥΣΤΟΤΗΤΑ!U203)</f>
        <v>0.34387242718680755</v>
      </c>
      <c r="N202" s="29">
        <f>LN(ΡΕΥΣΤΟΤΗΤΑ!V204/ΡΕΥΣΤΟΤΗΤΑ!V203)</f>
        <v>0.33853189767993075</v>
      </c>
      <c r="O202" s="29">
        <f>LN(ΡΕΥΣΤΟΤΗΤΑ!W204/ΡΕΥΣΤΟΤΗΤΑ!W203)</f>
        <v>0.73284060579496713</v>
      </c>
      <c r="P202" s="29">
        <f>LN(ΡΕΥΣΤΟΤΗΤΑ!X204/ΡΕΥΣΤΟΤΗΤΑ!X203)</f>
        <v>3.139083712359489</v>
      </c>
      <c r="Q202" s="75"/>
    </row>
    <row r="203" spans="1:17">
      <c r="A203" s="28">
        <v>43210</v>
      </c>
      <c r="B203" s="29">
        <f>LN(ΡΕΥΣΤΟΤΗΤΑ!J205/ΡΕΥΣΤΟΤΗΤΑ!J204)</f>
        <v>1.1122117600966011</v>
      </c>
      <c r="C203" s="29">
        <f>LN(ΡΕΥΣΤΟΤΗΤΑ!K205/ΡΕΥΣΤΟΤΗΤΑ!K204)</f>
        <v>-0.32249698888455502</v>
      </c>
      <c r="D203" s="29">
        <f>LN(ΡΕΥΣΤΟΤΗΤΑ!L205/ΡΕΥΣΤΟΤΗΤΑ!L204)</f>
        <v>-4.5032758783067512</v>
      </c>
      <c r="E203" s="29">
        <f>LN(ΡΕΥΣΤΟΤΗΤΑ!M205/ΡΕΥΣΤΟΤΗΤΑ!M204)</f>
        <v>0.27639773901925629</v>
      </c>
      <c r="F203" s="29">
        <f>LN(ΡΕΥΣΤΟΤΗΤΑ!N205/ΡΕΥΣΤΟΤΗΤΑ!N204)</f>
        <v>1.4133898503604603</v>
      </c>
      <c r="G203" s="29">
        <f>LN(ΡΕΥΣΤΟΤΗΤΑ!O205/ΡΕΥΣΤΟΤΗΤΑ!O204)</f>
        <v>-1.4428672056247225</v>
      </c>
      <c r="H203" s="29">
        <f>LN(ΡΕΥΣΤΟΤΗΤΑ!P205/ΡΕΥΣΤΟΤΗΤΑ!P204)</f>
        <v>0.13160157724494084</v>
      </c>
      <c r="I203" s="29">
        <f>LN(ΡΕΥΣΤΟΤΗΤΑ!Q205/ΡΕΥΣΤΟΤΗΤΑ!Q204)</f>
        <v>-0.89980396667518103</v>
      </c>
      <c r="J203" s="29">
        <f>LN(ΡΕΥΣΤΟΤΗΤΑ!R205/ΡΕΥΣΤΟΤΗΤΑ!R204)</f>
        <v>-1.3321229758954571</v>
      </c>
      <c r="K203" s="29">
        <f>LN(ΡΕΥΣΤΟΤΗΤΑ!S205/ΡΕΥΣΤΟΤΗΤΑ!S204)</f>
        <v>-0.19329723341134966</v>
      </c>
      <c r="L203" s="29">
        <f>LN(ΡΕΥΣΤΟΤΗΤΑ!T205/ΡΕΥΣΤΟΤΗΤΑ!T204)</f>
        <v>-7.7191372392817134E-2</v>
      </c>
      <c r="M203" s="29">
        <f>LN(ΡΕΥΣΤΟΤΗΤΑ!U205/ΡΕΥΣΤΟΤΗΤΑ!U204)</f>
        <v>0.50667975547358457</v>
      </c>
      <c r="N203" s="29">
        <f>LN(ΡΕΥΣΤΟΤΗΤΑ!V205/ΡΕΥΣΤΟΤΗΤΑ!V204)</f>
        <v>0.98674025770514462</v>
      </c>
      <c r="O203" s="29">
        <f>LN(ΡΕΥΣΤΟΤΗΤΑ!W205/ΡΕΥΣΤΟΤΗΤΑ!W204)</f>
        <v>0.85863071181460482</v>
      </c>
      <c r="P203" s="29">
        <f>LN(ΡΕΥΣΤΟΤΗΤΑ!X205/ΡΕΥΣΤΟΤΗΤΑ!X204)</f>
        <v>1.5044392567404181</v>
      </c>
      <c r="Q203" s="75"/>
    </row>
    <row r="204" spans="1:17">
      <c r="A204" s="28">
        <v>43213</v>
      </c>
      <c r="B204" s="29">
        <f>LN(ΡΕΥΣΤΟΤΗΤΑ!J206/ΡΕΥΣΤΟΤΗΤΑ!J205)</f>
        <v>-0.36230644017597641</v>
      </c>
      <c r="C204" s="29">
        <f>LN(ΡΕΥΣΤΟΤΗΤΑ!K206/ΡΕΥΣΤΟΤΗΤΑ!K205)</f>
        <v>-0.10858200709830951</v>
      </c>
      <c r="D204" s="29">
        <f>LN(ΡΕΥΣΤΟΤΗΤΑ!L206/ΡΕΥΣΤΟΤΗΤΑ!L205)</f>
        <v>4.7817461014859663</v>
      </c>
      <c r="E204" s="29">
        <f>LN(ΡΕΥΣΤΟΤΗΤΑ!M206/ΡΕΥΣΤΟΤΗΤΑ!M205)</f>
        <v>-1.6708496911067641</v>
      </c>
      <c r="F204" s="29">
        <f>LN(ΡΕΥΣΤΟΤΗΤΑ!N206/ΡΕΥΣΤΟΤΗΤΑ!N205)</f>
        <v>-1.6462357433564481</v>
      </c>
      <c r="G204" s="29">
        <f>LN(ΡΕΥΣΤΟΤΗΤΑ!O206/ΡΕΥΣΤΟΤΗΤΑ!O205)</f>
        <v>0.44785481342791938</v>
      </c>
      <c r="H204" s="29">
        <f>LN(ΡΕΥΣΤΟΤΗΤΑ!P206/ΡΕΥΣΤΟΤΗΤΑ!P205)</f>
        <v>-1.0915118088559721</v>
      </c>
      <c r="I204" s="29">
        <f>LN(ΡΕΥΣΤΟΤΗΤΑ!Q206/ΡΕΥΣΤΟΤΗΤΑ!Q205)</f>
        <v>-1.2282805886659585</v>
      </c>
      <c r="J204" s="29">
        <f>LN(ΡΕΥΣΤΟΤΗΤΑ!R206/ΡΕΥΣΤΟΤΗΤΑ!R205)</f>
        <v>-0.21602109724520541</v>
      </c>
      <c r="K204" s="29">
        <f>LN(ΡΕΥΣΤΟΤΗΤΑ!S206/ΡΕΥΣΤΟΤΗΤΑ!S205)</f>
        <v>-0.54504390703103056</v>
      </c>
      <c r="L204" s="29">
        <f>LN(ΡΕΥΣΤΟΤΗΤΑ!T206/ΡΕΥΣΤΟΤΗΤΑ!T205)</f>
        <v>-9.1766708040833186E-2</v>
      </c>
      <c r="M204" s="29">
        <f>LN(ΡΕΥΣΤΟΤΗΤΑ!U206/ΡΕΥΣΤΟΤΗΤΑ!U205)</f>
        <v>-0.49039169288315332</v>
      </c>
      <c r="N204" s="29">
        <f>LN(ΡΕΥΣΤΟΤΗΤΑ!V206/ΡΕΥΣΤΟΤΗΤΑ!V205)</f>
        <v>-1.6567909272702264</v>
      </c>
      <c r="O204" s="29">
        <f>LN(ΡΕΥΣΤΟΤΗΤΑ!W206/ΡΕΥΣΤΟΤΗΤΑ!W205)</f>
        <v>-0.48531998920768482</v>
      </c>
      <c r="P204" s="29">
        <f>LN(ΡΕΥΣΤΟΤΗΤΑ!X206/ΡΕΥΣΤΟΤΗΤΑ!X205)</f>
        <v>-0.81782804716025836</v>
      </c>
      <c r="Q204" s="75"/>
    </row>
    <row r="205" spans="1:17">
      <c r="A205" s="28">
        <v>43214</v>
      </c>
      <c r="B205" s="29">
        <f>LN(ΡΕΥΣΤΟΤΗΤΑ!J207/ΡΕΥΣΤΟΤΗΤΑ!J206)</f>
        <v>0.10970207403631957</v>
      </c>
      <c r="C205" s="29">
        <f>LN(ΡΕΥΣΤΟΤΗΤΑ!K207/ΡΕΥΣΤΟΤΗΤΑ!K206)</f>
        <v>-0.24862289531199913</v>
      </c>
      <c r="D205" s="29">
        <f>LN(ΡΕΥΣΤΟΤΗΤΑ!L207/ΡΕΥΣΤΟΤΗΤΑ!L206)</f>
        <v>-0.7519400604014369</v>
      </c>
      <c r="E205" s="29">
        <f>LN(ΡΕΥΣΤΟΤΗΤΑ!M207/ΡΕΥΣΤΟΤΗΤΑ!M206)</f>
        <v>0.44333198680265579</v>
      </c>
      <c r="F205" s="29">
        <f>LN(ΡΕΥΣΤΟΤΗΤΑ!N207/ΡΕΥΣΤΟΤΗΤΑ!N206)</f>
        <v>0.35451348362200608</v>
      </c>
      <c r="G205" s="29">
        <f>LN(ΡΕΥΣΤΟΤΗΤΑ!O207/ΡΕΥΣΤΟΤΗΤΑ!O206)</f>
        <v>0.21491951205979029</v>
      </c>
      <c r="H205" s="29">
        <f>LN(ΡΕΥΣΤΟΤΗΤΑ!P207/ΡΕΥΣΤΟΤΗΤΑ!P206)</f>
        <v>0.58682862117104728</v>
      </c>
      <c r="I205" s="29">
        <f>LN(ΡΕΥΣΤΟΤΗΤΑ!Q207/ΡΕΥΣΤΟΤΗΤΑ!Q206)</f>
        <v>0.60425642365627774</v>
      </c>
      <c r="J205" s="29">
        <f>LN(ΡΕΥΣΤΟΤΗΤΑ!R207/ΡΕΥΣΤΟΤΗΤΑ!R206)</f>
        <v>1.5130858870138721</v>
      </c>
      <c r="K205" s="29">
        <f>LN(ΡΕΥΣΤΟΤΗΤΑ!S207/ΡΕΥΣΤΟΤΗΤΑ!S206)</f>
        <v>0.48940180970033459</v>
      </c>
      <c r="L205" s="29">
        <f>LN(ΡΕΥΣΤΟΤΗΤΑ!T207/ΡΕΥΣΤΟΤΗΤΑ!T206)</f>
        <v>0.11070040662376371</v>
      </c>
      <c r="M205" s="29">
        <f>LN(ΡΕΥΣΤΟΤΗΤΑ!U207/ΡΕΥΣΤΟΤΗΤΑ!U206)</f>
        <v>0.32167115117261158</v>
      </c>
      <c r="N205" s="29">
        <f>LN(ΡΕΥΣΤΟΤΗΤΑ!V207/ΡΕΥΣΤΟΤΗΤΑ!V206)</f>
        <v>0.6332890054491167</v>
      </c>
      <c r="O205" s="29">
        <f>LN(ΡΕΥΣΤΟΤΗΤΑ!W207/ΡΕΥΣΤΟΤΗΤΑ!W206)</f>
        <v>-2.0597411162915931</v>
      </c>
      <c r="P205" s="29">
        <f>LN(ΡΕΥΣΤΟΤΗΤΑ!X207/ΡΕΥΣΤΟΤΗΤΑ!X206)</f>
        <v>-1.994618349370759</v>
      </c>
      <c r="Q205" s="75"/>
    </row>
    <row r="206" spans="1:17">
      <c r="A206" s="28">
        <v>43215</v>
      </c>
      <c r="B206" s="29">
        <f>LN(ΡΕΥΣΤΟΤΗΤΑ!J208/ΡΕΥΣΤΟΤΗΤΑ!J207)</f>
        <v>-0.11526768731425696</v>
      </c>
      <c r="C206" s="29">
        <f>LN(ΡΕΥΣΤΟΤΗΤΑ!K208/ΡΕΥΣΤΟΤΗΤΑ!K207)</f>
        <v>-0.61083683192742499</v>
      </c>
      <c r="D206" s="29">
        <f>LN(ΡΕΥΣΤΟΤΗΤΑ!L208/ΡΕΥΣΤΟΤΗΤΑ!L207)</f>
        <v>0.98705980276236227</v>
      </c>
      <c r="E206" s="29">
        <f>LN(ΡΕΥΣΤΟΤΗΤΑ!M208/ΡΕΥΣΤΟΤΗΤΑ!M207)</f>
        <v>1.1450003392999297</v>
      </c>
      <c r="F206" s="29">
        <f>LN(ΡΕΥΣΤΟΤΗΤΑ!N208/ΡΕΥΣΤΟΤΗΤΑ!N207)</f>
        <v>2.2066869516311085</v>
      </c>
      <c r="G206" s="29">
        <f>LN(ΡΕΥΣΤΟΤΗΤΑ!O208/ΡΕΥΣΤΟΤΗΤΑ!O207)</f>
        <v>-0.8340679629905956</v>
      </c>
      <c r="H206" s="29">
        <f>LN(ΡΕΥΣΤΟΤΗΤΑ!P208/ΡΕΥΣΤΟΤΗΤΑ!P207)</f>
        <v>9.1063283769081529E-2</v>
      </c>
      <c r="I206" s="29">
        <f>LN(ΡΕΥΣΤΟΤΗΤΑ!Q208/ΡΕΥΣΤΟΤΗΤΑ!Q207)</f>
        <v>-4.0999756497436431E-2</v>
      </c>
      <c r="J206" s="29">
        <f>LN(ΡΕΥΣΤΟΤΗΤΑ!R208/ΡΕΥΣΤΟΤΗΤΑ!R207)</f>
        <v>-0.60415199336542535</v>
      </c>
      <c r="K206" s="29">
        <f>LN(ΡΕΥΣΤΟΤΗΤΑ!S208/ΡΕΥΣΤΟΤΗΤΑ!S207)</f>
        <v>-0.23552594989139958</v>
      </c>
      <c r="L206" s="29">
        <f>LN(ΡΕΥΣΤΟΤΗΤΑ!T208/ΡΕΥΣΤΟΤΗΤΑ!T207)</f>
        <v>-0.45247433452821301</v>
      </c>
      <c r="M206" s="29">
        <f>LN(ΡΕΥΣΤΟΤΗΤΑ!U208/ΡΕΥΣΤΟΤΗΤΑ!U207)</f>
        <v>-0.54758128117445759</v>
      </c>
      <c r="N206" s="29">
        <f>LN(ΡΕΥΣΤΟΤΗΤΑ!V208/ΡΕΥΣΤΟΤΗΤΑ!V207)</f>
        <v>8.1322084847070597E-2</v>
      </c>
      <c r="O206" s="29">
        <f>LN(ΡΕΥΣΤΟΤΗΤΑ!W208/ΡΕΥΣΤΟΤΗΤΑ!W207)</f>
        <v>0.79989044097391315</v>
      </c>
      <c r="P206" s="29">
        <f>LN(ΡΕΥΣΤΟΤΗΤΑ!X208/ΡΕΥΣΤΟΤΗΤΑ!X207)</f>
        <v>-1.0515447778101239</v>
      </c>
      <c r="Q206" s="75"/>
    </row>
    <row r="207" spans="1:17">
      <c r="A207" s="28">
        <v>43216</v>
      </c>
      <c r="B207" s="29">
        <f>LN(ΡΕΥΣΤΟΤΗΤΑ!J209/ΡΕΥΣΤΟΤΗΤΑ!J208)</f>
        <v>-0.12599998354939751</v>
      </c>
      <c r="C207" s="29">
        <f>LN(ΡΕΥΣΤΟΤΗΤΑ!K209/ΡΕΥΣΤΟΤΗΤΑ!K208)</f>
        <v>0.15841420926792252</v>
      </c>
      <c r="D207" s="29">
        <f>LN(ΡΕΥΣΤΟΤΗΤΑ!L209/ΡΕΥΣΤΟΤΗΤΑ!L208)</f>
        <v>-3.1842843800985818</v>
      </c>
      <c r="E207" s="29">
        <f>LN(ΡΕΥΣΤΟΤΗΤΑ!M209/ΡΕΥΣΤΟΤΗΤΑ!M208)</f>
        <v>-1.0768636930309934</v>
      </c>
      <c r="F207" s="29">
        <f>LN(ΡΕΥΣΤΟΤΗΤΑ!N209/ΡΕΥΣΤΟΤΗΤΑ!N208)</f>
        <v>-1.9078162152173122</v>
      </c>
      <c r="G207" s="29">
        <f>LN(ΡΕΥΣΤΟΤΗΤΑ!O209/ΡΕΥΣΤΟΤΗΤΑ!O208)</f>
        <v>5.0370010478488535E-3</v>
      </c>
      <c r="H207" s="29">
        <f>LN(ΡΕΥΣΤΟΤΗΤΑ!P209/ΡΕΥΣΤΟΤΗΤΑ!P208)</f>
        <v>0.17318732624030975</v>
      </c>
      <c r="I207" s="29">
        <f>LN(ΡΕΥΣΤΟΤΗΤΑ!Q209/ΡΕΥΣΤΟΤΗΤΑ!Q208)</f>
        <v>4.6936595520109051E-2</v>
      </c>
      <c r="J207" s="29">
        <f>LN(ΡΕΥΣΤΟΤΗΤΑ!R209/ΡΕΥΣΤΟΤΗΤΑ!R208)</f>
        <v>-1.2514160091982811</v>
      </c>
      <c r="K207" s="29">
        <f>LN(ΡΕΥΣΤΟΤΗΤΑ!S209/ΡΕΥΣΤΟΤΗΤΑ!S208)</f>
        <v>0.82629673012288307</v>
      </c>
      <c r="L207" s="29">
        <f>LN(ΡΕΥΣΤΟΤΗΤΑ!T209/ΡΕΥΣΤΟΤΗΤΑ!T208)</f>
        <v>0.65571284186986056</v>
      </c>
      <c r="M207" s="29">
        <f>LN(ΡΕΥΣΤΟΤΗΤΑ!U209/ΡΕΥΣΤΟΤΗΤΑ!U208)</f>
        <v>-0.48032946359223655</v>
      </c>
      <c r="N207" s="29">
        <f>LN(ΡΕΥΣΤΟΤΗΤΑ!V209/ΡΕΥΣΤΟΤΗΤΑ!V208)</f>
        <v>-0.49642100371803932</v>
      </c>
      <c r="O207" s="29">
        <f>LN(ΡΕΥΣΤΟΤΗΤΑ!W209/ΡΕΥΣΤΟΤΗΤΑ!W208)</f>
        <v>1.3384364699623335</v>
      </c>
      <c r="P207" s="29">
        <f>LN(ΡΕΥΣΤΟΤΗΤΑ!X209/ΡΕΥΣΤΟΤΗΤΑ!X208)</f>
        <v>3.6514640070385744</v>
      </c>
      <c r="Q207" s="75"/>
    </row>
    <row r="208" spans="1:17">
      <c r="A208" s="28">
        <v>43217</v>
      </c>
      <c r="B208" s="29">
        <f>LN(ΡΕΥΣΤΟΤΗΤΑ!J210/ΡΕΥΣΤΟΤΗΤΑ!J209)</f>
        <v>-4.6341798400814642E-2</v>
      </c>
      <c r="C208" s="29">
        <f>LN(ΡΕΥΣΤΟΤΗΤΑ!K210/ΡΕΥΣΤΟΤΗΤΑ!K209)</f>
        <v>0.12065159410542738</v>
      </c>
      <c r="D208" s="29">
        <f>LN(ΡΕΥΣΤΟΤΗΤΑ!L210/ΡΕΥΣΤΟΤΗΤΑ!L209)</f>
        <v>2.3125354238472138</v>
      </c>
      <c r="E208" s="29">
        <f>LN(ΡΕΥΣΤΟΤΗΤΑ!M210/ΡΕΥΣΤΟΤΗΤΑ!M209)</f>
        <v>0.89077820991017709</v>
      </c>
      <c r="F208" s="29">
        <f>LN(ΡΕΥΣΤΟΤΗΤΑ!N210/ΡΕΥΣΤΟΤΗΤΑ!N209)</f>
        <v>0.20810843622642544</v>
      </c>
      <c r="G208" s="29">
        <f>LN(ΡΕΥΣΤΟΤΗΤΑ!O210/ΡΕΥΣΤΟΤΗΤΑ!O209)</f>
        <v>1.1233214957285658</v>
      </c>
      <c r="H208" s="29">
        <f>LN(ΡΕΥΣΤΟΤΗΤΑ!P210/ΡΕΥΣΤΟΤΗΤΑ!P209)</f>
        <v>-0.44826876149654188</v>
      </c>
      <c r="I208" s="29">
        <f>LN(ΡΕΥΣΤΟΤΗΤΑ!Q210/ΡΕΥΣΤΟΤΗΤΑ!Q209)</f>
        <v>-0.31845373111853459</v>
      </c>
      <c r="J208" s="29">
        <f>LN(ΡΕΥΣΤΟΤΗΤΑ!R210/ΡΕΥΣΤΟΤΗΤΑ!R209)</f>
        <v>0.1268004744700183</v>
      </c>
      <c r="K208" s="29">
        <f>LN(ΡΕΥΣΤΟΤΗΤΑ!S210/ΡΕΥΣΤΟΤΗΤΑ!S209)</f>
        <v>-0.73188376148354184</v>
      </c>
      <c r="L208" s="29">
        <f>LN(ΡΕΥΣΤΟΤΗΤΑ!T210/ΡΕΥΣΤΟΤΗΤΑ!T209)</f>
        <v>-0.30318878976516295</v>
      </c>
      <c r="M208" s="29">
        <f>LN(ΡΕΥΣΤΟΤΗΤΑ!U210/ΡΕΥΣΤΟΤΗΤΑ!U209)</f>
        <v>0.9800329061153622</v>
      </c>
      <c r="N208" s="29">
        <f>LN(ΡΕΥΣΤΟΤΗΤΑ!V210/ΡΕΥΣΤΟΤΗΤΑ!V209)</f>
        <v>0.14806566743075322</v>
      </c>
      <c r="O208" s="29">
        <f>LN(ΡΕΥΣΤΟΤΗΤΑ!W210/ΡΕΥΣΤΟΤΗΤΑ!W209)</f>
        <v>-1.1237115628288039</v>
      </c>
      <c r="P208" s="29">
        <f>LN(ΡΕΥΣΤΟΤΗΤΑ!X210/ΡΕΥΣΤΟΤΗΤΑ!X209)</f>
        <v>1.5480422309432047</v>
      </c>
      <c r="Q208" s="75"/>
    </row>
    <row r="209" spans="1:17">
      <c r="A209" s="28">
        <v>43220</v>
      </c>
      <c r="B209" s="29">
        <f>LN(ΡΕΥΣΤΟΤΗΤΑ!J211/ΡΕΥΣΤΟΤΗΤΑ!J210)</f>
        <v>0.9473131610014629</v>
      </c>
      <c r="C209" s="29">
        <f>LN(ΡΕΥΣΤΟΤΗΤΑ!K211/ΡΕΥΣΤΟΤΗΤΑ!K210)</f>
        <v>0.406509382447382</v>
      </c>
      <c r="D209" s="29">
        <f>LN(ΡΕΥΣΤΟΤΗΤΑ!L211/ΡΕΥΣΤΟΤΗΤΑ!L210)</f>
        <v>-1.7529196359117911</v>
      </c>
      <c r="E209" s="29">
        <f>LN(ΡΕΥΣΤΟΤΗΤΑ!M211/ΡΕΥΣΤΟΤΗΤΑ!M210)</f>
        <v>-8.6364162685175508E-2</v>
      </c>
      <c r="F209" s="29">
        <f>LN(ΡΕΥΣΤΟΤΗΤΑ!N211/ΡΕΥΣΤΟΤΗΤΑ!N210)</f>
        <v>1.9263100543124552</v>
      </c>
      <c r="G209" s="29">
        <f>LN(ΡΕΥΣΤΟΤΗΤΑ!O211/ΡΕΥΣΤΟΤΗΤΑ!O210)</f>
        <v>0.76943192766684942</v>
      </c>
      <c r="H209" s="29">
        <f>LN(ΡΕΥΣΤΟΤΗΤΑ!P211/ΡΕΥΣΤΟΤΗΤΑ!P210)</f>
        <v>0.88833033696341968</v>
      </c>
      <c r="I209" s="29">
        <f>LN(ΡΕΥΣΤΟΤΗΤΑ!Q211/ΡΕΥΣΤΟΤΗΤΑ!Q210)</f>
        <v>6.2737519841449305E-2</v>
      </c>
      <c r="J209" s="29">
        <f>LN(ΡΕΥΣΤΟΤΗΤΑ!R211/ΡΕΥΣΤΟΤΗΤΑ!R210)</f>
        <v>3.316643531672427</v>
      </c>
      <c r="K209" s="29">
        <f>LN(ΡΕΥΣΤΟΤΗΤΑ!S211/ΡΕΥΣΤΟΤΗΤΑ!S210)</f>
        <v>0.9082450545795544</v>
      </c>
      <c r="L209" s="29">
        <f>LN(ΡΕΥΣΤΟΤΗΤΑ!T211/ΡΕΥΣΤΟΤΗΤΑ!T210)</f>
        <v>0.28973622049752062</v>
      </c>
      <c r="M209" s="29">
        <f>LN(ΡΕΥΣΤΟΤΗΤΑ!U211/ΡΕΥΣΤΟΤΗΤΑ!U210)</f>
        <v>-0.41499311120979965</v>
      </c>
      <c r="N209" s="29">
        <f>LN(ΡΕΥΣΤΟΤΗΤΑ!V211/ΡΕΥΣΤΟΤΗΤΑ!V210)</f>
        <v>0.50121073575957842</v>
      </c>
      <c r="O209" s="29">
        <f>LN(ΡΕΥΣΤΟΤΗΤΑ!W211/ΡΕΥΣΤΟΤΗΤΑ!W210)</f>
        <v>-0.11007418783974897</v>
      </c>
      <c r="P209" s="29">
        <f>LN(ΡΕΥΣΤΟΤΗΤΑ!X211/ΡΕΥΣΤΟΤΗΤΑ!X210)</f>
        <v>-0.41368255230043016</v>
      </c>
      <c r="Q209" s="75"/>
    </row>
    <row r="210" spans="1:17">
      <c r="A210" s="28">
        <v>43222</v>
      </c>
      <c r="B210" s="29">
        <f>LN(ΡΕΥΣΤΟΤΗΤΑ!J212/ΡΕΥΣΤΟΤΗΤΑ!J211)</f>
        <v>-0.93375656457575962</v>
      </c>
      <c r="C210" s="29">
        <f>LN(ΡΕΥΣΤΟΤΗΤΑ!K212/ΡΕΥΣΤΟΤΗΤΑ!K211)</f>
        <v>-1.0445907727979098</v>
      </c>
      <c r="D210" s="29">
        <f>LN(ΡΕΥΣΤΟΤΗΤΑ!L212/ΡΕΥΣΤΟΤΗΤΑ!L211)</f>
        <v>2.8840023096106848</v>
      </c>
      <c r="E210" s="29">
        <f>LN(ΡΕΥΣΤΟΤΗΤΑ!M212/ΡΕΥΣΤΟΤΗΤΑ!M211)</f>
        <v>-0.20551397427159415</v>
      </c>
      <c r="F210" s="29">
        <f>LN(ΡΕΥΣΤΟΤΗΤΑ!N212/ΡΕΥΣΤΟΤΗΤΑ!N211)</f>
        <v>-0.31051718152279822</v>
      </c>
      <c r="G210" s="29">
        <f>LN(ΡΕΥΣΤΟΤΗΤΑ!O212/ΡΕΥΣΤΟΤΗΤΑ!O211)</f>
        <v>-0.92627536254677934</v>
      </c>
      <c r="H210" s="29">
        <f>LN(ΡΕΥΣΤΟΤΗΤΑ!P212/ΡΕΥΣΤΟΤΗΤΑ!P211)</f>
        <v>-1.1644384225177495</v>
      </c>
      <c r="I210" s="29">
        <f>LN(ΡΕΥΣΤΟΤΗΤΑ!Q212/ΡΕΥΣΤΟΤΗΤΑ!Q211)</f>
        <v>1.6172340266085456</v>
      </c>
      <c r="J210" s="29">
        <f>LN(ΡΕΥΣΤΟΤΗΤΑ!R212/ΡΕΥΣΤΟΤΗΤΑ!R211)</f>
        <v>-0.78356556152825685</v>
      </c>
      <c r="K210" s="29">
        <f>LN(ΡΕΥΣΤΟΤΗΤΑ!S212/ΡΕΥΣΤΟΤΗΤΑ!S211)</f>
        <v>1.7669501050348754E-2</v>
      </c>
      <c r="L210" s="29">
        <f>LN(ΡΕΥΣΤΟΤΗΤΑ!T212/ΡΕΥΣΤΟΤΗΤΑ!T211)</f>
        <v>0.82858515145504941</v>
      </c>
      <c r="M210" s="29">
        <f>LN(ΡΕΥΣΤΟΤΗΤΑ!U212/ΡΕΥΣΤΟΤΗΤΑ!U211)</f>
        <v>-0.53822579904556567</v>
      </c>
      <c r="N210" s="29">
        <f>LN(ΡΕΥΣΤΟΤΗΤΑ!V212/ΡΕΥΣΤΟΤΗΤΑ!V211)</f>
        <v>-0.72548704101795503</v>
      </c>
      <c r="O210" s="29">
        <f>LN(ΡΕΥΣΤΟΤΗΤΑ!W212/ΡΕΥΣΤΟΤΗΤΑ!W211)</f>
        <v>5.4438209959375913E-2</v>
      </c>
      <c r="P210" s="29">
        <f>LN(ΡΕΥΣΤΟΤΗΤΑ!X212/ΡΕΥΣΤΟΤΗΤΑ!X211)</f>
        <v>-0.93567608397129043</v>
      </c>
      <c r="Q210" s="75"/>
    </row>
    <row r="211" spans="1:17">
      <c r="A211" s="28">
        <v>43223</v>
      </c>
      <c r="B211" s="29">
        <f>LN(ΡΕΥΣΤΟΤΗΤΑ!J213/ΡΕΥΣΤΟΤΗΤΑ!J212)</f>
        <v>-0.80964183295887426</v>
      </c>
      <c r="C211" s="29">
        <f>LN(ΡΕΥΣΤΟΤΗΤΑ!K213/ΡΕΥΣΤΟΤΗΤΑ!K212)</f>
        <v>0.40872128230987975</v>
      </c>
      <c r="D211" s="29">
        <f>LN(ΡΕΥΣΤΟΤΗΤΑ!L213/ΡΕΥΣΤΟΤΗΤΑ!L212)</f>
        <v>-3.6179714846908855</v>
      </c>
      <c r="E211" s="29">
        <f>LN(ΡΕΥΣΤΟΤΗΤΑ!M213/ΡΕΥΣΤΟΤΗΤΑ!M212)</f>
        <v>0.3349054131883778</v>
      </c>
      <c r="F211" s="29">
        <f>LN(ΡΕΥΣΤΟΤΗΤΑ!N213/ΡΕΥΣΤΟΤΗΤΑ!N212)</f>
        <v>-2.5799243633644653</v>
      </c>
      <c r="G211" s="29">
        <f>LN(ΡΕΥΣΤΟΤΗΤΑ!O213/ΡΕΥΣΤΟΤΗΤΑ!O212)</f>
        <v>-0.48344925038149722</v>
      </c>
      <c r="H211" s="29">
        <f>LN(ΡΕΥΣΤΟΤΗΤΑ!P213/ΡΕΥΣΤΟΤΗΤΑ!P212)</f>
        <v>1.0608537631037207</v>
      </c>
      <c r="I211" s="29">
        <f>LN(ΡΕΥΣΤΟΤΗΤΑ!Q213/ΡΕΥΣΤΟΤΗΤΑ!Q212)</f>
        <v>-5.9035367328521569E-2</v>
      </c>
      <c r="J211" s="29">
        <f>LN(ΡΕΥΣΤΟΤΗΤΑ!R213/ΡΕΥΣΤΟΤΗΤΑ!R212)</f>
        <v>-1.4168188660826477</v>
      </c>
      <c r="K211" s="29">
        <f>LN(ΡΕΥΣΤΟΤΗΤΑ!S213/ΡΕΥΣΤΟΤΗΤΑ!S212)</f>
        <v>-0.66364146626799958</v>
      </c>
      <c r="L211" s="29">
        <f>LN(ΡΕΥΣΤΟΤΗΤΑ!T213/ΡΕΥΣΤΟΤΗΤΑ!T212)</f>
        <v>0.38515267346294385</v>
      </c>
      <c r="M211" s="29">
        <f>LN(ΡΕΥΣΤΟΤΗΤΑ!U213/ΡΕΥΣΤΟΤΗΤΑ!U212)</f>
        <v>9.0727911313925796E-2</v>
      </c>
      <c r="N211" s="29">
        <f>LN(ΡΕΥΣΤΟΤΗΤΑ!V213/ΡΕΥΣΤΟΤΗΤΑ!V212)</f>
        <v>-0.53600908431117655</v>
      </c>
      <c r="O211" s="29">
        <f>LN(ΡΕΥΣΤΟΤΗΤΑ!W213/ΡΕΥΣΤΟΤΗΤΑ!W212)</f>
        <v>1.205638603367964</v>
      </c>
      <c r="P211" s="29">
        <f>LN(ΡΕΥΣΤΟΤΗΤΑ!X213/ΡΕΥΣΤΟΤΗΤΑ!X212)</f>
        <v>-0.28988552541821588</v>
      </c>
      <c r="Q211" s="75"/>
    </row>
    <row r="212" spans="1:17">
      <c r="A212" s="28">
        <v>43224</v>
      </c>
      <c r="B212" s="29">
        <f>LN(ΡΕΥΣΤΟΤΗΤΑ!J214/ΡΕΥΣΤΟΤΗΤΑ!J213)</f>
        <v>0.97888261705551238</v>
      </c>
      <c r="C212" s="29">
        <f>LN(ΡΕΥΣΤΟΤΗΤΑ!K214/ΡΕΥΣΤΟΤΗΤΑ!K213)</f>
        <v>0.32038359375445652</v>
      </c>
      <c r="D212" s="29">
        <f>LN(ΡΕΥΣΤΟΤΗΤΑ!L214/ΡΕΥΣΤΟΤΗΤΑ!L213)</f>
        <v>2.617569609878569</v>
      </c>
      <c r="E212" s="29">
        <f>LN(ΡΕΥΣΤΟΤΗΤΑ!M214/ΡΕΥΣΤΟΤΗΤΑ!M213)</f>
        <v>0.2565459811811745</v>
      </c>
      <c r="F212" s="29">
        <f>LN(ΡΕΥΣΤΟΤΗΤΑ!N214/ΡΕΥΣΤΟΤΗΤΑ!N213)</f>
        <v>0.54061778989356513</v>
      </c>
      <c r="G212" s="29">
        <f>LN(ΡΕΥΣΤΟΤΗΤΑ!O214/ΡΕΥΣΤΟΤΗΤΑ!O213)</f>
        <v>0.64766903817815658</v>
      </c>
      <c r="H212" s="29">
        <f>LN(ΡΕΥΣΤΟΤΗΤΑ!P214/ΡΕΥΣΤΟΤΗΤΑ!P213)</f>
        <v>-0.17491656171071118</v>
      </c>
      <c r="I212" s="29">
        <f>LN(ΡΕΥΣΤΟΤΗΤΑ!Q214/ΡΕΥΣΤΟΤΗΤΑ!Q213)</f>
        <v>-0.50681472025136398</v>
      </c>
      <c r="J212" s="29">
        <f>LN(ΡΕΥΣΤΟΤΗΤΑ!R214/ΡΕΥΣΤΟΤΗΤΑ!R213)</f>
        <v>1.4775024900712224</v>
      </c>
      <c r="K212" s="29">
        <f>LN(ΡΕΥΣΤΟΤΗΤΑ!S214/ΡΕΥΣΤΟΤΗΤΑ!S213)</f>
        <v>0.11888301290725936</v>
      </c>
      <c r="L212" s="29">
        <f>LN(ΡΕΥΣΤΟΤΗΤΑ!T214/ΡΕΥΣΤΟΤΗΤΑ!T213)</f>
        <v>-1.1504081725574977</v>
      </c>
      <c r="M212" s="29">
        <f>LN(ΡΕΥΣΤΟΤΗΤΑ!U214/ΡΕΥΣΤΟΤΗΤΑ!U213)</f>
        <v>0.33666412348204267</v>
      </c>
      <c r="N212" s="29">
        <f>LN(ΡΕΥΣΤΟΤΗΤΑ!V214/ΡΕΥΣΤΟΤΗΤΑ!V213)</f>
        <v>0.40594226761479685</v>
      </c>
      <c r="O212" s="29">
        <f>LN(ΡΕΥΣΤΟΤΗΤΑ!W214/ΡΕΥΣΤΟΤΗΤΑ!W213)</f>
        <v>0.13484510326641735</v>
      </c>
      <c r="P212" s="29">
        <f>LN(ΡΕΥΣΤΟΤΗΤΑ!X214/ΡΕΥΣΤΟΤΗΤΑ!X213)</f>
        <v>0.60581489647016629</v>
      </c>
      <c r="Q212" s="75"/>
    </row>
    <row r="213" spans="1:17">
      <c r="A213" s="28">
        <v>43227</v>
      </c>
      <c r="B213" s="29">
        <f>LN(ΡΕΥΣΤΟΤΗΤΑ!J215/ΡΕΥΣΤΟΤΗΤΑ!J214)</f>
        <v>0.27788825021322999</v>
      </c>
      <c r="C213" s="29">
        <f>LN(ΡΕΥΣΤΟΤΗΤΑ!K215/ΡΕΥΣΤΟΤΗΤΑ!K214)</f>
        <v>-0.10616503628529581</v>
      </c>
      <c r="D213" s="29">
        <f>LN(ΡΕΥΣΤΟΤΗΤΑ!L215/ΡΕΥΣΤΟΤΗΤΑ!L214)</f>
        <v>-1.7012788780044139</v>
      </c>
      <c r="E213" s="29">
        <f>LN(ΡΕΥΣΤΟΤΗΤΑ!M215/ΡΕΥΣΤΟΤΗΤΑ!M214)</f>
        <v>-1.0406356141359574</v>
      </c>
      <c r="F213" s="29">
        <f>LN(ΡΕΥΣΤΟΤΗΤΑ!N215/ΡΕΥΣΤΟΤΗΤΑ!N214)</f>
        <v>0.11396625832447566</v>
      </c>
      <c r="G213" s="29">
        <f>LN(ΡΕΥΣΤΟΤΗΤΑ!O215/ΡΕΥΣΤΟΤΗΤΑ!O214)</f>
        <v>-0.39077375914539636</v>
      </c>
      <c r="H213" s="29">
        <f>LN(ΡΕΥΣΤΟΤΗΤΑ!P215/ΡΕΥΣΤΟΤΗΤΑ!P214)</f>
        <v>-0.15977128897861265</v>
      </c>
      <c r="I213" s="29">
        <f>LN(ΡΕΥΣΤΟΤΗΤΑ!Q215/ΡΕΥΣΤΟΤΗΤΑ!Q214)</f>
        <v>-1.54917452416377</v>
      </c>
      <c r="J213" s="29">
        <f>LN(ΡΕΥΣΤΟΤΗΤΑ!R215/ΡΕΥΣΤΟΤΗΤΑ!R214)</f>
        <v>-0.88485562787563454</v>
      </c>
      <c r="K213" s="29">
        <f>LN(ΡΕΥΣΤΟΤΗΤΑ!S215/ΡΕΥΣΤΟΤΗΤΑ!S214)</f>
        <v>-0.34337337625675429</v>
      </c>
      <c r="L213" s="29">
        <f>LN(ΡΕΥΣΤΟΤΗΤΑ!T215/ΡΕΥΣΤΟΤΗΤΑ!T214)</f>
        <v>-0.88003246945913149</v>
      </c>
      <c r="M213" s="29">
        <f>LN(ΡΕΥΣΤΟΤΗΤΑ!U215/ΡΕΥΣΤΟΤΗΤΑ!U214)</f>
        <v>-0.667787631852793</v>
      </c>
      <c r="N213" s="29">
        <f>LN(ΡΕΥΣΤΟΤΗΤΑ!V215/ΡΕΥΣΤΟΤΗΤΑ!V214)</f>
        <v>0.42352236447021463</v>
      </c>
      <c r="O213" s="29">
        <f>LN(ΡΕΥΣΤΟΤΗΤΑ!W215/ΡΕΥΣΤΟΤΗΤΑ!W214)</f>
        <v>-1.840685209481937</v>
      </c>
      <c r="P213" s="29">
        <f>LN(ΡΕΥΣΤΟΤΗΤΑ!X215/ΡΕΥΣΤΟΤΗΤΑ!X214)</f>
        <v>0.27222406443927927</v>
      </c>
      <c r="Q213" s="75"/>
    </row>
    <row r="214" spans="1:17">
      <c r="A214" s="28">
        <v>43228</v>
      </c>
      <c r="B214" s="29">
        <f>LN(ΡΕΥΣΤΟΤΗΤΑ!J216/ΡΕΥΣΤΟΤΗΤΑ!J215)</f>
        <v>0.16768099756041868</v>
      </c>
      <c r="C214" s="29">
        <f>LN(ΡΕΥΣΤΟΤΗΤΑ!K216/ΡΕΥΣΤΟΤΗΤΑ!K215)</f>
        <v>-0.15223466184433701</v>
      </c>
      <c r="D214" s="29">
        <f>LN(ΡΕΥΣΤΟΤΗΤΑ!L216/ΡΕΥΣΤΟΤΗΤΑ!L215)</f>
        <v>2.1731270257571591</v>
      </c>
      <c r="E214" s="29">
        <f>LN(ΡΕΥΣΤΟΤΗΤΑ!M216/ΡΕΥΣΤΟΤΗΤΑ!M215)</f>
        <v>0.75185944632762725</v>
      </c>
      <c r="F214" s="29">
        <f>LN(ΡΕΥΣΤΟΤΗΤΑ!N216/ΡΕΥΣΤΟΤΗΤΑ!N215)</f>
        <v>1.8621578389938029</v>
      </c>
      <c r="G214" s="29">
        <f>LN(ΡΕΥΣΤΟΤΗΤΑ!O216/ΡΕΥΣΤΟΤΗΤΑ!O215)</f>
        <v>0.79498787390325332</v>
      </c>
      <c r="H214" s="29">
        <f>LN(ΡΕΥΣΤΟΤΗΤΑ!P216/ΡΕΥΣΤΟΤΗΤΑ!P215)</f>
        <v>0.37090563075434912</v>
      </c>
      <c r="I214" s="29">
        <f>LN(ΡΕΥΣΤΟΤΗΤΑ!Q216/ΡΕΥΣΤΟΤΗΤΑ!Q215)</f>
        <v>1.0778144215402812</v>
      </c>
      <c r="J214" s="29">
        <f>LN(ΡΕΥΣΤΟΤΗΤΑ!R216/ΡΕΥΣΤΟΤΗΤΑ!R215)</f>
        <v>1.3495757425072443</v>
      </c>
      <c r="K214" s="29">
        <f>LN(ΡΕΥΣΤΟΤΗΤΑ!S216/ΡΕΥΣΤΟΤΗΤΑ!S215)</f>
        <v>0.73754661136532629</v>
      </c>
      <c r="L214" s="29">
        <f>LN(ΡΕΥΣΤΟΤΗΤΑ!T216/ΡΕΥΣΤΟΤΗΤΑ!T215)</f>
        <v>1.3527194247519216</v>
      </c>
      <c r="M214" s="29">
        <f>LN(ΡΕΥΣΤΟΤΗΤΑ!U216/ΡΕΥΣΤΟΤΗΤΑ!U215)</f>
        <v>0.65560147503597332</v>
      </c>
      <c r="N214" s="29">
        <f>LN(ΡΕΥΣΤΟΤΗΤΑ!V216/ΡΕΥΣΤΟΤΗΤΑ!V215)</f>
        <v>0.89776193097047707</v>
      </c>
      <c r="O214" s="29">
        <f>LN(ΡΕΥΣΤΟΤΗΤΑ!W216/ΡΕΥΣΤΟΤΗΤΑ!W215)</f>
        <v>1.5556632468400071</v>
      </c>
      <c r="P214" s="29">
        <f>LN(ΡΕΥΣΤΟΤΗΤΑ!X216/ΡΕΥΣΤΟΤΗΤΑ!X215)</f>
        <v>0.49485722058725956</v>
      </c>
      <c r="Q214" s="75"/>
    </row>
    <row r="215" spans="1:17">
      <c r="A215" s="28">
        <v>43229</v>
      </c>
      <c r="B215" s="29">
        <f>LN(ΡΕΥΣΤΟΤΗΤΑ!J217/ΡΕΥΣΤΟΤΗΤΑ!J216)</f>
        <v>-5.3592536922862456E-2</v>
      </c>
      <c r="C215" s="29">
        <f>LN(ΡΕΥΣΤΟΤΗΤΑ!K217/ΡΕΥΣΤΟΤΗΤΑ!K216)</f>
        <v>-0.54503067537659777</v>
      </c>
      <c r="D215" s="29">
        <f>LN(ΡΕΥΣΤΟΤΗΤΑ!L217/ΡΕΥΣΤΟΤΗΤΑ!L216)</f>
        <v>-2.8381033293504077</v>
      </c>
      <c r="E215" s="29">
        <f>LN(ΡΕΥΣΤΟΤΗΤΑ!M217/ΡΕΥΣΤΟΤΗΤΑ!M216)</f>
        <v>0.42161777800778716</v>
      </c>
      <c r="F215" s="29">
        <f>LN(ΡΕΥΣΤΟΤΗΤΑ!N217/ΡΕΥΣΤΟΤΗΤΑ!N216)</f>
        <v>-0.18012258798628028</v>
      </c>
      <c r="G215" s="29">
        <f>LN(ΡΕΥΣΤΟΤΗΤΑ!O217/ΡΕΥΣΤΟΤΗΤΑ!O216)</f>
        <v>-2.2676127748291055</v>
      </c>
      <c r="H215" s="29">
        <f>LN(ΡΕΥΣΤΟΤΗΤΑ!P217/ΡΕΥΣΤΟΤΗΤΑ!P216)</f>
        <v>-6.2235546338456224E-2</v>
      </c>
      <c r="I215" s="29">
        <f>LN(ΡΕΥΣΤΟΤΗΤΑ!Q217/ΡΕΥΣΤΟΤΗΤΑ!Q216)</f>
        <v>0.69509354450619232</v>
      </c>
      <c r="J215" s="29">
        <f>LN(ΡΕΥΣΤΟΤΗΤΑ!R217/ΡΕΥΣΤΟΤΗΤΑ!R216)</f>
        <v>-1.4320827141662049</v>
      </c>
      <c r="K215" s="29">
        <f>LN(ΡΕΥΣΤΟΤΗΤΑ!S217/ΡΕΥΣΤΟΤΗΤΑ!S216)</f>
        <v>-0.94885593415860403</v>
      </c>
      <c r="L215" s="29">
        <f>LN(ΡΕΥΣΤΟΤΗΤΑ!T217/ΡΕΥΣΤΟΤΗΤΑ!T216)</f>
        <v>-1.4765460413611817</v>
      </c>
      <c r="M215" s="29">
        <f>LN(ΡΕΥΣΤΟΤΗΤΑ!U217/ΡΕΥΣΤΟΤΗΤΑ!U216)</f>
        <v>0.12332863831218799</v>
      </c>
      <c r="N215" s="29">
        <f>LN(ΡΕΥΣΤΟΤΗΤΑ!V217/ΡΕΥΣΤΟΤΗΤΑ!V216)</f>
        <v>-1.5583018489854301</v>
      </c>
      <c r="O215" s="29">
        <f>LN(ΡΕΥΣΤΟΤΗΤΑ!W217/ΡΕΥΣΤΟΤΗΤΑ!W216)</f>
        <v>-0.99964112686586659</v>
      </c>
      <c r="P215" s="29">
        <f>LN(ΡΕΥΣΤΟΤΗΤΑ!X217/ΡΕΥΣΤΟΤΗΤΑ!X216)</f>
        <v>-0.11616351166573352</v>
      </c>
      <c r="Q215" s="75"/>
    </row>
    <row r="216" spans="1:17">
      <c r="A216" s="28">
        <v>43230</v>
      </c>
      <c r="B216" s="29">
        <f>LN(ΡΕΥΣΤΟΤΗΤΑ!J218/ΡΕΥΣΤΟΤΗΤΑ!J217)</f>
        <v>-0.80348706537940995</v>
      </c>
      <c r="C216" s="29">
        <f>LN(ΡΕΥΣΤΟΤΗΤΑ!K218/ΡΕΥΣΤΟΤΗΤΑ!K217)</f>
        <v>3.7283330206714697E-2</v>
      </c>
      <c r="D216" s="29">
        <f>LN(ΡΕΥΣΤΟΤΗΤΑ!L218/ΡΕΥΣΤΟΤΗΤΑ!L217)</f>
        <v>0.85125826160330054</v>
      </c>
      <c r="E216" s="29">
        <f>LN(ΡΕΥΣΤΟΤΗΤΑ!M218/ΡΕΥΣΤΟΤΗΤΑ!M217)</f>
        <v>-1.2384239779359032</v>
      </c>
      <c r="F216" s="29">
        <f>LN(ΡΕΥΣΤΟΤΗΤΑ!N218/ΡΕΥΣΤΟΤΗΤΑ!N217)</f>
        <v>-2.4542167756701838</v>
      </c>
      <c r="G216" s="29">
        <f>LN(ΡΕΥΣΤΟΤΗΤΑ!O218/ΡΕΥΣΤΟΤΗΤΑ!O217)</f>
        <v>0.31705689605970416</v>
      </c>
      <c r="H216" s="29">
        <f>LN(ΡΕΥΣΤΟΤΗΤΑ!P218/ΡΕΥΣΤΟΤΗΤΑ!P217)</f>
        <v>2.8066811613560769E-2</v>
      </c>
      <c r="I216" s="29">
        <f>LN(ΡΕΥΣΤΟΤΗΤΑ!Q218/ΡΕΥΣΤΟΤΗΤΑ!Q217)</f>
        <v>5.1804782566355255E-2</v>
      </c>
      <c r="J216" s="29">
        <f>LN(ΡΕΥΣΤΟΤΗΤΑ!R218/ΡΕΥΣΤΟΤΗΤΑ!R217)</f>
        <v>-1.1346645947939902</v>
      </c>
      <c r="K216" s="29">
        <f>LN(ΡΕΥΣΤΟΤΗΤΑ!S218/ΡΕΥΣΤΟΤΗΤΑ!S217)</f>
        <v>-0.2382526217327442</v>
      </c>
      <c r="L216" s="29">
        <f>LN(ΡΕΥΣΤΟΤΗΤΑ!T218/ΡΕΥΣΤΟΤΗΤΑ!T217)</f>
        <v>1.3152382733288333</v>
      </c>
      <c r="M216" s="29">
        <f>LN(ΡΕΥΣΤΟΤΗΤΑ!U218/ΡΕΥΣΤΟΤΗΤΑ!U217)</f>
        <v>-0.29150115142104688</v>
      </c>
      <c r="N216" s="29">
        <f>LN(ΡΕΥΣΤΟΤΗΤΑ!V218/ΡΕΥΣΤΟΤΗΤΑ!V217)</f>
        <v>0.64699970153108211</v>
      </c>
      <c r="O216" s="29">
        <f>LN(ΡΕΥΣΤΟΤΗΤΑ!W218/ΡΕΥΣΤΟΤΗΤΑ!W217)</f>
        <v>-0.64378690147025786</v>
      </c>
      <c r="P216" s="29">
        <f>LN(ΡΕΥΣΤΟΤΗΤΑ!X218/ΡΕΥΣΤΟΤΗΤΑ!X217)</f>
        <v>-1.2229945301991214</v>
      </c>
      <c r="Q216" s="75"/>
    </row>
    <row r="217" spans="1:17">
      <c r="A217" s="28">
        <v>43231</v>
      </c>
      <c r="B217" s="29">
        <f>LN(ΡΕΥΣΤΟΤΗΤΑ!J219/ΡΕΥΣΤΟΤΗΤΑ!J218)</f>
        <v>1.5484048297677504</v>
      </c>
      <c r="C217" s="29">
        <f>LN(ΡΕΥΣΤΟΤΗΤΑ!K219/ΡΕΥΣΤΟΤΗΤΑ!K218)</f>
        <v>-0.86020126522311147</v>
      </c>
      <c r="D217" s="29">
        <f>LN(ΡΕΥΣΤΟΤΗΤΑ!L219/ΡΕΥΣΤΟΤΗΤΑ!L218)</f>
        <v>7.8740564309058656E-3</v>
      </c>
      <c r="E217" s="29">
        <f>LN(ΡΕΥΣΤΟΤΗΤΑ!M219/ΡΕΥΣΤΟΤΗΤΑ!M218)</f>
        <v>-0.5687790020047313</v>
      </c>
      <c r="F217" s="29">
        <f>LN(ΡΕΥΣΤΟΤΗΤΑ!N219/ΡΕΥΣΤΟΤΗΤΑ!N218)</f>
        <v>-0.36487435419479014</v>
      </c>
      <c r="G217" s="29">
        <f>LN(ΡΕΥΣΤΟΤΗΤΑ!O219/ΡΕΥΣΤΟΤΗΤΑ!O218)</f>
        <v>-0.2976450927343372</v>
      </c>
      <c r="H217" s="29">
        <f>LN(ΡΕΥΣΤΟΤΗΤΑ!P219/ΡΕΥΣΤΟΤΗΤΑ!P218)</f>
        <v>-0.23194984177191427</v>
      </c>
      <c r="I217" s="29">
        <f>LN(ΡΕΥΣΤΟΤΗΤΑ!Q219/ΡΕΥΣΤΟΤΗΤΑ!Q218)</f>
        <v>-0.17607577953160361</v>
      </c>
      <c r="J217" s="29">
        <f>LN(ΡΕΥΣΤΟΤΗΤΑ!R219/ΡΕΥΣΤΟΤΗΤΑ!R218)</f>
        <v>1.4007556122589804</v>
      </c>
      <c r="K217" s="29">
        <f>LN(ΡΕΥΣΤΟΤΗΤΑ!S219/ΡΕΥΣΤΟΤΗΤΑ!S218)</f>
        <v>-0.29467969290284396</v>
      </c>
      <c r="L217" s="29">
        <f>LN(ΡΕΥΣΤΟΤΗΤΑ!T219/ΡΕΥΣΤΟΤΗΤΑ!T218)</f>
        <v>9.4971541128552231E-2</v>
      </c>
      <c r="M217" s="29">
        <f>LN(ΡΕΥΣΤΟΤΗΤΑ!U219/ΡΕΥΣΤΟΤΗΤΑ!U218)</f>
        <v>0.31054745102008213</v>
      </c>
      <c r="N217" s="29">
        <f>LN(ΡΕΥΣΤΟΤΗΤΑ!V219/ΡΕΥΣΤΟΤΗΤΑ!V218)</f>
        <v>-1.1256047354480407</v>
      </c>
      <c r="O217" s="29">
        <f>LN(ΡΕΥΣΤΟΤΗΤΑ!W219/ΡΕΥΣΤΟΤΗΤΑ!W218)</f>
        <v>-0.26160305563116121</v>
      </c>
      <c r="P217" s="29">
        <f>LN(ΡΕΥΣΤΟΤΗΤΑ!X219/ΡΕΥΣΤΟΤΗΤΑ!X218)</f>
        <v>0.38213018323720044</v>
      </c>
      <c r="Q217" s="75"/>
    </row>
    <row r="218" spans="1:17">
      <c r="A218" s="28">
        <v>43234</v>
      </c>
      <c r="B218" s="29">
        <f>LN(ΡΕΥΣΤΟΤΗΤΑ!J220/ΡΕΥΣΤΟΤΗΤΑ!J219)</f>
        <v>-1.8953841014217983</v>
      </c>
      <c r="C218" s="29">
        <f>LN(ΡΕΥΣΤΟΤΗΤΑ!K220/ΡΕΥΣΤΟΤΗΤΑ!K219)</f>
        <v>1.1888404239733297</v>
      </c>
      <c r="D218" s="29">
        <f>LN(ΡΕΥΣΤΟΤΗΤΑ!L220/ΡΕΥΣΤΟΤΗΤΑ!L219)</f>
        <v>-0.24795872043393374</v>
      </c>
      <c r="E218" s="29">
        <f>LN(ΡΕΥΣΤΟΤΗΤΑ!M220/ΡΕΥΣΤΟΤΗΤΑ!M219)</f>
        <v>0.84326678207535388</v>
      </c>
      <c r="F218" s="29">
        <f>LN(ΡΕΥΣΤΟΤΗΤΑ!N220/ΡΕΥΣΤΟΤΗΤΑ!N219)</f>
        <v>-0.35245497196346909</v>
      </c>
      <c r="G218" s="29">
        <f>LN(ΡΕΥΣΤΟΤΗΤΑ!O220/ΡΕΥΣΤΟΤΗΤΑ!O219)</f>
        <v>-0.86812632607558227</v>
      </c>
      <c r="H218" s="29">
        <f>LN(ΡΕΥΣΤΟΤΗΤΑ!P220/ΡΕΥΣΤΟΤΗΤΑ!P219)</f>
        <v>-0.19711748175128008</v>
      </c>
      <c r="I218" s="29">
        <f>LN(ΡΕΥΣΤΟΤΗΤΑ!Q220/ΡΕΥΣΤΟΤΗΤΑ!Q219)</f>
        <v>-1.1975565678805258</v>
      </c>
      <c r="J218" s="29">
        <f>LN(ΡΕΥΣΤΟΤΗΤΑ!R220/ΡΕΥΣΤΟΤΗΤΑ!R219)</f>
        <v>-0.88618507828970128</v>
      </c>
      <c r="K218" s="29">
        <f>LN(ΡΕΥΣΤΟΤΗΤΑ!S220/ΡΕΥΣΤΟΤΗΤΑ!S219)</f>
        <v>0.37898851427291325</v>
      </c>
      <c r="L218" s="29">
        <f>LN(ΡΕΥΣΤΟΤΗΤΑ!T220/ΡΕΥΣΤΟΤΗΤΑ!T219)</f>
        <v>-0.97196505641446596</v>
      </c>
      <c r="M218" s="29">
        <f>LN(ΡΕΥΣΤΟΤΗΤΑ!U220/ΡΕΥΣΤΟΤΗΤΑ!U219)</f>
        <v>-0.34127373317522297</v>
      </c>
      <c r="N218" s="29">
        <f>LN(ΡΕΥΣΤΟΤΗΤΑ!V220/ΡΕΥΣΤΟΤΗΤΑ!V219)</f>
        <v>1.0581617222453197</v>
      </c>
      <c r="O218" s="29">
        <f>LN(ΡΕΥΣΤΟΤΗΤΑ!W220/ΡΕΥΣΤΟΤΗΤΑ!W219)</f>
        <v>0.24442216723145813</v>
      </c>
      <c r="P218" s="29">
        <f>LN(ΡΕΥΣΤΟΤΗΤΑ!X220/ΡΕΥΣΤΟΤΗΤΑ!X219)</f>
        <v>-0.52199165663175751</v>
      </c>
      <c r="Q218" s="75"/>
    </row>
    <row r="219" spans="1:17">
      <c r="A219" s="28">
        <v>43235</v>
      </c>
      <c r="B219" s="29">
        <f>LN(ΡΕΥΣΤΟΤΗΤΑ!J221/ΡΕΥΣΤΟΤΗΤΑ!J220)</f>
        <v>0.54627185889095264</v>
      </c>
      <c r="C219" s="29">
        <f>LN(ΡΕΥΣΤΟΤΗΤΑ!K221/ΡΕΥΣΤΟΤΗΤΑ!K220)</f>
        <v>4.0601109988265445E-2</v>
      </c>
      <c r="D219" s="29">
        <f>LN(ΡΕΥΣΤΟΤΗΤΑ!L221/ΡΕΥΣΤΟΤΗΤΑ!L220)</f>
        <v>-1.1661704396794008</v>
      </c>
      <c r="E219" s="29">
        <f>LN(ΡΕΥΣΤΟΤΗΤΑ!M221/ΡΕΥΣΤΟΤΗΤΑ!M220)</f>
        <v>0.397368011900325</v>
      </c>
      <c r="F219" s="29">
        <f>LN(ΡΕΥΣΤΟΤΗΤΑ!N221/ΡΕΥΣΤΟΤΗΤΑ!N220)</f>
        <v>-0.57874749940636872</v>
      </c>
      <c r="G219" s="29">
        <f>LN(ΡΕΥΣΤΟΤΗΤΑ!O221/ΡΕΥΣΤΟΤΗΤΑ!O220)</f>
        <v>0.9398283302710313</v>
      </c>
      <c r="H219" s="29">
        <f>LN(ΡΕΥΣΤΟΤΗΤΑ!P221/ΡΕΥΣΤΟΤΗΤΑ!P220)</f>
        <v>0.25045606939434994</v>
      </c>
      <c r="I219" s="29">
        <f>LN(ΡΕΥΣΤΟΤΗΤΑ!Q221/ΡΕΥΣΤΟΤΗΤΑ!Q220)</f>
        <v>-1.1421825403187306E-2</v>
      </c>
      <c r="J219" s="29">
        <f>LN(ΡΕΥΣΤΟΤΗΤΑ!R221/ΡΕΥΣΤΟΤΗΤΑ!R220)</f>
        <v>0.51663982306811707</v>
      </c>
      <c r="K219" s="29">
        <f>LN(ΡΕΥΣΤΟΤΗΤΑ!S221/ΡΕΥΣΤΟΤΗΤΑ!S220)</f>
        <v>1.0756387809630188</v>
      </c>
      <c r="L219" s="29">
        <f>LN(ΡΕΥΣΤΟΤΗΤΑ!T221/ΡΕΥΣΤΟΤΗΤΑ!T220)</f>
        <v>2.0360677607190176</v>
      </c>
      <c r="M219" s="29">
        <f>LN(ΡΕΥΣΤΟΤΗΤΑ!U221/ΡΕΥΣΤΟΤΗΤΑ!U220)</f>
        <v>-0.1779990662052747</v>
      </c>
      <c r="N219" s="29">
        <f>LN(ΡΕΥΣΤΟΤΗΤΑ!V221/ΡΕΥΣΤΟΤΗΤΑ!V220)</f>
        <v>0.82823631055046099</v>
      </c>
      <c r="O219" s="29">
        <f>LN(ΡΕΥΣΤΟΤΗΤΑ!W221/ΡΕΥΣΤΟΤΗΤΑ!W220)</f>
        <v>1.4148445679879913</v>
      </c>
      <c r="P219" s="29">
        <f>LN(ΡΕΥΣΤΟΤΗΤΑ!X221/ΡΕΥΣΤΟΤΗΤΑ!X220)</f>
        <v>0.22277282960202729</v>
      </c>
      <c r="Q219" s="75"/>
    </row>
    <row r="220" spans="1:17">
      <c r="A220" s="28">
        <v>43236</v>
      </c>
      <c r="B220" s="29">
        <f>LN(ΡΕΥΣΤΟΤΗΤΑ!J222/ΡΕΥΣΤΟΤΗΤΑ!J221)</f>
        <v>1.2818306618242994</v>
      </c>
      <c r="C220" s="29">
        <f>LN(ΡΕΥΣΤΟΤΗΤΑ!K222/ΡΕΥΣΤΟΤΗΤΑ!K221)</f>
        <v>9.9022069381768607E-2</v>
      </c>
      <c r="D220" s="29">
        <f>LN(ΡΕΥΣΤΟΤΗΤΑ!L222/ΡΕΥΣΤΟΤΗΤΑ!L221)</f>
        <v>5.3799716781159148</v>
      </c>
      <c r="E220" s="29">
        <f>LN(ΡΕΥΣΤΟΤΗΤΑ!M222/ΡΕΥΣΤΟΤΗΤΑ!M221)</f>
        <v>-0.55830171801585582</v>
      </c>
      <c r="F220" s="29">
        <f>LN(ΡΕΥΣΤΟΤΗΤΑ!N222/ΡΕΥΣΤΟΤΗΤΑ!N221)</f>
        <v>0.81758512275696771</v>
      </c>
      <c r="G220" s="29">
        <f>LN(ΡΕΥΣΤΟΤΗΤΑ!O222/ΡΕΥΣΤΟΤΗΤΑ!O221)</f>
        <v>0.98202150352553264</v>
      </c>
      <c r="H220" s="29">
        <f>LN(ΡΕΥΣΤΟΤΗΤΑ!P222/ΡΕΥΣΤΟΤΗΤΑ!P221)</f>
        <v>0.61505083186436205</v>
      </c>
      <c r="I220" s="29">
        <f>LN(ΡΕΥΣΤΟΤΗΤΑ!Q222/ΡΕΥΣΤΟΤΗΤΑ!Q221)</f>
        <v>-0.18663556459934191</v>
      </c>
      <c r="J220" s="29">
        <f>LN(ΡΕΥΣΤΟΤΗΤΑ!R222/ΡΕΥΣΤΟΤΗΤΑ!R221)</f>
        <v>0.44906909535370754</v>
      </c>
      <c r="K220" s="29">
        <f>LN(ΡΕΥΣΤΟΤΗΤΑ!S222/ΡΕΥΣΤΟΤΗΤΑ!S221)</f>
        <v>0.1549319501556278</v>
      </c>
      <c r="L220" s="29">
        <f>LN(ΡΕΥΣΤΟΤΗΤΑ!T222/ΡΕΥΣΤΟΤΗΤΑ!T221)</f>
        <v>-1.2219550926851046</v>
      </c>
      <c r="M220" s="29">
        <f>LN(ΡΕΥΣΤΟΤΗΤΑ!U222/ΡΕΥΣΤΟΤΗΤΑ!U221)</f>
        <v>0.59794120999582157</v>
      </c>
      <c r="N220" s="29">
        <f>LN(ΡΕΥΣΤΟΤΗΤΑ!V222/ΡΕΥΣΤΟΤΗΤΑ!V221)</f>
        <v>-0.31962056191244409</v>
      </c>
      <c r="O220" s="29">
        <f>LN(ΡΕΥΣΤΟΤΗΤΑ!W222/ΡΕΥΣΤΟΤΗΤΑ!W221)</f>
        <v>-0.13369356668397894</v>
      </c>
      <c r="P220" s="29">
        <f>LN(ΡΕΥΣΤΟΤΗΤΑ!X222/ΡΕΥΣΤΟΤΗΤΑ!X221)</f>
        <v>2.9062315342073347E-2</v>
      </c>
      <c r="Q220" s="75"/>
    </row>
    <row r="221" spans="1:17">
      <c r="A221" s="28">
        <v>43237</v>
      </c>
      <c r="B221" s="29">
        <f>LN(ΡΕΥΣΤΟΤΗΤΑ!J223/ΡΕΥΣΤΟΤΗΤΑ!J222)</f>
        <v>-0.7097179840363429</v>
      </c>
      <c r="C221" s="29">
        <f>LN(ΡΕΥΣΤΟΤΗΤΑ!K223/ΡΕΥΣΤΟΤΗΤΑ!K222)</f>
        <v>-0.55092311808398098</v>
      </c>
      <c r="D221" s="29">
        <f>LN(ΡΕΥΣΤΟΤΗΤΑ!L223/ΡΕΥΣΤΟΤΗΤΑ!L222)</f>
        <v>0.3677762323647874</v>
      </c>
      <c r="E221" s="29">
        <f>LN(ΡΕΥΣΤΟΤΗΤΑ!M223/ΡΕΥΣΤΟΤΗΤΑ!M222)</f>
        <v>1.026522235401288</v>
      </c>
      <c r="F221" s="29">
        <f>LN(ΡΕΥΣΤΟΤΗΤΑ!N223/ΡΕΥΣΤΟΤΗΤΑ!N222)</f>
        <v>0.20581108032739967</v>
      </c>
      <c r="G221" s="29">
        <f>LN(ΡΕΥΣΤΟΤΗΤΑ!O223/ΡΕΥΣΤΟΤΗΤΑ!O222)</f>
        <v>-1.3168249871520665</v>
      </c>
      <c r="H221" s="29">
        <f>LN(ΡΕΥΣΤΟΤΗΤΑ!P223/ΡΕΥΣΤΟΤΗΤΑ!P222)</f>
        <v>-0.15073246254090072</v>
      </c>
      <c r="I221" s="29">
        <f>LN(ΡΕΥΣΤΟΤΗΤΑ!Q223/ΡΕΥΣΤΟΤΗΤΑ!Q222)</f>
        <v>0.16549467826771938</v>
      </c>
      <c r="J221" s="29">
        <f>LN(ΡΕΥΣΤΟΤΗΤΑ!R223/ΡΕΥΣΤΟΤΗΤΑ!R222)</f>
        <v>-1.5829216766935996</v>
      </c>
      <c r="K221" s="29">
        <f>LN(ΡΕΥΣΤΟΤΗΤΑ!S223/ΡΕΥΣΤΟΤΗΤΑ!S222)</f>
        <v>-0.49275390310268996</v>
      </c>
      <c r="L221" s="29">
        <f>LN(ΡΕΥΣΤΟΤΗΤΑ!T223/ΡΕΥΣΤΟΤΗΤΑ!T222)</f>
        <v>-0.53660424740212442</v>
      </c>
      <c r="M221" s="29">
        <f>LN(ΡΕΥΣΤΟΤΗΤΑ!U223/ΡΕΥΣΤΟΤΗΤΑ!U222)</f>
        <v>9.7941625319024533E-2</v>
      </c>
      <c r="N221" s="29">
        <f>LN(ΡΕΥΣΤΟΤΗΤΑ!V223/ΡΕΥΣΤΟΤΗΤΑ!V222)</f>
        <v>-0.27249543877555044</v>
      </c>
      <c r="O221" s="29">
        <f>LN(ΡΕΥΣΤΟΤΗΤΑ!W223/ΡΕΥΣΤΟΤΗΤΑ!W222)</f>
        <v>-0.93029002723070009</v>
      </c>
      <c r="P221" s="29">
        <f>LN(ΡΕΥΣΤΟΤΗΤΑ!X223/ΡΕΥΣΤΟΤΗΤΑ!X222)</f>
        <v>0.29821957775456676</v>
      </c>
      <c r="Q221" s="75"/>
    </row>
    <row r="222" spans="1:17">
      <c r="A222" s="28">
        <v>43238</v>
      </c>
      <c r="B222" s="29">
        <f>LN(ΡΕΥΣΤΟΤΗΤΑ!J224/ΡΕΥΣΤΟΤΗΤΑ!J223)</f>
        <v>0.11538604107696922</v>
      </c>
      <c r="C222" s="29">
        <f>LN(ΡΕΥΣΤΟΤΗΤΑ!K224/ΡΕΥΣΤΟΤΗΤΑ!K223)</f>
        <v>-8.2465881531963325E-2</v>
      </c>
      <c r="D222" s="29">
        <f>LN(ΡΕΥΣΤΟΤΗΤΑ!L224/ΡΕΥΣΤΟΤΗΤΑ!L223)</f>
        <v>-3.3586892194828297</v>
      </c>
      <c r="E222" s="29">
        <f>LN(ΡΕΥΣΤΟΤΗΤΑ!M224/ΡΕΥΣΤΟΤΗΤΑ!M223)</f>
        <v>1.4033836929153063</v>
      </c>
      <c r="F222" s="29">
        <f>LN(ΡΕΥΣΤΟΤΗΤΑ!N224/ΡΕΥΣΤΟΤΗΤΑ!N223)</f>
        <v>1.364849589887438</v>
      </c>
      <c r="G222" s="29">
        <f>LN(ΡΕΥΣΤΟΤΗΤΑ!O224/ΡΕΥΣΤΟΤΗΤΑ!O223)</f>
        <v>-0.69439848416429995</v>
      </c>
      <c r="H222" s="29">
        <f>LN(ΡΕΥΣΤΟΤΗΤΑ!P224/ΡΕΥΣΤΟΤΗΤΑ!P223)</f>
        <v>-7.3551137443224973E-2</v>
      </c>
      <c r="I222" s="29">
        <f>LN(ΡΕΥΣΤΟΤΗΤΑ!Q224/ΡΕΥΣΤΟΤΗΤΑ!Q223)</f>
        <v>0.28424899090779482</v>
      </c>
      <c r="J222" s="29">
        <f>LN(ΡΕΥΣΤΟΤΗΤΑ!R224/ΡΕΥΣΤΟΤΗΤΑ!R223)</f>
        <v>1.5216658913958661</v>
      </c>
      <c r="K222" s="29">
        <f>LN(ΡΕΥΣΤΟΤΗΤΑ!S224/ΡΕΥΣΤΟΤΗΤΑ!S223)</f>
        <v>0.29478714981329807</v>
      </c>
      <c r="L222" s="29">
        <f>LN(ΡΕΥΣΤΟΤΗΤΑ!T224/ΡΕΥΣΤΟΤΗΤΑ!T223)</f>
        <v>-0.12321242364958428</v>
      </c>
      <c r="M222" s="29">
        <f>LN(ΡΕΥΣΤΟΤΗΤΑ!U224/ΡΕΥΣΤΟΤΗΤΑ!U223)</f>
        <v>0.84994345612244848</v>
      </c>
      <c r="N222" s="29">
        <f>LN(ΡΕΥΣΤΟΤΗΤΑ!V224/ΡΕΥΣΤΟΤΗΤΑ!V223)</f>
        <v>0.68860587533173401</v>
      </c>
      <c r="O222" s="29">
        <f>LN(ΡΕΥΣΤΟΤΗΤΑ!W224/ΡΕΥΣΤΟΤΗΤΑ!W223)</f>
        <v>0.30227284517467579</v>
      </c>
      <c r="P222" s="29">
        <f>LN(ΡΕΥΣΤΟΤΗΤΑ!X224/ΡΕΥΣΤΟΤΗΤΑ!X223)</f>
        <v>1.3141124477759181</v>
      </c>
      <c r="Q222" s="75"/>
    </row>
    <row r="223" spans="1:17">
      <c r="A223" s="28">
        <v>43241</v>
      </c>
      <c r="B223" s="29">
        <f>LN(ΡΕΥΣΤΟΤΗΤΑ!J225/ΡΕΥΣΤΟΤΗΤΑ!J224)</f>
        <v>0.65431839019387139</v>
      </c>
      <c r="C223" s="29">
        <f>LN(ΡΕΥΣΤΟΤΗΤΑ!K225/ΡΕΥΣΤΟΤΗΤΑ!K224)</f>
        <v>-0.65617442277549365</v>
      </c>
      <c r="D223" s="29">
        <f>LN(ΡΕΥΣΤΟΤΗΤΑ!L225/ΡΕΥΣΤΟΤΗΤΑ!L224)</f>
        <v>-1.1690855453254956</v>
      </c>
      <c r="E223" s="29">
        <f>LN(ΡΕΥΣΤΟΤΗΤΑ!M225/ΡΕΥΣΤΟΤΗΤΑ!M224)</f>
        <v>-2.5211766352065186</v>
      </c>
      <c r="F223" s="29">
        <f>LN(ΡΕΥΣΤΟΤΗΤΑ!N225/ΡΕΥΣΤΟΤΗΤΑ!N224)</f>
        <v>0.94096968036898687</v>
      </c>
      <c r="G223" s="29">
        <f>LN(ΡΕΥΣΤΟΤΗΤΑ!O225/ΡΕΥΣΤΟΤΗΤΑ!O224)</f>
        <v>1.0997246358350838</v>
      </c>
      <c r="H223" s="29">
        <f>LN(ΡΕΥΣΤΟΤΗΤΑ!P225/ΡΕΥΣΤΟΤΗΤΑ!P224)</f>
        <v>-0.55968661197313074</v>
      </c>
      <c r="I223" s="29">
        <f>LN(ΡΕΥΣΤΟΤΗΤΑ!Q225/ΡΕΥΣΤΟΤΗΤΑ!Q224)</f>
        <v>-0.56893034175742452</v>
      </c>
      <c r="J223" s="29">
        <f>LN(ΡΕΥΣΤΟΤΗΤΑ!R225/ΡΕΥΣΤΟΤΗΤΑ!R224)</f>
        <v>0.54224853611906443</v>
      </c>
      <c r="K223" s="29">
        <f>LN(ΡΕΥΣΤΟΤΗΤΑ!S225/ΡΕΥΣΤΟΤΗΤΑ!S224)</f>
        <v>0.70722079605615629</v>
      </c>
      <c r="L223" s="29">
        <f>LN(ΡΕΥΣΤΟΤΗΤΑ!T225/ΡΕΥΣΤΟΤΗΤΑ!T224)</f>
        <v>-0.34171700388850801</v>
      </c>
      <c r="M223" s="29">
        <f>LN(ΡΕΥΣΤΟΤΗΤΑ!U225/ΡΕΥΣΤΟΤΗΤΑ!U224)</f>
        <v>-1.0819182582506301</v>
      </c>
      <c r="N223" s="29">
        <f>LN(ΡΕΥΣΤΟΤΗΤΑ!V225/ΡΕΥΣΤΟΤΗΤΑ!V224)</f>
        <v>-0.67653341995883642</v>
      </c>
      <c r="O223" s="29">
        <f>LN(ΡΕΥΣΤΟΤΗΤΑ!W225/ΡΕΥΣΤΟΤΗΤΑ!W224)</f>
        <v>1.6547646498910782</v>
      </c>
      <c r="P223" s="29">
        <f>LN(ΡΕΥΣΤΟΤΗΤΑ!X225/ΡΕΥΣΤΟΤΗΤΑ!X224)</f>
        <v>1.1557976172325111</v>
      </c>
      <c r="Q223" s="75"/>
    </row>
    <row r="224" spans="1:17">
      <c r="A224" s="28">
        <v>43242</v>
      </c>
      <c r="B224" s="29">
        <f>LN(ΡΕΥΣΤΟΤΗΤΑ!J226/ΡΕΥΣΤΟΤΗΤΑ!J225)</f>
        <v>-0.40925042041268783</v>
      </c>
      <c r="C224" s="29">
        <f>LN(ΡΕΥΣΤΟΤΗΤΑ!K226/ΡΕΥΣΤΟΤΗΤΑ!K225)</f>
        <v>1.2492029789755144</v>
      </c>
      <c r="D224" s="29">
        <v>0</v>
      </c>
      <c r="E224" s="29">
        <f>LN(ΡΕΥΣΤΟΤΗΤΑ!M226/ΡΕΥΣΤΟΤΗΤΑ!M225)</f>
        <v>0.51391791928434161</v>
      </c>
      <c r="F224" s="29">
        <f>LN(ΡΕΥΣΤΟΤΗΤΑ!N226/ΡΕΥΣΤΟΤΗΤΑ!N225)</f>
        <v>-2.5551592216136578</v>
      </c>
      <c r="G224" s="29">
        <f>LN(ΡΕΥΣΤΟΤΗΤΑ!O226/ΡΕΥΣΤΟΤΗΤΑ!O225)</f>
        <v>0.39090718023183924</v>
      </c>
      <c r="H224" s="29">
        <f>LN(ΡΕΥΣΤΟΤΗΤΑ!P226/ΡΕΥΣΤΟΤΗΤΑ!P225)</f>
        <v>0.50395361067836741</v>
      </c>
      <c r="I224" s="29">
        <f>LN(ΡΕΥΣΤΟΤΗΤΑ!Q226/ΡΕΥΣΤΟΤΗΤΑ!Q225)</f>
        <v>0.98472086638637157</v>
      </c>
      <c r="J224" s="29">
        <f>LN(ΡΕΥΣΤΟΤΗΤΑ!R226/ΡΕΥΣΤΟΤΗΤΑ!R225)</f>
        <v>-1.7885975582890838</v>
      </c>
      <c r="K224" s="29">
        <f>LN(ΡΕΥΣΤΟΤΗΤΑ!S226/ΡΕΥΣΤΟΤΗΤΑ!S225)</f>
        <v>-0.82243461068788337</v>
      </c>
      <c r="L224" s="29">
        <f>LN(ΡΕΥΣΤΟΤΗΤΑ!T226/ΡΕΥΣΤΟΤΗΤΑ!T225)</f>
        <v>1.1208578976154295</v>
      </c>
      <c r="M224" s="29">
        <f>LN(ΡΕΥΣΤΟΤΗΤΑ!U226/ΡΕΥΣΤΟΤΗΤΑ!U225)</f>
        <v>4.9608488365311648E-2</v>
      </c>
      <c r="N224" s="29">
        <f>LN(ΡΕΥΣΤΟΤΗΤΑ!V226/ΡΕΥΣΤΟΤΗΤΑ!V225)</f>
        <v>0.17927550301910583</v>
      </c>
      <c r="O224" s="29">
        <f>LN(ΡΕΥΣΤΟΤΗΤΑ!W226/ΡΕΥΣΤΟΤΗΤΑ!W225)</f>
        <v>-0.47419635209276295</v>
      </c>
      <c r="P224" s="29">
        <f>LN(ΡΕΥΣΤΟΤΗΤΑ!X226/ΡΕΥΣΤΟΤΗΤΑ!X225)</f>
        <v>-0.95246331810333662</v>
      </c>
      <c r="Q224" s="75"/>
    </row>
    <row r="225" spans="1:17">
      <c r="A225" s="28">
        <v>43243</v>
      </c>
      <c r="B225" s="29">
        <f>LN(ΡΕΥΣΤΟΤΗΤΑ!J227/ΡΕΥΣΤΟΤΗΤΑ!J226)</f>
        <v>-0.17710157444523425</v>
      </c>
      <c r="C225" s="29">
        <f>LN(ΡΕΥΣΤΟΤΗΤΑ!K227/ΡΕΥΣΤΟΤΗΤΑ!K226)</f>
        <v>-0.55687999297212942</v>
      </c>
      <c r="D225" s="29">
        <v>0</v>
      </c>
      <c r="E225" s="29">
        <f>LN(ΡΕΥΣΤΟΤΗΤΑ!M227/ΡΕΥΣΤΟΤΗΤΑ!M226)</f>
        <v>-0.6977892171049207</v>
      </c>
      <c r="F225" s="29">
        <f>LN(ΡΕΥΣΤΟΤΗΤΑ!N227/ΡΕΥΣΤΟΤΗΤΑ!N226)</f>
        <v>0.45584508954314595</v>
      </c>
      <c r="G225" s="29">
        <f>LN(ΡΕΥΣΤΟΤΗΤΑ!O227/ΡΕΥΣΤΟΤΗΤΑ!O226)</f>
        <v>0.65462560253736179</v>
      </c>
      <c r="H225" s="29">
        <f>LN(ΡΕΥΣΤΟΤΗΤΑ!P227/ΡΕΥΣΤΟΤΗΤΑ!P226)</f>
        <v>-0.5507197132566517</v>
      </c>
      <c r="I225" s="29">
        <f>LN(ΡΕΥΣΤΟΤΗΤΑ!Q227/ΡΕΥΣΤΟΤΗΤΑ!Q226)</f>
        <v>1.1829011273088241</v>
      </c>
      <c r="J225" s="29">
        <f>LN(ΡΕΥΣΤΟΤΗΤΑ!R227/ΡΕΥΣΤΟΤΗΤΑ!R226)</f>
        <v>0.51449576078898263</v>
      </c>
      <c r="K225" s="29">
        <f>LN(ΡΕΥΣΤΟΤΗΤΑ!S227/ΡΕΥΣΤΟΤΗΤΑ!S226)</f>
        <v>0.10993997198822671</v>
      </c>
      <c r="L225" s="29">
        <f>LN(ΡΕΥΣΤΟΤΗΤΑ!T227/ΡΕΥΣΤΟΤΗΤΑ!T226)</f>
        <v>-0.15979323581344809</v>
      </c>
      <c r="M225" s="29">
        <f>LN(ΡΕΥΣΤΟΤΗΤΑ!U227/ΡΕΥΣΤΟΤΗΤΑ!U226)</f>
        <v>-0.16239722632318609</v>
      </c>
      <c r="N225" s="29">
        <f>LN(ΡΕΥΣΤΟΤΗΤΑ!V227/ΡΕΥΣΤΟΤΗΤΑ!V226)</f>
        <v>-5.9115354141312998E-2</v>
      </c>
      <c r="O225" s="29">
        <f>LN(ΡΕΥΣΤΟΤΗΤΑ!W227/ΡΕΥΣΤΟΤΗΤΑ!W226)</f>
        <v>0.19571494638021536</v>
      </c>
      <c r="P225" s="29">
        <f>LN(ΡΕΥΣΤΟΤΗΤΑ!X227/ΡΕΥΣΤΟΤΗΤΑ!X226)</f>
        <v>-0.5425311716834138</v>
      </c>
      <c r="Q225" s="75"/>
    </row>
    <row r="226" spans="1:17">
      <c r="A226" s="28">
        <v>43244</v>
      </c>
      <c r="B226" s="29">
        <f>LN(ΡΕΥΣΤΟΤΗΤΑ!J228/ΡΕΥΣΤΟΤΗΤΑ!J227)</f>
        <v>9.8404946681162953E-2</v>
      </c>
      <c r="C226" s="29">
        <f>LN(ΡΕΥΣΤΟΤΗΤΑ!K228/ΡΕΥΣΤΟΤΗΤΑ!K227)</f>
        <v>0.27076694611393515</v>
      </c>
      <c r="D226" s="29">
        <f>LN(ΡΕΥΣΤΟΤΗΤΑ!L228/ΡΕΥΣΤΟΤΗΤΑ!L227)</f>
        <v>-1.869083552662598</v>
      </c>
      <c r="E226" s="29">
        <f>LN(ΡΕΥΣΤΟΤΗΤΑ!M228/ΡΕΥΣΤΟΤΗΤΑ!M227)</f>
        <v>0.93897672018566236</v>
      </c>
      <c r="F226" s="29">
        <f>LN(ΡΕΥΣΤΟΤΗΤΑ!N228/ΡΕΥΣΤΟΤΗΤΑ!N227)</f>
        <v>1.2727652851877531</v>
      </c>
      <c r="G226" s="29">
        <f>LN(ΡΕΥΣΤΟΤΗΤΑ!O228/ΡΕΥΣΤΟΤΗΤΑ!O227)</f>
        <v>1.0500370291111625</v>
      </c>
      <c r="H226" s="29">
        <f>LN(ΡΕΥΣΤΟΤΗΤΑ!P228/ΡΕΥΣΤΟΤΗΤΑ!P227)</f>
        <v>0.1993810285803248</v>
      </c>
      <c r="I226" s="29">
        <f>LN(ΡΕΥΣΤΟΤΗΤΑ!Q228/ΡΕΥΣΤΟΤΗΤΑ!Q227)</f>
        <v>-0.97925214330103338</v>
      </c>
      <c r="J226" s="29">
        <f>LN(ΡΕΥΣΤΟΤΗΤΑ!R228/ΡΕΥΣΤΟΤΗΤΑ!R227)</f>
        <v>1.3487706973942124</v>
      </c>
      <c r="K226" s="29">
        <f>LN(ΡΕΥΣΤΟΤΗΤΑ!S228/ΡΕΥΣΤΟΤΗΤΑ!S227)</f>
        <v>-0.43711063819908808</v>
      </c>
      <c r="L226" s="29">
        <f>LN(ΡΕΥΣΤΟΤΗΤΑ!T228/ΡΕΥΣΤΟΤΗΤΑ!T227)</f>
        <v>-1.1074744188848016</v>
      </c>
      <c r="M226" s="29">
        <f>LN(ΡΕΥΣΤΟΤΗΤΑ!U228/ΡΕΥΣΤΟΤΗΤΑ!U227)</f>
        <v>0.39043688909135155</v>
      </c>
      <c r="N226" s="29">
        <f>LN(ΡΕΥΣΤΟΤΗΤΑ!V228/ΡΕΥΣΤΟΤΗΤΑ!V227)</f>
        <v>0.54676567631599138</v>
      </c>
      <c r="O226" s="29">
        <f>LN(ΡΕΥΣΤΟΤΗΤΑ!W228/ΡΕΥΣΤΟΤΗΤΑ!W227)</f>
        <v>-0.5868317269396508</v>
      </c>
      <c r="P226" s="29">
        <f>LN(ΡΕΥΣΤΟΤΗΤΑ!X228/ΡΕΥΣΤΟΤΗΤΑ!X227)</f>
        <v>-1.2659575836357071</v>
      </c>
      <c r="Q226" s="75"/>
    </row>
    <row r="227" spans="1:17">
      <c r="A227" s="28">
        <v>43245</v>
      </c>
      <c r="B227" s="29">
        <f>LN(ΡΕΥΣΤΟΤΗΤΑ!J229/ΡΕΥΣΤΟΤΗΤΑ!J228)</f>
        <v>5.6441310904951837E-2</v>
      </c>
      <c r="C227" s="29">
        <f>LN(ΡΕΥΣΤΟΤΗΤΑ!K229/ΡΕΥΣΤΟΤΗΤΑ!K228)</f>
        <v>0.26907041277032334</v>
      </c>
      <c r="D227" s="29">
        <f>LN(ΡΕΥΣΤΟΤΗΤΑ!L229/ΡΕΥΣΤΟΤΗΤΑ!L228)</f>
        <v>-2.9385738597140425</v>
      </c>
      <c r="E227" s="29">
        <f>LN(ΡΕΥΣΤΟΤΗΤΑ!M229/ΡΕΥΣΤΟΤΗΤΑ!M228)</f>
        <v>-0.14778405887245311</v>
      </c>
      <c r="F227" s="29">
        <f>LN(ΡΕΥΣΤΟΤΗΤΑ!N229/ΡΕΥΣΤΟΤΗΤΑ!N228)</f>
        <v>-0.5455187180429969</v>
      </c>
      <c r="G227" s="29">
        <f>LN(ΡΕΥΣΤΟΤΗΤΑ!O229/ΡΕΥΣΤΟΤΗΤΑ!O228)</f>
        <v>-0.11443417785627004</v>
      </c>
      <c r="H227" s="29">
        <f>LN(ΡΕΥΣΤΟΤΗΤΑ!P229/ΡΕΥΣΤΟΤΗΤΑ!P228)</f>
        <v>0.24919673624634461</v>
      </c>
      <c r="I227" s="29">
        <f>LN(ΡΕΥΣΤΟΤΗΤΑ!Q229/ΡΕΥΣΤΟΤΗΤΑ!Q228)</f>
        <v>-0.95136775821182495</v>
      </c>
      <c r="J227" s="29">
        <f>LN(ΡΕΥΣΤΟΤΗΤΑ!R229/ΡΕΥΣΤΟΤΗΤΑ!R228)</f>
        <v>-0.37669411350040338</v>
      </c>
      <c r="K227" s="29">
        <f>LN(ΡΕΥΣΤΟΤΗΤΑ!S229/ΡΕΥΣΤΟΤΗΤΑ!S228)</f>
        <v>0.17201558766134822</v>
      </c>
      <c r="L227" s="29">
        <f>LN(ΡΕΥΣΤΟΤΗΤΑ!T229/ΡΕΥΣΤΟΤΗΤΑ!T228)</f>
        <v>0.35317450636758185</v>
      </c>
      <c r="M227" s="29">
        <f>LN(ΡΕΥΣΤΟΤΗΤΑ!U229/ΡΕΥΣΤΟΤΗΤΑ!U228)</f>
        <v>-0.41684101365258786</v>
      </c>
      <c r="N227" s="29">
        <f>LN(ΡΕΥΣΤΟΤΗΤΑ!V229/ΡΕΥΣΤΟΤΗΤΑ!V228)</f>
        <v>-0.17583543272983129</v>
      </c>
      <c r="O227" s="29">
        <f>LN(ΡΕΥΣΤΟΤΗΤΑ!W229/ΡΕΥΣΤΟΤΗΤΑ!W228)</f>
        <v>-0.84632757597272723</v>
      </c>
      <c r="P227" s="29">
        <f>LN(ΡΕΥΣΤΟΤΗΤΑ!X229/ΡΕΥΣΤΟΤΗΤΑ!X228)</f>
        <v>0.64858450045236149</v>
      </c>
      <c r="Q227" s="75"/>
    </row>
    <row r="228" spans="1:17">
      <c r="A228" s="28">
        <v>43249</v>
      </c>
      <c r="B228" s="29">
        <f>LN(ΡΕΥΣΤΟΤΗΤΑ!J230/ΡΕΥΣΤΟΤΗΤΑ!J229)</f>
        <v>0.24746037709653895</v>
      </c>
      <c r="C228" s="29">
        <f>LN(ΡΕΥΣΤΟΤΗΤΑ!K230/ΡΕΥΣΤΟΤΗΤΑ!K229)</f>
        <v>1.0042166475973324</v>
      </c>
      <c r="D228" s="29">
        <f>LN(ΡΕΥΣΤΟΤΗΤΑ!L230/ΡΕΥΣΤΟΤΗΤΑ!L229)</f>
        <v>2.7080502011022101</v>
      </c>
      <c r="E228" s="29">
        <f>LN(ΡΕΥΣΤΟΤΗΤΑ!M230/ΡΕΥΣΤΟΤΗΤΑ!M229)</f>
        <v>-8.9040788029692036E-2</v>
      </c>
      <c r="F228" s="29">
        <f>LN(ΡΕΥΣΤΟΤΗΤΑ!N230/ΡΕΥΣΤΟΤΗΤΑ!N229)</f>
        <v>1.0543167668741757</v>
      </c>
      <c r="G228" s="29">
        <f>LN(ΡΕΥΣΤΟΤΗΤΑ!O230/ΡΕΥΣΤΟΤΗΤΑ!O229)</f>
        <v>-8.7384296096645483E-2</v>
      </c>
      <c r="H228" s="29">
        <f>LN(ΡΕΥΣΤΟΤΗΤΑ!P230/ΡΕΥΣΤΟΤΗΤΑ!P229)</f>
        <v>1.2078135295133789</v>
      </c>
      <c r="I228" s="29">
        <f>LN(ΡΕΥΣΤΟΤΗΤΑ!Q230/ΡΕΥΣΤΟΤΗΤΑ!Q229)</f>
        <v>-0.10205567753242317</v>
      </c>
      <c r="J228" s="29">
        <f>LN(ΡΕΥΣΤΟΤΗΤΑ!R230/ΡΕΥΣΤΟΤΗΤΑ!R229)</f>
        <v>0.19105341086397903</v>
      </c>
      <c r="K228" s="29">
        <f>LN(ΡΕΥΣΤΟΤΗΤΑ!S230/ΡΕΥΣΤΟΤΗΤΑ!S229)</f>
        <v>0.67843262360657386</v>
      </c>
      <c r="L228" s="29">
        <f>LN(ΡΕΥΣΤΟΤΗΤΑ!T230/ΡΕΥΣΤΟΤΗΤΑ!T229)</f>
        <v>1.9759583808554845E-2</v>
      </c>
      <c r="M228" s="29">
        <f>LN(ΡΕΥΣΤΟΤΗΤΑ!U230/ΡΕΥΣΤΟΤΗΤΑ!U229)</f>
        <v>1.1493593319568878</v>
      </c>
      <c r="N228" s="29">
        <f>LN(ΡΕΥΣΤΟΤΗΤΑ!V230/ΡΕΥΣΤΟΤΗΤΑ!V229)</f>
        <v>-0.43590627196888121</v>
      </c>
      <c r="O228" s="29">
        <f>LN(ΡΕΥΣΤΟΤΗΤΑ!W230/ΡΕΥΣΤΟΤΗΤΑ!W229)</f>
        <v>1.6547379165297806</v>
      </c>
      <c r="P228" s="29">
        <f>LN(ΡΕΥΣΤΟΤΗΤΑ!X230/ΡΕΥΣΤΟΤΗΤΑ!X229)</f>
        <v>1.2740998964216685</v>
      </c>
      <c r="Q228" s="75"/>
    </row>
    <row r="229" spans="1:17">
      <c r="A229" s="28">
        <v>43250</v>
      </c>
      <c r="B229" s="29">
        <f>LN(ΡΕΥΣΤΟΤΗΤΑ!J231/ΡΕΥΣΤΟΤΗΤΑ!J230)</f>
        <v>-1.1957172312265774</v>
      </c>
      <c r="C229" s="29">
        <f>LN(ΡΕΥΣΤΟΤΗΤΑ!K231/ΡΕΥΣΤΟΤΗΤΑ!K230)</f>
        <v>-0.3600627293702488</v>
      </c>
      <c r="D229" s="29">
        <f>LN(ΡΕΥΣΤΟΤΗΤΑ!L231/ΡΕΥΣΤΟΤΗΤΑ!L230)</f>
        <v>0.81831032351395128</v>
      </c>
      <c r="E229" s="29">
        <f>LN(ΡΕΥΣΤΟΤΗΤΑ!M231/ΡΕΥΣΤΟΤΗΤΑ!M230)</f>
        <v>-4.2116686264031478E-2</v>
      </c>
      <c r="F229" s="29">
        <f>LN(ΡΕΥΣΤΟΤΗΤΑ!N231/ΡΕΥΣΤΟΤΗΤΑ!N230)</f>
        <v>-0.27935567438344855</v>
      </c>
      <c r="G229" s="29">
        <f>LN(ΡΕΥΣΤΟΤΗΤΑ!O231/ΡΕΥΣΤΟΤΗΤΑ!O230)</f>
        <v>-0.7497693235358226</v>
      </c>
      <c r="H229" s="29">
        <f>LN(ΡΕΥΣΤΟΤΗΤΑ!P231/ΡΕΥΣΤΟΤΗΤΑ!P230)</f>
        <v>-0.74341251302020284</v>
      </c>
      <c r="I229" s="29">
        <f>LN(ΡΕΥΣΤΟΤΗΤΑ!Q231/ΡΕΥΣΤΟΤΗΤΑ!Q230)</f>
        <v>-0.20815813144973885</v>
      </c>
      <c r="J229" s="29">
        <f>LN(ΡΕΥΣΤΟΤΗΤΑ!R231/ΡΕΥΣΤΟΤΗΤΑ!R230)</f>
        <v>-1.7135464416039319</v>
      </c>
      <c r="K229" s="29">
        <f>LN(ΡΕΥΣΤΟΤΗΤΑ!S231/ΡΕΥΣΤΟΤΗΤΑ!S230)</f>
        <v>-0.63907765128545846</v>
      </c>
      <c r="L229" s="29">
        <f>LN(ΡΕΥΣΤΟΤΗΤΑ!T231/ΡΕΥΣΤΟΤΗΤΑ!T230)</f>
        <v>-0.21554191642470744</v>
      </c>
      <c r="M229" s="29">
        <f>LN(ΡΕΥΣΤΟΤΗΤΑ!U231/ΡΕΥΣΤΟΤΗΤΑ!U230)</f>
        <v>2.8958299615867387</v>
      </c>
      <c r="N229" s="29">
        <f>LN(ΡΕΥΣΤΟΤΗΤΑ!V231/ΡΕΥΣΤΟΤΗΤΑ!V230)</f>
        <v>-0.52192885084639007</v>
      </c>
      <c r="O229" s="29">
        <f>LN(ΡΕΥΣΤΟΤΗΤΑ!W231/ΡΕΥΣΤΟΤΗΤΑ!W230)</f>
        <v>-0.76306088339985201</v>
      </c>
      <c r="P229" s="29">
        <f>LN(ΡΕΥΣΤΟΤΗΤΑ!X231/ΡΕΥΣΤΟΤΗΤΑ!X230)</f>
        <v>-0.79417707610522215</v>
      </c>
      <c r="Q229" s="75"/>
    </row>
    <row r="230" spans="1:17">
      <c r="A230" s="28">
        <v>43251</v>
      </c>
      <c r="B230" s="29">
        <f>LN(ΡΕΥΣΤΟΤΗΤΑ!J232/ΡΕΥΣΤΟΤΗΤΑ!J231)</f>
        <v>2.2861526023026295</v>
      </c>
      <c r="C230" s="29">
        <f>LN(ΡΕΥΣΤΟΤΗΤΑ!K232/ΡΕΥΣΤΟΤΗΤΑ!K231)</f>
        <v>-0.59075461588365763</v>
      </c>
      <c r="D230" s="29">
        <f>LN(ΡΕΥΣΤΟΤΗΤΑ!L232/ΡΕΥΣΤΟΤΗΤΑ!L231)</f>
        <v>-1.8115620965242347</v>
      </c>
      <c r="E230" s="29">
        <f>LN(ΡΕΥΣΤΟΤΗΤΑ!M232/ΡΕΥΣΤΟΤΗΤΑ!M231)</f>
        <v>1.6836285214335249</v>
      </c>
      <c r="F230" s="29">
        <f>LN(ΡΕΥΣΤΟΤΗΤΑ!N232/ΡΕΥΣΤΟΤΗΤΑ!N231)</f>
        <v>0.23149285678181997</v>
      </c>
      <c r="G230" s="29">
        <f>LN(ΡΕΥΣΤΟΤΗΤΑ!O232/ΡΕΥΣΤΟΤΗΤΑ!O231)</f>
        <v>-0.60677050399089361</v>
      </c>
      <c r="H230" s="29">
        <f>LN(ΡΕΥΣΤΟΤΗΤΑ!P232/ΡΕΥΣΤΟΤΗΤΑ!P231)</f>
        <v>1.3768384083174343</v>
      </c>
      <c r="I230" s="29">
        <f>LN(ΡΕΥΣΤΟΤΗΤΑ!Q232/ΡΕΥΣΤΟΤΗΤΑ!Q231)</f>
        <v>1.9451528027604044</v>
      </c>
      <c r="J230" s="29">
        <f>LN(ΡΕΥΣΤΟΤΗΤΑ!R232/ΡΕΥΣΤΟΤΗΤΑ!R231)</f>
        <v>-0.42215804231069415</v>
      </c>
      <c r="K230" s="29">
        <f>LN(ΡΕΥΣΤΟΤΗΤΑ!S232/ΡΕΥΣΤΟΤΗΤΑ!S231)</f>
        <v>1.4030923732796141</v>
      </c>
      <c r="L230" s="29">
        <f>LN(ΡΕΥΣΤΟΤΗΤΑ!T232/ΡΕΥΣΤΟΤΗΤΑ!T231)</f>
        <v>0.63608870461581613</v>
      </c>
      <c r="M230" s="29">
        <f>LN(ΡΕΥΣΤΟΤΗΤΑ!U232/ΡΕΥΣΤΟΤΗΤΑ!U231)</f>
        <v>-2.6623981893001312</v>
      </c>
      <c r="N230" s="29">
        <f>LN(ΡΕΥΣΤΟΤΗΤΑ!V232/ΡΕΥΣΤΟΤΗΤΑ!V231)</f>
        <v>6.0688780276187217E-2</v>
      </c>
      <c r="O230" s="29">
        <f>LN(ΡΕΥΣΤΟΤΗΤΑ!W232/ΡΕΥΣΤΟΤΗΤΑ!W231)</f>
        <v>-0.33811979440114365</v>
      </c>
      <c r="P230" s="29">
        <f>LN(ΡΕΥΣΤΟΤΗΤΑ!X232/ΡΕΥΣΤΟΤΗΤΑ!X231)</f>
        <v>1.6299997571486118</v>
      </c>
      <c r="Q230" s="75"/>
    </row>
    <row r="231" spans="1:17">
      <c r="A231" s="28">
        <v>43252</v>
      </c>
      <c r="B231" s="29">
        <f>LN(ΡΕΥΣΤΟΤΗΤΑ!J233/ΡΕΥΣΤΟΤΗΤΑ!J232)</f>
        <v>-1.8431408552109765</v>
      </c>
      <c r="C231" s="29">
        <f>LN(ΡΕΥΣΤΟΤΗΤΑ!K233/ΡΕΥΣΤΟΤΗΤΑ!K232)</f>
        <v>0.41548041196577257</v>
      </c>
      <c r="D231" s="29">
        <f>LN(ΡΕΥΣΤΟΤΗΤΑ!L233/ΡΕΥΣΤΟΤΗΤΑ!L232)</f>
        <v>2.9957322735539909</v>
      </c>
      <c r="E231" s="29">
        <f>LN(ΡΕΥΣΤΟΤΗΤΑ!M233/ΡΕΥΣΤΟΤΗΤΑ!M232)</f>
        <v>-2.227784104976239</v>
      </c>
      <c r="F231" s="29">
        <f>LN(ΡΕΥΣΤΟΤΗΤΑ!N233/ΡΕΥΣΤΟΤΗΤΑ!N232)</f>
        <v>-1.845002847466515</v>
      </c>
      <c r="G231" s="29">
        <f>LN(ΡΕΥΣΤΟΤΗΤΑ!O233/ΡΕΥΣΤΟΤΗΤΑ!O232)</f>
        <v>0.92756364312463913</v>
      </c>
      <c r="H231" s="29">
        <f>LN(ΡΕΥΣΤΟΤΗΤΑ!P233/ΡΕΥΣΤΟΤΗΤΑ!P232)</f>
        <v>-1.6806674543172921</v>
      </c>
      <c r="I231" s="29">
        <f>LN(ΡΕΥΣΤΟΤΗΤΑ!Q233/ΡΕΥΣΤΟΤΗΤΑ!Q232)</f>
        <v>0.51697381869577608</v>
      </c>
      <c r="J231" s="29">
        <f>LN(ΡΕΥΣΤΟΤΗΤΑ!R233/ΡΕΥΣΤΟΤΗΤΑ!R232)</f>
        <v>0.50274846403198492</v>
      </c>
      <c r="K231" s="29">
        <f>LN(ΡΕΥΣΤΟΤΗΤΑ!S233/ΡΕΥΣΤΟΤΗΤΑ!S232)</f>
        <v>-1.0429167443796536</v>
      </c>
      <c r="L231" s="29">
        <f>LN(ΡΕΥΣΤΟΤΗΤΑ!T233/ΡΕΥΣΤΟΤΗΤΑ!T232)</f>
        <v>-0.37428471656600681</v>
      </c>
      <c r="M231" s="29">
        <f>LN(ΡΕΥΣΤΟΤΗΤΑ!U233/ΡΕΥΣΤΟΤΗΤΑ!U232)</f>
        <v>-1.139509787845898</v>
      </c>
      <c r="N231" s="29">
        <f>LN(ΡΕΥΣΤΟΤΗΤΑ!V233/ΡΕΥΣΤΟΤΗΤΑ!V232)</f>
        <v>-0.64959654933517719</v>
      </c>
      <c r="O231" s="29">
        <f>LN(ΡΕΥΣΤΟΤΗΤΑ!W233/ΡΕΥΣΤΟΤΗΤΑ!W232)</f>
        <v>-0.1785692071754042</v>
      </c>
      <c r="P231" s="29">
        <f>LN(ΡΕΥΣΤΟΤΗΤΑ!X233/ΡΕΥΣΤΟΤΗΤΑ!X232)</f>
        <v>-2.0741913760252149</v>
      </c>
      <c r="Q231" s="75"/>
    </row>
    <row r="232" spans="1:17">
      <c r="A232" s="28">
        <v>43255</v>
      </c>
      <c r="B232" s="29">
        <f>LN(ΡΕΥΣΤΟΤΗΤΑ!J234/ΡΕΥΣΤΟΤΗΤΑ!J233)</f>
        <v>-0.89356304108173934</v>
      </c>
      <c r="C232" s="29">
        <f>LN(ΡΕΥΣΤΟΤΗΤΑ!K234/ΡΕΥΣΤΟΤΗΤΑ!K233)</f>
        <v>-0.58263904937851008</v>
      </c>
      <c r="D232" s="29">
        <f>LN(ΡΕΥΣΤΟΤΗΤΑ!L234/ΡΕΥΣΤΟΤΗΤΑ!L233)</f>
        <v>-7.3646540168298483E-2</v>
      </c>
      <c r="E232" s="29">
        <f>LN(ΡΕΥΣΤΟΤΗΤΑ!M234/ΡΕΥΣΤΟΤΗΤΑ!M233)</f>
        <v>0.34360820024546446</v>
      </c>
      <c r="F232" s="29">
        <f>LN(ΡΕΥΣΤΟΤΗΤΑ!N234/ΡΕΥΣΤΟΤΗΤΑ!N233)</f>
        <v>-0.57780443997372821</v>
      </c>
      <c r="G232" s="29">
        <f>LN(ΡΕΥΣΤΟΤΗΤΑ!O234/ΡΕΥΣΤΟΤΗΤΑ!O233)</f>
        <v>-0.34426250727554319</v>
      </c>
      <c r="H232" s="29">
        <f>LN(ΡΕΥΣΤΟΤΗΤΑ!P234/ΡΕΥΣΤΟΤΗΤΑ!P233)</f>
        <v>-0.56031449190728544</v>
      </c>
      <c r="I232" s="29">
        <f>LN(ΡΕΥΣΤΟΤΗΤΑ!Q234/ΡΕΥΣΤΟΤΗΤΑ!Q233)</f>
        <v>-2.956483758102848</v>
      </c>
      <c r="J232" s="29">
        <f>LN(ΡΕΥΣΤΟΤΗΤΑ!R234/ΡΕΥΣΤΟΤΗΤΑ!R233)</f>
        <v>-1.0031568198594853</v>
      </c>
      <c r="K232" s="29">
        <f>LN(ΡΕΥΣΤΟΤΗΤΑ!S234/ΡΕΥΣΤΟΤΗΤΑ!S233)</f>
        <v>-1.3219077727563115</v>
      </c>
      <c r="L232" s="29">
        <f>LN(ΡΕΥΣΤΟΤΗΤΑ!T234/ΡΕΥΣΤΟΤΗΤΑ!T233)</f>
        <v>-0.21648725564624666</v>
      </c>
      <c r="M232" s="29">
        <f>LN(ΡΕΥΣΤΟΤΗΤΑ!U234/ΡΕΥΣΤΟΤΗΤΑ!U233)</f>
        <v>-0.6011570535205587</v>
      </c>
      <c r="N232" s="29">
        <f>LN(ΡΕΥΣΤΟΤΗΤΑ!V234/ΡΕΥΣΤΟΤΗΤΑ!V233)</f>
        <v>0.36042026666889443</v>
      </c>
      <c r="O232" s="29">
        <f>LN(ΡΕΥΣΤΟΤΗΤΑ!W234/ΡΕΥΣΤΟΤΗΤΑ!W233)</f>
        <v>-0.56503407741013689</v>
      </c>
      <c r="P232" s="29">
        <f>LN(ΡΕΥΣΤΟΤΗΤΑ!X234/ΡΕΥΣΤΟΤΗΤΑ!X233)</f>
        <v>2.0534226340072532</v>
      </c>
      <c r="Q232" s="75"/>
    </row>
    <row r="233" spans="1:17">
      <c r="A233" s="28">
        <v>43256</v>
      </c>
      <c r="B233" s="29">
        <f>LN(ΡΕΥΣΤΟΤΗΤΑ!J235/ΡΕΥΣΤΟΤΗΤΑ!J234)</f>
        <v>1.3052034291082835</v>
      </c>
      <c r="C233" s="29">
        <f>LN(ΡΕΥΣΤΟΤΗΤΑ!K235/ΡΕΥΣΤΟΤΗΤΑ!K234)</f>
        <v>-0.22116413347309849</v>
      </c>
      <c r="D233" s="29">
        <f>LN(ΡΕΥΣΤΟΤΗΤΑ!L235/ΡΕΥΣΤΟΤΗΤΑ!L234)</f>
        <v>-5.7354964501457291</v>
      </c>
      <c r="E233" s="29">
        <f>LN(ΡΕΥΣΤΟΤΗΤΑ!M235/ΡΕΥΣΤΟΤΗΤΑ!M234)</f>
        <v>0.25675241733383841</v>
      </c>
      <c r="F233" s="29">
        <f>LN(ΡΕΥΣΤΟΤΗΤΑ!N235/ΡΕΥΣΤΟΤΗΤΑ!N234)</f>
        <v>1.4612562605367467</v>
      </c>
      <c r="G233" s="29">
        <f>LN(ΡΕΥΣΤΟΤΗΤΑ!O235/ΡΕΥΣΤΟΤΗΤΑ!O234)</f>
        <v>-0.599180981696946</v>
      </c>
      <c r="H233" s="29">
        <f>LN(ΡΕΥΣΤΟΤΗΤΑ!P235/ΡΕΥΣΤΟΤΗΤΑ!P234)</f>
        <v>0.71547905012103774</v>
      </c>
      <c r="I233" s="29">
        <f>LN(ΡΕΥΣΤΟΤΗΤΑ!Q235/ΡΕΥΣΤΟΤΗΤΑ!Q234)</f>
        <v>0.43710519930887204</v>
      </c>
      <c r="J233" s="29">
        <f>LN(ΡΕΥΣΤΟΤΗΤΑ!R235/ΡΕΥΣΤΟΤΗΤΑ!R234)</f>
        <v>0.24980670089389242</v>
      </c>
      <c r="K233" s="29">
        <f>LN(ΡΕΥΣΤΟΤΗΤΑ!S235/ΡΕΥΣΤΟΤΗΤΑ!S234)</f>
        <v>0.64695803762440907</v>
      </c>
      <c r="L233" s="29">
        <f>LN(ΡΕΥΣΤΟΤΗΤΑ!T235/ΡΕΥΣΤΟΤΗΤΑ!T234)</f>
        <v>0.70959662260820022</v>
      </c>
      <c r="M233" s="29">
        <f>LN(ΡΕΥΣΤΟΤΗΤΑ!U235/ΡΕΥΣΤΟΤΗΤΑ!U234)</f>
        <v>-8.9290251188957892E-2</v>
      </c>
      <c r="N233" s="29">
        <f>LN(ΡΕΥΣΤΟΤΗΤΑ!V235/ΡΕΥΣΤΟΤΗΤΑ!V234)</f>
        <v>-1.5132784756785203</v>
      </c>
      <c r="O233" s="29">
        <f>LN(ΡΕΥΣΤΟΤΗΤΑ!W235/ΡΕΥΣΤΟΤΗΤΑ!W234)</f>
        <v>0.33891919217700739</v>
      </c>
      <c r="P233" s="29">
        <f>LN(ΡΕΥΣΤΟΤΗΤΑ!X235/ΡΕΥΣΤΟΤΗΤΑ!X234)</f>
        <v>-1.6026111694741227</v>
      </c>
      <c r="Q233" s="75"/>
    </row>
    <row r="234" spans="1:17">
      <c r="A234" s="28">
        <v>43257</v>
      </c>
      <c r="B234" s="29">
        <f>LN(ΡΕΥΣΤΟΤΗΤΑ!J236/ΡΕΥΣΤΟΤΗΤΑ!J235)</f>
        <v>-1.4973710082790779</v>
      </c>
      <c r="C234" s="29">
        <f>LN(ΡΕΥΣΤΟΤΗΤΑ!K236/ΡΕΥΣΤΟΤΗΤΑ!K235)</f>
        <v>-0.109464721034646</v>
      </c>
      <c r="D234" s="29">
        <f>LN(ΡΕΥΣΤΟΤΗΤΑ!L236/ΡΕΥΣΤΟΤΗΤΑ!L235)</f>
        <v>1.8971199848858813</v>
      </c>
      <c r="E234" s="29">
        <f>LN(ΡΕΥΣΤΟΤΗΤΑ!M236/ΡΕΥΣΤΟΤΗΤΑ!M235)</f>
        <v>-2.4688638288209278E-2</v>
      </c>
      <c r="F234" s="29">
        <f>LN(ΡΕΥΣΤΟΤΗΤΑ!N236/ΡΕΥΣΤΟΤΗΤΑ!N235)</f>
        <v>-1.3491389624160408</v>
      </c>
      <c r="G234" s="29">
        <f>LN(ΡΕΥΣΤΟΤΗΤΑ!O236/ΡΕΥΣΤΟΤΗΤΑ!O235)</f>
        <v>-2.1555316750375488</v>
      </c>
      <c r="H234" s="29">
        <f>LN(ΡΕΥΣΤΟΤΗΤΑ!P236/ΡΕΥΣΤΟΤΗΤΑ!P235)</f>
        <v>-0.92039291221021635</v>
      </c>
      <c r="I234" s="29">
        <f>LN(ΡΕΥΣΤΟΤΗΤΑ!Q236/ΡΕΥΣΤΟΤΗΤΑ!Q235)</f>
        <v>0.2736958304770411</v>
      </c>
      <c r="J234" s="29">
        <f>LN(ΡΕΥΣΤΟΤΗΤΑ!R236/ΡΕΥΣΤΟΤΗΤΑ!R235)</f>
        <v>-8.0482890041907909E-2</v>
      </c>
      <c r="K234" s="29">
        <f>LN(ΡΕΥΣΤΟΤΗΤΑ!S236/ΡΕΥΣΤΟΤΗΤΑ!S235)</f>
        <v>-2.7755176488911099E-2</v>
      </c>
      <c r="L234" s="29">
        <f>LN(ΡΕΥΣΤΟΤΗΤΑ!T236/ΡΕΥΣΤΟΤΗΤΑ!T235)</f>
        <v>-0.47882738442735384</v>
      </c>
      <c r="M234" s="29">
        <f>LN(ΡΕΥΣΤΟΤΗΤΑ!U236/ΡΕΥΣΤΟΤΗΤΑ!U235)</f>
        <v>0.68359681328618649</v>
      </c>
      <c r="N234" s="29">
        <f>LN(ΡΕΥΣΤΟΤΗΤΑ!V236/ΡΕΥΣΤΟΤΗΤΑ!V235)</f>
        <v>0.7211883566049937</v>
      </c>
      <c r="O234" s="29">
        <f>LN(ΡΕΥΣΤΟΤΗΤΑ!W236/ΡΕΥΣΤΟΤΗΤΑ!W235)</f>
        <v>-0.38146292740468896</v>
      </c>
      <c r="P234" s="29">
        <f>LN(ΡΕΥΣΤΟΤΗΤΑ!X236/ΡΕΥΣΤΟΤΗΤΑ!X235)</f>
        <v>-2.1157040322738148</v>
      </c>
      <c r="Q234" s="75"/>
    </row>
    <row r="235" spans="1:17">
      <c r="A235" s="28">
        <v>43258</v>
      </c>
      <c r="B235" s="29">
        <f>LN(ΡΕΥΣΤΟΤΗΤΑ!J237/ΡΕΥΣΤΟΤΗΤΑ!J236)</f>
        <v>1.690496454954556</v>
      </c>
      <c r="C235" s="29">
        <f>LN(ΡΕΥΣΤΟΤΗΤΑ!K237/ΡΕΥΣΤΟΤΗΤΑ!K236)</f>
        <v>0.65749775865557702</v>
      </c>
      <c r="D235" s="29">
        <f>LN(ΡΕΥΣΤΟΤΗΤΑ!L237/ΡΕΥΣΤΟΤΗΤΑ!L236)</f>
        <v>0.53062825106217038</v>
      </c>
      <c r="E235" s="29">
        <f>LN(ΡΕΥΣΤΟΤΗΤΑ!M237/ΡΕΥΣΤΟΤΗΤΑ!M236)</f>
        <v>0.16215875383898484</v>
      </c>
      <c r="F235" s="29">
        <f>LN(ΡΕΥΣΤΟΤΗΤΑ!N237/ΡΕΥΣΤΟΤΗΤΑ!N236)</f>
        <v>2.5434590898924792</v>
      </c>
      <c r="G235" s="29">
        <f>LN(ΡΕΥΣΤΟΤΗΤΑ!O237/ΡΕΥΣΤΟΤΗΤΑ!O236)</f>
        <v>3.7726626917910764</v>
      </c>
      <c r="H235" s="29">
        <f>LN(ΡΕΥΣΤΟΤΗΤΑ!P237/ΡΕΥΣΤΟΤΗΤΑ!P236)</f>
        <v>0.62041787150832262</v>
      </c>
      <c r="I235" s="29">
        <f>LN(ΡΕΥΣΤΟΤΗΤΑ!Q237/ΡΕΥΣΤΟΤΗΤΑ!Q236)</f>
        <v>6.7122674001563618E-2</v>
      </c>
      <c r="J235" s="29">
        <f>LN(ΡΕΥΣΤΟΤΗΤΑ!R237/ΡΕΥΣΤΟΤΗΤΑ!R236)</f>
        <v>0.55058081887751009</v>
      </c>
      <c r="K235" s="29">
        <f>LN(ΡΕΥΣΤΟΤΗΤΑ!S237/ΡΕΥΣΤΟΤΗΤΑ!S236)</f>
        <v>0.86925872674691973</v>
      </c>
      <c r="L235" s="29">
        <f>LN(ΡΕΥΣΤΟΤΗΤΑ!T237/ΡΕΥΣΤΟΤΗΤΑ!T236)</f>
        <v>-0.21147160280870378</v>
      </c>
      <c r="M235" s="29">
        <f>LN(ΡΕΥΣΤΟΤΗΤΑ!U237/ΡΕΥΣΤΟΤΗΤΑ!U236)</f>
        <v>0.18118469428845715</v>
      </c>
      <c r="N235" s="29">
        <f>LN(ΡΕΥΣΤΟΤΗΤΑ!V237/ΡΕΥΣΤΟΤΗΤΑ!V236)</f>
        <v>0.37940273129537805</v>
      </c>
      <c r="O235" s="29">
        <f>LN(ΡΕΥΣΤΟΤΗΤΑ!W237/ΡΕΥΣΤΟΤΗΤΑ!W236)</f>
        <v>0.27474499016099446</v>
      </c>
      <c r="P235" s="29">
        <f>LN(ΡΕΥΣΤΟΤΗΤΑ!X237/ΡΕΥΣΤΟΤΗΤΑ!X236)</f>
        <v>-1.1162637992434321</v>
      </c>
      <c r="Q235" s="75"/>
    </row>
    <row r="236" spans="1:17">
      <c r="A236" s="28">
        <v>43259</v>
      </c>
      <c r="B236" s="29">
        <f>LN(ΡΕΥΣΤΟΤΗΤΑ!J238/ΡΕΥΣΤΟΤΗΤΑ!J237)</f>
        <v>-0.96714164920879597</v>
      </c>
      <c r="C236" s="29">
        <f>LN(ΡΕΥΣΤΟΤΗΤΑ!K238/ΡΕΥΣΤΟΤΗΤΑ!K237)</f>
        <v>-0.18983441941715515</v>
      </c>
      <c r="D236" s="29">
        <f>LN(ΡΕΥΣΤΟΤΗΤΑ!L238/ΡΕΥΣΤΟΤΗΤΑ!L237)</f>
        <v>-0.53062825106217038</v>
      </c>
      <c r="E236" s="29">
        <f>LN(ΡΕΥΣΤΟΤΗΤΑ!M238/ΡΕΥΣΤΟΤΗΤΑ!M237)</f>
        <v>6.5167012597011076E-2</v>
      </c>
      <c r="F236" s="29">
        <f>LN(ΡΕΥΣΤΟΤΗΤΑ!N238/ΡΕΥΣΤΟΤΗΤΑ!N237)</f>
        <v>-3.3954518904189057</v>
      </c>
      <c r="G236" s="29">
        <f>LN(ΡΕΥΣΤΟΤΗΤΑ!O238/ΡΕΥΣΤΟΤΗΤΑ!O237)</f>
        <v>0.59087135454664641</v>
      </c>
      <c r="H236" s="29">
        <f>LN(ΡΕΥΣΤΟΤΗΤΑ!P238/ΡΕΥΣΤΟΤΗΤΑ!P237)</f>
        <v>0.27917575532777605</v>
      </c>
      <c r="I236" s="29">
        <f>LN(ΡΕΥΣΤΟΤΗΤΑ!Q238/ΡΕΥΣΤΟΤΗΤΑ!Q237)</f>
        <v>-0.1419860448282044</v>
      </c>
      <c r="J236" s="29">
        <f>LN(ΡΕΥΣΤΟΤΗΤΑ!R238/ΡΕΥΣΤΟΤΗΤΑ!R237)</f>
        <v>-0.40511156382306057</v>
      </c>
      <c r="K236" s="29">
        <f>LN(ΡΕΥΣΤΟΤΗΤΑ!S238/ΡΕΥΣΤΟΤΗΤΑ!S237)</f>
        <v>-0.42163837139085558</v>
      </c>
      <c r="L236" s="29">
        <f>LN(ΡΕΥΣΤΟΤΗΤΑ!T238/ΡΕΥΣΤΟΤΗΤΑ!T237)</f>
        <v>-0.2138016574727809</v>
      </c>
      <c r="M236" s="29">
        <f>LN(ΡΕΥΣΤΟΤΗΤΑ!U238/ΡΕΥΣΤΟΤΗΤΑ!U237)</f>
        <v>-9.4918995676108106E-2</v>
      </c>
      <c r="N236" s="29">
        <f>LN(ΡΕΥΣΤΟΤΗΤΑ!V238/ΡΕΥΣΤΟΤΗΤΑ!V237)</f>
        <v>0.56309274487524474</v>
      </c>
      <c r="O236" s="29">
        <f>LN(ΡΕΥΣΤΟΤΗΤΑ!W238/ΡΕΥΣΤΟΤΗΤΑ!W237)</f>
        <v>-0.25134320334443805</v>
      </c>
      <c r="P236" s="29">
        <f>LN(ΡΕΥΣΤΟΤΗΤΑ!X238/ΡΕΥΣΤΟΤΗΤΑ!X237)</f>
        <v>0.17429859112295526</v>
      </c>
      <c r="Q236" s="75"/>
    </row>
    <row r="237" spans="1:17">
      <c r="A237" s="28">
        <v>43262</v>
      </c>
      <c r="B237" s="29">
        <f>LN(ΡΕΥΣΤΟΤΗΤΑ!J239/ΡΕΥΣΤΟΤΗΤΑ!J238)</f>
        <v>0.58068739214281928</v>
      </c>
      <c r="C237" s="29">
        <f>LN(ΡΕΥΣΤΟΤΗΤΑ!K239/ΡΕΥΣΤΟΤΗΤΑ!K238)</f>
        <v>0.29428022985273911</v>
      </c>
      <c r="D237" s="29">
        <f>LN(ΡΕΥΣΤΟΤΗΤΑ!L239/ΡΕΥΣΤΟΤΗΤΑ!L238)</f>
        <v>3.3758795736778655</v>
      </c>
      <c r="E237" s="29">
        <f>LN(ΡΕΥΣΤΟΤΗΤΑ!M239/ΡΕΥΣΤΟΤΗΤΑ!M238)</f>
        <v>-9.3896220288182508E-2</v>
      </c>
      <c r="F237" s="29">
        <f>LN(ΡΕΥΣΤΟΤΗΤΑ!N239/ΡΕΥΣΤΟΤΗΤΑ!N238)</f>
        <v>3.4091860118787047</v>
      </c>
      <c r="G237" s="29">
        <f>LN(ΡΕΥΣΤΟΤΗΤΑ!O239/ΡΕΥΣΤΟΤΗΤΑ!O238)</f>
        <v>-3.8382830557538661</v>
      </c>
      <c r="H237" s="29">
        <f>LN(ΡΕΥΣΤΟΤΗΤΑ!P239/ΡΕΥΣΤΟΤΗΤΑ!P238)</f>
        <v>-0.64617916932368125</v>
      </c>
      <c r="I237" s="29">
        <f>LN(ΡΕΥΣΤΟΤΗΤΑ!Q239/ΡΕΥΣΤΟΤΗΤΑ!Q238)</f>
        <v>0.21902591651318204</v>
      </c>
      <c r="J237" s="29">
        <f>LN(ΡΕΥΣΤΟΤΗΤΑ!R239/ΡΕΥΣΤΟΤΗΤΑ!R238)</f>
        <v>0.45724137763188427</v>
      </c>
      <c r="K237" s="29">
        <f>LN(ΡΕΥΣΤΟΤΗΤΑ!S239/ΡΕΥΣΤΟΤΗΤΑ!S238)</f>
        <v>-0.60305564348352902</v>
      </c>
      <c r="L237" s="29">
        <f>LN(ΡΕΥΣΤΟΤΗΤΑ!T239/ΡΕΥΣΤΟΤΗΤΑ!T238)</f>
        <v>4.9474227532324312E-2</v>
      </c>
      <c r="M237" s="29">
        <f>LN(ΡΕΥΣΤΟΤΗΤΑ!U239/ΡΕΥΣΤΟΤΗΤΑ!U238)</f>
        <v>-0.2220114993552641</v>
      </c>
      <c r="N237" s="29">
        <f>LN(ΡΕΥΣΤΟΤΗΤΑ!V239/ΡΕΥΣΤΟΤΗΤΑ!V238)</f>
        <v>0.56790541394875516</v>
      </c>
      <c r="O237" s="29">
        <f>LN(ΡΕΥΣΤΟΤΗΤΑ!W239/ΡΕΥΣΤΟΤΗΤΑ!W238)</f>
        <v>-0.71185427828972236</v>
      </c>
      <c r="P237" s="29">
        <f>LN(ΡΕΥΣΤΟΤΗΤΑ!X239/ΡΕΥΣΤΟΤΗΤΑ!X238)</f>
        <v>1.3303874483988274</v>
      </c>
      <c r="Q237" s="75"/>
    </row>
    <row r="238" spans="1:17">
      <c r="A238" s="28">
        <v>43263</v>
      </c>
      <c r="B238" s="29">
        <f>LN(ΡΕΥΣΤΟΤΗΤΑ!J240/ΡΕΥΣΤΟΤΗΤΑ!J239)</f>
        <v>-0.42389961772245283</v>
      </c>
      <c r="C238" s="29">
        <f>LN(ΡΕΥΣΤΟΤΗΤΑ!K240/ΡΕΥΣΤΟΤΗΤΑ!K239)</f>
        <v>-0.60711329362830857</v>
      </c>
      <c r="D238" s="29">
        <f>LN(ΡΕΥΣΤΟΤΗΤΑ!L240/ΡΕΥΣΤΟΤΗΤΑ!L239)</f>
        <v>2.6704282093126257</v>
      </c>
      <c r="E238" s="29">
        <f>LN(ΡΕΥΣΤΟΤΗΤΑ!M240/ΡΕΥΣΤΟΤΗΤΑ!M239)</f>
        <v>0.34837882660928543</v>
      </c>
      <c r="F238" s="29">
        <f>LN(ΡΕΥΣΤΟΤΗΤΑ!N240/ΡΕΥΣΤΟΤΗΤΑ!N239)</f>
        <v>-2.2614789672032329</v>
      </c>
      <c r="G238" s="29">
        <f>LN(ΡΕΥΣΤΟΤΗΤΑ!O240/ΡΕΥΣΤΟΤΗΤΑ!O239)</f>
        <v>1.5812429648924771</v>
      </c>
      <c r="H238" s="29">
        <f>LN(ΡΕΥΣΤΟΤΗΤΑ!P240/ΡΕΥΣΤΟΤΗΤΑ!P239)</f>
        <v>0.53627387897261125</v>
      </c>
      <c r="I238" s="29">
        <f>LN(ΡΕΥΣΤΟΤΗΤΑ!Q240/ΡΕΥΣΤΟΤΗΤΑ!Q239)</f>
        <v>0.75041165000392007</v>
      </c>
      <c r="J238" s="29">
        <f>LN(ΡΕΥΣΤΟΤΗΤΑ!R240/ΡΕΥΣΤΟΤΗΤΑ!R239)</f>
        <v>-0.71646459238350768</v>
      </c>
      <c r="K238" s="29">
        <f>LN(ΡΕΥΣΤΟΤΗΤΑ!S240/ΡΕΥΣΤΟΤΗΤΑ!S239)</f>
        <v>1.350976274433946</v>
      </c>
      <c r="L238" s="29">
        <f>LN(ΡΕΥΣΤΟΤΗΤΑ!T240/ΡΕΥΣΤΟΤΗΤΑ!T239)</f>
        <v>0.31564621490117845</v>
      </c>
      <c r="M238" s="29">
        <f>LN(ΡΕΥΣΤΟΤΗΤΑ!U240/ΡΕΥΣΤΟΤΗΤΑ!U239)</f>
        <v>0.35742067300212205</v>
      </c>
      <c r="N238" s="29">
        <f>LN(ΡΕΥΣΤΟΤΗΤΑ!V240/ΡΕΥΣΤΟΤΗΤΑ!V239)</f>
        <v>-0.5417169049952214</v>
      </c>
      <c r="O238" s="29">
        <f>LN(ΡΕΥΣΤΟΤΗΤΑ!W240/ΡΕΥΣΤΟΤΗΤΑ!W239)</f>
        <v>-1.0977641125025609E-2</v>
      </c>
      <c r="P238" s="29">
        <f>LN(ΡΕΥΣΤΟΤΗΤΑ!X240/ΡΕΥΣΤΟΤΗΤΑ!X239)</f>
        <v>0.10858015212980154</v>
      </c>
      <c r="Q238" s="75"/>
    </row>
    <row r="239" spans="1:17">
      <c r="A239" s="28">
        <v>43264</v>
      </c>
      <c r="B239" s="29">
        <f>LN(ΡΕΥΣΤΟΤΗΤΑ!J241/ΡΕΥΣΤΟΤΗΤΑ!J240)</f>
        <v>9.4687286735361791E-3</v>
      </c>
      <c r="C239" s="29">
        <f>LN(ΡΕΥΣΤΟΤΗΤΑ!K241/ΡΕΥΣΤΟΤΗΤΑ!K240)</f>
        <v>-0.60052861526043289</v>
      </c>
      <c r="D239" s="29">
        <f>LN(ΡΕΥΣΤΟΤΗΤΑ!L241/ΡΕΥΣΤΟΤΗΤΑ!L240)</f>
        <v>0.12664464016286783</v>
      </c>
      <c r="E239" s="29">
        <f>LN(ΡΕΥΣΤΟΤΗΤΑ!M241/ΡΕΥΣΤΟΤΗΤΑ!M240)</f>
        <v>-0.47667248836946796</v>
      </c>
      <c r="F239" s="29">
        <f>LN(ΡΕΥΣΤΟΤΗΤΑ!N241/ΡΕΥΣΤΟΤΗΤΑ!N240)</f>
        <v>-2.1240586071686427</v>
      </c>
      <c r="G239" s="29">
        <f>LN(ΡΕΥΣΤΟΤΗΤΑ!O241/ΡΕΥΣΤΟΤΗΤΑ!O240)</f>
        <v>-1.0309374431081504</v>
      </c>
      <c r="H239" s="29">
        <f>LN(ΡΕΥΣΤΟΤΗΤΑ!P241/ΡΕΥΣΤΟΤΗΤΑ!P240)</f>
        <v>-0.41807312774885319</v>
      </c>
      <c r="I239" s="29">
        <f>LN(ΡΕΥΣΤΟΤΗΤΑ!Q241/ΡΕΥΣΤΟΤΗΤΑ!Q240)</f>
        <v>-0.16011005136505352</v>
      </c>
      <c r="J239" s="29">
        <f>LN(ΡΕΥΣΤΟΤΗΤΑ!R241/ΡΕΥΣΤΟΤΗΤΑ!R240)</f>
        <v>0.3727160031409768</v>
      </c>
      <c r="K239" s="29">
        <f>LN(ΡΕΥΣΤΟΤΗΤΑ!S241/ΡΕΥΣΤΟΤΗΤΑ!S240)</f>
        <v>0.46116758628464072</v>
      </c>
      <c r="L239" s="29">
        <f>LN(ΡΕΥΣΤΟΤΗΤΑ!T241/ΡΕΥΣΤΟΤΗΤΑ!T240)</f>
        <v>-0.50848141483938103</v>
      </c>
      <c r="M239" s="29">
        <f>LN(ΡΕΥΣΤΟΤΗΤΑ!U241/ΡΕΥΣΤΟΤΗΤΑ!U240)</f>
        <v>-0.52945437299320097</v>
      </c>
      <c r="N239" s="29">
        <f>LN(ΡΕΥΣΤΟΤΗΤΑ!V241/ΡΕΥΣΤΟΤΗΤΑ!V240)</f>
        <v>0.97052174349534692</v>
      </c>
      <c r="O239" s="29">
        <f>LN(ΡΕΥΣΤΟΤΗΤΑ!W241/ΡΕΥΣΤΟΤΗΤΑ!W240)</f>
        <v>-1.2553006171909677</v>
      </c>
      <c r="P239" s="29">
        <f>LN(ΡΕΥΣΤΟΤΗΤΑ!X241/ΡΕΥΣΤΟΤΗΤΑ!X240)</f>
        <v>-1.1351618999034481</v>
      </c>
      <c r="Q239" s="75"/>
    </row>
    <row r="240" spans="1:17">
      <c r="A240" s="28">
        <v>43265</v>
      </c>
      <c r="B240" s="29">
        <f>LN(ΡΕΥΣΤΟΤΗΤΑ!J242/ΡΕΥΣΤΟΤΗΤΑ!J241)</f>
        <v>0.25197483681474403</v>
      </c>
      <c r="C240" s="29">
        <f>LN(ΡΕΥΣΤΟΤΗΤΑ!K242/ΡΕΥΣΤΟΤΗΤΑ!K241)</f>
        <v>0.50993666307521812</v>
      </c>
      <c r="D240" s="29">
        <f>LN(ΡΕΥΣΤΟΤΗΤΑ!L242/ΡΕΥΣΤΟΤΗΤΑ!L241)</f>
        <v>-6.7707894239089796</v>
      </c>
      <c r="E240" s="29">
        <f>LN(ΡΕΥΣΤΟΤΗΤΑ!M242/ΡΕΥΣΤΟΤΗΤΑ!M241)</f>
        <v>-0.93735862772202216</v>
      </c>
      <c r="F240" s="29">
        <f>LN(ΡΕΥΣΤΟΤΗΤΑ!N242/ΡΕΥΣΤΟΤΗΤΑ!N241)</f>
        <v>5.3400539237169431</v>
      </c>
      <c r="G240" s="29">
        <f>LN(ΡΕΥΣΤΟΤΗΤΑ!O242/ΡΕΥΣΤΟΤΗΤΑ!O241)</f>
        <v>1.0611522533125988</v>
      </c>
      <c r="H240" s="29">
        <f>LN(ΡΕΥΣΤΟΤΗΤΑ!P242/ΡΕΥΣΤΟΤΗΤΑ!P241)</f>
        <v>-5.1336399018170137E-2</v>
      </c>
      <c r="I240" s="29">
        <f>LN(ΡΕΥΣΤΟΤΗΤΑ!Q242/ΡΕΥΣΤΟΤΗΤΑ!Q241)</f>
        <v>-0.15232085315018218</v>
      </c>
      <c r="J240" s="29">
        <f>LN(ΡΕΥΣΤΟΤΗΤΑ!R242/ΡΕΥΣΤΟΤΗΤΑ!R241)</f>
        <v>1.5453915390264938</v>
      </c>
      <c r="K240" s="29">
        <f>LN(ΡΕΥΣΤΟΤΗΤΑ!S242/ΡΕΥΣΤΟΤΗΤΑ!S241)</f>
        <v>-1.2119278224158125</v>
      </c>
      <c r="L240" s="29">
        <f>LN(ΡΕΥΣΤΟΤΗΤΑ!T242/ΡΕΥΣΤΟΤΗΤΑ!T241)</f>
        <v>0.1973837027634156</v>
      </c>
      <c r="M240" s="29">
        <f>LN(ΡΕΥΣΤΟΤΗΤΑ!U242/ΡΕΥΣΤΟΤΗΤΑ!U241)</f>
        <v>-0.54627191483199122</v>
      </c>
      <c r="N240" s="29">
        <f>LN(ΡΕΥΣΤΟΤΗΤΑ!V242/ΡΕΥΣΤΟΤΗΤΑ!V241)</f>
        <v>-0.67913895534522672</v>
      </c>
      <c r="O240" s="29">
        <f>LN(ΡΕΥΣΤΟΤΗΤΑ!W242/ΡΕΥΣΤΟΤΗΤΑ!W241)</f>
        <v>0.62198720716182443</v>
      </c>
      <c r="P240" s="29">
        <f>LN(ΡΕΥΣΤΟΤΗΤΑ!X242/ΡΕΥΣΤΟΤΗΤΑ!X241)</f>
        <v>2.7946887791936494</v>
      </c>
      <c r="Q240" s="75"/>
    </row>
    <row r="241" spans="1:17">
      <c r="A241" s="28">
        <v>43266</v>
      </c>
      <c r="B241" s="29">
        <f>LN(ΡΕΥΣΤΟΤΗΤΑ!J243/ΡΕΥΣΤΟΤΗΤΑ!J242)</f>
        <v>1.2157022917201472</v>
      </c>
      <c r="C241" s="29">
        <f>LN(ΡΕΥΣΤΟΤΗΤΑ!K243/ΡΕΥΣΤΟΤΗΤΑ!K242)</f>
        <v>0.58963720781032847</v>
      </c>
      <c r="D241" s="29">
        <f>LN(ΡΕΥΣΤΟΤΗΤΑ!L243/ΡΕΥΣΤΟΤΗΤΑ!L242)</f>
        <v>5.1843339214780908</v>
      </c>
      <c r="E241" s="29">
        <f>LN(ΡΕΥΣΤΟΤΗΤΑ!M243/ΡΕΥΣΤΟΤΗΤΑ!M242)</f>
        <v>2.6548496632654159</v>
      </c>
      <c r="F241" s="29">
        <f>LN(ΡΕΥΣΤΟΤΗΤΑ!N243/ΡΕΥΣΤΟΤΗΤΑ!N242)</f>
        <v>-4.3531594512021261</v>
      </c>
      <c r="G241" s="29">
        <f>LN(ΡΕΥΣΤΟΤΗΤΑ!O243/ΡΕΥΣΤΟΤΗΤΑ!O242)</f>
        <v>1.319500060698074</v>
      </c>
      <c r="H241" s="29">
        <f>LN(ΡΕΥΣΤΟΤΗΤΑ!P243/ΡΕΥΣΤΟΤΗΤΑ!P242)</f>
        <v>1.214253356146481</v>
      </c>
      <c r="I241" s="29">
        <f>LN(ΡΕΥΣΤΟΤΗΤΑ!Q243/ΡΕΥΣΤΟΤΗΤΑ!Q242)</f>
        <v>0.63837980520508819</v>
      </c>
      <c r="J241" s="29">
        <f>LN(ΡΕΥΣΤΟΤΗΤΑ!R243/ΡΕΥΣΤΟΤΗΤΑ!R242)</f>
        <v>-0.47213212084158185</v>
      </c>
      <c r="K241" s="29">
        <f>LN(ΡΕΥΣΤΟΤΗΤΑ!S243/ΡΕΥΣΤΟΤΗΤΑ!S242)</f>
        <v>0.60656904409530721</v>
      </c>
      <c r="L241" s="29">
        <f>LN(ΡΕΥΣΤΟΤΗΤΑ!T243/ΡΕΥΣΤΟΤΗΤΑ!T242)</f>
        <v>0.17692349322994677</v>
      </c>
      <c r="M241" s="29">
        <f>LN(ΡΕΥΣΤΟΤΗΤΑ!U243/ΡΕΥΣΤΟΤΗΤΑ!U242)</f>
        <v>1.6479677475110603</v>
      </c>
      <c r="N241" s="29">
        <f>LN(ΡΕΥΣΤΟΤΗΤΑ!V243/ΡΕΥΣΤΟΤΗΤΑ!V242)</f>
        <v>0.80124119731536902</v>
      </c>
      <c r="O241" s="29">
        <f>LN(ΡΕΥΣΤΟΤΗΤΑ!W243/ΡΕΥΣΤΟΤΗΤΑ!W242)</f>
        <v>0.48968399260163353</v>
      </c>
      <c r="P241" s="29">
        <f>LN(ΡΕΥΣΤΟΤΗΤΑ!X243/ΡΕΥΣΤΟΤΗΤΑ!X242)</f>
        <v>7.2422850304801134E-3</v>
      </c>
      <c r="Q241" s="75"/>
    </row>
    <row r="242" spans="1:17">
      <c r="A242" s="28">
        <v>43269</v>
      </c>
      <c r="B242" s="29">
        <f>LN(ΡΕΥΣΤΟΤΗΤΑ!J244/ΡΕΥΣΤΟΤΗΤΑ!J243)</f>
        <v>-1.8176603878911497</v>
      </c>
      <c r="C242" s="29">
        <f>LN(ΡΕΥΣΤΟΤΗΤΑ!K244/ΡΕΥΣΤΟΤΗΤΑ!K243)</f>
        <v>-0.1975814727218016</v>
      </c>
      <c r="D242" s="29">
        <f>LN(ΡΕΥΣΤΟΤΗΤΑ!L244/ΡΕΥΣΤΟΤΗΤΑ!L243)</f>
        <v>9.6559803922692589E-2</v>
      </c>
      <c r="E242" s="29">
        <f>LN(ΡΕΥΣΤΟΤΗΤΑ!M244/ΡΕΥΣΤΟΤΗΤΑ!M243)</f>
        <v>-1.7531012462370701</v>
      </c>
      <c r="F242" s="29">
        <f>LN(ΡΕΥΣΤΟΤΗΤΑ!N244/ΡΕΥΣΤΟΤΗΤΑ!N243)</f>
        <v>0.69399715936164985</v>
      </c>
      <c r="G242" s="29">
        <f>LN(ΡΕΥΣΤΟΤΗΤΑ!O244/ΡΕΥΣΤΟΤΗΤΑ!O243)</f>
        <v>-3.6750879789066087</v>
      </c>
      <c r="H242" s="29">
        <f>LN(ΡΕΥΣΤΟΤΗΤΑ!P244/ΡΕΥΣΤΟΤΗΤΑ!P243)</f>
        <v>-1.9166620037296589</v>
      </c>
      <c r="I242" s="29">
        <f>LN(ΡΕΥΣΤΟΤΗΤΑ!Q244/ΡΕΥΣΤΟΤΗΤΑ!Q243)</f>
        <v>-1.264289621903435</v>
      </c>
      <c r="J242" s="29">
        <f>LN(ΡΕΥΣΤΟΤΗΤΑ!R244/ΡΕΥΣΤΟΤΗΤΑ!R243)</f>
        <v>-0.86544256836917621</v>
      </c>
      <c r="K242" s="29">
        <f>LN(ΡΕΥΣΤΟΤΗΤΑ!S244/ΡΕΥΣΤΟΤΗΤΑ!S243)</f>
        <v>-0.42225634629081948</v>
      </c>
      <c r="L242" s="29">
        <f>LN(ΡΕΥΣΤΟΤΗΤΑ!T244/ΡΕΥΣΤΟΤΗΤΑ!T243)</f>
        <v>0.32693719479920236</v>
      </c>
      <c r="M242" s="29">
        <f>LN(ΡΕΥΣΤΟΤΗΤΑ!U244/ΡΕΥΣΤΟΤΗΤΑ!U243)</f>
        <v>-1.1583778506857099</v>
      </c>
      <c r="N242" s="29">
        <f>LN(ΡΕΥΣΤΟΤΗΤΑ!V244/ΡΕΥΣΤΟΤΗΤΑ!V243)</f>
        <v>-0.55562687120844323</v>
      </c>
      <c r="O242" s="29">
        <f>LN(ΡΕΥΣΤΟΤΗΤΑ!W244/ΡΕΥΣΤΟΤΗΤΑ!W243)</f>
        <v>0.33976668023229234</v>
      </c>
      <c r="P242" s="29">
        <f>LN(ΡΕΥΣΤΟΤΗΤΑ!X244/ΡΕΥΣΤΟΤΗΤΑ!X243)</f>
        <v>-1.3800769374996826</v>
      </c>
      <c r="Q242" s="75"/>
    </row>
    <row r="243" spans="1:17">
      <c r="A243" s="28">
        <v>43270</v>
      </c>
      <c r="B243" s="29">
        <f>LN(ΡΕΥΣΤΟΤΗΤΑ!J245/ΡΕΥΣΤΟΤΗΤΑ!J244)</f>
        <v>-0.19711214275457611</v>
      </c>
      <c r="C243" s="29">
        <f>LN(ΡΕΥΣΤΟΤΗΤΑ!K245/ΡΕΥΣΤΟΤΗΤΑ!K244)</f>
        <v>3.9718173827183727E-2</v>
      </c>
      <c r="D243" s="29">
        <f>LN(ΡΕΥΣΤΟΤΗΤΑ!L245/ΡΕΥΣΤΟΤΗΤΑ!L244)</f>
        <v>-3.3480556579128224</v>
      </c>
      <c r="E243" s="29">
        <f>LN(ΡΕΥΣΤΟΤΗΤΑ!M245/ΡΕΥΣΤΟΤΗΤΑ!M244)</f>
        <v>8.4858813263268926E-2</v>
      </c>
      <c r="F243" s="29">
        <f>LN(ΡΕΥΣΤΟΤΗΤΑ!N245/ΡΕΥΣΤΟΤΗΤΑ!N244)</f>
        <v>0.15536368337239989</v>
      </c>
      <c r="G243" s="29">
        <f>LN(ΡΕΥΣΤΟΤΗΤΑ!O245/ΡΕΥΣΤΟΤΗΤΑ!O244)</f>
        <v>1.1889671637080659</v>
      </c>
      <c r="H243" s="29">
        <f>LN(ΡΕΥΣΤΟΤΗΤΑ!P245/ΡΕΥΣΤΟΤΗΤΑ!P244)</f>
        <v>1.3679129947955282</v>
      </c>
      <c r="I243" s="29">
        <f>LN(ΡΕΥΣΤΟΤΗΤΑ!Q245/ΡΕΥΣΤΟΤΗΤΑ!Q244)</f>
        <v>1.065571410420012</v>
      </c>
      <c r="J243" s="29">
        <f>LN(ΡΕΥΣΤΟΤΗΤΑ!R245/ΡΕΥΣΤΟΤΗΤΑ!R244)</f>
        <v>0.43135952500742736</v>
      </c>
      <c r="K243" s="29">
        <f>LN(ΡΕΥΣΤΟΤΗΤΑ!S245/ΡΕΥΣΤΟΤΗΤΑ!S244)</f>
        <v>2.8980461062502672E-2</v>
      </c>
      <c r="L243" s="29">
        <f>LN(ΡΕΥΣΤΟΤΗΤΑ!T245/ΡΕΥΣΤΟΤΗΤΑ!T244)</f>
        <v>-0.53559216382011254</v>
      </c>
      <c r="M243" s="29">
        <f>LN(ΡΕΥΣΤΟΤΗΤΑ!U245/ΡΕΥΣΤΟΤΗΤΑ!U244)</f>
        <v>2.7796103788754991E-2</v>
      </c>
      <c r="N243" s="29">
        <f>LN(ΡΕΥΣΤΟΤΗΤΑ!V245/ΡΕΥΣΤΟΤΗΤΑ!V244)</f>
        <v>-1.2672742447480723</v>
      </c>
      <c r="O243" s="29">
        <f>LN(ΡΕΥΣΤΟΤΗΤΑ!W245/ΡΕΥΣΤΟΤΗΤΑ!W244)</f>
        <v>-0.67913048513330421</v>
      </c>
      <c r="P243" s="29">
        <f>LN(ΡΕΥΣΤΟΤΗΤΑ!X245/ΡΕΥΣΤΟΤΗΤΑ!X244)</f>
        <v>1.1779218266904068</v>
      </c>
      <c r="Q243" s="75"/>
    </row>
    <row r="244" spans="1:17">
      <c r="A244" s="28">
        <v>43271</v>
      </c>
      <c r="B244" s="29">
        <f>LN(ΡΕΥΣΤΟΤΗΤΑ!J246/ΡΕΥΣΤΟΤΗΤΑ!J245)</f>
        <v>0.53738165546808869</v>
      </c>
      <c r="C244" s="29">
        <f>LN(ΡΕΥΣΤΟΤΗΤΑ!K246/ΡΕΥΣΤΟΤΗΤΑ!K245)</f>
        <v>0.26980583264575608</v>
      </c>
      <c r="D244" s="29">
        <f>LN(ΡΕΥΣΤΟΤΗΤΑ!L246/ΡΕΥΣΤΟΤΗΤΑ!L245)</f>
        <v>3.8467824835597453</v>
      </c>
      <c r="E244" s="29">
        <f>LN(ΡΕΥΣΤΟΤΗΤΑ!M246/ΡΕΥΣΤΟΤΗΤΑ!M245)</f>
        <v>0.22302008690266958</v>
      </c>
      <c r="F244" s="29">
        <f>LN(ΡΕΥΣΤΟΤΗΤΑ!N246/ΡΕΥΣΤΟΤΗΤΑ!N245)</f>
        <v>1.7657026299422653</v>
      </c>
      <c r="G244" s="29">
        <f>LN(ΡΕΥΣΤΟΤΗΤΑ!O246/ΡΕΥΣΤΟΤΗΤΑ!O245)</f>
        <v>1.6470582428167553</v>
      </c>
      <c r="H244" s="29">
        <f>LN(ΡΕΥΣΤΟΤΗΤΑ!P246/ΡΕΥΣΤΟΤΗΤΑ!P245)</f>
        <v>-0.18253710594654279</v>
      </c>
      <c r="I244" s="29">
        <f>LN(ΡΕΥΣΤΟΤΗΤΑ!Q246/ΡΕΥΣΤΟΤΗΤΑ!Q245)</f>
        <v>0.19569109124038195</v>
      </c>
      <c r="J244" s="29">
        <f>LN(ΡΕΥΣΤΟΤΗΤΑ!R246/ΡΕΥΣΤΟΤΗΤΑ!R245)</f>
        <v>-0.14971976701160908</v>
      </c>
      <c r="K244" s="29">
        <f>LN(ΡΕΥΣΤΟΤΗΤΑ!S246/ΡΕΥΣΤΟΤΗΤΑ!S245)</f>
        <v>-0.37882150877702025</v>
      </c>
      <c r="L244" s="29">
        <f>LN(ΡΕΥΣΤΟΤΗΤΑ!T246/ΡΕΥΣΤΟΤΗΤΑ!T245)</f>
        <v>0.55949768467366701</v>
      </c>
      <c r="M244" s="29">
        <f>LN(ΡΕΥΣΤΟΤΗΤΑ!U246/ΡΕΥΣΤΟΤΗΤΑ!U245)</f>
        <v>4.4158770479105713E-2</v>
      </c>
      <c r="N244" s="29">
        <f>LN(ΡΕΥΣΤΟΤΗΤΑ!V246/ΡΕΥΣΤΟΤΗΤΑ!V245)</f>
        <v>0.38310556195873974</v>
      </c>
      <c r="O244" s="29">
        <f>LN(ΡΕΥΣΤΟΤΗΤΑ!W246/ΡΕΥΣΤΟΤΗΤΑ!W245)</f>
        <v>2.4093284358892095</v>
      </c>
      <c r="P244" s="29">
        <f>LN(ΡΕΥΣΤΟΤΗΤΑ!X246/ΡΕΥΣΤΟΤΗΤΑ!X245)</f>
        <v>0.7888157704609351</v>
      </c>
      <c r="Q244" s="75"/>
    </row>
    <row r="245" spans="1:17">
      <c r="A245" s="28">
        <v>43272</v>
      </c>
      <c r="B245" s="29">
        <f>LN(ΡΕΥΣΤΟΤΗΤΑ!J247/ΡΕΥΣΤΟΤΗΤΑ!J246)</f>
        <v>0.10559736732853371</v>
      </c>
      <c r="C245" s="29">
        <f>LN(ΡΕΥΣΤΟΤΗΤΑ!K247/ΡΕΥΣΤΟΤΗΤΑ!K246)</f>
        <v>0.22558324448786424</v>
      </c>
      <c r="D245" s="29">
        <f>LN(ΡΕΥΣΤΟΤΗΤΑ!L247/ΡΕΥΣΤΟΤΗΤΑ!L246)</f>
        <v>-0.54124622046670245</v>
      </c>
      <c r="E245" s="29">
        <f>LN(ΡΕΥΣΤΟΤΗΤΑ!M247/ΡΕΥΣΤΟΤΗΤΑ!M246)</f>
        <v>1.0236662551804427</v>
      </c>
      <c r="F245" s="29">
        <f>LN(ΡΕΥΣΤΟΤΗΤΑ!N247/ΡΕΥΣΤΟΤΗΤΑ!N246)</f>
        <v>-2.9249092341822056</v>
      </c>
      <c r="G245" s="29">
        <f>LN(ΡΕΥΣΤΟΤΗΤΑ!O247/ΡΕΥΣΤΟΤΗΤΑ!O246)</f>
        <v>-2.3686848946985695</v>
      </c>
      <c r="H245" s="29">
        <f>LN(ΡΕΥΣΤΟΤΗΤΑ!P247/ΡΕΥΣΤΟΤΗΤΑ!P246)</f>
        <v>-7.1670529355122886E-2</v>
      </c>
      <c r="I245" s="29">
        <f>LN(ΡΕΥΣΤΟΤΗΤΑ!Q247/ΡΕΥΣΤΟΤΗΤΑ!Q246)</f>
        <v>0.2979141889104871</v>
      </c>
      <c r="J245" s="29">
        <f>LN(ΡΕΥΣΤΟΤΗΤΑ!R247/ΡΕΥΣΤΟΤΗΤΑ!R246)</f>
        <v>0.70037438619259762</v>
      </c>
      <c r="K245" s="29">
        <f>LN(ΡΕΥΣΤΟΤΗΤΑ!S247/ΡΕΥΣΤΟΤΗΤΑ!S246)</f>
        <v>0.36959670852572385</v>
      </c>
      <c r="L245" s="29">
        <f>LN(ΡΕΥΣΤΟΤΗΤΑ!T247/ΡΕΥΣΤΟΤΗΤΑ!T246)</f>
        <v>-0.2261006752039536</v>
      </c>
      <c r="M245" s="29">
        <f>LN(ΡΕΥΣΤΟΤΗΤΑ!U247/ΡΕΥΣΤΟΤΗΤΑ!U246)</f>
        <v>0.12892835437809869</v>
      </c>
      <c r="N245" s="29">
        <f>LN(ΡΕΥΣΤΟΤΗΤΑ!V247/ΡΕΥΣΤΟΤΗΤΑ!V246)</f>
        <v>0.86754933618965113</v>
      </c>
      <c r="O245" s="29">
        <f>LN(ΡΕΥΣΤΟΤΗΤΑ!W247/ΡΕΥΣΤΟΤΗΤΑ!W246)</f>
        <v>-2.2496947457754728</v>
      </c>
      <c r="P245" s="29">
        <f>LN(ΡΕΥΣΤΟΤΗΤΑ!X247/ΡΕΥΣΤΟΤΗΤΑ!X246)</f>
        <v>-2.296939196274288</v>
      </c>
      <c r="Q245" s="75"/>
    </row>
    <row r="246" spans="1:17">
      <c r="A246" s="28">
        <v>43273</v>
      </c>
      <c r="B246" s="29">
        <f>LN(ΡΕΥΣΤΟΤΗΤΑ!J248/ΡΕΥΣΤΟΤΗΤΑ!J247)</f>
        <v>0.34731182855790182</v>
      </c>
      <c r="C246" s="29">
        <f>LN(ΡΕΥΣΤΟΤΗΤΑ!K248/ΡΕΥΣΤΟΤΗΤΑ!K247)</f>
        <v>0.17727566055972449</v>
      </c>
      <c r="D246" s="29">
        <f>LN(ΡΕΥΣΤΟΤΗΤΑ!L248/ΡΕΥΣΤΟΤΗΤΑ!L247)</f>
        <v>-0.68545483493678971</v>
      </c>
      <c r="E246" s="29">
        <f>LN(ΡΕΥΣΤΟΤΗΤΑ!M248/ΡΕΥΣΤΟΤΗΤΑ!M247)</f>
        <v>0.64850585989685339</v>
      </c>
      <c r="F246" s="29">
        <f>LN(ΡΕΥΣΤΟΤΗΤΑ!N248/ΡΕΥΣΤΟΤΗΤΑ!N247)</f>
        <v>1.4426367113474936</v>
      </c>
      <c r="G246" s="29">
        <f>LN(ΡΕΥΣΤΟΤΗΤΑ!O248/ΡΕΥΣΤΟΤΗΤΑ!O247)</f>
        <v>2.2182368334238998</v>
      </c>
      <c r="H246" s="29">
        <f>LN(ΡΕΥΣΤΟΤΗΤΑ!P248/ΡΕΥΣΤΟΤΗΤΑ!P247)</f>
        <v>0.20536132203142929</v>
      </c>
      <c r="I246" s="29">
        <f>LN(ΡΕΥΣΤΟΤΗΤΑ!Q248/ΡΕΥΣΤΟΤΗΤΑ!Q247)</f>
        <v>-0.50997158159522227</v>
      </c>
      <c r="J246" s="29">
        <f>LN(ΡΕΥΣΤΟΤΗΤΑ!R248/ΡΕΥΣΤΟΤΗΤΑ!R247)</f>
        <v>-0.52500797268050159</v>
      </c>
      <c r="K246" s="29">
        <f>LN(ΡΕΥΣΤΟΤΗΤΑ!S248/ΡΕΥΣΤΟΤΗΤΑ!S247)</f>
        <v>0.47272040418047734</v>
      </c>
      <c r="L246" s="29">
        <f>LN(ΡΕΥΣΤΟΤΗΤΑ!T248/ΡΕΥΣΤΟΤΗΤΑ!T247)</f>
        <v>0.39388132807539666</v>
      </c>
      <c r="M246" s="29">
        <f>LN(ΡΕΥΣΤΟΤΗΤΑ!U248/ΡΕΥΣΤΟΤΗΤΑ!U247)</f>
        <v>0.56164602086749116</v>
      </c>
      <c r="N246" s="29">
        <f>LN(ΡΕΥΣΤΟΤΗΤΑ!V248/ΡΕΥΣΤΟΤΗΤΑ!V247)</f>
        <v>0.32594983478903589</v>
      </c>
      <c r="O246" s="29">
        <f>LN(ΡΕΥΣΤΟΤΗΤΑ!W248/ΡΕΥΣΤΟΤΗΤΑ!W247)</f>
        <v>2.8929607683770737E-2</v>
      </c>
      <c r="P246" s="29">
        <f>LN(ΡΕΥΣΤΟΤΗΤΑ!X248/ΡΕΥΣΤΟΤΗΤΑ!X247)</f>
        <v>-0.31230817262093319</v>
      </c>
      <c r="Q246" s="75"/>
    </row>
    <row r="247" spans="1:17">
      <c r="A247" s="28">
        <v>43276</v>
      </c>
      <c r="B247" s="29">
        <f>LN(ΡΕΥΣΤΟΤΗΤΑ!J249/ΡΕΥΣΤΟΤΗΤΑ!J248)</f>
        <v>0.56897890331625323</v>
      </c>
      <c r="C247" s="29">
        <f>LN(ΡΕΥΣΤΟΤΗΤΑ!K249/ΡΕΥΣΤΟΤΗΤΑ!K248)</f>
        <v>-0.49250341612712129</v>
      </c>
      <c r="D247" s="29">
        <f>LN(ΡΕΥΣΤΟΤΗΤΑ!L249/ΡΕΥΣΤΟΤΗΤΑ!L248)</f>
        <v>0.57320664676354072</v>
      </c>
      <c r="E247" s="29">
        <f>LN(ΡΕΥΣΤΟΤΗΤΑ!M249/ΡΕΥΣΤΟΤΗΤΑ!M248)</f>
        <v>-1.6393305150000415</v>
      </c>
      <c r="F247" s="29">
        <f>LN(ΡΕΥΣΤΟΤΗΤΑ!N249/ΡΕΥΣΤΟΤΗΤΑ!N248)</f>
        <v>-1.2724962044811381</v>
      </c>
      <c r="G247" s="29">
        <f>LN(ΡΕΥΣΤΟΤΗΤΑ!O249/ΡΕΥΣΤΟΤΗΤΑ!O248)</f>
        <v>-1.7262542974593889</v>
      </c>
      <c r="H247" s="29">
        <f>LN(ΡΕΥΣΤΟΤΗΤΑ!P249/ΡΕΥΣΤΟΤΗΤΑ!P248)</f>
        <v>-0.95598322198512264</v>
      </c>
      <c r="I247" s="29">
        <f>LN(ΡΕΥΣΤΟΤΗΤΑ!Q249/ΡΕΥΣΤΟΤΗΤΑ!Q248)</f>
        <v>-0.13279547810606007</v>
      </c>
      <c r="J247" s="29">
        <f>LN(ΡΕΥΣΤΟΤΗΤΑ!R249/ΡΕΥΣΤΟΤΗΤΑ!R248)</f>
        <v>-1.5551059025020655</v>
      </c>
      <c r="K247" s="29">
        <f>LN(ΡΕΥΣΤΟΤΗΤΑ!S249/ΡΕΥΣΤΟΤΗΤΑ!S248)</f>
        <v>-1.4912849950060401</v>
      </c>
      <c r="L247" s="29">
        <f>LN(ΡΕΥΣΤΟΤΗΤΑ!T249/ΡΕΥΣΤΟΤΗΤΑ!T248)</f>
        <v>7.1646850201676944E-3</v>
      </c>
      <c r="M247" s="29">
        <f>LN(ΡΕΥΣΤΟΤΗΤΑ!U249/ΡΕΥΣΤΟΤΗΤΑ!U248)</f>
        <v>-0.62424172238689757</v>
      </c>
      <c r="N247" s="29">
        <f>LN(ΡΕΥΣΤΟΤΗΤΑ!V249/ΡΕΥΣΤΟΤΗΤΑ!V248)</f>
        <v>-1.0882495016325631</v>
      </c>
      <c r="O247" s="29">
        <f>LN(ΡΕΥΣΤΟΤΗΤΑ!W249/ΡΕΥΣΤΟΤΗΤΑ!W248)</f>
        <v>-0.25927579370953235</v>
      </c>
      <c r="P247" s="29">
        <f>LN(ΡΕΥΣΤΟΤΗΤΑ!X249/ΡΕΥΣΤΟΤΗΤΑ!X248)</f>
        <v>1.3343242338739565</v>
      </c>
      <c r="Q247" s="75"/>
    </row>
    <row r="248" spans="1:17">
      <c r="A248" s="28">
        <v>43277</v>
      </c>
      <c r="B248" s="29">
        <f>LN(ΡΕΥΣΤΟΤΗΤΑ!J250/ΡΕΥΣΤΟΤΗΤΑ!J249)</f>
        <v>-1.4316097520259563</v>
      </c>
      <c r="C248" s="29">
        <f>LN(ΡΕΥΣΤΟΤΗΤΑ!K250/ΡΕΥΣΤΟΤΗΤΑ!K249)</f>
        <v>-0.1305574480587135</v>
      </c>
      <c r="D248" s="29">
        <f>LN(ΡΕΥΣΤΟΤΗΤΑ!L250/ΡΕΥΣΤΟΤΗΤΑ!L249)</f>
        <v>-0.48436106534404905</v>
      </c>
      <c r="E248" s="29">
        <f>LN(ΡΕΥΣΤΟΤΗΤΑ!M250/ΡΕΥΣΤΟΤΗΤΑ!M249)</f>
        <v>0.57108498297944099</v>
      </c>
      <c r="F248" s="29">
        <f>LN(ΡΕΥΣΤΟΤΗΤΑ!N250/ΡΕΥΣΤΟΤΗΤΑ!N249)</f>
        <v>2.1145890573674673</v>
      </c>
      <c r="G248" s="29">
        <f>LN(ΡΕΥΣΤΟΤΗΤΑ!O250/ΡΕΥΣΤΟΤΗΤΑ!O249)</f>
        <v>-0.31802922884107271</v>
      </c>
      <c r="H248" s="29">
        <f>LN(ΡΕΥΣΤΟΤΗΤΑ!P250/ΡΕΥΣΤΟΤΗΤΑ!P249)</f>
        <v>0.25638007669684393</v>
      </c>
      <c r="I248" s="29">
        <f>LN(ΡΕΥΣΤΟΤΗΤΑ!Q250/ΡΕΥΣΤΟΤΗΤΑ!Q249)</f>
        <v>1.1044801892143536</v>
      </c>
      <c r="J248" s="29">
        <f>LN(ΡΕΥΣΤΟΤΗΤΑ!R250/ΡΕΥΣΤΟΤΗΤΑ!R249)</f>
        <v>-3.4096883628189429</v>
      </c>
      <c r="K248" s="29">
        <f>LN(ΡΕΥΣΤΟΤΗΤΑ!S250/ΡΕΥΣΤΟΤΗΤΑ!S249)</f>
        <v>0.31418352558758483</v>
      </c>
      <c r="L248" s="29">
        <f>LN(ΡΕΥΣΤΟΤΗΤΑ!T250/ΡΕΥΣΤΟΤΗΤΑ!T249)</f>
        <v>5.0903213027501323E-2</v>
      </c>
      <c r="M248" s="29">
        <f>LN(ΡΕΥΣΤΟΤΗΤΑ!U250/ΡΕΥΣΤΟΤΗΤΑ!U249)</f>
        <v>0.46934786272037271</v>
      </c>
      <c r="N248" s="29">
        <f>LN(ΡΕΥΣΤΟΤΗΤΑ!V250/ΡΕΥΣΤΟΤΗΤΑ!V249)</f>
        <v>3.7082387018552633E-2</v>
      </c>
      <c r="O248" s="29">
        <f>LN(ΡΕΥΣΤΟΤΗΤΑ!W250/ΡΕΥΣΤΟΤΗΤΑ!W249)</f>
        <v>0.65211244271370961</v>
      </c>
      <c r="P248" s="29">
        <f>LN(ΡΕΥΣΤΟΤΗΤΑ!X250/ΡΕΥΣΤΟΤΗΤΑ!X249)</f>
        <v>0.77450684522842861</v>
      </c>
      <c r="Q248" s="75"/>
    </row>
    <row r="249" spans="1:17">
      <c r="A249" s="28">
        <v>43278</v>
      </c>
      <c r="B249" s="29">
        <f>LN(ΡΕΥΣΤΟΤΗΤΑ!J251/ΡΕΥΣΤΟΤΗΤΑ!J250)</f>
        <v>2.0222016966044492</v>
      </c>
      <c r="C249" s="29">
        <f>LN(ΡΕΥΣΤΟΤΗΤΑ!K251/ΡΕΥΣΤΟΤΗΤΑ!K250)</f>
        <v>0.90261434273569285</v>
      </c>
      <c r="D249" s="29">
        <f>LN(ΡΕΥΣΤΟΤΗΤΑ!L251/ΡΕΥΣΤΟΤΗΤΑ!L250)</f>
        <v>-2.3952694507207029</v>
      </c>
      <c r="E249" s="29">
        <f>LN(ΡΕΥΣΤΟΤΗΤΑ!M251/ΡΕΥΣΤΟΤΗΤΑ!M250)</f>
        <v>0.41322412128932584</v>
      </c>
      <c r="F249" s="29">
        <f>LN(ΡΕΥΣΤΟΤΗΤΑ!N251/ΡΕΥΣΤΟΤΗΤΑ!N250)</f>
        <v>0.40996549509630714</v>
      </c>
      <c r="G249" s="29">
        <f>LN(ΡΕΥΣΤΟΤΗΤΑ!O251/ΡΕΥΣΤΟΤΗΤΑ!O250)</f>
        <v>1.6921918734630128</v>
      </c>
      <c r="H249" s="29">
        <f>LN(ΡΕΥΣΤΟΤΗΤΑ!P251/ΡΕΥΣΤΟΤΗΤΑ!P250)</f>
        <v>0.62366760964590495</v>
      </c>
      <c r="I249" s="29">
        <f>LN(ΡΕΥΣΤΟΤΗΤΑ!Q251/ΡΕΥΣΤΟΤΗΤΑ!Q250)</f>
        <v>-0.13140892701356682</v>
      </c>
      <c r="J249" s="29">
        <f>LN(ΡΕΥΣΤΟΤΗΤΑ!R251/ΡΕΥΣΤΟΤΗΤΑ!R250)</f>
        <v>4.4849714441640014</v>
      </c>
      <c r="K249" s="29">
        <f>LN(ΡΕΥΣΤΟΤΗΤΑ!S251/ΡΕΥΣΤΟΤΗΤΑ!S250)</f>
        <v>2.3570339265061826E-2</v>
      </c>
      <c r="L249" s="29">
        <f>LN(ΡΕΥΣΤΟΤΗΤΑ!T251/ΡΕΥΣΤΟΤΗΤΑ!T250)</f>
        <v>-0.25801389685237958</v>
      </c>
      <c r="M249" s="29">
        <f>LN(ΡΕΥΣΤΟΤΗΤΑ!U251/ΡΕΥΣΤΟΤΗΤΑ!U250)</f>
        <v>0.48163871063455582</v>
      </c>
      <c r="N249" s="29">
        <f>LN(ΡΕΥΣΤΟΤΗΤΑ!V251/ΡΕΥΣΤΟΤΗΤΑ!V250)</f>
        <v>0.69644239269148012</v>
      </c>
      <c r="O249" s="29">
        <f>LN(ΡΕΥΣΤΟΤΗΤΑ!W251/ΡΕΥΣΤΟΤΗΤΑ!W250)</f>
        <v>1.4218826643976756</v>
      </c>
      <c r="P249" s="29">
        <f>LN(ΡΕΥΣΤΟΤΗΤΑ!X251/ΡΕΥΣΤΟΤΗΤΑ!X250)</f>
        <v>-0.80815019866655857</v>
      </c>
      <c r="Q249" s="75"/>
    </row>
    <row r="250" spans="1:17">
      <c r="A250" s="28">
        <v>43279</v>
      </c>
      <c r="B250" s="29">
        <f>LN(ΡΕΥΣΤΟΤΗΤΑ!J252/ΡΕΥΣΤΟΤΗΤΑ!J251)</f>
        <v>1.9296582483845699</v>
      </c>
      <c r="C250" s="29">
        <f>LN(ΡΕΥΣΤΟΤΗΤΑ!K252/ΡΕΥΣΤΟΤΗΤΑ!K251)</f>
        <v>-0.6539819735576673</v>
      </c>
      <c r="D250" s="29">
        <f>LN(ΡΕΥΣΤΟΤΗΤΑ!L252/ΡΕΥΣΤΟΤΗΤΑ!L251)</f>
        <v>2.2183670139100284</v>
      </c>
      <c r="E250" s="29">
        <f>LN(ΡΕΥΣΤΟΤΗΤΑ!M252/ΡΕΥΣΤΟΤΗΤΑ!M251)</f>
        <v>-0.71303446865838493</v>
      </c>
      <c r="F250" s="29">
        <f>LN(ΡΕΥΣΤΟΤΗΤΑ!N252/ΡΕΥΣΤΟΤΗΤΑ!N251)</f>
        <v>-1.4389557341206498</v>
      </c>
      <c r="G250" s="29">
        <f>LN(ΡΕΥΣΤΟΤΗΤΑ!O252/ΡΕΥΣΤΟΤΗΤΑ!O251)</f>
        <v>1.2480118979545678</v>
      </c>
      <c r="H250" s="29">
        <f>LN(ΡΕΥΣΤΟΤΗΤΑ!P252/ΡΕΥΣΤΟΤΗΤΑ!P251)</f>
        <v>2.3193188239789993E-2</v>
      </c>
      <c r="I250" s="29">
        <f>LN(ΡΕΥΣΤΟΤΗΤΑ!Q252/ΡΕΥΣΤΟΤΗΤΑ!Q251)</f>
        <v>-0.26945711638445441</v>
      </c>
      <c r="J250" s="29">
        <f>LN(ΡΕΥΣΤΟΤΗΤΑ!R252/ΡΕΥΣΤΟΤΗΤΑ!R251)</f>
        <v>-0.10178269430994236</v>
      </c>
      <c r="K250" s="29">
        <f>LN(ΡΕΥΣΤΟΤΗΤΑ!S252/ΡΕΥΣΤΟΤΗΤΑ!S251)</f>
        <v>0.63743080469402391</v>
      </c>
      <c r="L250" s="29">
        <f>LN(ΡΕΥΣΤΟΤΗΤΑ!T252/ΡΕΥΣΤΟΤΗΤΑ!T251)</f>
        <v>6.4091193910250699E-2</v>
      </c>
      <c r="M250" s="29">
        <f>LN(ΡΕΥΣΤΟΤΗΤΑ!U252/ΡΕΥΣΤΟΤΗΤΑ!U251)</f>
        <v>-0.64087172230107092</v>
      </c>
      <c r="N250" s="29">
        <f>LN(ΡΕΥΣΤΟΤΗΤΑ!V252/ΡΕΥΣΤΟΤΗΤΑ!V251)</f>
        <v>0.25346272535931741</v>
      </c>
      <c r="O250" s="29">
        <f>LN(ΡΕΥΣΤΟΤΗΤΑ!W252/ΡΕΥΣΤΟΤΗΤΑ!W251)</f>
        <v>0.65400521192739847</v>
      </c>
      <c r="P250" s="29">
        <f>LN(ΡΕΥΣΤΟΤΗΤΑ!X252/ΡΕΥΣΤΟΤΗΤΑ!X251)</f>
        <v>0.23097446144626563</v>
      </c>
      <c r="Q250" s="75"/>
    </row>
    <row r="251" spans="1:17">
      <c r="A251" s="28">
        <v>43280</v>
      </c>
      <c r="B251" s="29">
        <f>LN(ΡΕΥΣΤΟΤΗΤΑ!J253/ΡΕΥΣΤΟΤΗΤΑ!J252)</f>
        <v>-3.0877242050998954</v>
      </c>
      <c r="C251" s="29">
        <f>LN(ΡΕΥΣΤΟΤΗΤΑ!K253/ΡΕΥΣΤΟΤΗΤΑ!K252)</f>
        <v>-0.31434350581679199</v>
      </c>
      <c r="D251" s="29">
        <f>LN(ΡΕΥΣΤΟΤΗΤΑ!L253/ΡΕΥΣΤΟΤΗΤΑ!L252)</f>
        <v>-4.4648626402530303</v>
      </c>
      <c r="E251" s="29">
        <f>LN(ΡΕΥΣΤΟΤΗΤΑ!M253/ΡΕΥΣΤΟΤΗΤΑ!M252)</f>
        <v>-5.9276192702485457E-2</v>
      </c>
      <c r="F251" s="29">
        <f>LN(ΡΕΥΣΤΟΤΗΤΑ!N253/ΡΕΥΣΤΟΤΗΤΑ!N252)</f>
        <v>-0.68930207832183987</v>
      </c>
      <c r="G251" s="29">
        <f>LN(ΡΕΥΣΤΟΤΗΤΑ!O253/ΡΕΥΣΤΟΤΗΤΑ!O252)</f>
        <v>-3.0028144912056449</v>
      </c>
      <c r="H251" s="29">
        <f>LN(ΡΕΥΣΤΟΤΗΤΑ!P253/ΡΕΥΣΤΟΤΗΤΑ!P252)</f>
        <v>-0.16024498683177821</v>
      </c>
      <c r="I251" s="29">
        <f>LN(ΡΕΥΣΤΟΤΗΤΑ!Q253/ΡΕΥΣΤΟΤΗΤΑ!Q252)</f>
        <v>-0.33838004981028225</v>
      </c>
      <c r="J251" s="29">
        <f>LN(ΡΕΥΣΤΟΤΗΤΑ!R253/ΡΕΥΣΤΟΤΗΤΑ!R252)</f>
        <v>-0.16333910588166459</v>
      </c>
      <c r="K251" s="29">
        <f>LN(ΡΕΥΣΤΟΤΗΤΑ!S253/ΡΕΥΣΤΟΤΗΤΑ!S252)</f>
        <v>0.5445172493598931</v>
      </c>
      <c r="L251" s="29">
        <f>LN(ΡΕΥΣΤΟΤΗΤΑ!T253/ΡΕΥΣΤΟΤΗΤΑ!T252)</f>
        <v>-4.2214818839372482E-2</v>
      </c>
      <c r="M251" s="29">
        <f>LN(ΡΕΥΣΤΟΤΗΤΑ!U253/ΡΕΥΣΤΟΤΗΤΑ!U252)</f>
        <v>0.14292490610120639</v>
      </c>
      <c r="N251" s="29">
        <f>LN(ΡΕΥΣΤΟΤΗΤΑ!V253/ΡΕΥΣΤΟΤΗΤΑ!V252)</f>
        <v>-0.26667686461998463</v>
      </c>
      <c r="O251" s="29">
        <f>LN(ΡΕΥΣΤΟΤΗΤΑ!W253/ΡΕΥΣΤΟΤΗΤΑ!W252)</f>
        <v>-1.3773905507570363</v>
      </c>
      <c r="P251" s="29">
        <f>LN(ΡΕΥΣΤΟΤΗΤΑ!X253/ΡΕΥΣΤΟΤΗΤΑ!X252)</f>
        <v>-3.7745099086499336</v>
      </c>
      <c r="Q251" s="7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F17"/>
  <sheetViews>
    <sheetView workbookViewId="0">
      <selection activeCell="F13" sqref="F13"/>
    </sheetView>
  </sheetViews>
  <sheetFormatPr defaultRowHeight="15"/>
  <cols>
    <col min="4" max="5" width="11.5703125" bestFit="1" customWidth="1"/>
  </cols>
  <sheetData>
    <row r="1" spans="1:6" ht="15.75" thickBot="1">
      <c r="A1" s="251" t="s">
        <v>164</v>
      </c>
      <c r="B1" s="252"/>
      <c r="C1" s="252"/>
      <c r="D1" s="252"/>
      <c r="E1" s="252"/>
      <c r="F1" s="253"/>
    </row>
    <row r="2" spans="1:6">
      <c r="A2" s="81" t="s">
        <v>0</v>
      </c>
      <c r="B2" s="69" t="s">
        <v>146</v>
      </c>
      <c r="C2" s="82">
        <v>2015</v>
      </c>
      <c r="D2" s="82">
        <v>2016</v>
      </c>
      <c r="E2" s="82">
        <v>2017</v>
      </c>
      <c r="F2" s="82" t="s">
        <v>165</v>
      </c>
    </row>
    <row r="3" spans="1:6">
      <c r="A3" s="81">
        <v>1</v>
      </c>
      <c r="B3" s="70" t="s">
        <v>7</v>
      </c>
      <c r="C3" s="83">
        <f>851152/6361</f>
        <v>133.80789184090551</v>
      </c>
      <c r="D3" s="83">
        <f>830754/5082</f>
        <v>163.46989374262103</v>
      </c>
      <c r="E3" s="83">
        <f>865619/6555</f>
        <v>132.05476735316552</v>
      </c>
      <c r="F3" s="83">
        <f t="shared" ref="F3:F4" si="0">SUM(C3:E3)/3</f>
        <v>143.11085097889736</v>
      </c>
    </row>
    <row r="4" spans="1:6">
      <c r="A4" s="81">
        <v>2</v>
      </c>
      <c r="B4" s="70" t="s">
        <v>17</v>
      </c>
      <c r="C4" s="83">
        <f>484324/17245</f>
        <v>28.084894172223834</v>
      </c>
      <c r="D4" s="83">
        <f>484306/15363</f>
        <v>31.524181474972337</v>
      </c>
      <c r="E4" s="83">
        <f>927085/75492</f>
        <v>12.280572775923277</v>
      </c>
      <c r="F4" s="83">
        <f t="shared" si="0"/>
        <v>23.963216141039819</v>
      </c>
    </row>
    <row r="5" spans="1:6">
      <c r="A5" s="81">
        <v>3</v>
      </c>
      <c r="B5" s="70" t="s">
        <v>19</v>
      </c>
      <c r="C5" s="83">
        <f>127087934.35/114563.87</f>
        <v>1109.3194944444526</v>
      </c>
      <c r="D5" s="83">
        <f>135455122.12/114582.2</f>
        <v>1182.1654857386227</v>
      </c>
      <c r="E5" s="83">
        <f>137851501.98/124305.76</f>
        <v>1108.9711529055451</v>
      </c>
      <c r="F5" s="83">
        <f>AVERAGE(C5:E5)</f>
        <v>1133.4853776962066</v>
      </c>
    </row>
    <row r="6" spans="1:6">
      <c r="A6" s="81">
        <v>4</v>
      </c>
      <c r="B6" s="70" t="s">
        <v>35</v>
      </c>
      <c r="C6" s="83">
        <f>860544/9324</f>
        <v>92.293436293436287</v>
      </c>
      <c r="D6" s="83">
        <f>827269/42442</f>
        <v>19.491753451769473</v>
      </c>
      <c r="E6" s="83">
        <f>744132/32</f>
        <v>23254.125</v>
      </c>
      <c r="F6" s="83">
        <f t="shared" ref="F6" si="1">SUM(C6:E6)/3</f>
        <v>7788.6367299150688</v>
      </c>
    </row>
    <row r="7" spans="1:6">
      <c r="A7" s="81">
        <v>5</v>
      </c>
      <c r="B7" s="70" t="s">
        <v>38</v>
      </c>
      <c r="C7" s="83">
        <f>31779692/18917963</f>
        <v>1.679868598960681</v>
      </c>
      <c r="D7" s="83">
        <f>31035712/18791634</f>
        <v>1.6515706936395207</v>
      </c>
      <c r="E7" s="83">
        <f>36004825/14987814</f>
        <v>2.4022732734740369</v>
      </c>
      <c r="F7" s="83">
        <f>AVERAGE(C7:E7)</f>
        <v>1.9112375220247462</v>
      </c>
    </row>
    <row r="8" spans="1:6">
      <c r="A8" s="81">
        <v>6</v>
      </c>
      <c r="B8" s="70" t="s">
        <v>40</v>
      </c>
      <c r="C8" s="83">
        <f>54166548/15308086</f>
        <v>3.5384272076861865</v>
      </c>
      <c r="D8" s="83">
        <f>54543178/13835305</f>
        <v>3.942318438227419</v>
      </c>
      <c r="E8" s="83">
        <f>53705587/14380275</f>
        <v>3.7346703731326416</v>
      </c>
      <c r="F8" s="83">
        <f>AVERAGE(C8:E8)</f>
        <v>3.7384720063487493</v>
      </c>
    </row>
    <row r="9" spans="1:6">
      <c r="A9" s="81">
        <v>7</v>
      </c>
      <c r="B9" s="70" t="s">
        <v>64</v>
      </c>
      <c r="C9" s="84">
        <v>237.26394790061832</v>
      </c>
      <c r="D9" s="85">
        <f>915590627/144370143</f>
        <v>6.3419666142465481</v>
      </c>
      <c r="E9" s="84">
        <v>48.134072230558814</v>
      </c>
      <c r="F9" s="84">
        <f>AVERAGE(C9:E9)</f>
        <v>97.246662248474578</v>
      </c>
    </row>
    <row r="10" spans="1:6">
      <c r="A10" s="81">
        <v>8</v>
      </c>
      <c r="B10" s="70" t="s">
        <v>65</v>
      </c>
      <c r="C10" s="83">
        <f>167410545.99/34156114.24</f>
        <v>4.9013346428601245</v>
      </c>
      <c r="D10" s="83">
        <f>184033978/34681376.35</f>
        <v>5.3064208335549514</v>
      </c>
      <c r="E10" s="83">
        <f>201435167.73/31726409.54</f>
        <v>6.3491321788566939</v>
      </c>
      <c r="F10" s="83">
        <f>AVERAGE(C10:E10)</f>
        <v>5.5189625517572578</v>
      </c>
    </row>
    <row r="11" spans="1:6">
      <c r="A11" s="81">
        <v>9</v>
      </c>
      <c r="B11" s="70" t="s">
        <v>66</v>
      </c>
      <c r="C11" s="83">
        <f>303096829/18813586</f>
        <v>16.110529327051207</v>
      </c>
      <c r="D11" s="83">
        <f>295450394/30819945</f>
        <v>9.5863374837300981</v>
      </c>
      <c r="E11" s="83">
        <f>349680809/32994539</f>
        <v>10.598141983435502</v>
      </c>
      <c r="F11" s="83">
        <f>AVERAGE(C11:E11)</f>
        <v>12.098336264738935</v>
      </c>
    </row>
    <row r="12" spans="1:6">
      <c r="A12" s="81">
        <v>10</v>
      </c>
      <c r="B12" s="70" t="s">
        <v>77</v>
      </c>
      <c r="C12" s="83">
        <f>1162282/2097</f>
        <v>554.25941821649974</v>
      </c>
      <c r="D12" s="83">
        <f>1038121/118689</f>
        <v>8.7465645510535932</v>
      </c>
      <c r="E12" s="83">
        <f>717023/169171</f>
        <v>4.2384510347518187</v>
      </c>
      <c r="F12" s="83">
        <f t="shared" ref="F12:F14" si="2">SUM(C12:E12)/3</f>
        <v>189.08147793410171</v>
      </c>
    </row>
    <row r="13" spans="1:6">
      <c r="A13" s="81">
        <v>11</v>
      </c>
      <c r="B13" s="70" t="s">
        <v>88</v>
      </c>
      <c r="C13" s="83">
        <f>85651/9184</f>
        <v>9.3261106271776999</v>
      </c>
      <c r="D13" s="83">
        <f>87924/14584</f>
        <v>6.0287986834887546</v>
      </c>
      <c r="E13" s="83">
        <f>91858/1604</f>
        <v>57.268079800498754</v>
      </c>
      <c r="F13" s="83">
        <f t="shared" si="2"/>
        <v>24.20766303705507</v>
      </c>
    </row>
    <row r="14" spans="1:6">
      <c r="A14" s="81">
        <v>12</v>
      </c>
      <c r="B14" s="70" t="s">
        <v>96</v>
      </c>
      <c r="C14" s="83">
        <f>2754.5/492</f>
        <v>5.5985772357723578</v>
      </c>
      <c r="D14" s="83">
        <f>2802.7/350</f>
        <v>8.007714285714286</v>
      </c>
      <c r="E14" s="83">
        <f>2958.2/163</f>
        <v>18.148466257668712</v>
      </c>
      <c r="F14" s="83">
        <f t="shared" si="2"/>
        <v>10.584919259718452</v>
      </c>
    </row>
    <row r="15" spans="1:6">
      <c r="A15" s="81">
        <v>13</v>
      </c>
      <c r="B15" s="70" t="s">
        <v>100</v>
      </c>
      <c r="C15" s="83" t="s">
        <v>166</v>
      </c>
      <c r="D15" s="83" t="s">
        <v>166</v>
      </c>
      <c r="E15" s="83" t="s">
        <v>166</v>
      </c>
      <c r="F15" s="83" t="s">
        <v>166</v>
      </c>
    </row>
    <row r="16" spans="1:6">
      <c r="A16" s="81">
        <v>14</v>
      </c>
      <c r="B16" s="70" t="s">
        <v>110</v>
      </c>
      <c r="C16" s="83">
        <f>119740/159818</f>
        <v>0.74922724599231627</v>
      </c>
      <c r="D16" s="83">
        <f>120703/157925</f>
        <v>0.76430584138040214</v>
      </c>
      <c r="E16" s="83">
        <f>120853/131592</f>
        <v>0.91839169554380207</v>
      </c>
      <c r="F16" s="83">
        <f>AVERAGE(C16:E16)</f>
        <v>0.81064159430550686</v>
      </c>
    </row>
    <row r="17" spans="1:6">
      <c r="A17" s="81">
        <v>15</v>
      </c>
      <c r="B17" s="70" t="s">
        <v>117</v>
      </c>
      <c r="C17" s="83">
        <f>125626793/23695392</f>
        <v>5.301739384602711</v>
      </c>
      <c r="D17" s="83">
        <f>135938597/23569363</f>
        <v>5.7675974102482108</v>
      </c>
      <c r="E17" s="83">
        <f>144390366/19874483</f>
        <v>7.2651130597963229</v>
      </c>
      <c r="F17" s="83">
        <f>SUM(C17:E17)/3</f>
        <v>6.1114832848824152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C2:H18"/>
  <sheetViews>
    <sheetView workbookViewId="0">
      <selection activeCell="H7" sqref="H7"/>
    </sheetView>
  </sheetViews>
  <sheetFormatPr defaultRowHeight="15"/>
  <sheetData>
    <row r="2" spans="3:8" ht="15.75" thickBot="1">
      <c r="C2" s="254" t="s">
        <v>167</v>
      </c>
      <c r="D2" s="254"/>
      <c r="E2" s="254"/>
      <c r="F2" s="254"/>
      <c r="G2" s="254"/>
      <c r="H2" s="254"/>
    </row>
    <row r="3" spans="3:8" ht="16.5" thickTop="1" thickBot="1">
      <c r="C3" s="86" t="s">
        <v>0</v>
      </c>
      <c r="D3" s="100" t="s">
        <v>146</v>
      </c>
      <c r="E3" s="89">
        <v>2015</v>
      </c>
      <c r="F3" s="90">
        <v>2016</v>
      </c>
      <c r="G3" s="95">
        <v>2017</v>
      </c>
      <c r="H3" s="98" t="s">
        <v>165</v>
      </c>
    </row>
    <row r="4" spans="3:8" ht="16.5" thickTop="1" thickBot="1">
      <c r="C4" s="87">
        <v>1</v>
      </c>
      <c r="D4" s="101" t="s">
        <v>7</v>
      </c>
      <c r="E4" s="91">
        <f>97883/14880</f>
        <v>6.5781586021505376</v>
      </c>
      <c r="F4" s="92">
        <f>63554/17999</f>
        <v>3.530973942996833</v>
      </c>
      <c r="G4" s="96">
        <f>52966/23581</f>
        <v>2.2461303591874815</v>
      </c>
      <c r="H4" s="99">
        <f>AVERAGE(E4:G4)</f>
        <v>4.118420968111618</v>
      </c>
    </row>
    <row r="5" spans="3:8" ht="16.5" thickTop="1" thickBot="1">
      <c r="C5" s="87">
        <v>2</v>
      </c>
      <c r="D5" s="101" t="s">
        <v>17</v>
      </c>
      <c r="E5" s="91">
        <f>44929/162613</f>
        <v>0.27629402323307484</v>
      </c>
      <c r="F5" s="92">
        <f>48150/160708</f>
        <v>0.29961171814719867</v>
      </c>
      <c r="G5" s="92">
        <f>999645/701278</f>
        <v>1.4254617997427554</v>
      </c>
      <c r="H5" s="99">
        <f t="shared" ref="H5" si="0">AVERAGE(E5:G5)</f>
        <v>0.66712251370767639</v>
      </c>
    </row>
    <row r="6" spans="3:8" ht="16.5" thickTop="1" thickBot="1">
      <c r="C6" s="87">
        <v>3</v>
      </c>
      <c r="D6" s="101" t="s">
        <v>19</v>
      </c>
      <c r="E6" s="91">
        <f>75195997.97/8643049.13</f>
        <v>8.7001701412288508</v>
      </c>
      <c r="F6" s="92">
        <f>86810690.39/10894100.11</f>
        <v>7.9685967187242976</v>
      </c>
      <c r="G6" s="96">
        <f>100471669.43/11658189.52</f>
        <v>8.6181194136222974</v>
      </c>
      <c r="H6" s="99">
        <f>AVERAGE(E6:G6)</f>
        <v>8.4289620911918153</v>
      </c>
    </row>
    <row r="7" spans="3:8" ht="16.5" thickTop="1" thickBot="1">
      <c r="C7" s="87">
        <v>4</v>
      </c>
      <c r="D7" s="101" t="s">
        <v>35</v>
      </c>
      <c r="E7" s="91">
        <f>578281/303412</f>
        <v>1.905926594861113</v>
      </c>
      <c r="F7" s="92">
        <f>144878/92979</f>
        <v>1.5581798040417729</v>
      </c>
      <c r="G7" s="92">
        <f>162582/59281</f>
        <v>2.7425650714394156</v>
      </c>
      <c r="H7" s="99">
        <f t="shared" ref="H7" si="1">AVERAGE(E7:G7)</f>
        <v>2.0688904901141005</v>
      </c>
    </row>
    <row r="8" spans="3:8" ht="16.5" thickTop="1" thickBot="1">
      <c r="C8" s="87">
        <v>5</v>
      </c>
      <c r="D8" s="101" t="s">
        <v>38</v>
      </c>
      <c r="E8" s="91">
        <f>27238957/29056228</f>
        <v>0.93745674765492615</v>
      </c>
      <c r="F8" s="92">
        <f>30293912/30052401</f>
        <v>1.0080363296097374</v>
      </c>
      <c r="G8" s="96">
        <f>36769294/31686835</f>
        <v>1.1603965495449451</v>
      </c>
      <c r="H8" s="99">
        <f>AVERAGE(E8:G8)</f>
        <v>1.0352965422698694</v>
      </c>
    </row>
    <row r="9" spans="3:8" ht="16.5" thickTop="1" thickBot="1">
      <c r="C9" s="87">
        <v>6</v>
      </c>
      <c r="D9" s="101" t="s">
        <v>40</v>
      </c>
      <c r="E9" s="91">
        <f>20696357/14067262</f>
        <v>1.4712427336606086</v>
      </c>
      <c r="F9" s="92">
        <f>19524838/11687505</f>
        <v>1.6705736596476322</v>
      </c>
      <c r="G9" s="96">
        <f>19962639/12803369</f>
        <v>1.559170793249808</v>
      </c>
      <c r="H9" s="99">
        <f>AVERAGE(E9:G9)</f>
        <v>1.5669957288526828</v>
      </c>
    </row>
    <row r="10" spans="3:8" ht="16.5" thickTop="1" thickBot="1">
      <c r="C10" s="87">
        <v>7</v>
      </c>
      <c r="D10" s="101" t="s">
        <v>64</v>
      </c>
      <c r="E10" s="91">
        <f>423401784/123423557</f>
        <v>3.4304778949127193</v>
      </c>
      <c r="F10" s="92">
        <f>471344791/107313298</f>
        <v>4.3922309702941007</v>
      </c>
      <c r="G10" s="92">
        <f>467702983/107163191</f>
        <v>4.3643995539475862</v>
      </c>
      <c r="H10" s="99">
        <f t="shared" ref="H10" si="2">AVERAGE(E10:G10)</f>
        <v>4.0623694730514686</v>
      </c>
    </row>
    <row r="11" spans="3:8" ht="16.5" thickTop="1" thickBot="1">
      <c r="C11" s="87">
        <v>8</v>
      </c>
      <c r="D11" s="101" t="s">
        <v>65</v>
      </c>
      <c r="E11" s="91">
        <f>123823335.96/57281830.33</f>
        <v>2.1616511771124474</v>
      </c>
      <c r="F11" s="92">
        <f>190234910.89/66348694.08</f>
        <v>2.867199023700814</v>
      </c>
      <c r="G11" s="96">
        <f>200888301.84/73780436.23</f>
        <v>2.7227854984993494</v>
      </c>
      <c r="H11" s="99">
        <f>AVERAGE(E11:G11)</f>
        <v>2.5838785664375368</v>
      </c>
    </row>
    <row r="12" spans="3:8" ht="16.5" thickTop="1" thickBot="1">
      <c r="C12" s="87">
        <v>9</v>
      </c>
      <c r="D12" s="101" t="s">
        <v>66</v>
      </c>
      <c r="E12" s="91">
        <f>51234314/62575774</f>
        <v>0.81875637686878633</v>
      </c>
      <c r="F12" s="92">
        <f>50886316/60800802</f>
        <v>0.83693494700941606</v>
      </c>
      <c r="G12" s="96">
        <f>42894153/72557891</f>
        <v>0.59117144129781829</v>
      </c>
      <c r="H12" s="99">
        <f>AVERAGE(E12:G12)</f>
        <v>0.74895425505867363</v>
      </c>
    </row>
    <row r="13" spans="3:8" ht="16.5" thickTop="1" thickBot="1">
      <c r="C13" s="87">
        <v>10</v>
      </c>
      <c r="D13" s="101" t="s">
        <v>77</v>
      </c>
      <c r="E13" s="91">
        <f>272416/197824</f>
        <v>1.3770624393400195</v>
      </c>
      <c r="F13" s="92">
        <f>151648/251338</f>
        <v>0.60336280228218575</v>
      </c>
      <c r="G13" s="92">
        <f>180454/358268</f>
        <v>0.50368439268927168</v>
      </c>
      <c r="H13" s="99">
        <f t="shared" ref="H13" si="3">AVERAGE(E13:G13)</f>
        <v>0.82803654477049227</v>
      </c>
    </row>
    <row r="14" spans="3:8" ht="16.5" thickTop="1" thickBot="1">
      <c r="C14" s="87">
        <v>11</v>
      </c>
      <c r="D14" s="101" t="s">
        <v>88</v>
      </c>
      <c r="E14" s="91">
        <f>103610/48120</f>
        <v>2.1531587697423107</v>
      </c>
      <c r="F14" s="92">
        <f>112978/54374</f>
        <v>2.077794534152352</v>
      </c>
      <c r="G14" s="92">
        <f>121297/48362</f>
        <v>2.5081055374054011</v>
      </c>
      <c r="H14" s="99">
        <f t="shared" ref="H14:H15" si="4">AVERAGE(E14:G14)</f>
        <v>2.2463529471000214</v>
      </c>
    </row>
    <row r="15" spans="3:8" ht="16.5" thickTop="1" thickBot="1">
      <c r="C15" s="87">
        <v>12</v>
      </c>
      <c r="D15" s="101" t="s">
        <v>96</v>
      </c>
      <c r="E15" s="91">
        <f>768.7/1696.2</f>
        <v>0.45318948237236178</v>
      </c>
      <c r="F15" s="92">
        <f>993.5/1559.8</f>
        <v>0.63694063341454032</v>
      </c>
      <c r="G15" s="92">
        <f>726.4/1435.2</f>
        <v>0.50613154960981044</v>
      </c>
      <c r="H15" s="99">
        <f t="shared" si="4"/>
        <v>0.53208722179890422</v>
      </c>
    </row>
    <row r="16" spans="3:8" ht="16.5" thickTop="1" thickBot="1">
      <c r="C16" s="87">
        <v>13</v>
      </c>
      <c r="D16" s="101" t="s">
        <v>100</v>
      </c>
      <c r="E16" s="91">
        <f>126/98.1</f>
        <v>1.2844036697247707</v>
      </c>
      <c r="F16" s="92">
        <f>122.8/90.7</f>
        <v>1.3539140022050715</v>
      </c>
      <c r="G16" s="92"/>
      <c r="H16" s="99">
        <f>AVERAGE(E16:G16)</f>
        <v>1.3191588359649211</v>
      </c>
    </row>
    <row r="17" spans="3:8" ht="16.5" thickTop="1" thickBot="1">
      <c r="C17" s="87">
        <v>14</v>
      </c>
      <c r="D17" s="101" t="s">
        <v>110</v>
      </c>
      <c r="E17" s="91">
        <f>90904/258503</f>
        <v>0.35165549335984497</v>
      </c>
      <c r="F17" s="92">
        <f>90004/245151</f>
        <v>0.36713698903940839</v>
      </c>
      <c r="G17" s="96">
        <f>90459/88104</f>
        <v>1.0267297739035686</v>
      </c>
      <c r="H17" s="99">
        <f>AVERAGE(E17:G17)</f>
        <v>0.58184075210094066</v>
      </c>
    </row>
    <row r="18" spans="3:8" ht="16.5" thickTop="1" thickBot="1">
      <c r="C18" s="88">
        <v>15</v>
      </c>
      <c r="D18" s="101" t="s">
        <v>117</v>
      </c>
      <c r="E18" s="93">
        <f>35570952/28575012</f>
        <v>1.244827193773357</v>
      </c>
      <c r="F18" s="94">
        <f>50132476/33686450</f>
        <v>1.4882089386088473</v>
      </c>
      <c r="G18" s="94">
        <f>44839357/29737572</f>
        <v>1.5078351722864261</v>
      </c>
      <c r="H18" s="99">
        <f t="shared" ref="H18" si="5">AVERAGE(E18:G18)</f>
        <v>1.4136237682228767</v>
      </c>
    </row>
  </sheetData>
  <mergeCells count="1">
    <mergeCell ref="C2:H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D3:L21"/>
  <sheetViews>
    <sheetView workbookViewId="0">
      <selection activeCell="J25" sqref="J25"/>
    </sheetView>
  </sheetViews>
  <sheetFormatPr defaultRowHeight="15"/>
  <cols>
    <col min="4" max="4" width="11.42578125" customWidth="1"/>
    <col min="5" max="5" width="22.85546875" customWidth="1"/>
    <col min="6" max="6" width="10" customWidth="1"/>
    <col min="7" max="7" width="12.7109375" customWidth="1"/>
    <col min="8" max="8" width="17.42578125" customWidth="1"/>
    <col min="9" max="9" width="19.140625" customWidth="1"/>
    <col min="10" max="10" width="15" customWidth="1"/>
    <col min="11" max="11" width="14.5703125" customWidth="1"/>
    <col min="12" max="12" width="6.85546875" customWidth="1"/>
  </cols>
  <sheetData>
    <row r="3" spans="4:12" ht="15.75" thickBot="1"/>
    <row r="4" spans="4:12" ht="15.75" customHeight="1">
      <c r="D4" s="105" t="s">
        <v>168</v>
      </c>
      <c r="E4" s="109"/>
      <c r="F4" s="110"/>
      <c r="G4" s="110"/>
      <c r="H4" s="110"/>
      <c r="I4" s="110"/>
      <c r="J4" s="111"/>
      <c r="K4" s="242" t="s">
        <v>169</v>
      </c>
      <c r="L4" s="244" t="s">
        <v>162</v>
      </c>
    </row>
    <row r="5" spans="4:12" ht="15" customHeight="1">
      <c r="D5" s="106"/>
      <c r="E5" s="112" t="s">
        <v>5</v>
      </c>
      <c r="F5" s="112" t="s">
        <v>174</v>
      </c>
      <c r="G5" s="112" t="s">
        <v>170</v>
      </c>
      <c r="H5" s="112" t="s">
        <v>171</v>
      </c>
      <c r="I5" s="112" t="s">
        <v>173</v>
      </c>
      <c r="J5" s="113" t="s">
        <v>172</v>
      </c>
      <c r="K5" s="243"/>
      <c r="L5" s="245"/>
    </row>
    <row r="6" spans="4:12" ht="15" customHeight="1">
      <c r="D6" s="107"/>
      <c r="E6" s="102">
        <v>0.25</v>
      </c>
      <c r="F6" s="102">
        <v>0.1</v>
      </c>
      <c r="G6" s="102">
        <v>0.25</v>
      </c>
      <c r="H6" s="118">
        <v>0.1</v>
      </c>
      <c r="I6" s="102">
        <v>0.15</v>
      </c>
      <c r="J6" s="103">
        <v>0.15</v>
      </c>
      <c r="K6" s="104">
        <v>1</v>
      </c>
      <c r="L6" s="130"/>
    </row>
    <row r="7" spans="4:12">
      <c r="D7" s="108" t="s">
        <v>7</v>
      </c>
      <c r="E7" s="114">
        <v>0</v>
      </c>
      <c r="F7" s="114">
        <v>1</v>
      </c>
      <c r="G7" s="116">
        <v>0</v>
      </c>
      <c r="H7" s="97">
        <v>0</v>
      </c>
      <c r="I7" s="119">
        <v>1</v>
      </c>
      <c r="J7" s="116">
        <v>1</v>
      </c>
      <c r="K7" s="121">
        <f>$E$6*E7+$F$6*F7+$G$6*G7+$H$6*H7+$I$6*I7+$J$6*J7</f>
        <v>0.4</v>
      </c>
      <c r="L7" s="131"/>
    </row>
    <row r="8" spans="4:12">
      <c r="D8" s="122" t="s">
        <v>17</v>
      </c>
      <c r="E8" s="123">
        <v>1</v>
      </c>
      <c r="F8" s="123">
        <v>1</v>
      </c>
      <c r="G8" s="124">
        <v>1</v>
      </c>
      <c r="H8" s="122">
        <v>1</v>
      </c>
      <c r="I8" s="125">
        <v>0</v>
      </c>
      <c r="J8" s="124">
        <v>0</v>
      </c>
      <c r="K8" s="126">
        <f t="shared" ref="K8:K21" si="0">$E$6*E8+$F$6*F8+$G$6*G8+$H$6*H8+$I$6*I8+$J$6*J8</f>
        <v>0.7</v>
      </c>
      <c r="L8" s="132">
        <v>4</v>
      </c>
    </row>
    <row r="9" spans="4:12">
      <c r="D9" s="108" t="s">
        <v>19</v>
      </c>
      <c r="E9" s="115">
        <v>0</v>
      </c>
      <c r="F9" s="115">
        <v>1</v>
      </c>
      <c r="G9" s="117">
        <v>0</v>
      </c>
      <c r="H9" s="97">
        <v>0</v>
      </c>
      <c r="I9" s="120">
        <v>1</v>
      </c>
      <c r="J9" s="117">
        <v>1</v>
      </c>
      <c r="K9" s="121">
        <f t="shared" si="0"/>
        <v>0.4</v>
      </c>
      <c r="L9" s="133"/>
    </row>
    <row r="10" spans="4:12">
      <c r="D10" s="122" t="s">
        <v>35</v>
      </c>
      <c r="E10" s="123">
        <v>1</v>
      </c>
      <c r="F10" s="123">
        <v>1</v>
      </c>
      <c r="G10" s="124">
        <v>1</v>
      </c>
      <c r="H10" s="122">
        <v>1</v>
      </c>
      <c r="I10" s="125">
        <v>0</v>
      </c>
      <c r="J10" s="124">
        <v>1</v>
      </c>
      <c r="K10" s="126">
        <f t="shared" si="0"/>
        <v>0.85</v>
      </c>
      <c r="L10" s="132">
        <v>2</v>
      </c>
    </row>
    <row r="11" spans="4:12">
      <c r="D11" s="108" t="s">
        <v>38</v>
      </c>
      <c r="E11" s="115">
        <v>0</v>
      </c>
      <c r="F11" s="115">
        <v>1</v>
      </c>
      <c r="G11" s="117">
        <v>0</v>
      </c>
      <c r="H11" s="97">
        <v>0</v>
      </c>
      <c r="I11" s="120">
        <v>0</v>
      </c>
      <c r="J11" s="117">
        <v>0</v>
      </c>
      <c r="K11" s="121">
        <f t="shared" si="0"/>
        <v>0.1</v>
      </c>
      <c r="L11" s="133"/>
    </row>
    <row r="12" spans="4:12">
      <c r="D12" s="108" t="s">
        <v>40</v>
      </c>
      <c r="E12" s="114">
        <v>0</v>
      </c>
      <c r="F12" s="114">
        <v>1</v>
      </c>
      <c r="G12" s="116">
        <v>0</v>
      </c>
      <c r="H12" s="97">
        <v>0</v>
      </c>
      <c r="I12" s="119">
        <v>0</v>
      </c>
      <c r="J12" s="116">
        <v>0</v>
      </c>
      <c r="K12" s="121">
        <f t="shared" si="0"/>
        <v>0.1</v>
      </c>
      <c r="L12" s="134"/>
    </row>
    <row r="13" spans="4:12">
      <c r="D13" s="122" t="s">
        <v>64</v>
      </c>
      <c r="E13" s="123">
        <v>1</v>
      </c>
      <c r="F13" s="123">
        <v>1</v>
      </c>
      <c r="G13" s="124">
        <v>1</v>
      </c>
      <c r="H13" s="122">
        <v>1</v>
      </c>
      <c r="I13" s="125">
        <v>1</v>
      </c>
      <c r="J13" s="124">
        <v>1</v>
      </c>
      <c r="K13" s="126">
        <f t="shared" si="0"/>
        <v>1</v>
      </c>
      <c r="L13" s="132">
        <v>1</v>
      </c>
    </row>
    <row r="14" spans="4:12">
      <c r="D14" s="108" t="s">
        <v>65</v>
      </c>
      <c r="E14" s="114">
        <v>0</v>
      </c>
      <c r="F14" s="114">
        <v>1</v>
      </c>
      <c r="G14" s="116">
        <v>0</v>
      </c>
      <c r="H14" s="97">
        <v>0</v>
      </c>
      <c r="I14" s="119">
        <v>0</v>
      </c>
      <c r="J14" s="116">
        <v>1</v>
      </c>
      <c r="K14" s="121">
        <f t="shared" si="0"/>
        <v>0.25</v>
      </c>
      <c r="L14" s="134"/>
    </row>
    <row r="15" spans="4:12">
      <c r="D15" s="108" t="s">
        <v>66</v>
      </c>
      <c r="E15" s="114">
        <v>0</v>
      </c>
      <c r="F15" s="114">
        <v>1</v>
      </c>
      <c r="G15" s="116">
        <v>0</v>
      </c>
      <c r="H15" s="97">
        <v>0</v>
      </c>
      <c r="I15" s="119">
        <v>0</v>
      </c>
      <c r="J15" s="116">
        <v>0</v>
      </c>
      <c r="K15" s="121">
        <f t="shared" si="0"/>
        <v>0.1</v>
      </c>
      <c r="L15" s="131"/>
    </row>
    <row r="16" spans="4:12">
      <c r="D16" s="122" t="s">
        <v>77</v>
      </c>
      <c r="E16" s="127">
        <v>1</v>
      </c>
      <c r="F16" s="127">
        <v>1</v>
      </c>
      <c r="G16" s="128">
        <v>1</v>
      </c>
      <c r="H16" s="122">
        <v>1</v>
      </c>
      <c r="I16" s="129">
        <v>1</v>
      </c>
      <c r="J16" s="128">
        <v>0</v>
      </c>
      <c r="K16" s="126">
        <f t="shared" si="0"/>
        <v>0.85</v>
      </c>
      <c r="L16" s="135">
        <v>3</v>
      </c>
    </row>
    <row r="17" spans="4:12">
      <c r="D17" s="122" t="s">
        <v>88</v>
      </c>
      <c r="E17" s="127">
        <v>0</v>
      </c>
      <c r="F17" s="127">
        <v>1</v>
      </c>
      <c r="G17" s="128">
        <v>0</v>
      </c>
      <c r="H17" s="122">
        <v>1</v>
      </c>
      <c r="I17" s="129">
        <v>1</v>
      </c>
      <c r="J17" s="128">
        <v>1</v>
      </c>
      <c r="K17" s="126">
        <f t="shared" si="0"/>
        <v>0.5</v>
      </c>
      <c r="L17" s="135">
        <v>6</v>
      </c>
    </row>
    <row r="18" spans="4:12">
      <c r="D18" s="122" t="s">
        <v>96</v>
      </c>
      <c r="E18" s="123">
        <v>1</v>
      </c>
      <c r="F18" s="123">
        <v>1</v>
      </c>
      <c r="G18" s="124">
        <v>1</v>
      </c>
      <c r="H18" s="122">
        <v>1</v>
      </c>
      <c r="I18" s="125">
        <v>0</v>
      </c>
      <c r="J18" s="124">
        <v>0</v>
      </c>
      <c r="K18" s="126">
        <f t="shared" si="0"/>
        <v>0.7</v>
      </c>
      <c r="L18" s="132">
        <v>5</v>
      </c>
    </row>
    <row r="19" spans="4:12">
      <c r="D19" s="108" t="s">
        <v>100</v>
      </c>
      <c r="E19" s="114">
        <v>1</v>
      </c>
      <c r="F19" s="114">
        <v>1</v>
      </c>
      <c r="G19" s="116">
        <v>0</v>
      </c>
      <c r="H19" s="97">
        <v>0</v>
      </c>
      <c r="I19" s="119">
        <v>0</v>
      </c>
      <c r="J19" s="116">
        <v>0</v>
      </c>
      <c r="K19" s="121">
        <f t="shared" si="0"/>
        <v>0.35</v>
      </c>
      <c r="L19" s="131"/>
    </row>
    <row r="20" spans="4:12">
      <c r="D20" s="108" t="s">
        <v>110</v>
      </c>
      <c r="E20" s="115">
        <v>0</v>
      </c>
      <c r="F20" s="115">
        <v>1</v>
      </c>
      <c r="G20" s="117">
        <v>1</v>
      </c>
      <c r="H20" s="97">
        <v>0</v>
      </c>
      <c r="I20" s="120">
        <v>0</v>
      </c>
      <c r="J20" s="117">
        <v>0</v>
      </c>
      <c r="K20" s="121">
        <f t="shared" si="0"/>
        <v>0.35</v>
      </c>
      <c r="L20" s="133"/>
    </row>
    <row r="21" spans="4:12" ht="15.75" thickBot="1">
      <c r="D21" s="108" t="s">
        <v>117</v>
      </c>
      <c r="E21" s="115">
        <v>0</v>
      </c>
      <c r="F21" s="115">
        <v>1</v>
      </c>
      <c r="G21" s="117">
        <v>0</v>
      </c>
      <c r="H21" s="97">
        <v>0</v>
      </c>
      <c r="I21" s="120">
        <v>0</v>
      </c>
      <c r="J21" s="117">
        <v>0</v>
      </c>
      <c r="K21" s="121">
        <f t="shared" si="0"/>
        <v>0.1</v>
      </c>
      <c r="L21" s="13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/>
  </sheetPr>
  <dimension ref="A1:R251"/>
  <sheetViews>
    <sheetView topLeftCell="A13" workbookViewId="0">
      <selection activeCell="J34" sqref="J34"/>
    </sheetView>
  </sheetViews>
  <sheetFormatPr defaultRowHeight="15"/>
  <cols>
    <col min="5" max="5" width="11" customWidth="1"/>
    <col min="6" max="6" width="22.5703125" customWidth="1"/>
    <col min="7" max="7" width="10.7109375" customWidth="1"/>
    <col min="8" max="8" width="10.42578125" bestFit="1" customWidth="1"/>
    <col min="12" max="12" width="14.140625" customWidth="1"/>
    <col min="15" max="15" width="8.42578125" customWidth="1"/>
  </cols>
  <sheetData>
    <row r="1" spans="3:18" ht="15.75">
      <c r="C1" s="256" t="s">
        <v>175</v>
      </c>
      <c r="D1" s="256"/>
      <c r="E1" s="256"/>
      <c r="F1" s="256"/>
      <c r="L1" t="s">
        <v>139</v>
      </c>
      <c r="M1" t="s">
        <v>64</v>
      </c>
      <c r="N1" t="s">
        <v>35</v>
      </c>
      <c r="O1" t="s">
        <v>77</v>
      </c>
      <c r="P1" t="s">
        <v>17</v>
      </c>
      <c r="Q1" t="s">
        <v>96</v>
      </c>
      <c r="R1" t="s">
        <v>88</v>
      </c>
    </row>
    <row r="2" spans="3:18">
      <c r="C2" s="37" t="s">
        <v>0</v>
      </c>
      <c r="D2" s="37" t="s">
        <v>146</v>
      </c>
      <c r="E2" s="37" t="s">
        <v>176</v>
      </c>
      <c r="F2" s="37" t="s">
        <v>152</v>
      </c>
      <c r="G2" s="39" t="s">
        <v>186</v>
      </c>
      <c r="L2" s="28"/>
    </row>
    <row r="3" spans="3:18">
      <c r="C3" s="142">
        <v>1</v>
      </c>
      <c r="D3" s="143" t="s">
        <v>64</v>
      </c>
      <c r="E3" s="137">
        <v>0.2</v>
      </c>
      <c r="F3" s="138">
        <f>STDEV(M3:M251)</f>
        <v>1.8411587997446969E-2</v>
      </c>
      <c r="G3" s="158">
        <f>AVERAGE(M3:M251)</f>
        <v>-5.0199393644451726E-4</v>
      </c>
      <c r="L3" s="28">
        <v>42919</v>
      </c>
      <c r="M3" s="29">
        <v>-6.2696130135953742E-3</v>
      </c>
      <c r="N3" s="29">
        <v>9.2425813669326506E-3</v>
      </c>
      <c r="O3" s="29">
        <v>9.0498355199178562E-3</v>
      </c>
      <c r="P3" s="29">
        <v>-1.0982416668608929E-2</v>
      </c>
      <c r="Q3" s="29">
        <v>2.1586948055081063E-2</v>
      </c>
      <c r="R3" s="29">
        <v>9.1324835632724723E-3</v>
      </c>
    </row>
    <row r="4" spans="3:18">
      <c r="C4" s="142">
        <v>2</v>
      </c>
      <c r="D4" s="143" t="s">
        <v>35</v>
      </c>
      <c r="E4" s="137">
        <v>0.2</v>
      </c>
      <c r="F4" s="138">
        <f>STDEV(N3:N251)</f>
        <v>1.5488521364540691E-2</v>
      </c>
      <c r="G4" s="158">
        <f>AVERAGE(N3:N251)</f>
        <v>-5.3140957009981528E-4</v>
      </c>
      <c r="L4" s="28">
        <v>42920</v>
      </c>
      <c r="M4" s="29">
        <v>-3.0653741091002402E-2</v>
      </c>
      <c r="N4" s="29">
        <v>-1.4504686202881688E-2</v>
      </c>
      <c r="O4" s="29">
        <v>-1.2084739215071999E-2</v>
      </c>
      <c r="P4" s="29">
        <v>0</v>
      </c>
      <c r="Q4" s="29">
        <v>-7.4557661313433008E-3</v>
      </c>
      <c r="R4" s="29">
        <v>2.2472855852058576E-2</v>
      </c>
    </row>
    <row r="5" spans="3:18">
      <c r="C5" s="142">
        <v>3</v>
      </c>
      <c r="D5" s="143" t="s">
        <v>77</v>
      </c>
      <c r="E5" s="137">
        <v>0.15</v>
      </c>
      <c r="F5" s="138">
        <f>STDEV(O3:O251)</f>
        <v>1.29081639541874E-2</v>
      </c>
      <c r="G5" s="158">
        <f>AVERAGE(O3:O251)</f>
        <v>-9.0252433140801711E-5</v>
      </c>
      <c r="L5" s="28">
        <v>42921</v>
      </c>
      <c r="M5" s="29">
        <v>2.1809716294549558E-2</v>
      </c>
      <c r="N5" s="29">
        <v>1.4504686202881629E-2</v>
      </c>
      <c r="O5" s="29">
        <v>1.3085239548655534E-2</v>
      </c>
      <c r="P5" s="29">
        <v>2.3045289117883918E-2</v>
      </c>
      <c r="Q5" s="29">
        <v>6.5268296966846011E-3</v>
      </c>
      <c r="R5" s="29">
        <v>3.4938051361280441E-2</v>
      </c>
    </row>
    <row r="6" spans="3:18">
      <c r="C6" s="142">
        <v>4</v>
      </c>
      <c r="D6" s="143" t="s">
        <v>17</v>
      </c>
      <c r="E6" s="137">
        <v>0.2</v>
      </c>
      <c r="F6" s="138">
        <f>STDEV(P3:P251)</f>
        <v>1.4693235027444436E-2</v>
      </c>
      <c r="G6" s="158">
        <f>AVERAGE(P3:P251)</f>
        <v>1.6706181556137617E-4</v>
      </c>
      <c r="L6" s="28">
        <v>42922</v>
      </c>
      <c r="M6" s="29">
        <v>-3.8143720754706774E-3</v>
      </c>
      <c r="N6" s="29">
        <v>-8.003201707691552E-4</v>
      </c>
      <c r="O6" s="29">
        <v>1.3902905168991434E-2</v>
      </c>
      <c r="P6" s="29">
        <v>-4.8077015681030092E-3</v>
      </c>
      <c r="Q6" s="29">
        <v>-5.5918132657779415E-3</v>
      </c>
      <c r="R6" s="29">
        <v>1.7021687569430743E-2</v>
      </c>
    </row>
    <row r="7" spans="3:18">
      <c r="C7" s="142">
        <v>5</v>
      </c>
      <c r="D7" s="143" t="s">
        <v>96</v>
      </c>
      <c r="E7" s="137">
        <v>0.12</v>
      </c>
      <c r="F7" s="138">
        <f>STDEV(Q3:Q251)</f>
        <v>1.458365645069183E-2</v>
      </c>
      <c r="G7" s="158">
        <f>AVERAGE(Q3:Q251)</f>
        <v>2.2797020099615866E-5</v>
      </c>
      <c r="L7" s="28">
        <v>42923</v>
      </c>
      <c r="M7" s="29">
        <v>-6.38979809877101E-3</v>
      </c>
      <c r="N7" s="29">
        <v>-1.2016824999040315E-3</v>
      </c>
      <c r="O7" s="29">
        <v>-9.8667990244509745E-4</v>
      </c>
      <c r="P7" s="29">
        <v>-3.6210057669524049E-3</v>
      </c>
      <c r="Q7" s="29">
        <v>-1.0333581854545299E-2</v>
      </c>
      <c r="R7" s="29">
        <v>-2.1322769468821307E-2</v>
      </c>
    </row>
    <row r="8" spans="3:18">
      <c r="C8" s="142">
        <v>6</v>
      </c>
      <c r="D8" s="143" t="s">
        <v>88</v>
      </c>
      <c r="E8" s="137">
        <v>0.13</v>
      </c>
      <c r="F8" s="138">
        <f>STDEV(R3:R251)</f>
        <v>1.5772957995139465E-2</v>
      </c>
      <c r="G8" s="158">
        <f>AVERAGE(R3:R251)</f>
        <v>-2.6656654194728629E-4</v>
      </c>
      <c r="L8" s="28">
        <v>42926</v>
      </c>
      <c r="M8" s="29">
        <v>0</v>
      </c>
      <c r="N8" s="29">
        <v>2.1412396190496293E-2</v>
      </c>
      <c r="O8" s="29">
        <v>6.8864020296332618E-3</v>
      </c>
      <c r="P8" s="29">
        <v>8.428707335055529E-3</v>
      </c>
      <c r="Q8" s="29">
        <v>-9.4877372051093024E-3</v>
      </c>
      <c r="R8" s="29">
        <v>2.1528533611010927E-3</v>
      </c>
    </row>
    <row r="9" spans="3:18">
      <c r="C9" s="258" t="s">
        <v>177</v>
      </c>
      <c r="D9" s="259"/>
      <c r="E9" s="139">
        <f>SUM(E3:E8)</f>
        <v>1</v>
      </c>
      <c r="F9" s="160"/>
      <c r="L9" s="28">
        <v>42927</v>
      </c>
      <c r="M9" s="29">
        <v>-1.2903404835907841E-2</v>
      </c>
      <c r="N9" s="29">
        <v>3.5245777626724765E-3</v>
      </c>
      <c r="O9" s="29">
        <v>-1.9627091678487058E-3</v>
      </c>
      <c r="P9" s="29">
        <v>4.7846981233364734E-3</v>
      </c>
      <c r="Q9" s="29">
        <v>-4.7778399537131968E-3</v>
      </c>
      <c r="R9" s="29">
        <v>-1.735401469315162E-2</v>
      </c>
    </row>
    <row r="10" spans="3:18">
      <c r="C10" s="258" t="s">
        <v>178</v>
      </c>
      <c r="D10" s="259"/>
      <c r="E10" s="138">
        <f>$G$3*E3+$G$4*E4+$G$5*E5+$G$6*E6+$G$7*E7+$G$8*E8</f>
        <v>-2.1872421120890486E-4</v>
      </c>
      <c r="F10" s="160"/>
      <c r="L10" s="28">
        <v>42928</v>
      </c>
      <c r="M10" s="29">
        <v>-1.2414403148381964E-2</v>
      </c>
      <c r="N10" s="29">
        <v>-3.1323439863161057E-3</v>
      </c>
      <c r="O10" s="29">
        <v>-1.1857846450783503E-2</v>
      </c>
      <c r="P10" s="29">
        <v>-1.6847570572611357E-2</v>
      </c>
      <c r="Q10" s="29">
        <v>-9.5831344181159081E-4</v>
      </c>
      <c r="R10" s="29">
        <v>-2.8858828461979961E-2</v>
      </c>
    </row>
    <row r="11" spans="3:18">
      <c r="C11" s="258" t="s">
        <v>179</v>
      </c>
      <c r="D11" s="259"/>
      <c r="E11" s="138">
        <f t="array" ref="E11">MMULT(MMULT(TRANSPOSE(E3:E8),D19:I24),E3:E8)</f>
        <v>5.7745297972766087E-5</v>
      </c>
      <c r="F11" s="160"/>
      <c r="L11" s="28">
        <v>42929</v>
      </c>
      <c r="M11" s="29">
        <v>-1.3902905168991493E-2</v>
      </c>
      <c r="N11" s="29">
        <v>8.979174129272351E-3</v>
      </c>
      <c r="O11" s="29">
        <v>3.9682591756204488E-3</v>
      </c>
      <c r="P11" s="29">
        <v>2.3981964686485405E-2</v>
      </c>
      <c r="Q11" s="29">
        <v>1.9934214900817329E-2</v>
      </c>
      <c r="R11" s="29">
        <v>8.9686699827603161E-3</v>
      </c>
    </row>
    <row r="12" spans="3:18">
      <c r="C12" s="258" t="s">
        <v>180</v>
      </c>
      <c r="D12" s="259"/>
      <c r="E12" s="138">
        <f>SQRT(E11)</f>
        <v>7.5990326998089759E-3</v>
      </c>
      <c r="F12" s="161"/>
      <c r="L12" s="28">
        <v>42930</v>
      </c>
      <c r="M12" s="29">
        <v>7.9681696491768813E-3</v>
      </c>
      <c r="N12" s="29">
        <v>-1.9451474718923936E-3</v>
      </c>
      <c r="O12" s="29">
        <v>0</v>
      </c>
      <c r="P12" s="29">
        <v>3.4927881059578433E-2</v>
      </c>
      <c r="Q12" s="29">
        <v>1.3072081567352701E-2</v>
      </c>
      <c r="R12" s="29">
        <v>-1.8018505502678365E-2</v>
      </c>
    </row>
    <row r="13" spans="3:18">
      <c r="C13" s="257" t="s">
        <v>181</v>
      </c>
      <c r="D13" s="257"/>
      <c r="E13" s="141">
        <f>E10/E12</f>
        <v>-2.8783164890763418E-2</v>
      </c>
      <c r="F13" s="162"/>
      <c r="L13" s="28">
        <v>42933</v>
      </c>
      <c r="M13" s="29">
        <v>1.1834457647003017E-2</v>
      </c>
      <c r="N13" s="29">
        <v>-1.9489384457807256E-3</v>
      </c>
      <c r="O13" s="29">
        <v>9.8522964430116395E-3</v>
      </c>
      <c r="P13" s="29">
        <v>-5.7372503901434594E-3</v>
      </c>
      <c r="Q13" s="29">
        <v>1.1070223754247113E-2</v>
      </c>
      <c r="R13" s="29">
        <v>2.2701485345390775E-3</v>
      </c>
    </row>
    <row r="14" spans="3:18">
      <c r="L14" s="28">
        <v>42934</v>
      </c>
      <c r="M14" s="29">
        <v>1.306335914055457E-3</v>
      </c>
      <c r="N14" s="29">
        <v>-9.0143663514888426E-3</v>
      </c>
      <c r="O14" s="29">
        <v>-1.9627091678487058E-3</v>
      </c>
      <c r="P14" s="29">
        <v>-1.6241656328631723E-2</v>
      </c>
      <c r="Q14" s="29">
        <v>-9.1785229022888577E-4</v>
      </c>
      <c r="R14" s="29">
        <v>-6.8259650703998706E-3</v>
      </c>
    </row>
    <row r="15" spans="3:18">
      <c r="L15" s="28">
        <v>42935</v>
      </c>
      <c r="M15" s="29">
        <v>-1.3802388027797137E-2</v>
      </c>
      <c r="N15" s="29">
        <v>0</v>
      </c>
      <c r="O15" s="29">
        <v>1.9627091678486889E-3</v>
      </c>
      <c r="P15" s="29">
        <v>1.3937507843781458E-2</v>
      </c>
      <c r="Q15" s="29">
        <v>7.3193373422697017E-3</v>
      </c>
      <c r="R15" s="29">
        <v>-1.8433701688838022E-2</v>
      </c>
    </row>
    <row r="16" spans="3:18">
      <c r="L16" s="28">
        <v>42936</v>
      </c>
      <c r="M16" s="29">
        <v>5.9386515675825466E-3</v>
      </c>
      <c r="N16" s="29">
        <v>-1.7875351826963193E-2</v>
      </c>
      <c r="O16" s="29">
        <v>3.9138993211363148E-3</v>
      </c>
      <c r="P16" s="29">
        <v>-5.7837061168488062E-3</v>
      </c>
      <c r="Q16" s="29">
        <v>-7.3193373422698084E-3</v>
      </c>
      <c r="R16" s="29">
        <v>2.2989518224698781E-2</v>
      </c>
    </row>
    <row r="17" spans="3:18">
      <c r="C17" s="255" t="s">
        <v>182</v>
      </c>
      <c r="D17" s="255"/>
      <c r="E17" s="255"/>
      <c r="F17" s="255"/>
      <c r="G17" s="255"/>
      <c r="H17" s="255"/>
      <c r="I17" s="255"/>
      <c r="L17" s="28">
        <v>42937</v>
      </c>
      <c r="M17" s="29">
        <v>-2.8020512332175021E-2</v>
      </c>
      <c r="N17" s="29">
        <v>-5.478001142831132E-2</v>
      </c>
      <c r="O17" s="29">
        <v>-5.8766084889850419E-3</v>
      </c>
      <c r="P17" s="29">
        <v>-1.2843142090318843E-2</v>
      </c>
      <c r="Q17" s="29">
        <v>-9.1869551707246934E-4</v>
      </c>
      <c r="R17" s="29">
        <v>4.5351551653911425E-3</v>
      </c>
    </row>
    <row r="18" spans="3:18">
      <c r="C18" s="144"/>
      <c r="D18" s="145" t="s">
        <v>64</v>
      </c>
      <c r="E18" s="145" t="s">
        <v>35</v>
      </c>
      <c r="F18" s="145" t="s">
        <v>77</v>
      </c>
      <c r="G18" s="145" t="s">
        <v>17</v>
      </c>
      <c r="H18" s="145" t="s">
        <v>96</v>
      </c>
      <c r="I18" s="145" t="s">
        <v>88</v>
      </c>
      <c r="L18" s="28">
        <v>42940</v>
      </c>
      <c r="M18" s="29">
        <v>-5.4274217353651281E-3</v>
      </c>
      <c r="N18" s="29">
        <v>2.2190569329365407E-2</v>
      </c>
      <c r="O18" s="29">
        <v>-9.8717484791541171E-3</v>
      </c>
      <c r="P18" s="29">
        <v>8.1919709145881585E-3</v>
      </c>
      <c r="Q18" s="29">
        <v>9.149194653587862E-3</v>
      </c>
      <c r="R18" s="29">
        <v>0</v>
      </c>
    </row>
    <row r="19" spans="3:18">
      <c r="C19" s="146" t="s">
        <v>64</v>
      </c>
      <c r="D19" s="156">
        <f t="array" ref="D19:I24">B42:G47/248</f>
        <v>1.3585813778448335E-4</v>
      </c>
      <c r="E19" s="156">
        <v>5.4501869979645804E-5</v>
      </c>
      <c r="F19" s="156">
        <v>4.7646058244358519E-5</v>
      </c>
      <c r="G19" s="156">
        <v>5.1250616469171723E-5</v>
      </c>
      <c r="H19" s="156">
        <v>5.9577991796042722E-5</v>
      </c>
      <c r="I19" s="156">
        <v>4.1564446287440174E-5</v>
      </c>
      <c r="L19" s="28">
        <v>42941</v>
      </c>
      <c r="M19" s="29">
        <v>-2.0619287202735592E-2</v>
      </c>
      <c r="N19" s="29">
        <v>0</v>
      </c>
      <c r="O19" s="29">
        <v>-1.9860979716294028E-3</v>
      </c>
      <c r="P19" s="29">
        <v>-1.645160489200528E-2</v>
      </c>
      <c r="Q19" s="29">
        <v>-7.3126468462866023E-3</v>
      </c>
      <c r="R19" s="29">
        <v>-1.8265347977293313E-2</v>
      </c>
    </row>
    <row r="20" spans="3:18">
      <c r="C20" s="146" t="s">
        <v>35</v>
      </c>
      <c r="D20" s="156">
        <v>5.4501869979645804E-5</v>
      </c>
      <c r="E20" s="156">
        <v>1.1005355997588521E-4</v>
      </c>
      <c r="F20" s="156">
        <v>4.4875704821874651E-5</v>
      </c>
      <c r="G20" s="156">
        <v>4.4612251490608902E-5</v>
      </c>
      <c r="H20" s="156">
        <v>5.3744161758474141E-5</v>
      </c>
      <c r="I20" s="156">
        <v>2.9488261771670325E-5</v>
      </c>
      <c r="L20" s="28">
        <v>42942</v>
      </c>
      <c r="M20" s="29">
        <v>5.5401803756153509E-3</v>
      </c>
      <c r="N20" s="29">
        <v>-2.0725396019723123E-3</v>
      </c>
      <c r="O20" s="29">
        <v>-9.9900930750862985E-3</v>
      </c>
      <c r="P20" s="29">
        <v>-5.9417881287508034E-3</v>
      </c>
      <c r="Q20" s="29">
        <v>9.1324835632724723E-3</v>
      </c>
      <c r="R20" s="29">
        <v>9.1743762760412295E-3</v>
      </c>
    </row>
    <row r="21" spans="3:18">
      <c r="C21" s="146" t="s">
        <v>77</v>
      </c>
      <c r="D21" s="156">
        <v>4.7646058244358519E-5</v>
      </c>
      <c r="E21" s="156">
        <v>4.4875704821874651E-5</v>
      </c>
      <c r="F21" s="156">
        <v>9.7160517497389394E-5</v>
      </c>
      <c r="G21" s="156">
        <v>4.5603717310520393E-5</v>
      </c>
      <c r="H21" s="156">
        <v>5.5835439848622087E-5</v>
      </c>
      <c r="I21" s="156">
        <v>2.5064381512630077E-5</v>
      </c>
      <c r="L21" s="28">
        <v>42943</v>
      </c>
      <c r="M21" s="29">
        <v>-1.3908430046132E-2</v>
      </c>
      <c r="N21" s="29">
        <v>4.1485169647036878E-4</v>
      </c>
      <c r="O21" s="29">
        <v>-1.0045204260055874E-3</v>
      </c>
      <c r="P21" s="29">
        <v>-1.8040176557734464E-2</v>
      </c>
      <c r="Q21" s="29">
        <v>-4.5558165358608018E-3</v>
      </c>
      <c r="R21" s="29">
        <v>-1.8433701688838022E-2</v>
      </c>
    </row>
    <row r="22" spans="3:18">
      <c r="C22" s="146" t="s">
        <v>17</v>
      </c>
      <c r="D22" s="156">
        <v>5.1250616469171723E-5</v>
      </c>
      <c r="E22" s="156">
        <v>4.4612251490608902E-5</v>
      </c>
      <c r="F22" s="156">
        <v>4.5603717310520393E-5</v>
      </c>
      <c r="G22" s="156">
        <v>1.2502934684992806E-4</v>
      </c>
      <c r="H22" s="156">
        <v>5.0539782148124674E-5</v>
      </c>
      <c r="I22" s="156">
        <v>2.1096974576097171E-5</v>
      </c>
      <c r="L22" s="28">
        <v>42944</v>
      </c>
      <c r="M22" s="29">
        <v>6.978395381462498E-3</v>
      </c>
      <c r="N22" s="29">
        <v>-1.6604403980990696E-3</v>
      </c>
      <c r="O22" s="29">
        <v>-6.0484055358804812E-3</v>
      </c>
      <c r="P22" s="29">
        <v>7.2551708811720156E-3</v>
      </c>
      <c r="Q22" s="29">
        <v>9.1282525735968166E-4</v>
      </c>
      <c r="R22" s="29">
        <v>9.2593254127967262E-3</v>
      </c>
    </row>
    <row r="23" spans="3:18">
      <c r="C23" s="146" t="s">
        <v>96</v>
      </c>
      <c r="D23" s="156">
        <v>5.9577991796042722E-5</v>
      </c>
      <c r="E23" s="156">
        <v>5.3744161758474141E-5</v>
      </c>
      <c r="F23" s="156">
        <v>5.5835439848622087E-5</v>
      </c>
      <c r="G23" s="156">
        <v>5.0539782148124674E-5</v>
      </c>
      <c r="H23" s="156">
        <v>1.2765035450901534E-4</v>
      </c>
      <c r="I23" s="156">
        <v>3.899952999332164E-5</v>
      </c>
      <c r="L23" s="28">
        <v>42947</v>
      </c>
      <c r="M23" s="29">
        <v>-1.6123728203654007E-2</v>
      </c>
      <c r="N23" s="29">
        <v>-2.0991534846940819E-2</v>
      </c>
      <c r="O23" s="29">
        <v>-1.733852716227308E-2</v>
      </c>
      <c r="P23" s="29">
        <v>1.197619104671562E-2</v>
      </c>
      <c r="Q23" s="29">
        <v>-1.6559716039018558E-2</v>
      </c>
      <c r="R23" s="29">
        <v>-1.1587615172387895E-2</v>
      </c>
    </row>
    <row r="24" spans="3:18">
      <c r="C24" s="147" t="s">
        <v>88</v>
      </c>
      <c r="D24" s="156">
        <v>4.1564446287440174E-5</v>
      </c>
      <c r="E24" s="156">
        <v>2.9488261771670325E-5</v>
      </c>
      <c r="F24" s="156">
        <v>2.5064381512630077E-5</v>
      </c>
      <c r="G24" s="156">
        <v>2.1096974576097171E-5</v>
      </c>
      <c r="H24" s="156">
        <v>3.899952999332164E-5</v>
      </c>
      <c r="I24" s="156">
        <v>1.0089604271488841E-4</v>
      </c>
      <c r="L24" s="28">
        <v>42948</v>
      </c>
      <c r="M24" s="29">
        <v>-1.4235115821872098E-2</v>
      </c>
      <c r="N24" s="29">
        <v>-3.3214180987644691E-2</v>
      </c>
      <c r="O24" s="29">
        <v>8.1967672041784907E-3</v>
      </c>
      <c r="P24" s="29">
        <v>0</v>
      </c>
      <c r="Q24" s="29">
        <v>1.4733231512984087E-2</v>
      </c>
      <c r="R24" s="29">
        <v>9.2808090744727831E-3</v>
      </c>
    </row>
    <row r="25" spans="3:18">
      <c r="L25" s="28">
        <v>42949</v>
      </c>
      <c r="M25" s="29">
        <v>3.0358844025526084E-2</v>
      </c>
      <c r="N25" s="29">
        <v>4.5442880709375001E-2</v>
      </c>
      <c r="O25" s="29">
        <v>1.2170535620255114E-2</v>
      </c>
      <c r="P25" s="29">
        <v>-2.3837913552762504E-3</v>
      </c>
      <c r="Q25" s="29">
        <v>1.4519311324453369E-2</v>
      </c>
      <c r="R25" s="29">
        <v>4.9559690948460522E-2</v>
      </c>
    </row>
    <row r="26" spans="3:18">
      <c r="L26" s="28">
        <v>42950</v>
      </c>
      <c r="M26" s="29">
        <v>5.547864437717963E-3</v>
      </c>
      <c r="N26" s="29">
        <v>3.054302626854723E-2</v>
      </c>
      <c r="O26" s="29">
        <v>6.0301690265912311E-3</v>
      </c>
      <c r="P26" s="29">
        <v>-2.3894873973815786E-3</v>
      </c>
      <c r="Q26" s="29">
        <v>-9.0498355199179273E-3</v>
      </c>
      <c r="R26" s="29">
        <v>-2.2002209096024235E-3</v>
      </c>
    </row>
    <row r="27" spans="3:18" ht="15.75">
      <c r="E27" s="256" t="s">
        <v>183</v>
      </c>
      <c r="F27" s="256"/>
      <c r="G27" s="256"/>
      <c r="H27" s="256"/>
      <c r="L27" s="28">
        <v>42951</v>
      </c>
      <c r="M27" s="29">
        <v>-1.3840832659385636E-3</v>
      </c>
      <c r="N27" s="29">
        <v>7.290433262679274E-3</v>
      </c>
      <c r="O27" s="29">
        <v>-8.0483331828283718E-3</v>
      </c>
      <c r="P27" s="29">
        <v>-1.2033839563723565E-2</v>
      </c>
      <c r="Q27" s="29">
        <v>-1.8198367169859828E-3</v>
      </c>
      <c r="R27" s="29">
        <v>-1.3303965626362702E-2</v>
      </c>
    </row>
    <row r="28" spans="3:18">
      <c r="E28" s="37" t="s">
        <v>0</v>
      </c>
      <c r="F28" s="37" t="s">
        <v>146</v>
      </c>
      <c r="G28" s="37" t="s">
        <v>176</v>
      </c>
      <c r="H28" s="37" t="s">
        <v>184</v>
      </c>
      <c r="L28" s="28">
        <v>42954</v>
      </c>
      <c r="M28" s="29">
        <v>-1.7464642292728882E-2</v>
      </c>
      <c r="N28" s="29">
        <v>-3.1150059549159007E-2</v>
      </c>
      <c r="O28" s="29">
        <v>7.0458268332026543E-3</v>
      </c>
      <c r="P28" s="29">
        <v>2.4183808642816527E-3</v>
      </c>
      <c r="Q28" s="29">
        <v>-8.23049913651548E-3</v>
      </c>
      <c r="R28" s="29">
        <v>-2.2346378014164881E-3</v>
      </c>
    </row>
    <row r="29" spans="3:18">
      <c r="E29" s="142">
        <v>1</v>
      </c>
      <c r="F29" s="150" t="s">
        <v>64</v>
      </c>
      <c r="G29" s="151">
        <v>0.16</v>
      </c>
      <c r="H29" s="152">
        <v>16000</v>
      </c>
      <c r="L29" s="28">
        <v>42955</v>
      </c>
      <c r="M29" s="29">
        <v>1.469071541000381E-2</v>
      </c>
      <c r="N29" s="29">
        <v>0</v>
      </c>
      <c r="O29" s="29">
        <v>-1.0035123772400224E-3</v>
      </c>
      <c r="P29" s="29">
        <v>4.8192864359489218E-3</v>
      </c>
      <c r="Q29" s="29">
        <v>8.2304991365154435E-3</v>
      </c>
      <c r="R29" s="29">
        <v>-6.7340321813439564E-3</v>
      </c>
    </row>
    <row r="30" spans="3:18">
      <c r="E30" s="142">
        <v>2</v>
      </c>
      <c r="F30" s="150" t="s">
        <v>35</v>
      </c>
      <c r="G30" s="151">
        <v>0.16</v>
      </c>
      <c r="H30" s="152">
        <v>16000</v>
      </c>
      <c r="L30" s="28">
        <v>42956</v>
      </c>
      <c r="M30" s="29">
        <v>0</v>
      </c>
      <c r="N30" s="29">
        <v>-1.666667052469229E-3</v>
      </c>
      <c r="O30" s="29">
        <v>1.003512377240109E-3</v>
      </c>
      <c r="P30" s="29">
        <v>3.5422829842484273E-2</v>
      </c>
      <c r="Q30" s="29">
        <v>-1.0989121575595317E-2</v>
      </c>
      <c r="R30" s="29">
        <v>-9.0498355199179273E-3</v>
      </c>
    </row>
    <row r="31" spans="3:18">
      <c r="E31" s="142">
        <v>3</v>
      </c>
      <c r="F31" s="150" t="s">
        <v>77</v>
      </c>
      <c r="G31" s="151">
        <v>0.12</v>
      </c>
      <c r="H31" s="152">
        <v>12000</v>
      </c>
      <c r="L31" s="28">
        <v>42957</v>
      </c>
      <c r="M31" s="29">
        <v>-1.6101152879365924E-2</v>
      </c>
      <c r="N31" s="29">
        <v>-1.0058760417846238E-2</v>
      </c>
      <c r="O31" s="29">
        <v>-1.0080730528356898E-2</v>
      </c>
      <c r="P31" s="29">
        <v>-1.4018921179330818E-2</v>
      </c>
      <c r="Q31" s="29">
        <v>-1.843318494289224E-3</v>
      </c>
      <c r="R31" s="29">
        <v>-2.2753138371356509E-3</v>
      </c>
    </row>
    <row r="32" spans="3:18">
      <c r="E32" s="142">
        <v>4</v>
      </c>
      <c r="F32" s="150" t="s">
        <v>17</v>
      </c>
      <c r="G32" s="151">
        <v>0.16</v>
      </c>
      <c r="H32" s="152">
        <v>16000</v>
      </c>
      <c r="L32" s="28">
        <v>42958</v>
      </c>
      <c r="M32" s="29">
        <v>-2.6458461539430007E-2</v>
      </c>
      <c r="N32" s="29">
        <v>-2.6895964895232573E-2</v>
      </c>
      <c r="O32" s="29">
        <v>-2.2541938094495527E-2</v>
      </c>
      <c r="P32" s="29">
        <v>-2.3557136924590365E-3</v>
      </c>
      <c r="Q32" s="29">
        <v>-1.299925454363971E-2</v>
      </c>
      <c r="R32" s="29">
        <v>-1.6073824831060908E-2</v>
      </c>
    </row>
    <row r="33" spans="1:18">
      <c r="E33" s="142">
        <v>5</v>
      </c>
      <c r="F33" s="150" t="s">
        <v>96</v>
      </c>
      <c r="G33" s="151">
        <v>0.1</v>
      </c>
      <c r="H33" s="152">
        <v>10000</v>
      </c>
      <c r="L33" s="28">
        <v>42961</v>
      </c>
      <c r="M33" s="29">
        <v>0</v>
      </c>
      <c r="N33" s="29">
        <v>3.8868543859748054E-3</v>
      </c>
      <c r="O33" s="29">
        <v>-6.2370264555477728E-3</v>
      </c>
      <c r="P33" s="29">
        <v>8.2208331448570746E-3</v>
      </c>
      <c r="Q33" s="29">
        <v>1.2076319545038898E-2</v>
      </c>
      <c r="R33" s="29">
        <v>-1.1641575015485978E-2</v>
      </c>
    </row>
    <row r="34" spans="1:18">
      <c r="E34" s="142">
        <v>6</v>
      </c>
      <c r="F34" s="150" t="s">
        <v>88</v>
      </c>
      <c r="G34" s="151">
        <v>0.1</v>
      </c>
      <c r="H34" s="152">
        <v>10000</v>
      </c>
      <c r="L34" s="28">
        <v>42963</v>
      </c>
      <c r="M34" s="29">
        <v>8.2714719951347312E-2</v>
      </c>
      <c r="N34" s="29">
        <v>1.6670614747319436E-2</v>
      </c>
      <c r="O34" s="29">
        <v>1.3464729577000949E-2</v>
      </c>
      <c r="P34" s="29">
        <v>1.2783439625674905E-2</v>
      </c>
      <c r="Q34" s="29">
        <v>-2.7739268827252079E-3</v>
      </c>
      <c r="R34" s="29">
        <v>1.164157501548599E-2</v>
      </c>
    </row>
    <row r="35" spans="1:18">
      <c r="E35" s="142">
        <v>7</v>
      </c>
      <c r="F35" s="155" t="s">
        <v>185</v>
      </c>
      <c r="G35" s="153">
        <v>0.2</v>
      </c>
      <c r="H35" s="154">
        <v>20000</v>
      </c>
      <c r="L35" s="28">
        <v>42964</v>
      </c>
      <c r="M35" s="29">
        <v>-3.5997095383887609E-2</v>
      </c>
      <c r="N35" s="29">
        <v>-1.7533055507978058E-2</v>
      </c>
      <c r="O35" s="29">
        <v>2.0554991820959595E-3</v>
      </c>
      <c r="P35" s="29">
        <v>-1.5125361070756104E-2</v>
      </c>
      <c r="Q35" s="29">
        <v>-1.7749181504282365E-2</v>
      </c>
      <c r="R35" s="29">
        <v>-9.3023926623135612E-3</v>
      </c>
    </row>
    <row r="36" spans="1:18">
      <c r="E36" s="257"/>
      <c r="F36" s="257"/>
      <c r="G36" s="148">
        <v>1</v>
      </c>
      <c r="H36" s="149">
        <f>SUM(H29:H35)</f>
        <v>100000</v>
      </c>
      <c r="L36" s="28">
        <v>42965</v>
      </c>
      <c r="M36" s="29">
        <v>-6.9180217217756977E-4</v>
      </c>
      <c r="N36" s="29">
        <v>9.4461844520501159E-3</v>
      </c>
      <c r="O36" s="29">
        <v>-1.9699963161804838E-2</v>
      </c>
      <c r="P36" s="29">
        <v>1.1716462968907578E-3</v>
      </c>
      <c r="Q36" s="29">
        <v>-2.8315261957383405E-3</v>
      </c>
      <c r="R36" s="29">
        <v>-7.0340266573800476E-3</v>
      </c>
    </row>
    <row r="37" spans="1:18">
      <c r="L37" s="28">
        <v>42968</v>
      </c>
      <c r="M37" s="29">
        <v>-1.3937507843781624E-2</v>
      </c>
      <c r="N37" s="29">
        <v>-1.2828738128890414E-3</v>
      </c>
      <c r="O37" s="29">
        <v>2.0920509722239509E-3</v>
      </c>
      <c r="P37" s="29">
        <v>4.6729056993924231E-3</v>
      </c>
      <c r="Q37" s="29">
        <v>1.8727139050697731E-2</v>
      </c>
      <c r="R37" s="29">
        <v>-7.0838548884050436E-3</v>
      </c>
    </row>
    <row r="38" spans="1:18">
      <c r="L38" s="28">
        <v>42969</v>
      </c>
      <c r="M38" s="29">
        <v>-1.0582109330536972E-2</v>
      </c>
      <c r="N38" s="29">
        <v>-1.0755104746589843E-2</v>
      </c>
      <c r="O38" s="29">
        <v>-2.0920509722239518E-3</v>
      </c>
      <c r="P38" s="29">
        <v>0</v>
      </c>
      <c r="Q38" s="29">
        <v>-2.7868109071792842E-3</v>
      </c>
      <c r="R38" s="29">
        <v>-4.7506027585977528E-3</v>
      </c>
    </row>
    <row r="39" spans="1:18">
      <c r="L39" s="28">
        <v>42970</v>
      </c>
      <c r="M39" s="29">
        <v>0</v>
      </c>
      <c r="N39" s="29">
        <v>7.7553167674782241E-3</v>
      </c>
      <c r="O39" s="29">
        <v>-1.0526412986987617E-2</v>
      </c>
      <c r="P39" s="29">
        <v>-8.1919709145881463E-3</v>
      </c>
      <c r="Q39" s="29">
        <v>-3.7278701140143044E-3</v>
      </c>
      <c r="R39" s="29">
        <v>2.3781224049674193E-3</v>
      </c>
    </row>
    <row r="40" spans="1:18">
      <c r="L40" s="28">
        <v>42971</v>
      </c>
      <c r="M40" s="29">
        <v>2.8328630843041072E-3</v>
      </c>
      <c r="N40" s="29">
        <v>0</v>
      </c>
      <c r="O40" s="29">
        <v>5.2770571008438193E-3</v>
      </c>
      <c r="P40" s="29">
        <v>4.6893403633861208E-3</v>
      </c>
      <c r="Q40" s="29">
        <v>3.7278701140143911E-3</v>
      </c>
      <c r="R40" s="29">
        <v>2.3724803536303955E-3</v>
      </c>
    </row>
    <row r="41" spans="1:18">
      <c r="A41" s="157"/>
      <c r="B41" s="145" t="s">
        <v>64</v>
      </c>
      <c r="C41" s="145" t="s">
        <v>35</v>
      </c>
      <c r="D41" s="145" t="s">
        <v>77</v>
      </c>
      <c r="E41" s="145" t="s">
        <v>17</v>
      </c>
      <c r="F41" s="145" t="s">
        <v>96</v>
      </c>
      <c r="G41" s="145" t="s">
        <v>88</v>
      </c>
      <c r="L41" s="28">
        <v>42972</v>
      </c>
      <c r="M41" s="29">
        <v>-2.8328630843042009E-3</v>
      </c>
      <c r="N41" s="29">
        <v>2.0811963743211388E-2</v>
      </c>
      <c r="O41" s="29">
        <v>-1.5915455305899568E-2</v>
      </c>
      <c r="P41" s="29">
        <v>0</v>
      </c>
      <c r="Q41" s="29">
        <v>0</v>
      </c>
      <c r="R41" s="29">
        <v>2.3668650102662441E-3</v>
      </c>
    </row>
    <row r="42" spans="1:18">
      <c r="A42" s="159" t="s">
        <v>64</v>
      </c>
      <c r="B42" s="140">
        <f t="array" ref="B42:G47">MMULT(TRANSPOSE(M152:R251),M152:R251)</f>
        <v>3.3692818170551871E-2</v>
      </c>
      <c r="C42" s="140">
        <v>1.3516463754952159E-2</v>
      </c>
      <c r="D42" s="140">
        <v>1.1816222444600913E-2</v>
      </c>
      <c r="E42" s="140">
        <v>1.2710152884354587E-2</v>
      </c>
      <c r="F42" s="140">
        <v>1.4775341965418595E-2</v>
      </c>
      <c r="G42" s="140">
        <v>1.0307982679285163E-2</v>
      </c>
      <c r="L42" s="28">
        <v>42975</v>
      </c>
      <c r="M42" s="29">
        <v>0</v>
      </c>
      <c r="N42" s="29">
        <v>1.2946516181743001E-2</v>
      </c>
      <c r="O42" s="29">
        <v>1.9068374365515145E-2</v>
      </c>
      <c r="P42" s="29">
        <v>1.1689072049819618E-3</v>
      </c>
      <c r="Q42" s="29">
        <v>4.6403795565023009E-3</v>
      </c>
      <c r="R42" s="29">
        <v>2.5672355054126818E-2</v>
      </c>
    </row>
    <row r="43" spans="1:18">
      <c r="A43" s="159" t="s">
        <v>35</v>
      </c>
      <c r="B43" s="140">
        <v>1.3516463754952159E-2</v>
      </c>
      <c r="C43" s="140">
        <v>2.7293282874019532E-2</v>
      </c>
      <c r="D43" s="140">
        <v>1.1129174795824913E-2</v>
      </c>
      <c r="E43" s="140">
        <v>1.1063838369671009E-2</v>
      </c>
      <c r="F43" s="140">
        <v>1.3328552116101587E-2</v>
      </c>
      <c r="G43" s="140">
        <v>7.3130889193742405E-3</v>
      </c>
      <c r="L43" s="28">
        <v>42976</v>
      </c>
      <c r="M43" s="29">
        <v>-3.5524016043677721E-3</v>
      </c>
      <c r="N43" s="29">
        <v>-4.1580101486637881E-3</v>
      </c>
      <c r="O43" s="29">
        <v>-7.3723346023237251E-3</v>
      </c>
      <c r="P43" s="29">
        <v>-1.0569681489687668E-2</v>
      </c>
      <c r="Q43" s="29">
        <v>-1.8692133012152633E-2</v>
      </c>
      <c r="R43" s="29">
        <v>-6.9364439966570985E-3</v>
      </c>
    </row>
    <row r="44" spans="1:18">
      <c r="A44" s="159" t="s">
        <v>77</v>
      </c>
      <c r="B44" s="140">
        <v>1.1816222444600913E-2</v>
      </c>
      <c r="C44" s="140">
        <v>1.1129174795824913E-2</v>
      </c>
      <c r="D44" s="140">
        <v>2.409580833935257E-2</v>
      </c>
      <c r="E44" s="140">
        <v>1.1309721893009057E-2</v>
      </c>
      <c r="F44" s="140">
        <v>1.3847189082458277E-2</v>
      </c>
      <c r="G44" s="140">
        <v>6.2159666151322592E-3</v>
      </c>
      <c r="L44" s="28">
        <v>42977</v>
      </c>
      <c r="M44" s="29">
        <v>3.5524016043677006E-3</v>
      </c>
      <c r="N44" s="29">
        <v>-8.3682496705165792E-3</v>
      </c>
      <c r="O44" s="29">
        <v>-1.1696039763191411E-2</v>
      </c>
      <c r="P44" s="29">
        <v>-9.4899881848481676E-3</v>
      </c>
      <c r="Q44" s="29">
        <v>9.3897403498389171E-3</v>
      </c>
      <c r="R44" s="29">
        <v>1.3825104991842554E-2</v>
      </c>
    </row>
    <row r="45" spans="1:18">
      <c r="A45" s="159" t="s">
        <v>17</v>
      </c>
      <c r="B45" s="140">
        <v>1.2710152884354587E-2</v>
      </c>
      <c r="C45" s="140">
        <v>1.1063838369671009E-2</v>
      </c>
      <c r="D45" s="140">
        <v>1.1309721893009057E-2</v>
      </c>
      <c r="E45" s="140">
        <v>3.1007278018782159E-2</v>
      </c>
      <c r="F45" s="140">
        <v>1.2533865972734919E-2</v>
      </c>
      <c r="G45" s="140">
        <v>5.2320496948720981E-3</v>
      </c>
      <c r="L45" s="28">
        <v>42978</v>
      </c>
      <c r="M45" s="29">
        <v>-7.1174677688639896E-3</v>
      </c>
      <c r="N45" s="29">
        <v>2.0986366569212054E-3</v>
      </c>
      <c r="O45" s="29">
        <v>4.2689499195760145E-3</v>
      </c>
      <c r="P45" s="29">
        <v>2.3558215517049175E-2</v>
      </c>
      <c r="Q45" s="29">
        <v>0</v>
      </c>
      <c r="R45" s="29">
        <v>-2.2909517465558244E-3</v>
      </c>
    </row>
    <row r="46" spans="1:18">
      <c r="A46" s="159" t="s">
        <v>96</v>
      </c>
      <c r="B46" s="140">
        <v>1.4775341965418595E-2</v>
      </c>
      <c r="C46" s="140">
        <v>1.3328552116101587E-2</v>
      </c>
      <c r="D46" s="140">
        <v>1.3847189082458277E-2</v>
      </c>
      <c r="E46" s="140">
        <v>1.2533865972734919E-2</v>
      </c>
      <c r="F46" s="140">
        <v>3.1657287918235806E-2</v>
      </c>
      <c r="G46" s="140">
        <v>9.6718834383437667E-3</v>
      </c>
      <c r="L46" s="28">
        <v>42979</v>
      </c>
      <c r="M46" s="29">
        <v>-7.8881728490061438E-3</v>
      </c>
      <c r="N46" s="29">
        <v>-5.0441468866780255E-3</v>
      </c>
      <c r="O46" s="29">
        <v>6.3694482854797074E-3</v>
      </c>
      <c r="P46" s="29">
        <v>-5.8377281956856391E-3</v>
      </c>
      <c r="Q46" s="29">
        <v>-1.4117881545784819E-2</v>
      </c>
      <c r="R46" s="29">
        <v>-2.296212260350379E-3</v>
      </c>
    </row>
    <row r="47" spans="1:18">
      <c r="A47" s="159" t="s">
        <v>88</v>
      </c>
      <c r="B47" s="140">
        <v>1.0307982679285163E-2</v>
      </c>
      <c r="C47" s="140">
        <v>7.3130889193742405E-3</v>
      </c>
      <c r="D47" s="140">
        <v>6.2159666151322592E-3</v>
      </c>
      <c r="E47" s="140">
        <v>5.2320496948720981E-3</v>
      </c>
      <c r="F47" s="140">
        <v>9.6718834383437667E-3</v>
      </c>
      <c r="G47" s="140">
        <v>2.5022218593292324E-2</v>
      </c>
      <c r="L47" s="28">
        <v>42982</v>
      </c>
      <c r="M47" s="29">
        <v>7.1968337039364299E-4</v>
      </c>
      <c r="N47" s="29">
        <v>5.0441468866780029E-3</v>
      </c>
      <c r="O47" s="29">
        <v>-1.0638398205055754E-2</v>
      </c>
      <c r="P47" s="29">
        <v>-2.7301398933121473E-2</v>
      </c>
      <c r="Q47" s="29">
        <v>5.6710927038161026E-3</v>
      </c>
      <c r="R47" s="29">
        <v>-9.2379409849363617E-3</v>
      </c>
    </row>
    <row r="48" spans="1:18">
      <c r="L48" s="28">
        <v>42983</v>
      </c>
      <c r="M48" s="29">
        <v>-3.6036075032986558E-3</v>
      </c>
      <c r="N48" s="29">
        <v>2.9307117480808368E-3</v>
      </c>
      <c r="O48" s="29">
        <v>6.3966102966927941E-3</v>
      </c>
      <c r="P48" s="29">
        <v>1.077209698191104E-2</v>
      </c>
      <c r="Q48" s="29">
        <v>-1.0421695462414072E-2</v>
      </c>
      <c r="R48" s="29">
        <v>-1.8735911057469593E-2</v>
      </c>
    </row>
    <row r="49" spans="12:18">
      <c r="L49" s="28">
        <v>42984</v>
      </c>
      <c r="M49" s="29">
        <v>-1.1619593332990039E-2</v>
      </c>
      <c r="N49" s="29">
        <v>7.4969114141783741E-3</v>
      </c>
      <c r="O49" s="29">
        <v>-2.1276603771167293E-3</v>
      </c>
      <c r="P49" s="29">
        <v>-1.077209698191107E-2</v>
      </c>
      <c r="Q49" s="29">
        <v>-9.5694510161506725E-3</v>
      </c>
      <c r="R49" s="29">
        <v>1.4084739881738802E-2</v>
      </c>
    </row>
    <row r="50" spans="12:18">
      <c r="L50" s="28">
        <v>42985</v>
      </c>
      <c r="M50" s="29">
        <v>-6.5958465583511889E-3</v>
      </c>
      <c r="N50" s="29">
        <v>-1.8003416970716682E-2</v>
      </c>
      <c r="O50" s="29">
        <v>1.6895861272467266E-2</v>
      </c>
      <c r="P50" s="29">
        <v>5.9988182292532227E-3</v>
      </c>
      <c r="Q50" s="29">
        <v>1.5267472130788381E-2</v>
      </c>
      <c r="R50" s="29">
        <v>9.2808090744727831E-3</v>
      </c>
    </row>
    <row r="51" spans="12:18">
      <c r="L51" s="28">
        <v>42986</v>
      </c>
      <c r="M51" s="29">
        <v>-5.1603505593096352E-3</v>
      </c>
      <c r="N51" s="29">
        <v>1.3011726073475597E-2</v>
      </c>
      <c r="O51" s="29">
        <v>-1.264505784727281E-2</v>
      </c>
      <c r="P51" s="29">
        <v>-3.5949709178588118E-3</v>
      </c>
      <c r="Q51" s="29">
        <v>6.6069140757411124E-3</v>
      </c>
      <c r="R51" s="29">
        <v>6.9045153465444858E-3</v>
      </c>
    </row>
    <row r="52" spans="12:18">
      <c r="L52" s="28">
        <v>42989</v>
      </c>
      <c r="M52" s="29">
        <v>5.160350559309611E-3</v>
      </c>
      <c r="N52" s="29">
        <v>-7.1144891005968927E-3</v>
      </c>
      <c r="O52" s="29">
        <v>-1.4957543819619026E-2</v>
      </c>
      <c r="P52" s="29">
        <v>8.3682496705165792E-3</v>
      </c>
      <c r="Q52" s="29">
        <v>-7.5543324317810436E-3</v>
      </c>
      <c r="R52" s="29">
        <v>-2.296212260350379E-3</v>
      </c>
    </row>
    <row r="53" spans="12:18">
      <c r="L53" s="28">
        <v>42990</v>
      </c>
      <c r="M53" s="29">
        <v>2.1819047394639888E-2</v>
      </c>
      <c r="N53" s="29">
        <v>2.3657463554354118E-2</v>
      </c>
      <c r="O53" s="29">
        <v>-3.2345041676590403E-3</v>
      </c>
      <c r="P53" s="29">
        <v>1.1897681355887508E-3</v>
      </c>
      <c r="Q53" s="29">
        <v>7.5543324317811356E-3</v>
      </c>
      <c r="R53" s="29">
        <v>9.1533819864872013E-3</v>
      </c>
    </row>
    <row r="54" spans="12:18">
      <c r="L54" s="28">
        <v>42991</v>
      </c>
      <c r="M54" s="29">
        <v>3.59066813072854E-3</v>
      </c>
      <c r="N54" s="29">
        <v>-4.1027101689469686E-2</v>
      </c>
      <c r="O54" s="29">
        <v>-1.7429635135283648E-2</v>
      </c>
      <c r="P54" s="29">
        <v>1.7678716168793993E-2</v>
      </c>
      <c r="Q54" s="29">
        <v>-7.5543324317810436E-3</v>
      </c>
      <c r="R54" s="29">
        <v>2.4748169689194174E-2</v>
      </c>
    </row>
    <row r="55" spans="12:18">
      <c r="L55" s="28">
        <v>42992</v>
      </c>
      <c r="M55" s="29">
        <v>-1.2261242681862105E-2</v>
      </c>
      <c r="N55" s="29">
        <v>-2.2035888399180335E-2</v>
      </c>
      <c r="O55" s="29">
        <v>-9.9393419025577759E-3</v>
      </c>
      <c r="P55" s="29">
        <v>1.1675424560376464E-3</v>
      </c>
      <c r="Q55" s="29">
        <v>-1.9139340210697509E-2</v>
      </c>
      <c r="R55" s="29">
        <v>-4.3139492660617708E-2</v>
      </c>
    </row>
    <row r="56" spans="12:18">
      <c r="L56" s="28">
        <v>42993</v>
      </c>
      <c r="M56" s="29">
        <v>0</v>
      </c>
      <c r="N56" s="29">
        <v>-2.6113455498402206E-2</v>
      </c>
      <c r="O56" s="29">
        <v>9.9393419025577048E-3</v>
      </c>
      <c r="P56" s="29">
        <v>-9.3787322864324688E-3</v>
      </c>
      <c r="Q56" s="29">
        <v>-4.8426244757879032E-3</v>
      </c>
      <c r="R56" s="29">
        <v>-4.651171175730732E-3</v>
      </c>
    </row>
    <row r="57" spans="12:18">
      <c r="L57" s="28">
        <v>42996</v>
      </c>
      <c r="M57" s="29">
        <v>-1.2413448922137848E-2</v>
      </c>
      <c r="N57" s="29">
        <v>4.4742803949211069E-3</v>
      </c>
      <c r="O57" s="29">
        <v>-9.9393419025577759E-3</v>
      </c>
      <c r="P57" s="29">
        <v>-1.065729447398798E-2</v>
      </c>
      <c r="Q57" s="29">
        <v>-2.0599060870072534E-2</v>
      </c>
      <c r="R57" s="29">
        <v>-2.3337233462201001E-3</v>
      </c>
    </row>
    <row r="58" spans="12:18">
      <c r="L58" s="28">
        <v>42997</v>
      </c>
      <c r="M58" s="29">
        <v>1.3863775499784407E-2</v>
      </c>
      <c r="N58" s="29">
        <v>-1.801850550267825E-2</v>
      </c>
      <c r="O58" s="29">
        <v>9.9393419025577048E-3</v>
      </c>
      <c r="P58" s="29">
        <v>-5.9701669865039079E-3</v>
      </c>
      <c r="Q58" s="29">
        <v>7.8973756949509404E-3</v>
      </c>
      <c r="R58" s="29">
        <v>2.3337233462200966E-3</v>
      </c>
    </row>
    <row r="59" spans="12:18">
      <c r="L59" s="28">
        <v>42998</v>
      </c>
      <c r="M59" s="29">
        <v>2.2923639901936809E-2</v>
      </c>
      <c r="N59" s="29">
        <v>1.1748892489083049E-2</v>
      </c>
      <c r="O59" s="29">
        <v>0</v>
      </c>
      <c r="P59" s="29">
        <v>-2.4243611609992739E-2</v>
      </c>
      <c r="Q59" s="29">
        <v>1.851002677086842E-2</v>
      </c>
      <c r="R59" s="29">
        <v>-2.8370697129215576E-2</v>
      </c>
    </row>
    <row r="60" spans="12:18">
      <c r="L60" s="28">
        <v>42999</v>
      </c>
      <c r="M60" s="29">
        <v>-4.9698362853411952E-3</v>
      </c>
      <c r="N60" s="29">
        <v>-1.7218368293618391E-2</v>
      </c>
      <c r="O60" s="29">
        <v>-6.6152391187193167E-3</v>
      </c>
      <c r="P60" s="29">
        <v>2.5440499843838768E-2</v>
      </c>
      <c r="Q60" s="29">
        <v>1.3423020332140771E-2</v>
      </c>
      <c r="R60" s="29">
        <v>2.3697791429822961E-2</v>
      </c>
    </row>
    <row r="61" spans="12:18">
      <c r="L61" s="28">
        <v>43000</v>
      </c>
      <c r="M61" s="29">
        <v>1.0619568827460131E-2</v>
      </c>
      <c r="N61" s="29">
        <v>4.5693398099126958E-4</v>
      </c>
      <c r="O61" s="29">
        <v>9.9065202027922329E-3</v>
      </c>
      <c r="P61" s="29">
        <v>-1.8105503632273243E-2</v>
      </c>
      <c r="Q61" s="29">
        <v>-3.8167985267007422E-3</v>
      </c>
      <c r="R61" s="29">
        <v>1.3953714773865308E-2</v>
      </c>
    </row>
    <row r="62" spans="12:18">
      <c r="L62" s="28">
        <v>43003</v>
      </c>
      <c r="M62" s="29">
        <v>-1.9915309700941432E-2</v>
      </c>
      <c r="N62" s="29">
        <v>-1.7976976401154462E-2</v>
      </c>
      <c r="O62" s="29">
        <v>-2.4391453124159239E-2</v>
      </c>
      <c r="P62" s="29">
        <v>-6.1087544883212533E-3</v>
      </c>
      <c r="Q62" s="29">
        <v>-1.0571938925398892E-2</v>
      </c>
      <c r="R62" s="29">
        <v>-9.2808090744728559E-3</v>
      </c>
    </row>
    <row r="63" spans="12:18">
      <c r="L63" s="28">
        <v>43004</v>
      </c>
      <c r="M63" s="29">
        <v>-5.7637047167501294E-3</v>
      </c>
      <c r="N63" s="29">
        <v>-1.2166738759879151E-2</v>
      </c>
      <c r="O63" s="29">
        <v>7.825640831390368E-3</v>
      </c>
      <c r="P63" s="29">
        <v>-1.2262417232442964E-3</v>
      </c>
      <c r="Q63" s="29">
        <v>9.6571711995879132E-4</v>
      </c>
      <c r="R63" s="29">
        <v>-9.3677500036001594E-3</v>
      </c>
    </row>
    <row r="64" spans="12:18">
      <c r="L64" s="28">
        <v>43005</v>
      </c>
      <c r="M64" s="29">
        <v>2.0737246506912724E-2</v>
      </c>
      <c r="N64" s="29">
        <v>1.9119258074760694E-2</v>
      </c>
      <c r="O64" s="29">
        <v>-3.3463500273443951E-3</v>
      </c>
      <c r="P64" s="29">
        <v>-6.1538655743783354E-3</v>
      </c>
      <c r="Q64" s="29">
        <v>-5.8083415957467903E-3</v>
      </c>
      <c r="R64" s="29">
        <v>-9.4563352420354001E-3</v>
      </c>
    </row>
    <row r="65" spans="12:18">
      <c r="L65" s="28">
        <v>43006</v>
      </c>
      <c r="M65" s="29">
        <v>-1.6411356559790032E-2</v>
      </c>
      <c r="N65" s="29">
        <v>-3.2384946185103182E-3</v>
      </c>
      <c r="O65" s="29">
        <v>0</v>
      </c>
      <c r="P65" s="29">
        <v>1.233806448928344E-3</v>
      </c>
      <c r="Q65" s="29">
        <v>0</v>
      </c>
      <c r="R65" s="29">
        <v>-7.1514011576251282E-3</v>
      </c>
    </row>
    <row r="66" spans="12:18">
      <c r="L66" s="28">
        <v>43007</v>
      </c>
      <c r="M66" s="29">
        <v>6.4539485407437381E-3</v>
      </c>
      <c r="N66" s="29">
        <v>-7.441894810385769E-3</v>
      </c>
      <c r="O66" s="29">
        <v>0</v>
      </c>
      <c r="P66" s="29">
        <v>2.9163670735442515E-2</v>
      </c>
      <c r="Q66" s="29">
        <v>-6.8193152720549483E-3</v>
      </c>
      <c r="R66" s="29">
        <v>0</v>
      </c>
    </row>
    <row r="67" spans="12:18">
      <c r="L67" s="28">
        <v>43010</v>
      </c>
      <c r="M67" s="29">
        <v>-7.1505187172554133E-4</v>
      </c>
      <c r="N67" s="29">
        <v>7.441894810385645E-3</v>
      </c>
      <c r="O67" s="29">
        <v>-2.0316725902672309E-2</v>
      </c>
      <c r="P67" s="29">
        <v>9.5352331510000048E-3</v>
      </c>
      <c r="Q67" s="29">
        <v>-1.6757415291941951E-2</v>
      </c>
      <c r="R67" s="29">
        <v>-4.7961722634929441E-3</v>
      </c>
    </row>
    <row r="68" spans="12:18">
      <c r="L68" s="28">
        <v>43011</v>
      </c>
      <c r="M68" s="29">
        <v>3.5140650151906094E-2</v>
      </c>
      <c r="N68" s="29">
        <v>4.3524548781641581E-2</v>
      </c>
      <c r="O68" s="29">
        <v>2.0316725902672406E-2</v>
      </c>
      <c r="P68" s="29">
        <v>2.3696693553183824E-3</v>
      </c>
      <c r="Q68" s="29">
        <v>5.9464991877263033E-3</v>
      </c>
      <c r="R68" s="29">
        <v>0</v>
      </c>
    </row>
    <row r="69" spans="12:18">
      <c r="L69" s="28">
        <v>43012</v>
      </c>
      <c r="M69" s="29">
        <v>6.8823396229417376E-3</v>
      </c>
      <c r="N69" s="29">
        <v>-3.3381538816586849E-2</v>
      </c>
      <c r="O69" s="29">
        <v>4.4593161967648974E-3</v>
      </c>
      <c r="P69" s="29">
        <v>2.3640672948806916E-3</v>
      </c>
      <c r="Q69" s="29">
        <v>-6.9410293542345762E-3</v>
      </c>
      <c r="R69" s="29">
        <v>-1.6970104218461589E-2</v>
      </c>
    </row>
    <row r="70" spans="12:18">
      <c r="L70" s="28">
        <v>43013</v>
      </c>
      <c r="M70" s="29">
        <v>-1.2422519998557096E-2</v>
      </c>
      <c r="N70" s="29">
        <v>9.1324835632724723E-3</v>
      </c>
      <c r="O70" s="29">
        <v>-1.3438052162040926E-2</v>
      </c>
      <c r="P70" s="29">
        <v>4.711433921319663E-3</v>
      </c>
      <c r="Q70" s="29">
        <v>0</v>
      </c>
      <c r="R70" s="29">
        <v>-1.9753728736232538E-2</v>
      </c>
    </row>
    <row r="71" spans="12:18">
      <c r="L71" s="28">
        <v>43014</v>
      </c>
      <c r="M71" s="29">
        <v>9.6752655234183371E-3</v>
      </c>
      <c r="N71" s="29">
        <v>-9.1324835632724741E-3</v>
      </c>
      <c r="O71" s="29">
        <v>-2.2573373016499389E-3</v>
      </c>
      <c r="P71" s="29">
        <v>-5.8927689671507376E-3</v>
      </c>
      <c r="Q71" s="29">
        <v>1.4815085785140463E-2</v>
      </c>
      <c r="R71" s="29">
        <v>1.4851758136025978E-2</v>
      </c>
    </row>
    <row r="72" spans="12:18">
      <c r="L72" s="28">
        <v>43017</v>
      </c>
      <c r="M72" s="29">
        <v>7.5368633577030057E-3</v>
      </c>
      <c r="N72" s="29">
        <v>-5.5197932235979217E-3</v>
      </c>
      <c r="O72" s="29">
        <v>1.791761260040841E-2</v>
      </c>
      <c r="P72" s="29">
        <v>2.3612761856796854E-3</v>
      </c>
      <c r="Q72" s="29">
        <v>7.8125397367936247E-3</v>
      </c>
      <c r="R72" s="29">
        <v>-2.4600258408625339E-3</v>
      </c>
    </row>
    <row r="73" spans="12:18">
      <c r="L73" s="28">
        <v>43018</v>
      </c>
      <c r="M73" s="29">
        <v>-6.849341845574783E-3</v>
      </c>
      <c r="N73" s="29">
        <v>9.2208397496833878E-4</v>
      </c>
      <c r="O73" s="29">
        <v>-1.1104942840271764E-3</v>
      </c>
      <c r="P73" s="29">
        <v>2.3557136924589835E-3</v>
      </c>
      <c r="Q73" s="29">
        <v>-9.7323608655218354E-4</v>
      </c>
      <c r="R73" s="29">
        <v>-7.416597655049483E-3</v>
      </c>
    </row>
    <row r="74" spans="12:18">
      <c r="L74" s="28">
        <v>43019</v>
      </c>
      <c r="M74" s="29">
        <v>-2.5758472513520102E-2</v>
      </c>
      <c r="N74" s="29">
        <v>-1.5324191215357582E-2</v>
      </c>
      <c r="O74" s="29">
        <v>0</v>
      </c>
      <c r="P74" s="29">
        <v>2.3501773449534514E-3</v>
      </c>
      <c r="Q74" s="29">
        <v>0</v>
      </c>
      <c r="R74" s="29">
        <v>2.4783160144670005E-3</v>
      </c>
    </row>
    <row r="75" spans="12:18">
      <c r="L75" s="28">
        <v>43020</v>
      </c>
      <c r="M75" s="29">
        <v>2.8169032711133734E-3</v>
      </c>
      <c r="N75" s="29">
        <v>-3.280996615676878E-3</v>
      </c>
      <c r="O75" s="29">
        <v>0</v>
      </c>
      <c r="P75" s="29">
        <v>-1.2994866856367585E-2</v>
      </c>
      <c r="Q75" s="29">
        <v>-9.7418419784337472E-4</v>
      </c>
      <c r="R75" s="29">
        <v>-4.9627893421291249E-3</v>
      </c>
    </row>
    <row r="76" spans="12:18">
      <c r="L76" s="28">
        <v>43021</v>
      </c>
      <c r="M76" s="29">
        <v>5.6101128907667828E-3</v>
      </c>
      <c r="N76" s="29">
        <v>-4.7058910374127277E-3</v>
      </c>
      <c r="O76" s="29">
        <v>1.5435808129839248E-2</v>
      </c>
      <c r="P76" s="29">
        <v>1.1820468600426045E-2</v>
      </c>
      <c r="Q76" s="29">
        <v>-6.8459925079901139E-3</v>
      </c>
      <c r="R76" s="29">
        <v>0</v>
      </c>
    </row>
    <row r="77" spans="12:18">
      <c r="L77" s="28">
        <v>43024</v>
      </c>
      <c r="M77" s="29">
        <v>9.0498355199178562E-3</v>
      </c>
      <c r="N77" s="29">
        <v>1.8229062848749186E-2</v>
      </c>
      <c r="O77" s="29">
        <v>6.5430985889358868E-3</v>
      </c>
      <c r="P77" s="29">
        <v>7.0257900244058225E-3</v>
      </c>
      <c r="Q77" s="29">
        <v>1.0737048000956656E-2</v>
      </c>
      <c r="R77" s="29">
        <v>-4.9875415110389393E-3</v>
      </c>
    </row>
    <row r="78" spans="12:18">
      <c r="L78" s="28">
        <v>43025</v>
      </c>
      <c r="M78" s="29">
        <v>-1.9594748696532837E-2</v>
      </c>
      <c r="N78" s="29">
        <v>-6.9719083241146489E-3</v>
      </c>
      <c r="O78" s="29">
        <v>0</v>
      </c>
      <c r="P78" s="29">
        <v>-5.8513917684641249E-3</v>
      </c>
      <c r="Q78" s="29">
        <v>1.4458083175229699E-2</v>
      </c>
      <c r="R78" s="29">
        <v>-2.7885203489535663E-2</v>
      </c>
    </row>
    <row r="79" spans="12:18">
      <c r="L79" s="28">
        <v>43026</v>
      </c>
      <c r="M79" s="29">
        <v>-2.5046031926087575E-2</v>
      </c>
      <c r="N79" s="29">
        <v>-2.2165491288772717E-2</v>
      </c>
      <c r="O79" s="29">
        <v>8.6580627431145311E-3</v>
      </c>
      <c r="P79" s="29">
        <v>2.3446669592540547E-3</v>
      </c>
      <c r="Q79" s="29">
        <v>0</v>
      </c>
      <c r="R79" s="29">
        <v>7.6824961720162108E-3</v>
      </c>
    </row>
    <row r="80" spans="12:18">
      <c r="L80" s="28">
        <v>43027</v>
      </c>
      <c r="M80" s="29">
        <v>0</v>
      </c>
      <c r="N80" s="29">
        <v>-5.2593953412021378E-3</v>
      </c>
      <c r="O80" s="29">
        <v>7.514796502486364E-3</v>
      </c>
      <c r="P80" s="29">
        <v>-1.0594566431396028E-2</v>
      </c>
      <c r="Q80" s="29">
        <v>0</v>
      </c>
      <c r="R80" s="29">
        <v>-4.1672696400568074E-2</v>
      </c>
    </row>
    <row r="81" spans="12:18">
      <c r="L81" s="28">
        <v>43028</v>
      </c>
      <c r="M81" s="29">
        <v>1.448226176364748E-3</v>
      </c>
      <c r="N81" s="29">
        <v>1.1439590909394596E-2</v>
      </c>
      <c r="O81" s="29">
        <v>7.458745287676133E-3</v>
      </c>
      <c r="P81" s="29">
        <v>1.1764841579586431E-2</v>
      </c>
      <c r="Q81" s="29">
        <v>4.7732787526578117E-3</v>
      </c>
      <c r="R81" s="29">
        <v>1.0582109330537008E-2</v>
      </c>
    </row>
    <row r="82" spans="12:18">
      <c r="L82" s="28">
        <v>43031</v>
      </c>
      <c r="M82" s="29">
        <v>-5.0779942269435826E-3</v>
      </c>
      <c r="N82" s="29">
        <v>-1.3358977295198013E-2</v>
      </c>
      <c r="O82" s="29">
        <v>3.1796529173795844E-3</v>
      </c>
      <c r="P82" s="29">
        <v>-3.0881313801465377E-2</v>
      </c>
      <c r="Q82" s="29">
        <v>-9.5694510161506725E-3</v>
      </c>
      <c r="R82" s="29">
        <v>-4.5768418455580703E-2</v>
      </c>
    </row>
    <row r="83" spans="12:18">
      <c r="L83" s="28">
        <v>43032</v>
      </c>
      <c r="M83" s="29">
        <v>0</v>
      </c>
      <c r="N83" s="29">
        <v>-9.6107647955047816E-4</v>
      </c>
      <c r="O83" s="29">
        <v>-1.0587613482419878E-3</v>
      </c>
      <c r="P83" s="29">
        <v>1.7932339460662101E-2</v>
      </c>
      <c r="Q83" s="29">
        <v>0</v>
      </c>
      <c r="R83" s="29">
        <v>1.3680103904080176E-2</v>
      </c>
    </row>
    <row r="84" spans="12:18">
      <c r="L84" s="28">
        <v>43033</v>
      </c>
      <c r="M84" s="29">
        <v>-1.4652276786870375E-2</v>
      </c>
      <c r="N84" s="29">
        <v>-4.8088483735084377E-4</v>
      </c>
      <c r="O84" s="29">
        <v>1.0587613482421182E-3</v>
      </c>
      <c r="P84" s="29">
        <v>4.728141195946116E-3</v>
      </c>
      <c r="Q84" s="29">
        <v>9.5694510161506725E-3</v>
      </c>
      <c r="R84" s="29">
        <v>-2.7210901143607247E-3</v>
      </c>
    </row>
    <row r="85" spans="12:18">
      <c r="L85" s="28">
        <v>43034</v>
      </c>
      <c r="M85" s="29">
        <v>-3.6968618813262031E-3</v>
      </c>
      <c r="N85" s="29">
        <v>-1.8937201019750844E-2</v>
      </c>
      <c r="O85" s="29">
        <v>4.2238711161852434E-3</v>
      </c>
      <c r="P85" s="29">
        <v>2.3311078868446931E-2</v>
      </c>
      <c r="Q85" s="29">
        <v>-5.7306747089850953E-3</v>
      </c>
      <c r="R85" s="29">
        <v>8.1411575836998658E-3</v>
      </c>
    </row>
    <row r="86" spans="12:18">
      <c r="L86" s="28">
        <v>43035</v>
      </c>
      <c r="M86" s="29">
        <v>1.4803851704342031E-3</v>
      </c>
      <c r="N86" s="29">
        <v>1.9588644853331932E-3</v>
      </c>
      <c r="O86" s="29">
        <v>-6.3425159764704045E-3</v>
      </c>
      <c r="P86" s="29">
        <v>1.3730192811902037E-2</v>
      </c>
      <c r="Q86" s="29">
        <v>-3.8387763071656015E-3</v>
      </c>
      <c r="R86" s="29">
        <v>1.0752791776261915E-2</v>
      </c>
    </row>
    <row r="87" spans="12:18">
      <c r="L87" s="28">
        <v>43038</v>
      </c>
      <c r="M87" s="29">
        <v>1.4781968693109652E-3</v>
      </c>
      <c r="N87" s="29">
        <v>4.8911715330705343E-4</v>
      </c>
      <c r="O87" s="29">
        <v>1.2645057847272793E-2</v>
      </c>
      <c r="P87" s="29">
        <v>1.0175328041652446E-2</v>
      </c>
      <c r="Q87" s="29">
        <v>-6.7535230157797776E-3</v>
      </c>
      <c r="R87" s="29">
        <v>2.6702285558788921E-3</v>
      </c>
    </row>
    <row r="88" spans="12:18">
      <c r="L88" s="28">
        <v>43039</v>
      </c>
      <c r="M88" s="29">
        <v>1.9020324679030084E-2</v>
      </c>
      <c r="N88" s="29">
        <v>1.3116534902471607E-2</v>
      </c>
      <c r="O88" s="29">
        <v>7.3031101849761288E-3</v>
      </c>
      <c r="P88" s="29">
        <v>1.1185798957715581E-2</v>
      </c>
      <c r="Q88" s="29">
        <v>-1.2664562841321884E-2</v>
      </c>
      <c r="R88" s="29">
        <v>1.3245226750020505E-2</v>
      </c>
    </row>
    <row r="89" spans="12:18">
      <c r="L89" s="28">
        <v>43040</v>
      </c>
      <c r="M89" s="29">
        <v>-1.3129291441792848E-2</v>
      </c>
      <c r="N89" s="29">
        <v>-8.2384764490386515E-3</v>
      </c>
      <c r="O89" s="29">
        <v>6.2176366108705819E-3</v>
      </c>
      <c r="P89" s="29">
        <v>1.1062059705858603E-2</v>
      </c>
      <c r="Q89" s="29">
        <v>2.3256862164267183E-2</v>
      </c>
      <c r="R89" s="29">
        <v>5.249355886143745E-3</v>
      </c>
    </row>
    <row r="90" spans="12:18">
      <c r="L90" s="28">
        <v>43041</v>
      </c>
      <c r="M90" s="29">
        <v>1.3129291441792802E-2</v>
      </c>
      <c r="N90" s="29">
        <v>-7.3260400920730096E-3</v>
      </c>
      <c r="O90" s="29">
        <v>1.032524614189184E-3</v>
      </c>
      <c r="P90" s="29">
        <v>-3.3057881344994329E-3</v>
      </c>
      <c r="Q90" s="29">
        <v>5.7306747089850745E-3</v>
      </c>
      <c r="R90" s="29">
        <v>-1.3175421158564404E-2</v>
      </c>
    </row>
    <row r="91" spans="12:18">
      <c r="L91" s="28">
        <v>43042</v>
      </c>
      <c r="M91" s="29">
        <v>-1.7544309650909508E-2</v>
      </c>
      <c r="N91" s="29">
        <v>-3.437273209915429E-3</v>
      </c>
      <c r="O91" s="29">
        <v>3.0911925696728796E-3</v>
      </c>
      <c r="P91" s="29">
        <v>1.103144072157168E-3</v>
      </c>
      <c r="Q91" s="29">
        <v>9.4787439545437387E-3</v>
      </c>
      <c r="R91" s="29">
        <v>5.29101763441568E-3</v>
      </c>
    </row>
    <row r="92" spans="12:18">
      <c r="L92" s="28">
        <v>43045</v>
      </c>
      <c r="M92" s="29">
        <v>2.9455102297567446E-3</v>
      </c>
      <c r="N92" s="29">
        <v>-1.969473802531832E-3</v>
      </c>
      <c r="O92" s="29">
        <v>-2.059732963010727E-3</v>
      </c>
      <c r="P92" s="29">
        <v>3.3021493957590318E-3</v>
      </c>
      <c r="Q92" s="29">
        <v>1.8692133012152546E-2</v>
      </c>
      <c r="R92" s="29">
        <v>2.0888487947355532E-2</v>
      </c>
    </row>
    <row r="93" spans="12:18">
      <c r="L93" s="28">
        <v>43046</v>
      </c>
      <c r="M93" s="29">
        <v>-3.7457562534900443E-2</v>
      </c>
      <c r="N93" s="29">
        <v>9.8522175456986654E-4</v>
      </c>
      <c r="O93" s="29">
        <v>-2.0834086902841914E-2</v>
      </c>
      <c r="P93" s="29">
        <v>3.2912810840729518E-3</v>
      </c>
      <c r="Q93" s="29">
        <v>0</v>
      </c>
      <c r="R93" s="29">
        <v>-5.1813587419976288E-3</v>
      </c>
    </row>
    <row r="94" spans="12:18">
      <c r="L94" s="28">
        <v>43047</v>
      </c>
      <c r="M94" s="29">
        <v>2.0401160906745996E-2</v>
      </c>
      <c r="N94" s="29">
        <v>4.9224711798793444E-4</v>
      </c>
      <c r="O94" s="29">
        <v>1.6701849617931572E-2</v>
      </c>
      <c r="P94" s="29">
        <v>1.7372858218869927E-2</v>
      </c>
      <c r="Q94" s="29">
        <v>-4.6403795565022254E-3</v>
      </c>
      <c r="R94" s="29">
        <v>-1.0443959161083262E-2</v>
      </c>
    </row>
    <row r="95" spans="12:18">
      <c r="L95" s="28">
        <v>43048</v>
      </c>
      <c r="M95" s="29">
        <v>5.9657149339963408E-3</v>
      </c>
      <c r="N95" s="29">
        <v>-1.9704439872987251E-3</v>
      </c>
      <c r="O95" s="29">
        <v>-6.2305497506360864E-3</v>
      </c>
      <c r="P95" s="29">
        <v>0</v>
      </c>
      <c r="Q95" s="29">
        <v>-2.4483332165466016E-2</v>
      </c>
      <c r="R95" s="29">
        <v>2.6212334798740656E-3</v>
      </c>
    </row>
    <row r="96" spans="12:18">
      <c r="L96" s="28">
        <v>43049</v>
      </c>
      <c r="M96" s="29">
        <v>2.9695641718164986E-3</v>
      </c>
      <c r="N96" s="29">
        <v>-7.920833491443997E-3</v>
      </c>
      <c r="O96" s="29">
        <v>-1.2578782206860073E-2</v>
      </c>
      <c r="P96" s="29">
        <v>-7.5635152572445076E-3</v>
      </c>
      <c r="Q96" s="29">
        <v>-3.8204439973858815E-3</v>
      </c>
      <c r="R96" s="29">
        <v>5.2219439811516249E-3</v>
      </c>
    </row>
    <row r="97" spans="12:18">
      <c r="L97" s="28">
        <v>43052</v>
      </c>
      <c r="M97" s="29">
        <v>-2.6287657163200053E-2</v>
      </c>
      <c r="N97" s="29">
        <v>-2.3128230512517979E-2</v>
      </c>
      <c r="O97" s="29">
        <v>1.0542963549059923E-3</v>
      </c>
      <c r="P97" s="29">
        <v>-1.200232629663563E-2</v>
      </c>
      <c r="Q97" s="29">
        <v>-3.4066554563606195E-2</v>
      </c>
      <c r="R97" s="29">
        <v>1.5504186535965254E-2</v>
      </c>
    </row>
    <row r="98" spans="12:18">
      <c r="L98" s="28">
        <v>43053</v>
      </c>
      <c r="M98" s="29">
        <v>-3.8124331346559197E-3</v>
      </c>
      <c r="N98" s="29">
        <v>1.6145658501386891E-2</v>
      </c>
      <c r="O98" s="29">
        <v>2.1887272887500593E-2</v>
      </c>
      <c r="P98" s="29">
        <v>1.6331337386221164E-2</v>
      </c>
      <c r="Q98" s="29">
        <v>4.9382816405825767E-3</v>
      </c>
      <c r="R98" s="29">
        <v>-1.0309369658861213E-2</v>
      </c>
    </row>
    <row r="99" spans="12:18">
      <c r="L99" s="28">
        <v>43054</v>
      </c>
      <c r="M99" s="29">
        <v>-1.462126855418211E-2</v>
      </c>
      <c r="N99" s="29">
        <v>-5.0175719919795924E-3</v>
      </c>
      <c r="O99" s="29">
        <v>3.5446748995747707E-2</v>
      </c>
      <c r="P99" s="29">
        <v>2.1574981400210927E-3</v>
      </c>
      <c r="Q99" s="29">
        <v>-1.5889112827334236E-2</v>
      </c>
      <c r="R99" s="29">
        <v>-7.8023802841847871E-3</v>
      </c>
    </row>
    <row r="100" spans="12:18">
      <c r="L100" s="28">
        <v>43055</v>
      </c>
      <c r="M100" s="29">
        <v>-1.7201362358546666E-2</v>
      </c>
      <c r="N100" s="29">
        <v>-1.6227536621756695E-2</v>
      </c>
      <c r="O100" s="29">
        <v>-4.9875415110391622E-3</v>
      </c>
      <c r="P100" s="29">
        <v>-1.4107667510679113E-2</v>
      </c>
      <c r="Q100" s="29">
        <v>1.000500333583622E-3</v>
      </c>
      <c r="R100" s="29">
        <v>-7.8637364602145762E-3</v>
      </c>
    </row>
    <row r="101" spans="12:18">
      <c r="L101" s="28">
        <v>43056</v>
      </c>
      <c r="M101" s="29">
        <v>2.4923408452456934E-2</v>
      </c>
      <c r="N101" s="29">
        <v>2.5241117927118195E-2</v>
      </c>
      <c r="O101" s="29">
        <v>2.9955089797983709E-3</v>
      </c>
      <c r="P101" s="29">
        <v>-4.3811680155630877E-3</v>
      </c>
      <c r="Q101" s="29">
        <v>1.4888612493750777E-2</v>
      </c>
      <c r="R101" s="29">
        <v>-1.5915455305899457E-2</v>
      </c>
    </row>
    <row r="102" spans="12:18">
      <c r="L102" s="28">
        <v>43059</v>
      </c>
      <c r="M102" s="29">
        <v>-2.887442109913696E-2</v>
      </c>
      <c r="N102" s="29">
        <v>-8.0080508033427995E-3</v>
      </c>
      <c r="O102" s="29">
        <v>-2.9955089797984512E-3</v>
      </c>
      <c r="P102" s="29">
        <v>-1.8837122086444225E-2</v>
      </c>
      <c r="Q102" s="29">
        <v>3.3901551675681416E-2</v>
      </c>
      <c r="R102" s="29">
        <v>2.6702285558788921E-3</v>
      </c>
    </row>
    <row r="103" spans="12:18">
      <c r="L103" s="28">
        <v>43060</v>
      </c>
      <c r="M103" s="29">
        <v>5.2440696044620552E-2</v>
      </c>
      <c r="N103" s="29">
        <v>9.5024470963964748E-3</v>
      </c>
      <c r="O103" s="29">
        <v>5.9820716775474689E-3</v>
      </c>
      <c r="P103" s="29">
        <v>6.6889881507967101E-3</v>
      </c>
      <c r="Q103" s="29">
        <v>-9.5694510161506725E-3</v>
      </c>
      <c r="R103" s="29">
        <v>-1.3423020332140661E-2</v>
      </c>
    </row>
    <row r="104" spans="12:18">
      <c r="L104" s="28">
        <v>43061</v>
      </c>
      <c r="M104" s="29">
        <v>1.7870914918689682E-2</v>
      </c>
      <c r="N104" s="29">
        <v>5.4604255803161117E-3</v>
      </c>
      <c r="O104" s="29">
        <v>0</v>
      </c>
      <c r="P104" s="29">
        <v>2.1978906718775167E-2</v>
      </c>
      <c r="Q104" s="29">
        <v>3.8387763071656669E-3</v>
      </c>
      <c r="R104" s="29">
        <v>0</v>
      </c>
    </row>
    <row r="105" spans="12:18">
      <c r="L105" s="28">
        <v>43062</v>
      </c>
      <c r="M105" s="29">
        <v>1.9006420095490806E-2</v>
      </c>
      <c r="N105" s="29">
        <v>1.4742281737203431E-2</v>
      </c>
      <c r="O105" s="29">
        <v>-5.98207167754754E-3</v>
      </c>
      <c r="P105" s="29">
        <v>-3.2661977866210697E-3</v>
      </c>
      <c r="Q105" s="29">
        <v>5.7306747089850745E-3</v>
      </c>
      <c r="R105" s="29">
        <v>0</v>
      </c>
    </row>
    <row r="106" spans="12:18">
      <c r="L106" s="28">
        <v>43063</v>
      </c>
      <c r="M106" s="29">
        <v>-4.3541433086205028E-3</v>
      </c>
      <c r="N106" s="29">
        <v>0</v>
      </c>
      <c r="O106" s="29">
        <v>3.9920212695374567E-3</v>
      </c>
      <c r="P106" s="29">
        <v>-1.2068166213485476E-2</v>
      </c>
      <c r="Q106" s="29">
        <v>-9.5694510161506725E-3</v>
      </c>
      <c r="R106" s="29">
        <v>2.4033199444156193E-2</v>
      </c>
    </row>
    <row r="107" spans="12:18">
      <c r="L107" s="28">
        <v>43066</v>
      </c>
      <c r="M107" s="29">
        <v>4.3541433086204343E-3</v>
      </c>
      <c r="N107" s="29">
        <v>2.436054797881121E-3</v>
      </c>
      <c r="O107" s="29">
        <v>1.0896591224213412E-2</v>
      </c>
      <c r="P107" s="29">
        <v>-6.6445427186686131E-3</v>
      </c>
      <c r="Q107" s="29">
        <v>-6.7535230157797776E-3</v>
      </c>
      <c r="R107" s="29">
        <v>-1.0610179112015571E-2</v>
      </c>
    </row>
    <row r="108" spans="12:18">
      <c r="L108" s="28">
        <v>43067</v>
      </c>
      <c r="M108" s="29">
        <v>-4.9731954364736305E-2</v>
      </c>
      <c r="N108" s="29">
        <v>-7.8163563558797736E-3</v>
      </c>
      <c r="O108" s="29">
        <v>-1.972387227204235E-3</v>
      </c>
      <c r="P108" s="29">
        <v>1.1104942840271153E-3</v>
      </c>
      <c r="Q108" s="29">
        <v>2.899953699789811E-3</v>
      </c>
      <c r="R108" s="29">
        <v>-1.3423020332140661E-2</v>
      </c>
    </row>
    <row r="109" spans="12:18">
      <c r="L109" s="28">
        <v>43068</v>
      </c>
      <c r="M109" s="29">
        <v>-1.6110820272698369E-2</v>
      </c>
      <c r="N109" s="29">
        <v>-6.889791033815677E-3</v>
      </c>
      <c r="O109" s="29">
        <v>1.1776387323825119E-2</v>
      </c>
      <c r="P109" s="29">
        <v>-1.1104942840271764E-3</v>
      </c>
      <c r="Q109" s="29">
        <v>-1.2627656867801805E-2</v>
      </c>
      <c r="R109" s="29">
        <v>0</v>
      </c>
    </row>
    <row r="110" spans="12:18">
      <c r="L110" s="28">
        <v>43069</v>
      </c>
      <c r="M110" s="29">
        <v>-1.7948199319220572E-2</v>
      </c>
      <c r="N110" s="29">
        <v>2.2944623838734118E-2</v>
      </c>
      <c r="O110" s="29">
        <v>0</v>
      </c>
      <c r="P110" s="29">
        <v>1.5435808129839248E-2</v>
      </c>
      <c r="Q110" s="29">
        <v>-7.8508744757387668E-3</v>
      </c>
      <c r="R110" s="29">
        <v>0</v>
      </c>
    </row>
    <row r="111" spans="12:18">
      <c r="L111" s="28">
        <v>43070</v>
      </c>
      <c r="M111" s="29">
        <v>5.7377112583302428E-2</v>
      </c>
      <c r="N111" s="29">
        <v>-1.0674531246919737E-2</v>
      </c>
      <c r="O111" s="29">
        <v>-1.6724442941194642E-2</v>
      </c>
      <c r="P111" s="29">
        <v>2.1857932199802256E-3</v>
      </c>
      <c r="Q111" s="29">
        <v>1.9512814223581719E-2</v>
      </c>
      <c r="R111" s="29">
        <v>0</v>
      </c>
    </row>
    <row r="112" spans="12:18">
      <c r="L112" s="28">
        <v>43073</v>
      </c>
      <c r="M112" s="29">
        <v>1.7686533252509334E-2</v>
      </c>
      <c r="N112" s="29">
        <v>-1.4742281737203431E-2</v>
      </c>
      <c r="O112" s="29">
        <v>1.9821612039912025E-3</v>
      </c>
      <c r="P112" s="29">
        <v>-2.3192646399275037E-2</v>
      </c>
      <c r="Q112" s="29">
        <v>-4.8426244757879032E-3</v>
      </c>
      <c r="R112" s="29">
        <v>-5.4200674693392556E-3</v>
      </c>
    </row>
    <row r="113" spans="12:18">
      <c r="L113" s="28">
        <v>43074</v>
      </c>
      <c r="M113" s="29">
        <v>-1.3235487328250018E-2</v>
      </c>
      <c r="N113" s="29">
        <v>-4.962789342128902E-3</v>
      </c>
      <c r="O113" s="29">
        <v>-4.962789342128902E-3</v>
      </c>
      <c r="P113" s="29">
        <v>-2.2599831917240919E-2</v>
      </c>
      <c r="Q113" s="29">
        <v>2.9083878959570019E-3</v>
      </c>
      <c r="R113" s="29">
        <v>1.8843087801479915E-2</v>
      </c>
    </row>
    <row r="114" spans="12:18">
      <c r="L114" s="28">
        <v>43075</v>
      </c>
      <c r="M114" s="29">
        <v>-8.1754450152418164E-3</v>
      </c>
      <c r="N114" s="29">
        <v>-1.0000083334583534E-2</v>
      </c>
      <c r="O114" s="29">
        <v>8.9153636579523288E-3</v>
      </c>
      <c r="P114" s="29">
        <v>-5.7306747089850953E-3</v>
      </c>
      <c r="Q114" s="29">
        <v>9.6339858811337904E-3</v>
      </c>
      <c r="R114" s="29">
        <v>-1.3423020332140661E-2</v>
      </c>
    </row>
    <row r="115" spans="12:18">
      <c r="L115" s="28">
        <v>43076</v>
      </c>
      <c r="M115" s="29">
        <v>-1.9593693900401266E-2</v>
      </c>
      <c r="N115" s="29">
        <v>1.0994613501091816E-2</v>
      </c>
      <c r="O115" s="29">
        <v>-3.9525743158234693E-3</v>
      </c>
      <c r="P115" s="29">
        <v>8.0137807235536162E-3</v>
      </c>
      <c r="Q115" s="29">
        <v>0</v>
      </c>
      <c r="R115" s="29">
        <v>1.0752791776261915E-2</v>
      </c>
    </row>
    <row r="116" spans="12:18">
      <c r="L116" s="28">
        <v>43077</v>
      </c>
      <c r="M116" s="29">
        <v>1.8100041643617937E-2</v>
      </c>
      <c r="N116" s="29">
        <v>1.577942010396521E-2</v>
      </c>
      <c r="O116" s="29">
        <v>0</v>
      </c>
      <c r="P116" s="29">
        <v>-2.2831060145685209E-3</v>
      </c>
      <c r="Q116" s="29">
        <v>6.6889881507967101E-3</v>
      </c>
      <c r="R116" s="29">
        <v>-1.3459153374004801E-2</v>
      </c>
    </row>
    <row r="117" spans="12:18">
      <c r="L117" s="28">
        <v>43080</v>
      </c>
      <c r="M117" s="29">
        <v>7.4460507840785322E-3</v>
      </c>
      <c r="N117" s="29">
        <v>5.3671756067399969E-3</v>
      </c>
      <c r="O117" s="29">
        <v>-3.8349805374865979E-2</v>
      </c>
      <c r="P117" s="29">
        <v>1.5873349156290163E-2</v>
      </c>
      <c r="Q117" s="29">
        <v>4.7506027585977988E-3</v>
      </c>
      <c r="R117" s="29">
        <v>-2.1918685707646275E-2</v>
      </c>
    </row>
    <row r="118" spans="12:18">
      <c r="L118" s="28">
        <v>43081</v>
      </c>
      <c r="M118" s="29">
        <v>2.9629651306570487E-3</v>
      </c>
      <c r="N118" s="29">
        <v>-1.7178336535084628E-2</v>
      </c>
      <c r="O118" s="29">
        <v>-8.2645098498934245E-3</v>
      </c>
      <c r="P118" s="29">
        <v>-6.7720349099445847E-3</v>
      </c>
      <c r="Q118" s="29">
        <v>1.3182865114878272E-2</v>
      </c>
      <c r="R118" s="29">
        <v>5.1293294387550481E-2</v>
      </c>
    </row>
    <row r="119" spans="12:18">
      <c r="L119" s="28">
        <v>43082</v>
      </c>
      <c r="M119" s="29">
        <v>2.9156584291455487E-2</v>
      </c>
      <c r="N119" s="29">
        <v>1.4742281737203431E-2</v>
      </c>
      <c r="O119" s="29">
        <v>1.0320009031989449E-2</v>
      </c>
      <c r="P119" s="29">
        <v>7.8962621222255398E-3</v>
      </c>
      <c r="Q119" s="29">
        <v>2.9495225697634759E-2</v>
      </c>
      <c r="R119" s="29">
        <v>2.5975486403260736E-2</v>
      </c>
    </row>
    <row r="120" spans="12:18">
      <c r="L120" s="28">
        <v>43083</v>
      </c>
      <c r="M120" s="29">
        <v>3.8059561824345195E-2</v>
      </c>
      <c r="N120" s="29">
        <v>2.436054797881121E-3</v>
      </c>
      <c r="O120" s="29">
        <v>1.8311803642337688E-2</v>
      </c>
      <c r="P120" s="29">
        <v>-1.1242272122808802E-3</v>
      </c>
      <c r="Q120" s="29">
        <v>5.4347959859569949E-3</v>
      </c>
      <c r="R120" s="29">
        <v>2.0305266160745523E-2</v>
      </c>
    </row>
    <row r="121" spans="12:18">
      <c r="L121" s="28">
        <v>43084</v>
      </c>
      <c r="M121" s="29">
        <v>-5.5478644377179786E-3</v>
      </c>
      <c r="N121" s="29">
        <v>9.6853057344636791E-3</v>
      </c>
      <c r="O121" s="29">
        <v>-2.0181641562371246E-3</v>
      </c>
      <c r="P121" s="29">
        <v>-4.5095905059751489E-3</v>
      </c>
      <c r="Q121" s="29">
        <v>1.8050546417300189E-3</v>
      </c>
      <c r="R121" s="29">
        <v>7.5094220221313479E-3</v>
      </c>
    </row>
    <row r="122" spans="12:18">
      <c r="L122" s="28">
        <v>43087</v>
      </c>
      <c r="M122" s="29">
        <v>5.547864437717963E-3</v>
      </c>
      <c r="N122" s="29">
        <v>2.8505492997926259E-2</v>
      </c>
      <c r="O122" s="29">
        <v>6.0423144559626617E-3</v>
      </c>
      <c r="P122" s="29">
        <v>1.1236073266925752E-2</v>
      </c>
      <c r="Q122" s="29">
        <v>2.7569554038174213E-2</v>
      </c>
      <c r="R122" s="29">
        <v>2.4906613124518304E-3</v>
      </c>
    </row>
    <row r="123" spans="12:18">
      <c r="L123" s="28">
        <v>43088</v>
      </c>
      <c r="M123" s="29">
        <v>-4.158010148663677E-3</v>
      </c>
      <c r="N123" s="29">
        <v>1.6260520871780107E-2</v>
      </c>
      <c r="O123" s="29">
        <v>1.3958352250706855E-2</v>
      </c>
      <c r="P123" s="29">
        <v>6.6815393334826471E-3</v>
      </c>
      <c r="Q123" s="29">
        <v>-5.2770571008437812E-3</v>
      </c>
      <c r="R123" s="29">
        <v>9.9010709827115368E-3</v>
      </c>
    </row>
    <row r="124" spans="12:18">
      <c r="L124" s="28">
        <v>43089</v>
      </c>
      <c r="M124" s="29">
        <v>-1.5395685477973554E-2</v>
      </c>
      <c r="N124" s="29">
        <v>6.8886609951853157E-3</v>
      </c>
      <c r="O124" s="29">
        <v>-3.9682591756205112E-3</v>
      </c>
      <c r="P124" s="29">
        <v>1.1092624542857557E-3</v>
      </c>
      <c r="Q124" s="29">
        <v>1.2270092591814401E-2</v>
      </c>
      <c r="R124" s="29">
        <v>-7.416597655049483E-3</v>
      </c>
    </row>
    <row r="125" spans="12:18">
      <c r="L125" s="28">
        <v>43090</v>
      </c>
      <c r="M125" s="29">
        <v>8.427016161880142E-3</v>
      </c>
      <c r="N125" s="29">
        <v>1.3636574949545444E-2</v>
      </c>
      <c r="O125" s="29">
        <v>1.7734454939768475E-2</v>
      </c>
      <c r="P125" s="29">
        <v>-3.3314855910033568E-3</v>
      </c>
      <c r="Q125" s="29">
        <v>-2.6166608911718501E-3</v>
      </c>
      <c r="R125" s="29">
        <v>-4.9751346401139549E-3</v>
      </c>
    </row>
    <row r="126" spans="12:18">
      <c r="L126" s="28">
        <v>43091</v>
      </c>
      <c r="M126" s="29">
        <v>4.7790663836348481E-2</v>
      </c>
      <c r="N126" s="29">
        <v>1.567781271922979E-2</v>
      </c>
      <c r="O126" s="29">
        <v>2.9824240310713776E-2</v>
      </c>
      <c r="P126" s="29">
        <v>3.3314855910034193E-3</v>
      </c>
      <c r="Q126" s="29">
        <v>1.1289742144600533E-2</v>
      </c>
      <c r="R126" s="29">
        <v>7.4534506545809722E-3</v>
      </c>
    </row>
    <row r="127" spans="12:18">
      <c r="L127" s="28">
        <v>43096</v>
      </c>
      <c r="M127" s="29">
        <v>-8.0321716972641538E-3</v>
      </c>
      <c r="N127" s="29">
        <v>1.762160134981941E-2</v>
      </c>
      <c r="O127" s="29">
        <v>4.7281411959458957E-3</v>
      </c>
      <c r="P127" s="29">
        <v>1.3216051391526462E-2</v>
      </c>
      <c r="Q127" s="29">
        <v>1.7256259674696358E-3</v>
      </c>
      <c r="R127" s="29">
        <v>2.2032714999882706E-2</v>
      </c>
    </row>
    <row r="128" spans="12:18">
      <c r="L128" s="28">
        <v>43097</v>
      </c>
      <c r="M128" s="29">
        <v>1.3431835464675379E-3</v>
      </c>
      <c r="N128" s="29">
        <v>-2.1857932199800967E-3</v>
      </c>
      <c r="O128" s="29">
        <v>4.7058910374127138E-3</v>
      </c>
      <c r="P128" s="29">
        <v>-2.1905813798188088E-3</v>
      </c>
      <c r="Q128" s="29">
        <v>-8.6580627431145415E-3</v>
      </c>
      <c r="R128" s="29">
        <v>2.4183808642816527E-3</v>
      </c>
    </row>
    <row r="129" spans="12:18">
      <c r="L129" s="28">
        <v>43098</v>
      </c>
      <c r="M129" s="29">
        <v>0</v>
      </c>
      <c r="N129" s="29">
        <v>2.1857932199802256E-3</v>
      </c>
      <c r="O129" s="29">
        <v>-1.4184634991956413E-2</v>
      </c>
      <c r="P129" s="29">
        <v>2.1905813798186818E-3</v>
      </c>
      <c r="Q129" s="29">
        <v>0</v>
      </c>
      <c r="R129" s="29">
        <v>4.8192864359489218E-3</v>
      </c>
    </row>
    <row r="130" spans="12:18">
      <c r="L130" s="28">
        <v>43102</v>
      </c>
      <c r="M130" s="29">
        <v>0</v>
      </c>
      <c r="N130" s="29">
        <v>-1.0977058631150907E-2</v>
      </c>
      <c r="O130" s="29">
        <v>1.4184634991956381E-2</v>
      </c>
      <c r="P130" s="29">
        <v>1.1963166058275224E-2</v>
      </c>
      <c r="Q130" s="29">
        <v>1.6386740114772525E-2</v>
      </c>
      <c r="R130" s="29">
        <v>9.5694510161506725E-3</v>
      </c>
    </row>
    <row r="131" spans="12:18">
      <c r="L131" s="28">
        <v>43103</v>
      </c>
      <c r="M131" s="29">
        <v>2.6809667532577425E-3</v>
      </c>
      <c r="N131" s="29">
        <v>6.6006840313520927E-3</v>
      </c>
      <c r="O131" s="29">
        <v>-4.7058910374127277E-3</v>
      </c>
      <c r="P131" s="29">
        <v>-1.8549358911131936E-2</v>
      </c>
      <c r="Q131" s="29">
        <v>-3.4275954722673722E-3</v>
      </c>
      <c r="R131" s="29">
        <v>2.1202207650602906E-2</v>
      </c>
    </row>
    <row r="132" spans="12:18">
      <c r="L132" s="28">
        <v>43104</v>
      </c>
      <c r="M132" s="29">
        <v>9.3271828751388813E-3</v>
      </c>
      <c r="N132" s="29">
        <v>8.7336799687546315E-3</v>
      </c>
      <c r="O132" s="29">
        <v>8.4547239189324518E-3</v>
      </c>
      <c r="P132" s="29">
        <v>2.178735418490723E-2</v>
      </c>
      <c r="Q132" s="29">
        <v>0</v>
      </c>
      <c r="R132" s="29">
        <v>-1.1723463696059146E-2</v>
      </c>
    </row>
    <row r="133" spans="12:18">
      <c r="L133" s="28">
        <v>43105</v>
      </c>
      <c r="M133" s="29">
        <v>-7.98939003347875E-3</v>
      </c>
      <c r="N133" s="29">
        <v>1.7241806434505954E-2</v>
      </c>
      <c r="O133" s="29">
        <v>9.350164309066464E-4</v>
      </c>
      <c r="P133" s="29">
        <v>3.2275444908665646E-3</v>
      </c>
      <c r="Q133" s="29">
        <v>-1.8190194060057809E-2</v>
      </c>
      <c r="R133" s="29">
        <v>-4.728141195946012E-3</v>
      </c>
    </row>
    <row r="134" spans="12:18">
      <c r="L134" s="28">
        <v>43108</v>
      </c>
      <c r="M134" s="29">
        <v>2.1164811192043116E-2</v>
      </c>
      <c r="N134" s="29">
        <v>-4.2826617920007359E-3</v>
      </c>
      <c r="O134" s="29">
        <v>8.3760378021826825E-3</v>
      </c>
      <c r="P134" s="29">
        <v>6.4240049613548808E-3</v>
      </c>
      <c r="Q134" s="29">
        <v>1.2163486193197402E-2</v>
      </c>
      <c r="R134" s="29">
        <v>-2.3724803536303565E-3</v>
      </c>
    </row>
    <row r="135" spans="12:18">
      <c r="L135" s="28">
        <v>43109</v>
      </c>
      <c r="M135" s="29">
        <v>3.9190122007358233E-3</v>
      </c>
      <c r="N135" s="29">
        <v>4.2826617920007281E-3</v>
      </c>
      <c r="O135" s="29">
        <v>2.7764941482922231E-3</v>
      </c>
      <c r="P135" s="29">
        <v>1.3778702356164475E-2</v>
      </c>
      <c r="Q135" s="29">
        <v>1.7256259674696358E-3</v>
      </c>
      <c r="R135" s="29">
        <v>7.1006215495763685E-3</v>
      </c>
    </row>
    <row r="136" spans="12:18">
      <c r="L136" s="28">
        <v>43110</v>
      </c>
      <c r="M136" s="29">
        <v>-2.6109675407202907E-3</v>
      </c>
      <c r="N136" s="29">
        <v>0</v>
      </c>
      <c r="O136" s="29">
        <v>2.7688065681330189E-3</v>
      </c>
      <c r="P136" s="29">
        <v>-2.1074823395646983E-3</v>
      </c>
      <c r="Q136" s="29">
        <v>-1.0398707220898511E-2</v>
      </c>
      <c r="R136" s="29">
        <v>-1.4252022707201615E-2</v>
      </c>
    </row>
    <row r="137" spans="12:18">
      <c r="L137" s="28">
        <v>43111</v>
      </c>
      <c r="M137" s="29">
        <v>3.9138993211363148E-3</v>
      </c>
      <c r="N137" s="29">
        <v>-1.7241806434505992E-2</v>
      </c>
      <c r="O137" s="29">
        <v>-1.1121523343861338E-2</v>
      </c>
      <c r="P137" s="29">
        <v>1.8809331957496074E-2</v>
      </c>
      <c r="Q137" s="29">
        <v>-2.6166608911718501E-3</v>
      </c>
      <c r="R137" s="29">
        <v>5.1293294387550689E-2</v>
      </c>
    </row>
    <row r="138" spans="12:18">
      <c r="L138" s="28">
        <v>43112</v>
      </c>
      <c r="M138" s="29">
        <v>1.3012363579719556E-3</v>
      </c>
      <c r="N138" s="29">
        <v>2.1715535135079325E-3</v>
      </c>
      <c r="O138" s="29">
        <v>1.1121523343861416E-2</v>
      </c>
      <c r="P138" s="29">
        <v>5.1626340788069056E-3</v>
      </c>
      <c r="Q138" s="29">
        <v>0</v>
      </c>
      <c r="R138" s="29">
        <v>6.7950431328285864E-3</v>
      </c>
    </row>
    <row r="139" spans="12:18">
      <c r="L139" s="28">
        <v>43115</v>
      </c>
      <c r="M139" s="29">
        <v>0</v>
      </c>
      <c r="N139" s="29">
        <v>4.3290110895854786E-3</v>
      </c>
      <c r="O139" s="29">
        <v>1.8416211466495539E-3</v>
      </c>
      <c r="P139" s="29">
        <v>2.0576138946801622E-3</v>
      </c>
      <c r="Q139" s="29">
        <v>0</v>
      </c>
      <c r="R139" s="29">
        <v>1.1223462369849576E-2</v>
      </c>
    </row>
    <row r="140" spans="12:18">
      <c r="L140" s="28">
        <v>43116</v>
      </c>
      <c r="M140" s="29">
        <v>3.9520758162283197E-2</v>
      </c>
      <c r="N140" s="29">
        <v>1.9251931499321525E-2</v>
      </c>
      <c r="O140" s="29">
        <v>7.3327551293917914E-3</v>
      </c>
      <c r="P140" s="29">
        <v>5.1255878488121144E-3</v>
      </c>
      <c r="Q140" s="29">
        <v>1.9888247399832366E-2</v>
      </c>
      <c r="R140" s="29">
        <v>1.5504186535965036E-2</v>
      </c>
    </row>
    <row r="141" spans="12:18">
      <c r="L141" s="28">
        <v>43117</v>
      </c>
      <c r="M141" s="29">
        <v>-1.3845406822053095E-2</v>
      </c>
      <c r="N141" s="29">
        <v>0</v>
      </c>
      <c r="O141" s="29">
        <v>-2.7434859457508326E-3</v>
      </c>
      <c r="P141" s="29">
        <v>-1.1311174581522906E-2</v>
      </c>
      <c r="Q141" s="29">
        <v>-1.7137964777346304E-3</v>
      </c>
      <c r="R141" s="29">
        <v>-1.1049836186584935E-2</v>
      </c>
    </row>
    <row r="142" spans="12:18">
      <c r="L142" s="28">
        <v>43118</v>
      </c>
      <c r="M142" s="29">
        <v>-2.1781770821098109E-2</v>
      </c>
      <c r="N142" s="29">
        <v>2.1164029063774721E-3</v>
      </c>
      <c r="O142" s="29">
        <v>1.1834457647003017E-2</v>
      </c>
      <c r="P142" s="29">
        <v>0</v>
      </c>
      <c r="Q142" s="29">
        <v>7.6890596678216164E-3</v>
      </c>
      <c r="R142" s="29">
        <v>-2.2246950221110513E-3</v>
      </c>
    </row>
    <row r="143" spans="12:18">
      <c r="L143" s="28">
        <v>43119</v>
      </c>
      <c r="M143" s="29">
        <v>-2.7578898260641412E-2</v>
      </c>
      <c r="N143" s="29">
        <v>4.2194155427082896E-3</v>
      </c>
      <c r="O143" s="29">
        <v>-4.5351551653913741E-3</v>
      </c>
      <c r="P143" s="29">
        <v>5.1573090071447567E-3</v>
      </c>
      <c r="Q143" s="29">
        <v>4.6558699606194284E-2</v>
      </c>
      <c r="R143" s="29">
        <v>1.5469921772131733E-2</v>
      </c>
    </row>
    <row r="144" spans="12:18">
      <c r="L144" s="28">
        <v>43122</v>
      </c>
      <c r="M144" s="29">
        <v>2.8873396823287246E-2</v>
      </c>
      <c r="N144" s="29">
        <v>6.2959284568146106E-3</v>
      </c>
      <c r="O144" s="29">
        <v>1.8165309263977853E-3</v>
      </c>
      <c r="P144" s="29">
        <v>8.1967672041784907E-3</v>
      </c>
      <c r="Q144" s="29">
        <v>-4.8860032056262086E-3</v>
      </c>
      <c r="R144" s="29">
        <v>1.5234244571847987E-2</v>
      </c>
    </row>
    <row r="145" spans="12:18">
      <c r="L145" s="28">
        <v>43123</v>
      </c>
      <c r="M145" s="29">
        <v>1.2928250023051713E-3</v>
      </c>
      <c r="N145" s="29">
        <v>1.4538158446027285E-2</v>
      </c>
      <c r="O145" s="29">
        <v>6.3319976375073262E-3</v>
      </c>
      <c r="P145" s="29">
        <v>2.0202707317519469E-2</v>
      </c>
      <c r="Q145" s="29">
        <v>3.5288344735560286E-2</v>
      </c>
      <c r="R145" s="29">
        <v>-8.6768440256889713E-3</v>
      </c>
    </row>
    <row r="146" spans="12:18">
      <c r="L146" s="28">
        <v>43124</v>
      </c>
      <c r="M146" s="29">
        <v>1.4111844192681196E-2</v>
      </c>
      <c r="N146" s="29">
        <v>8.2135985373887992E-3</v>
      </c>
      <c r="O146" s="29">
        <v>-1.8050546417301423E-3</v>
      </c>
      <c r="P146" s="29">
        <v>-5.0125418235443982E-3</v>
      </c>
      <c r="Q146" s="29">
        <v>7.8771173824918625E-4</v>
      </c>
      <c r="R146" s="29">
        <v>-8.7527911095947441E-3</v>
      </c>
    </row>
    <row r="147" spans="12:18">
      <c r="L147" s="28">
        <v>43125</v>
      </c>
      <c r="M147" s="29">
        <v>-8.9571936040167156E-3</v>
      </c>
      <c r="N147" s="29">
        <v>1.2195273093818206E-2</v>
      </c>
      <c r="O147" s="29">
        <v>-6.3434739221750382E-3</v>
      </c>
      <c r="P147" s="29">
        <v>3.0105391528712842E-3</v>
      </c>
      <c r="Q147" s="29">
        <v>-7.9051795071132611E-3</v>
      </c>
      <c r="R147" s="29">
        <v>-1.1049836186584935E-2</v>
      </c>
    </row>
    <row r="148" spans="12:18">
      <c r="L148" s="28">
        <v>43126</v>
      </c>
      <c r="M148" s="29">
        <v>1.9096697456456407E-2</v>
      </c>
      <c r="N148" s="29">
        <v>1.0050335853501506E-2</v>
      </c>
      <c r="O148" s="29">
        <v>2.7235604670405207E-3</v>
      </c>
      <c r="P148" s="29">
        <v>-8.0483331828283718E-3</v>
      </c>
      <c r="Q148" s="29">
        <v>9.478743954543959E-3</v>
      </c>
      <c r="R148" s="29">
        <v>1.980262729617973E-2</v>
      </c>
    </row>
    <row r="149" spans="12:18">
      <c r="L149" s="28">
        <v>43129</v>
      </c>
      <c r="M149" s="29">
        <v>2.7364891606014838E-2</v>
      </c>
      <c r="N149" s="29">
        <v>3.9920212695374567E-3</v>
      </c>
      <c r="O149" s="29">
        <v>-2.7235604670404925E-3</v>
      </c>
      <c r="P149" s="29">
        <v>2.1978906718775167E-2</v>
      </c>
      <c r="Q149" s="29">
        <v>-6.309169193264721E-3</v>
      </c>
      <c r="R149" s="29">
        <v>2.1762794225954484E-3</v>
      </c>
    </row>
    <row r="150" spans="12:18">
      <c r="L150" s="28">
        <v>43130</v>
      </c>
      <c r="M150" s="29">
        <v>-2.4845998586530776E-2</v>
      </c>
      <c r="N150" s="29">
        <v>-8.0000426670763757E-3</v>
      </c>
      <c r="O150" s="29">
        <v>4.5351551653913628E-3</v>
      </c>
      <c r="P150" s="29">
        <v>-1.8953185802238263E-2</v>
      </c>
      <c r="Q150" s="29">
        <v>0</v>
      </c>
      <c r="R150" s="29">
        <v>-2.6433257068155368E-2</v>
      </c>
    </row>
    <row r="151" spans="12:18">
      <c r="L151" s="28">
        <v>43131</v>
      </c>
      <c r="M151" s="29">
        <v>1.2570711900511137E-3</v>
      </c>
      <c r="N151" s="29">
        <v>-8.0645598367304078E-3</v>
      </c>
      <c r="O151" s="29">
        <v>-2.2884293833587845E-2</v>
      </c>
      <c r="P151" s="29">
        <v>1.6974945790132586E-2</v>
      </c>
      <c r="Q151" s="29">
        <v>7.9082645481777091E-4</v>
      </c>
      <c r="R151" s="29">
        <v>8.8889474172457739E-3</v>
      </c>
    </row>
    <row r="152" spans="12:18">
      <c r="L152" s="28">
        <v>43132</v>
      </c>
      <c r="M152" s="29">
        <v>2.4815169119723993E-2</v>
      </c>
      <c r="N152" s="29">
        <v>-1.0173027713050521E-2</v>
      </c>
      <c r="O152" s="29">
        <v>-5.571045049455472E-3</v>
      </c>
      <c r="P152" s="29">
        <v>1.1811160928344619E-2</v>
      </c>
      <c r="Q152" s="29">
        <v>-1.1928570865273845E-2</v>
      </c>
      <c r="R152" s="29">
        <v>-1.5607897665990829E-2</v>
      </c>
    </row>
    <row r="153" spans="12:18">
      <c r="L153" s="28">
        <v>43133</v>
      </c>
      <c r="M153" s="29">
        <v>-1.6059641017345392E-2</v>
      </c>
      <c r="N153" s="29">
        <v>-3.3267100982939057E-2</v>
      </c>
      <c r="O153" s="29">
        <v>-9.3153243811149662E-4</v>
      </c>
      <c r="P153" s="29">
        <v>-1.181116092834472E-2</v>
      </c>
      <c r="Q153" s="29">
        <v>-1.8571385585435456E-2</v>
      </c>
      <c r="R153" s="29">
        <v>-6.7644000885421487E-3</v>
      </c>
    </row>
    <row r="154" spans="12:18">
      <c r="L154" s="28">
        <v>43136</v>
      </c>
      <c r="M154" s="29">
        <v>-1.3793322132335761E-2</v>
      </c>
      <c r="N154" s="29">
        <v>-2.1368334405698911E-2</v>
      </c>
      <c r="O154" s="29">
        <v>-1.2189555524585678E-2</v>
      </c>
      <c r="P154" s="29">
        <v>-3.0153038170687443E-2</v>
      </c>
      <c r="Q154" s="29">
        <v>-2.2250608934819692E-2</v>
      </c>
      <c r="R154" s="29">
        <v>-9.0909717012519625E-3</v>
      </c>
    </row>
    <row r="155" spans="12:18">
      <c r="L155" s="28">
        <v>43137</v>
      </c>
      <c r="M155" s="29">
        <v>-3.7303360529968896E-2</v>
      </c>
      <c r="N155" s="29">
        <v>-2.4044874254002802E-2</v>
      </c>
      <c r="O155" s="29">
        <v>-2.8710105882431253E-2</v>
      </c>
      <c r="P155" s="29">
        <v>-1.2320484388040736E-2</v>
      </c>
      <c r="Q155" s="29">
        <v>-1.8503471564559754E-2</v>
      </c>
      <c r="R155" s="29">
        <v>-2.5434897147821604E-2</v>
      </c>
    </row>
    <row r="156" spans="12:18">
      <c r="L156" s="28">
        <v>43138</v>
      </c>
      <c r="M156" s="29">
        <v>-2.6246734227711056E-3</v>
      </c>
      <c r="N156" s="29">
        <v>3.6920588614048074E-2</v>
      </c>
      <c r="O156" s="29">
        <v>2.0183289653269487E-2</v>
      </c>
      <c r="P156" s="29">
        <v>1.1299555253933247E-2</v>
      </c>
      <c r="Q156" s="29">
        <v>1.8503471564559726E-2</v>
      </c>
      <c r="R156" s="29">
        <v>2.5434897147821604E-2</v>
      </c>
    </row>
    <row r="157" spans="12:18">
      <c r="L157" s="28">
        <v>43139</v>
      </c>
      <c r="M157" s="29">
        <v>-6.5919816821529489E-3</v>
      </c>
      <c r="N157" s="29">
        <v>-1.9376278963138607E-2</v>
      </c>
      <c r="O157" s="29">
        <v>-2.2126924861840785E-2</v>
      </c>
      <c r="P157" s="29">
        <v>-4.0941715326631148E-3</v>
      </c>
      <c r="Q157" s="29">
        <v>-1.1735256218420965E-2</v>
      </c>
      <c r="R157" s="29">
        <v>-1.1481182373956254E-2</v>
      </c>
    </row>
    <row r="158" spans="12:18">
      <c r="L158" s="28">
        <v>43140</v>
      </c>
      <c r="M158" s="29">
        <v>5.2770571008438193E-3</v>
      </c>
      <c r="N158" s="29">
        <v>-1.0929070532190317E-2</v>
      </c>
      <c r="O158" s="29">
        <v>-1.7664836179805219E-2</v>
      </c>
      <c r="P158" s="29">
        <v>-3.0816665374080007E-3</v>
      </c>
      <c r="Q158" s="29">
        <v>-1.7865213557869731E-2</v>
      </c>
      <c r="R158" s="29">
        <v>-1.1614532420693002E-2</v>
      </c>
    </row>
    <row r="159" spans="12:18">
      <c r="L159" s="28">
        <v>43143</v>
      </c>
      <c r="M159" s="29">
        <v>-6.6006840313520242E-3</v>
      </c>
      <c r="N159" s="29">
        <v>1.092907053219023E-2</v>
      </c>
      <c r="O159" s="29">
        <v>9.8522964430116395E-3</v>
      </c>
      <c r="P159" s="29">
        <v>-5.1573090071448105E-3</v>
      </c>
      <c r="Q159" s="29">
        <v>4.2826617920007281E-3</v>
      </c>
      <c r="R159" s="29">
        <v>4.6620131058111502E-3</v>
      </c>
    </row>
    <row r="160" spans="12:18">
      <c r="L160" s="28">
        <v>43144</v>
      </c>
      <c r="M160" s="29">
        <v>-3.9814252991849219E-3</v>
      </c>
      <c r="N160" s="29">
        <v>-4.3573053689558126E-3</v>
      </c>
      <c r="O160" s="29">
        <v>-9.8087305559194809E-4</v>
      </c>
      <c r="P160" s="29">
        <v>-2.8318620189244671E-2</v>
      </c>
      <c r="Q160" s="29">
        <v>0</v>
      </c>
      <c r="R160" s="29">
        <v>6.9525193148818835E-3</v>
      </c>
    </row>
    <row r="161" spans="12:18">
      <c r="L161" s="28">
        <v>43145</v>
      </c>
      <c r="M161" s="29">
        <v>2.365419089788981E-2</v>
      </c>
      <c r="N161" s="29">
        <v>1.5168221473171444E-2</v>
      </c>
      <c r="O161" s="29">
        <v>-3.9331417468369797E-3</v>
      </c>
      <c r="P161" s="29">
        <v>4.246290881451004E-3</v>
      </c>
      <c r="Q161" s="29">
        <v>-2.5673955052458097E-3</v>
      </c>
      <c r="R161" s="29">
        <v>-2.3121397583795024E-3</v>
      </c>
    </row>
    <row r="162" spans="12:18">
      <c r="L162" s="28">
        <v>43146</v>
      </c>
      <c r="M162" s="29">
        <v>2.5940351770465278E-3</v>
      </c>
      <c r="N162" s="29">
        <v>-4.3103515011223229E-3</v>
      </c>
      <c r="O162" s="29">
        <v>1.5640592541072154E-2</v>
      </c>
      <c r="P162" s="29">
        <v>2.4072329307793738E-2</v>
      </c>
      <c r="Q162" s="29">
        <v>4.4414505440746224E-2</v>
      </c>
      <c r="R162" s="29">
        <v>2.2884293833587806E-2</v>
      </c>
    </row>
    <row r="163" spans="12:18">
      <c r="L163" s="28">
        <v>43147</v>
      </c>
      <c r="M163" s="29">
        <v>2.8098911222359649E-2</v>
      </c>
      <c r="N163" s="29">
        <v>2.7690800145185983E-2</v>
      </c>
      <c r="O163" s="29">
        <v>4.8379388024684502E-3</v>
      </c>
      <c r="P163" s="29">
        <v>-7.2652109914124133E-3</v>
      </c>
      <c r="Q163" s="29">
        <v>-4.9301661078586089E-3</v>
      </c>
      <c r="R163" s="29">
        <v>1.7937700686667252E-2</v>
      </c>
    </row>
    <row r="164" spans="12:18">
      <c r="L164" s="28">
        <v>43151</v>
      </c>
      <c r="M164" s="29">
        <v>-2.0356937068744085E-2</v>
      </c>
      <c r="N164" s="29">
        <v>-2.1030501967787877E-3</v>
      </c>
      <c r="O164" s="29">
        <v>-2.3438572972017582E-2</v>
      </c>
      <c r="P164" s="29">
        <v>-1.5748356968139168E-2</v>
      </c>
      <c r="Q164" s="29">
        <v>5.7495024912611204E-3</v>
      </c>
      <c r="R164" s="29">
        <v>6.644542718668732E-3</v>
      </c>
    </row>
    <row r="165" spans="12:18">
      <c r="L165" s="28">
        <v>43152</v>
      </c>
      <c r="M165" s="29">
        <v>-2.5740039951728773E-3</v>
      </c>
      <c r="N165" s="29">
        <v>-2.3430251808385996E-2</v>
      </c>
      <c r="O165" s="29">
        <v>-9.9305682026006887E-3</v>
      </c>
      <c r="P165" s="29">
        <v>1.1572985557658564E-2</v>
      </c>
      <c r="Q165" s="29">
        <v>-9.0498355199180383E-3</v>
      </c>
      <c r="R165" s="29">
        <v>1.5334364000106524E-2</v>
      </c>
    </row>
    <row r="166" spans="12:18">
      <c r="L166" s="28">
        <v>43153</v>
      </c>
      <c r="M166" s="29">
        <v>2.5740039951728426E-3</v>
      </c>
      <c r="N166" s="29">
        <v>4.3010818993907017E-3</v>
      </c>
      <c r="O166" s="29">
        <v>1.3875346493617238E-2</v>
      </c>
      <c r="P166" s="29">
        <v>4.175371410480592E-3</v>
      </c>
      <c r="Q166" s="29">
        <v>-4.1407926660312769E-3</v>
      </c>
      <c r="R166" s="29">
        <v>0</v>
      </c>
    </row>
    <row r="167" spans="12:18">
      <c r="L167" s="28">
        <v>43154</v>
      </c>
      <c r="M167" s="29">
        <v>2.5673955052457334E-3</v>
      </c>
      <c r="N167" s="29">
        <v>-2.1482285382896063E-3</v>
      </c>
      <c r="O167" s="29">
        <v>1.9665689720408473E-3</v>
      </c>
      <c r="P167" s="29">
        <v>-1.0422095784436427E-3</v>
      </c>
      <c r="Q167" s="29">
        <v>-1.0846998299460375E-2</v>
      </c>
      <c r="R167" s="29">
        <v>6.5005646030934627E-3</v>
      </c>
    </row>
    <row r="168" spans="12:18">
      <c r="L168" s="28">
        <v>43157</v>
      </c>
      <c r="M168" s="29">
        <v>-2.072613051711697E-2</v>
      </c>
      <c r="N168" s="29">
        <v>-1.7354014693151506E-2</v>
      </c>
      <c r="O168" s="29">
        <v>1.9627091678486889E-3</v>
      </c>
      <c r="P168" s="29">
        <v>2.0833340868542691E-3</v>
      </c>
      <c r="Q168" s="29">
        <v>-1.0118130165584554E-2</v>
      </c>
      <c r="R168" s="29">
        <v>1.5005640617870176E-2</v>
      </c>
    </row>
    <row r="169" spans="12:18">
      <c r="L169" s="28">
        <v>43158</v>
      </c>
      <c r="M169" s="29">
        <v>-9.204535729071683E-3</v>
      </c>
      <c r="N169" s="29">
        <v>1.5201161332050557E-2</v>
      </c>
      <c r="O169" s="29">
        <v>1.4598799421152631E-2</v>
      </c>
      <c r="P169" s="29">
        <v>3.116885640253148E-3</v>
      </c>
      <c r="Q169" s="29">
        <v>1.5139061215684087E-2</v>
      </c>
      <c r="R169" s="29">
        <v>-1.5005640617870275E-2</v>
      </c>
    </row>
    <row r="170" spans="12:18">
      <c r="L170" s="28">
        <v>43159</v>
      </c>
      <c r="M170" s="29">
        <v>-1.3298068304631488E-2</v>
      </c>
      <c r="N170" s="29">
        <v>-3.5091319811270172E-2</v>
      </c>
      <c r="O170" s="29">
        <v>-3.3401926384248805E-2</v>
      </c>
      <c r="P170" s="29">
        <v>1.0368067284403084E-3</v>
      </c>
      <c r="Q170" s="29">
        <v>-2.4504817203326375E-2</v>
      </c>
      <c r="R170" s="29">
        <v>4.3103515011222631E-3</v>
      </c>
    </row>
    <row r="171" spans="12:18">
      <c r="L171" s="28">
        <v>43160</v>
      </c>
      <c r="M171" s="29">
        <v>5.3404666313175038E-3</v>
      </c>
      <c r="N171" s="29">
        <v>-8.9686699827603751E-3</v>
      </c>
      <c r="O171" s="29">
        <v>8.9508305200845777E-3</v>
      </c>
      <c r="P171" s="29">
        <v>2.051353983310281E-2</v>
      </c>
      <c r="Q171" s="29">
        <v>-1.1182912239745529E-2</v>
      </c>
      <c r="R171" s="29">
        <v>-1.516822147317143E-2</v>
      </c>
    </row>
    <row r="172" spans="12:18">
      <c r="L172" s="28">
        <v>43161</v>
      </c>
      <c r="M172" s="29">
        <v>-1.475546556591921E-2</v>
      </c>
      <c r="N172" s="29">
        <v>-2.2780028331819885E-2</v>
      </c>
      <c r="O172" s="29">
        <v>-4.0409538337876666E-2</v>
      </c>
      <c r="P172" s="29">
        <v>-1.8443145718794476E-2</v>
      </c>
      <c r="Q172" s="29">
        <v>-2.2748137525936539E-2</v>
      </c>
      <c r="R172" s="29">
        <v>-1.5401844611506703E-2</v>
      </c>
    </row>
    <row r="173" spans="12:18">
      <c r="L173" s="28">
        <v>43164</v>
      </c>
      <c r="M173" s="29">
        <v>-3.4367643504207769E-2</v>
      </c>
      <c r="N173" s="29">
        <v>-3.9958312301603294E-2</v>
      </c>
      <c r="O173" s="29">
        <v>-2.1887272887500562E-2</v>
      </c>
      <c r="P173" s="29">
        <v>-3.0448546447069579E-2</v>
      </c>
      <c r="Q173" s="29">
        <v>-3.6039936483196928E-2</v>
      </c>
      <c r="R173" s="29">
        <v>-3.1534144407088162E-2</v>
      </c>
    </row>
    <row r="174" spans="12:18">
      <c r="L174" s="28">
        <v>43165</v>
      </c>
      <c r="M174" s="29">
        <v>1.3889112160667093E-2</v>
      </c>
      <c r="N174" s="29">
        <v>0</v>
      </c>
      <c r="O174" s="29">
        <v>6.3025418708025265E-3</v>
      </c>
      <c r="P174" s="29">
        <v>3.04485464470696E-2</v>
      </c>
      <c r="Q174" s="29">
        <v>1.5475957485447467E-2</v>
      </c>
      <c r="R174" s="29">
        <v>-1.1507606851479802E-2</v>
      </c>
    </row>
    <row r="175" spans="12:18">
      <c r="L175" s="28">
        <v>43166</v>
      </c>
      <c r="M175" s="29">
        <v>2.7212563524884794E-2</v>
      </c>
      <c r="N175" s="29">
        <v>-4.8077015681032322E-3</v>
      </c>
      <c r="O175" s="29">
        <v>2.3798329554086905E-2</v>
      </c>
      <c r="P175" s="29">
        <v>-1.0395104000340077E-2</v>
      </c>
      <c r="Q175" s="29">
        <v>8.0972102326193028E-3</v>
      </c>
      <c r="R175" s="29">
        <v>0</v>
      </c>
    </row>
    <row r="176" spans="12:18">
      <c r="L176" s="28">
        <v>43167</v>
      </c>
      <c r="M176" s="29">
        <v>4.3342305798832172E-2</v>
      </c>
      <c r="N176" s="29">
        <v>2.6160826038672057E-2</v>
      </c>
      <c r="O176" s="29">
        <v>1.7233067123775408E-2</v>
      </c>
      <c r="P176" s="29">
        <v>6.2500203451713258E-3</v>
      </c>
      <c r="Q176" s="29">
        <v>3.5778213478839024E-3</v>
      </c>
      <c r="R176" s="29">
        <v>9.2166551049240476E-3</v>
      </c>
    </row>
    <row r="177" spans="12:18">
      <c r="L177" s="28">
        <v>43168</v>
      </c>
      <c r="M177" s="29">
        <v>1.783486763603432E-2</v>
      </c>
      <c r="N177" s="29">
        <v>1.398624197473987E-2</v>
      </c>
      <c r="O177" s="29">
        <v>1.496287267671232E-2</v>
      </c>
      <c r="P177" s="29">
        <v>9.3023926623134103E-3</v>
      </c>
      <c r="Q177" s="29">
        <v>2.2948932985544783E-2</v>
      </c>
      <c r="R177" s="29">
        <v>9.1324835632724723E-3</v>
      </c>
    </row>
    <row r="178" spans="12:18">
      <c r="L178" s="28">
        <v>43171</v>
      </c>
      <c r="M178" s="29">
        <v>1.1299555253933247E-2</v>
      </c>
      <c r="N178" s="29">
        <v>0</v>
      </c>
      <c r="O178" s="29">
        <v>-9.950330853168092E-3</v>
      </c>
      <c r="P178" s="29">
        <v>1.6326893287428666E-2</v>
      </c>
      <c r="Q178" s="29">
        <v>2.614380574070672E-3</v>
      </c>
      <c r="R178" s="29">
        <v>3.3522692038643435E-2</v>
      </c>
    </row>
    <row r="179" spans="12:18">
      <c r="L179" s="28">
        <v>43172</v>
      </c>
      <c r="M179" s="29">
        <v>-3.299791771501219E-2</v>
      </c>
      <c r="N179" s="29">
        <v>2.3121397583793788E-3</v>
      </c>
      <c r="O179" s="29">
        <v>2.9955089797983709E-3</v>
      </c>
      <c r="P179" s="29">
        <v>9.0680722139705183E-3</v>
      </c>
      <c r="Q179" s="29">
        <v>1.7391308731268974E-3</v>
      </c>
      <c r="R179" s="29">
        <v>2.195390563435656E-3</v>
      </c>
    </row>
    <row r="180" spans="12:18">
      <c r="L180" s="28">
        <v>43173</v>
      </c>
      <c r="M180" s="29">
        <v>8.9917111919640864E-3</v>
      </c>
      <c r="N180" s="29">
        <v>-1.1614532420693002E-2</v>
      </c>
      <c r="O180" s="29">
        <v>9.9651228973885418E-4</v>
      </c>
      <c r="P180" s="29">
        <v>5.0025116829716309E-3</v>
      </c>
      <c r="Q180" s="29">
        <v>-5.2264927335426946E-3</v>
      </c>
      <c r="R180" s="29">
        <v>0</v>
      </c>
    </row>
    <row r="181" spans="12:18">
      <c r="L181" s="28">
        <v>43174</v>
      </c>
      <c r="M181" s="29">
        <v>-6.4143901776636944E-3</v>
      </c>
      <c r="N181" s="29">
        <v>-9.3897403498390316E-3</v>
      </c>
      <c r="O181" s="29">
        <v>-1.4547535209054075E-2</v>
      </c>
      <c r="P181" s="29">
        <v>-5.0025116829716873E-3</v>
      </c>
      <c r="Q181" s="29">
        <v>-1.6733107288704304E-2</v>
      </c>
      <c r="R181" s="29">
        <v>4.3763745997990027E-3</v>
      </c>
    </row>
    <row r="182" spans="12:18">
      <c r="L182" s="28">
        <v>43175</v>
      </c>
      <c r="M182" s="29">
        <v>-2.5773210143004033E-3</v>
      </c>
      <c r="N182" s="29">
        <v>-1.9048194970694363E-2</v>
      </c>
      <c r="O182" s="29">
        <v>-1.6815682856615298E-2</v>
      </c>
      <c r="P182" s="29">
        <v>-2.7454698464409941E-2</v>
      </c>
      <c r="Q182" s="29">
        <v>-3.5587226169939952E-3</v>
      </c>
      <c r="R182" s="29">
        <v>-4.3763745997990001E-3</v>
      </c>
    </row>
    <row r="183" spans="12:18">
      <c r="L183" s="28">
        <v>43178</v>
      </c>
      <c r="M183" s="29">
        <v>1.4093763075859521E-2</v>
      </c>
      <c r="N183" s="29">
        <v>9.5694510161506725E-3</v>
      </c>
      <c r="O183" s="29">
        <v>0</v>
      </c>
      <c r="P183" s="29">
        <v>0</v>
      </c>
      <c r="Q183" s="29">
        <v>-1.7841217935015538E-3</v>
      </c>
      <c r="R183" s="29">
        <v>-1.7699577099400749E-2</v>
      </c>
    </row>
    <row r="184" spans="12:18">
      <c r="L184" s="28">
        <v>43179</v>
      </c>
      <c r="M184" s="29">
        <v>-2.1865822923562511E-2</v>
      </c>
      <c r="N184" s="29">
        <v>-1.4388737452099669E-2</v>
      </c>
      <c r="O184" s="29">
        <v>2.1353124470568842E-2</v>
      </c>
      <c r="P184" s="29">
        <v>-6.2047768868827577E-3</v>
      </c>
      <c r="Q184" s="29">
        <v>3.5650661644961446E-3</v>
      </c>
      <c r="R184" s="29">
        <v>4.4543503493801534E-3</v>
      </c>
    </row>
    <row r="185" spans="12:18">
      <c r="L185" s="28">
        <v>43180</v>
      </c>
      <c r="M185" s="29">
        <v>5.1880790817778995E-3</v>
      </c>
      <c r="N185" s="29">
        <v>-9.7088141269608269E-3</v>
      </c>
      <c r="O185" s="29">
        <v>4.0160696548899649E-3</v>
      </c>
      <c r="P185" s="29">
        <v>-1.1476390956343573E-2</v>
      </c>
      <c r="Q185" s="29">
        <v>1.763714148610666E-2</v>
      </c>
      <c r="R185" s="29">
        <v>0</v>
      </c>
    </row>
    <row r="186" spans="12:18">
      <c r="L186" s="28">
        <v>43181</v>
      </c>
      <c r="M186" s="29">
        <v>0</v>
      </c>
      <c r="N186" s="29">
        <v>-1.7220597751670522E-2</v>
      </c>
      <c r="O186" s="29">
        <v>-1.361937823228373E-2</v>
      </c>
      <c r="P186" s="29">
        <v>-5.7220140329891325E-2</v>
      </c>
      <c r="Q186" s="29">
        <v>-3.1072184589376092E-2</v>
      </c>
      <c r="R186" s="29">
        <v>-2.2472855852058514E-2</v>
      </c>
    </row>
    <row r="187" spans="12:18">
      <c r="L187" s="28">
        <v>43182</v>
      </c>
      <c r="M187" s="29">
        <v>-2.6213820787528395E-2</v>
      </c>
      <c r="N187" s="29">
        <v>4.9505051598562047E-3</v>
      </c>
      <c r="O187" s="29">
        <v>-1.845259943079481E-2</v>
      </c>
      <c r="P187" s="29">
        <v>-1.1173300598125189E-2</v>
      </c>
      <c r="Q187" s="29">
        <v>-8.1485285639050567E-3</v>
      </c>
      <c r="R187" s="29">
        <v>-6.8415318167167121E-3</v>
      </c>
    </row>
    <row r="188" spans="12:18">
      <c r="L188" s="28">
        <v>43185</v>
      </c>
      <c r="M188" s="29">
        <v>-1.0681009420334052E-2</v>
      </c>
      <c r="N188" s="29">
        <v>4.9261183360560026E-3</v>
      </c>
      <c r="O188" s="29">
        <v>3.0991760343211253E-3</v>
      </c>
      <c r="P188" s="29">
        <v>1.1173300598125255E-2</v>
      </c>
      <c r="Q188" s="29">
        <v>3.5718082602079246E-2</v>
      </c>
      <c r="R188" s="29">
        <v>-2.3149181866965751E-2</v>
      </c>
    </row>
    <row r="189" spans="12:18">
      <c r="L189" s="28">
        <v>43186</v>
      </c>
      <c r="M189" s="29">
        <v>1.7299167262812051E-2</v>
      </c>
      <c r="N189" s="29">
        <v>7.3439742557585052E-3</v>
      </c>
      <c r="O189" s="29">
        <v>2.294263260216628E-2</v>
      </c>
      <c r="P189" s="29">
        <v>5.5401803756153509E-3</v>
      </c>
      <c r="Q189" s="29">
        <v>-1.0582109330536972E-2</v>
      </c>
      <c r="R189" s="29">
        <v>4.6729056993924231E-3</v>
      </c>
    </row>
    <row r="190" spans="12:18">
      <c r="L190" s="28">
        <v>43187</v>
      </c>
      <c r="M190" s="29">
        <v>-1.0610179112015571E-2</v>
      </c>
      <c r="N190" s="29">
        <v>-4.8899852941919038E-3</v>
      </c>
      <c r="O190" s="29">
        <v>-3.2789822822990956E-2</v>
      </c>
      <c r="P190" s="29">
        <v>-5.540180375615468E-3</v>
      </c>
      <c r="Q190" s="29">
        <v>-1.4285957247476541E-2</v>
      </c>
      <c r="R190" s="29">
        <v>1.3889112160667093E-2</v>
      </c>
    </row>
    <row r="191" spans="12:18">
      <c r="L191" s="28">
        <v>43188</v>
      </c>
      <c r="M191" s="29">
        <v>-3.3901551675681339E-2</v>
      </c>
      <c r="N191" s="29">
        <v>-1.2330612457478674E-2</v>
      </c>
      <c r="O191" s="29">
        <v>-3.2824545648043456E-2</v>
      </c>
      <c r="P191" s="29">
        <v>-3.3901551675681457E-2</v>
      </c>
      <c r="Q191" s="29">
        <v>-1.2669852741051665E-2</v>
      </c>
      <c r="R191" s="29">
        <v>-1.1560822401075971E-2</v>
      </c>
    </row>
    <row r="192" spans="12:18">
      <c r="L192" s="28">
        <v>43193</v>
      </c>
      <c r="M192" s="29">
        <v>1.3783599701213596E-3</v>
      </c>
      <c r="N192" s="29">
        <v>9.8766234959120989E-3</v>
      </c>
      <c r="O192" s="29">
        <v>-3.1713975489527715E-2</v>
      </c>
      <c r="P192" s="29">
        <v>8.0137807235536162E-3</v>
      </c>
      <c r="Q192" s="29">
        <v>-2.1169681507712829E-2</v>
      </c>
      <c r="R192" s="29">
        <v>-1.6413029641330033E-2</v>
      </c>
    </row>
    <row r="193" spans="12:18">
      <c r="L193" s="28">
        <v>43194</v>
      </c>
      <c r="M193" s="29">
        <v>2.7510333718900187E-3</v>
      </c>
      <c r="N193" s="29">
        <v>1.946533478810325E-2</v>
      </c>
      <c r="O193" s="29">
        <v>0</v>
      </c>
      <c r="P193" s="29">
        <v>-5.7175684632032962E-3</v>
      </c>
      <c r="Q193" s="29">
        <v>4.6403795565023009E-3</v>
      </c>
      <c r="R193" s="29">
        <v>7.0671672230923528E-3</v>
      </c>
    </row>
    <row r="194" spans="12:18">
      <c r="L194" s="28">
        <v>43195</v>
      </c>
      <c r="M194" s="29">
        <v>1.9048194970694411E-2</v>
      </c>
      <c r="N194" s="29">
        <v>1.197619104671562E-2</v>
      </c>
      <c r="O194" s="29">
        <v>2.1978906718775167E-2</v>
      </c>
      <c r="P194" s="29">
        <v>3.1605339415331044E-2</v>
      </c>
      <c r="Q194" s="29">
        <v>2.1072699135236947E-2</v>
      </c>
      <c r="R194" s="29">
        <v>-1.41846349919563E-2</v>
      </c>
    </row>
    <row r="195" spans="12:18">
      <c r="L195" s="28">
        <v>43200</v>
      </c>
      <c r="M195" s="29">
        <v>9.3897403498391374E-3</v>
      </c>
      <c r="N195" s="29">
        <v>2.3781224049674193E-3</v>
      </c>
      <c r="O195" s="29">
        <v>2.1506205220963682E-2</v>
      </c>
      <c r="P195" s="29">
        <v>3.9220713153281329E-2</v>
      </c>
      <c r="Q195" s="29">
        <v>2.2412412804501815E-2</v>
      </c>
      <c r="R195" s="29">
        <v>4.7506027585977988E-3</v>
      </c>
    </row>
    <row r="196" spans="12:18">
      <c r="L196" s="28">
        <v>43201</v>
      </c>
      <c r="M196" s="29">
        <v>0</v>
      </c>
      <c r="N196" s="29">
        <v>-4.7619137602437026E-3</v>
      </c>
      <c r="O196" s="29">
        <v>4.246290881451004E-3</v>
      </c>
      <c r="P196" s="29">
        <v>2.1142436573809383E-2</v>
      </c>
      <c r="Q196" s="29">
        <v>-3.5524016043677721E-3</v>
      </c>
      <c r="R196" s="29">
        <v>-7.1343941138738683E-3</v>
      </c>
    </row>
    <row r="197" spans="12:18">
      <c r="L197" s="28">
        <v>43202</v>
      </c>
      <c r="M197" s="29">
        <v>2.7651531330509949E-2</v>
      </c>
      <c r="N197" s="29">
        <v>2.3837913552761975E-3</v>
      </c>
      <c r="O197" s="29">
        <v>1.1585174335229693E-2</v>
      </c>
      <c r="P197" s="29">
        <v>2.0898649194592365E-3</v>
      </c>
      <c r="Q197" s="29">
        <v>2.6654835861398807E-3</v>
      </c>
      <c r="R197" s="29">
        <v>8.462188959224809E-2</v>
      </c>
    </row>
    <row r="198" spans="12:18">
      <c r="L198" s="28">
        <v>43203</v>
      </c>
      <c r="M198" s="29">
        <v>-2.6317308317373417E-2</v>
      </c>
      <c r="N198" s="29">
        <v>1.1834457647002798E-2</v>
      </c>
      <c r="O198" s="29">
        <v>-1.3706065904367215E-2</v>
      </c>
      <c r="P198" s="29">
        <v>1.2448293526567863E-2</v>
      </c>
      <c r="Q198" s="29">
        <v>0</v>
      </c>
      <c r="R198" s="29">
        <v>-1.3245226750020567E-2</v>
      </c>
    </row>
    <row r="199" spans="12:18">
      <c r="L199" s="28">
        <v>43206</v>
      </c>
      <c r="M199" s="29">
        <v>6.6445427186685108E-3</v>
      </c>
      <c r="N199" s="29">
        <v>-4.7169898781389101E-3</v>
      </c>
      <c r="O199" s="29">
        <v>2.1208915691376296E-3</v>
      </c>
      <c r="P199" s="29">
        <v>-5.1679701584424493E-3</v>
      </c>
      <c r="Q199" s="29">
        <v>0</v>
      </c>
      <c r="R199" s="29">
        <v>0</v>
      </c>
    </row>
    <row r="200" spans="12:18">
      <c r="L200" s="28">
        <v>43207</v>
      </c>
      <c r="M200" s="29">
        <v>1.3236269305083458E-3</v>
      </c>
      <c r="N200" s="29">
        <v>3.2561016049312226E-2</v>
      </c>
      <c r="O200" s="29">
        <v>1.8888284520205859E-2</v>
      </c>
      <c r="P200" s="29">
        <v>2.9609105317587956E-2</v>
      </c>
      <c r="Q200" s="29">
        <v>1.1469027348764819E-2</v>
      </c>
      <c r="R200" s="29">
        <v>2.21975673831281E-3</v>
      </c>
    </row>
    <row r="201" spans="12:18">
      <c r="L201" s="28">
        <v>43208</v>
      </c>
      <c r="M201" s="29">
        <v>5.2770571008438193E-3</v>
      </c>
      <c r="N201" s="29">
        <v>-1.1507606851479802E-2</v>
      </c>
      <c r="O201" s="29">
        <v>1.3423020332140771E-2</v>
      </c>
      <c r="P201" s="29">
        <v>2.5820699621742788E-2</v>
      </c>
      <c r="Q201" s="29">
        <v>8.7336799687546315E-3</v>
      </c>
      <c r="R201" s="29">
        <v>-2.4692612590371411E-2</v>
      </c>
    </row>
    <row r="202" spans="12:18">
      <c r="L202" s="28">
        <v>43209</v>
      </c>
      <c r="M202" s="29">
        <v>1.1772536225267412E-2</v>
      </c>
      <c r="N202" s="29">
        <v>1.6073824831060835E-2</v>
      </c>
      <c r="O202" s="29">
        <v>5.1151006667704089E-3</v>
      </c>
      <c r="P202" s="29">
        <v>3.2789822822990755E-2</v>
      </c>
      <c r="Q202" s="29">
        <v>2.5752496102414764E-2</v>
      </c>
      <c r="R202" s="29">
        <v>2.6907452919924187E-2</v>
      </c>
    </row>
    <row r="203" spans="12:18">
      <c r="L203" s="28">
        <v>43210</v>
      </c>
      <c r="M203" s="29">
        <v>3.8935805191320197E-3</v>
      </c>
      <c r="N203" s="29">
        <v>-9.1533819864872482E-3</v>
      </c>
      <c r="O203" s="29">
        <v>-2.0429016298004047E-3</v>
      </c>
      <c r="P203" s="29">
        <v>-2.6924703370592721E-2</v>
      </c>
      <c r="Q203" s="29">
        <v>-1.0221554071538139E-2</v>
      </c>
      <c r="R203" s="29">
        <v>2.2099456508028917E-3</v>
      </c>
    </row>
    <row r="204" spans="12:18">
      <c r="L204" s="28">
        <v>43213</v>
      </c>
      <c r="M204" s="29">
        <v>-2.2266800775751435E-2</v>
      </c>
      <c r="N204" s="29">
        <v>-2.3014969882792745E-3</v>
      </c>
      <c r="O204" s="29">
        <v>-5.1255878488122054E-3</v>
      </c>
      <c r="P204" s="29">
        <v>-3.9766671128079426E-2</v>
      </c>
      <c r="Q204" s="29">
        <v>-3.4305350967891368E-3</v>
      </c>
      <c r="R204" s="29">
        <v>-8.8692377407797729E-3</v>
      </c>
    </row>
    <row r="205" spans="12:18">
      <c r="L205" s="28">
        <v>43214</v>
      </c>
      <c r="M205" s="29">
        <v>1.9672765598704928E-2</v>
      </c>
      <c r="N205" s="29">
        <v>-1.392133851860812E-2</v>
      </c>
      <c r="O205" s="29">
        <v>3.0785042270873733E-3</v>
      </c>
      <c r="P205" s="29">
        <v>4.0485885260003324E-3</v>
      </c>
      <c r="Q205" s="29">
        <v>-3.4423441909729015E-3</v>
      </c>
      <c r="R205" s="29">
        <v>-2.0248160829947424E-2</v>
      </c>
    </row>
    <row r="206" spans="12:18">
      <c r="L206" s="28">
        <v>43215</v>
      </c>
      <c r="M206" s="29">
        <v>-2.7651531330510008E-2</v>
      </c>
      <c r="N206" s="29">
        <v>6.984894521951189E-3</v>
      </c>
      <c r="O206" s="29">
        <v>1.0240656296901303E-3</v>
      </c>
      <c r="P206" s="29">
        <v>-9.1324835632724741E-3</v>
      </c>
      <c r="Q206" s="29">
        <v>-8.6244076065859526E-4</v>
      </c>
      <c r="R206" s="29">
        <v>-9.1324835632725868E-3</v>
      </c>
    </row>
    <row r="207" spans="12:18">
      <c r="L207" s="28">
        <v>43216</v>
      </c>
      <c r="M207" s="29">
        <v>1.0624269920229204E-2</v>
      </c>
      <c r="N207" s="29">
        <v>1.3825104991842335E-2</v>
      </c>
      <c r="O207" s="29">
        <v>3.0659196218349827E-3</v>
      </c>
      <c r="P207" s="29">
        <v>3.1111390282047562E-2</v>
      </c>
      <c r="Q207" s="29">
        <v>1.7956874119958915E-2</v>
      </c>
      <c r="R207" s="29">
        <v>-9.2166551049240632E-3</v>
      </c>
    </row>
    <row r="208" spans="12:18">
      <c r="L208" s="28">
        <v>43217</v>
      </c>
      <c r="M208" s="29">
        <v>2.6385239581810205E-3</v>
      </c>
      <c r="N208" s="29">
        <v>1.1376686982108048E-2</v>
      </c>
      <c r="O208" s="29">
        <v>1.0198879007453808E-3</v>
      </c>
      <c r="P208" s="29">
        <v>-1.1928570865273732E-2</v>
      </c>
      <c r="Q208" s="29">
        <v>1.1794576492836877E-2</v>
      </c>
      <c r="R208" s="29">
        <v>0</v>
      </c>
    </row>
    <row r="209" spans="12:18">
      <c r="L209" s="28">
        <v>43220</v>
      </c>
      <c r="M209" s="29">
        <v>-1.3183917532582244E-3</v>
      </c>
      <c r="N209" s="29">
        <v>-1.1376686982107934E-2</v>
      </c>
      <c r="O209" s="29">
        <v>1.2158204479809363E-2</v>
      </c>
      <c r="P209" s="29">
        <v>0</v>
      </c>
      <c r="Q209" s="29">
        <v>9.1705519722081047E-3</v>
      </c>
      <c r="R209" s="29">
        <v>1.3793322132335769E-2</v>
      </c>
    </row>
    <row r="210" spans="12:18">
      <c r="L210" s="28">
        <v>43222</v>
      </c>
      <c r="M210" s="29">
        <v>-1.320132204922844E-3</v>
      </c>
      <c r="N210" s="29">
        <v>3.3748984736641036E-2</v>
      </c>
      <c r="O210" s="29">
        <v>7.0246149369644385E-3</v>
      </c>
      <c r="P210" s="29">
        <v>1.5873349156290163E-2</v>
      </c>
      <c r="Q210" s="29">
        <v>-4.9916908972412197E-3</v>
      </c>
      <c r="R210" s="29">
        <v>-1.6110820272698369E-2</v>
      </c>
    </row>
    <row r="211" spans="12:18">
      <c r="L211" s="28">
        <v>43223</v>
      </c>
      <c r="M211" s="29">
        <v>-1.8667208719689705E-2</v>
      </c>
      <c r="N211" s="29">
        <v>-4.7574089728483419E-2</v>
      </c>
      <c r="O211" s="29">
        <v>-2.8914010164642245E-2</v>
      </c>
      <c r="P211" s="29">
        <v>-7.9051795071132611E-3</v>
      </c>
      <c r="Q211" s="29">
        <v>-3.9988313771677733E-2</v>
      </c>
      <c r="R211" s="29">
        <v>-2.5853378826333668E-2</v>
      </c>
    </row>
    <row r="212" spans="12:18">
      <c r="L212" s="28">
        <v>43224</v>
      </c>
      <c r="M212" s="29">
        <v>-1.0825545504922447E-2</v>
      </c>
      <c r="N212" s="29">
        <v>-6.9848945219510928E-3</v>
      </c>
      <c r="O212" s="29">
        <v>3.5962021803525087E-3</v>
      </c>
      <c r="P212" s="29">
        <v>-2.6132140276848057E-2</v>
      </c>
      <c r="Q212" s="29">
        <v>-4.349724126465759E-3</v>
      </c>
      <c r="R212" s="29">
        <v>0</v>
      </c>
    </row>
    <row r="213" spans="12:18">
      <c r="L213" s="28">
        <v>43227</v>
      </c>
      <c r="M213" s="29">
        <v>1.0825545504922545E-2</v>
      </c>
      <c r="N213" s="29">
        <v>6.984894521951189E-3</v>
      </c>
      <c r="O213" s="29">
        <v>-4.1356325283702811E-2</v>
      </c>
      <c r="P213" s="29">
        <v>3.0503328176228754E-3</v>
      </c>
      <c r="Q213" s="29">
        <v>1.5571248870430324E-2</v>
      </c>
      <c r="R213" s="29">
        <v>0</v>
      </c>
    </row>
    <row r="214" spans="12:18">
      <c r="L214" s="28">
        <v>43228</v>
      </c>
      <c r="M214" s="29">
        <v>1.3369183082134417E-2</v>
      </c>
      <c r="N214" s="29">
        <v>-1.1668743834377378E-2</v>
      </c>
      <c r="O214" s="29">
        <v>4.7987295499051907E-3</v>
      </c>
      <c r="P214" s="29">
        <v>1.311163513937511E-2</v>
      </c>
      <c r="Q214" s="29">
        <v>-2.6969881712103589E-2</v>
      </c>
      <c r="R214" s="29">
        <v>-9.5694510161506725E-3</v>
      </c>
    </row>
    <row r="215" spans="12:18">
      <c r="L215" s="28">
        <v>43229</v>
      </c>
      <c r="M215" s="29">
        <v>7.9365495957363415E-3</v>
      </c>
      <c r="N215" s="29">
        <v>1.629838173311933E-2</v>
      </c>
      <c r="O215" s="29">
        <v>1.5944728331574547E-3</v>
      </c>
      <c r="P215" s="29">
        <v>-1.9221633780953668E-2</v>
      </c>
      <c r="Q215" s="29">
        <v>1.4010737069598369E-2</v>
      </c>
      <c r="R215" s="29">
        <v>9.5694510161506725E-3</v>
      </c>
    </row>
    <row r="216" spans="12:18">
      <c r="L216" s="28">
        <v>43230</v>
      </c>
      <c r="M216" s="29">
        <v>-1.1928570865273732E-2</v>
      </c>
      <c r="N216" s="29">
        <v>-2.3121397583793909E-3</v>
      </c>
      <c r="O216" s="29">
        <v>1.1090686694158356E-2</v>
      </c>
      <c r="P216" s="29">
        <v>6.1099986415784737E-3</v>
      </c>
      <c r="Q216" s="29">
        <v>-1.3129291441792736E-2</v>
      </c>
      <c r="R216" s="29">
        <v>1.1834457647002798E-2</v>
      </c>
    </row>
    <row r="217" spans="12:18">
      <c r="L217" s="28">
        <v>43231</v>
      </c>
      <c r="M217" s="29">
        <v>1.1928570865273812E-2</v>
      </c>
      <c r="N217" s="29">
        <v>1.8349138668196398E-2</v>
      </c>
      <c r="O217" s="29">
        <v>-1.1090686694158284E-2</v>
      </c>
      <c r="P217" s="29">
        <v>-1.0157441198354164E-3</v>
      </c>
      <c r="Q217" s="29">
        <v>-8.8496152769824993E-3</v>
      </c>
      <c r="R217" s="29">
        <v>0</v>
      </c>
    </row>
    <row r="218" spans="12:18">
      <c r="L218" s="28">
        <v>43234</v>
      </c>
      <c r="M218" s="29">
        <v>-9.2654534457901234E-3</v>
      </c>
      <c r="N218" s="29">
        <v>-4.5558165358608018E-3</v>
      </c>
      <c r="O218" s="29">
        <v>-1.2289761949905279E-2</v>
      </c>
      <c r="P218" s="29">
        <v>-2.7822505599299073E-2</v>
      </c>
      <c r="Q218" s="29">
        <v>-2.2472855852058628E-2</v>
      </c>
      <c r="R218" s="29">
        <v>-4.7169898781387982E-3</v>
      </c>
    </row>
    <row r="219" spans="12:18">
      <c r="L219" s="28">
        <v>43235</v>
      </c>
      <c r="M219" s="29">
        <v>-1.0695289116747806E-2</v>
      </c>
      <c r="N219" s="29">
        <v>-9.1743762760412694E-3</v>
      </c>
      <c r="O219" s="29">
        <v>2.148228538289605E-3</v>
      </c>
      <c r="P219" s="29">
        <v>-3.5091319811270061E-2</v>
      </c>
      <c r="Q219" s="29">
        <v>0</v>
      </c>
      <c r="R219" s="29">
        <v>-2.6348829696751619E-2</v>
      </c>
    </row>
    <row r="220" spans="12:18">
      <c r="L220" s="28">
        <v>43236</v>
      </c>
      <c r="M220" s="29">
        <v>-3.2789822822990956E-2</v>
      </c>
      <c r="N220" s="29">
        <v>-9.2593254127967123E-3</v>
      </c>
      <c r="O220" s="29">
        <v>-8.0797638584117829E-3</v>
      </c>
      <c r="P220" s="29">
        <v>3.2414939241710229E-3</v>
      </c>
      <c r="Q220" s="29">
        <v>-1.834913866819643E-2</v>
      </c>
      <c r="R220" s="29">
        <v>-7.3081933067247525E-3</v>
      </c>
    </row>
    <row r="221" spans="12:18">
      <c r="L221" s="28">
        <v>43237</v>
      </c>
      <c r="M221" s="29">
        <v>-1.5395685477973554E-2</v>
      </c>
      <c r="N221" s="29">
        <v>-1.4051753455650415E-2</v>
      </c>
      <c r="O221" s="29">
        <v>-1.0822511878848177E-3</v>
      </c>
      <c r="P221" s="29">
        <v>1.8172600579645502E-2</v>
      </c>
      <c r="Q221" s="29">
        <v>0</v>
      </c>
      <c r="R221" s="29">
        <v>2.1766276481954505E-2</v>
      </c>
    </row>
    <row r="222" spans="12:18">
      <c r="L222" s="28">
        <v>43238</v>
      </c>
      <c r="M222" s="29">
        <v>-1.8505866197707822E-2</v>
      </c>
      <c r="N222" s="29">
        <v>7.0505579966669832E-3</v>
      </c>
      <c r="O222" s="29">
        <v>3.2432460861198734E-3</v>
      </c>
      <c r="P222" s="29">
        <v>1.6807118316381191E-2</v>
      </c>
      <c r="Q222" s="29">
        <v>-1.8692133012152633E-2</v>
      </c>
      <c r="R222" s="29">
        <v>4.7732787526578117E-3</v>
      </c>
    </row>
    <row r="223" spans="12:18">
      <c r="L223" s="28">
        <v>43241</v>
      </c>
      <c r="M223" s="29">
        <v>-1.5930822072194435E-2</v>
      </c>
      <c r="N223" s="29">
        <v>-1.6529301951210582E-2</v>
      </c>
      <c r="O223" s="29">
        <v>3.7600404940291945E-2</v>
      </c>
      <c r="P223" s="29">
        <v>-7.3183808076798399E-3</v>
      </c>
      <c r="Q223" s="29">
        <v>0</v>
      </c>
      <c r="R223" s="29">
        <v>-4.7732787526577709E-3</v>
      </c>
    </row>
    <row r="224" spans="12:18">
      <c r="L224" s="28">
        <v>43242</v>
      </c>
      <c r="M224" s="29">
        <v>3.4436688269902337E-2</v>
      </c>
      <c r="N224" s="29">
        <v>3.5091319811270193E-2</v>
      </c>
      <c r="O224" s="29">
        <v>-4.1666726948458343E-3</v>
      </c>
      <c r="P224" s="29">
        <v>7.3183808076799223E-3</v>
      </c>
      <c r="Q224" s="29">
        <v>2.7908788117076658E-2</v>
      </c>
      <c r="R224" s="29">
        <v>4.7732787526578117E-3</v>
      </c>
    </row>
    <row r="225" spans="12:18">
      <c r="L225" s="28">
        <v>43243</v>
      </c>
      <c r="M225" s="29">
        <v>-1.5636423769754888E-2</v>
      </c>
      <c r="N225" s="29">
        <v>-2.5612575856726345E-2</v>
      </c>
      <c r="O225" s="29">
        <v>-3.136437490130272E-3</v>
      </c>
      <c r="P225" s="29">
        <v>-2.9600469776290633E-2</v>
      </c>
      <c r="Q225" s="29">
        <v>-1.1070223754247033E-2</v>
      </c>
      <c r="R225" s="29">
        <v>0</v>
      </c>
    </row>
    <row r="226" spans="12:18">
      <c r="L226" s="28">
        <v>43244</v>
      </c>
      <c r="M226" s="29">
        <v>5.7143012634386352E-3</v>
      </c>
      <c r="N226" s="29">
        <v>-7.1006215495763155E-3</v>
      </c>
      <c r="O226" s="29">
        <v>-1.047669032443911E-3</v>
      </c>
      <c r="P226" s="29">
        <v>1.0723861617527185E-3</v>
      </c>
      <c r="Q226" s="29">
        <v>2.7790661702660284E-3</v>
      </c>
      <c r="R226" s="29">
        <v>-1.9231361927887644E-2</v>
      </c>
    </row>
    <row r="227" spans="12:18">
      <c r="L227" s="28">
        <v>43245</v>
      </c>
      <c r="M227" s="29">
        <v>-5.714301263438552E-3</v>
      </c>
      <c r="N227" s="29">
        <v>-1.6766859857067089E-2</v>
      </c>
      <c r="O227" s="29">
        <v>-2.4941595365980979E-2</v>
      </c>
      <c r="P227" s="29">
        <v>-7.5309662011644411E-3</v>
      </c>
      <c r="Q227" s="29">
        <v>-1.1162906614163191E-2</v>
      </c>
      <c r="R227" s="29">
        <v>0</v>
      </c>
    </row>
    <row r="228" spans="12:18">
      <c r="L228" s="28">
        <v>43249</v>
      </c>
      <c r="M228" s="29">
        <v>-5.4465262910686194E-2</v>
      </c>
      <c r="N228" s="29">
        <v>0</v>
      </c>
      <c r="O228" s="29">
        <v>-1.1892032037929602E-2</v>
      </c>
      <c r="P228" s="29">
        <v>-2.2939290946253115E-2</v>
      </c>
      <c r="Q228" s="29">
        <v>-5.6773301189740055E-2</v>
      </c>
      <c r="R228" s="29">
        <v>-9.7561749453646852E-3</v>
      </c>
    </row>
    <row r="229" spans="12:18">
      <c r="L229" s="28">
        <v>43250</v>
      </c>
      <c r="M229" s="29">
        <v>3.4204077770864073E-2</v>
      </c>
      <c r="N229" s="29">
        <v>1.4388737452099671E-2</v>
      </c>
      <c r="O229" s="29">
        <v>4.8820275973083188E-3</v>
      </c>
      <c r="P229" s="29">
        <v>4.4101504775525685E-3</v>
      </c>
      <c r="Q229" s="29">
        <v>0</v>
      </c>
      <c r="R229" s="29">
        <v>2.6603745517976153E-2</v>
      </c>
    </row>
    <row r="230" spans="12:18">
      <c r="L230" s="28">
        <v>43251</v>
      </c>
      <c r="M230" s="29">
        <v>4.3763745997990027E-3</v>
      </c>
      <c r="N230" s="29">
        <v>0</v>
      </c>
      <c r="O230" s="29">
        <v>-4.3384015985982417E-3</v>
      </c>
      <c r="P230" s="29">
        <v>-1.1007155761855161E-3</v>
      </c>
      <c r="Q230" s="29">
        <v>1.4742281737203431E-2</v>
      </c>
      <c r="R230" s="29">
        <v>1.1862535309819948E-2</v>
      </c>
    </row>
    <row r="231" spans="12:18">
      <c r="L231" s="28">
        <v>43252</v>
      </c>
      <c r="M231" s="29">
        <v>2.8696373674223338E-2</v>
      </c>
      <c r="N231" s="29">
        <v>3.9678483818176236E-2</v>
      </c>
      <c r="O231" s="29">
        <v>2.681125745065677E-2</v>
      </c>
      <c r="P231" s="29">
        <v>7.6796866742281358E-3</v>
      </c>
      <c r="Q231" s="29">
        <v>3.3576295533604306E-2</v>
      </c>
      <c r="R231" s="29">
        <v>1.4051753455650287E-2</v>
      </c>
    </row>
    <row r="232" spans="12:18">
      <c r="L232" s="28">
        <v>43255</v>
      </c>
      <c r="M232" s="29">
        <v>1.6830691824473852E-2</v>
      </c>
      <c r="N232" s="29">
        <v>-4.5871640069061539E-3</v>
      </c>
      <c r="O232" s="29">
        <v>8.4299761604594015E-3</v>
      </c>
      <c r="P232" s="29">
        <v>5.4496047675644645E-3</v>
      </c>
      <c r="Q232" s="29">
        <v>-1.7126964792800597E-2</v>
      </c>
      <c r="R232" s="29">
        <v>0</v>
      </c>
    </row>
    <row r="233" spans="12:18">
      <c r="L233" s="28">
        <v>43256</v>
      </c>
      <c r="M233" s="29">
        <v>8.3102971336280352E-3</v>
      </c>
      <c r="N233" s="29">
        <v>9.1533819864872013E-3</v>
      </c>
      <c r="O233" s="29">
        <v>9.3995470115043004E-3</v>
      </c>
      <c r="P233" s="29">
        <v>3.2555644597662002E-3</v>
      </c>
      <c r="Q233" s="29">
        <v>2.1832855830213316E-2</v>
      </c>
      <c r="R233" s="29">
        <v>0</v>
      </c>
    </row>
    <row r="234" spans="12:18">
      <c r="L234" s="28">
        <v>43257</v>
      </c>
      <c r="M234" s="29">
        <v>-1.5288692515090466E-2</v>
      </c>
      <c r="N234" s="29">
        <v>1.8059181538397681E-2</v>
      </c>
      <c r="O234" s="29">
        <v>-2.6021352179517077E-3</v>
      </c>
      <c r="P234" s="29">
        <v>-2.1691982475452154E-3</v>
      </c>
      <c r="Q234" s="29">
        <v>-2.6642869913998276E-2</v>
      </c>
      <c r="R234" s="29">
        <v>-2.1152375005226681E-2</v>
      </c>
    </row>
    <row r="235" spans="12:18">
      <c r="L235" s="28">
        <v>43258</v>
      </c>
      <c r="M235" s="29">
        <v>1.5288692515090336E-2</v>
      </c>
      <c r="N235" s="29">
        <v>1.9934214900817111E-2</v>
      </c>
      <c r="O235" s="29">
        <v>2.6021352179516925E-3</v>
      </c>
      <c r="P235" s="29">
        <v>2.0419839008742745E-2</v>
      </c>
      <c r="Q235" s="29">
        <v>-2.2429024078398783E-2</v>
      </c>
      <c r="R235" s="29">
        <v>-4.7619137602435907E-3</v>
      </c>
    </row>
    <row r="236" spans="12:18">
      <c r="L236" s="28">
        <v>43259</v>
      </c>
      <c r="M236" s="29">
        <v>0</v>
      </c>
      <c r="N236" s="29">
        <v>-4.3956114730381093E-3</v>
      </c>
      <c r="O236" s="29">
        <v>3.1136506732795752E-3</v>
      </c>
      <c r="P236" s="29">
        <v>-1.0695289116747919E-2</v>
      </c>
      <c r="Q236" s="29">
        <v>1.3712261863981794E-2</v>
      </c>
      <c r="R236" s="29">
        <v>0</v>
      </c>
    </row>
    <row r="237" spans="12:18">
      <c r="L237" s="28">
        <v>43262</v>
      </c>
      <c r="M237" s="29">
        <v>-1.2491487894029141E-2</v>
      </c>
      <c r="N237" s="29">
        <v>-1.5538603427779048E-2</v>
      </c>
      <c r="O237" s="29">
        <v>-1.1464429890699486E-2</v>
      </c>
      <c r="P237" s="29">
        <v>-3.6128724088505537E-2</v>
      </c>
      <c r="Q237" s="29">
        <v>1.9436352085712523E-3</v>
      </c>
      <c r="R237" s="29">
        <v>2.3837913552761975E-3</v>
      </c>
    </row>
    <row r="238" spans="12:18">
      <c r="L238" s="28">
        <v>43263</v>
      </c>
      <c r="M238" s="29">
        <v>-1.1236073266925842E-2</v>
      </c>
      <c r="N238" s="29">
        <v>6.6889881507964889E-3</v>
      </c>
      <c r="O238" s="29">
        <v>1.1464429890699434E-2</v>
      </c>
      <c r="P238" s="29">
        <v>5.558658003827462E-3</v>
      </c>
      <c r="Q238" s="29">
        <v>4.8426244757879908E-3</v>
      </c>
      <c r="R238" s="29">
        <v>-7.1684894786126279E-3</v>
      </c>
    </row>
    <row r="239" spans="12:18">
      <c r="L239" s="28">
        <v>43264</v>
      </c>
      <c r="M239" s="29">
        <v>-1.4224990931347213E-2</v>
      </c>
      <c r="N239" s="29">
        <v>0</v>
      </c>
      <c r="O239" s="29">
        <v>5.1679701584423773E-3</v>
      </c>
      <c r="P239" s="29">
        <v>-5.5586580038273813E-3</v>
      </c>
      <c r="Q239" s="29">
        <v>1.1527505171067414E-2</v>
      </c>
      <c r="R239" s="29">
        <v>0</v>
      </c>
    </row>
    <row r="240" spans="12:18">
      <c r="L240" s="28">
        <v>43265</v>
      </c>
      <c r="M240" s="29">
        <v>-1.1527505171067383E-2</v>
      </c>
      <c r="N240" s="29">
        <v>2.2197567383130316E-3</v>
      </c>
      <c r="O240" s="29">
        <v>-1.0314596066622707E-3</v>
      </c>
      <c r="P240" s="29">
        <v>-4.469281182297143E-3</v>
      </c>
      <c r="Q240" s="29">
        <v>-5.7471422555680713E-3</v>
      </c>
      <c r="R240" s="29">
        <v>0</v>
      </c>
    </row>
    <row r="241" spans="12:18">
      <c r="L241" s="28">
        <v>43266</v>
      </c>
      <c r="M241" s="29">
        <v>-3.2403424054659416E-2</v>
      </c>
      <c r="N241" s="29">
        <v>-2.2197567383128881E-3</v>
      </c>
      <c r="O241" s="29">
        <v>1.0314596066622124E-3</v>
      </c>
      <c r="P241" s="29">
        <v>-4.4893453625943283E-3</v>
      </c>
      <c r="Q241" s="29">
        <v>-3.0231458779663753E-2</v>
      </c>
      <c r="R241" s="29">
        <v>-2.9199154692262353E-2</v>
      </c>
    </row>
    <row r="242" spans="12:18">
      <c r="L242" s="28">
        <v>43269</v>
      </c>
      <c r="M242" s="29">
        <v>2.3669744085904703E-2</v>
      </c>
      <c r="N242" s="29">
        <v>0</v>
      </c>
      <c r="O242" s="29">
        <v>-3.0975760441341693E-3</v>
      </c>
      <c r="P242" s="29">
        <v>-1.0175328041652451E-2</v>
      </c>
      <c r="Q242" s="29">
        <v>2.5416812984123256E-2</v>
      </c>
      <c r="R242" s="29">
        <v>1.9560525854493572E-2</v>
      </c>
    </row>
    <row r="243" spans="12:18">
      <c r="L243" s="28">
        <v>43270</v>
      </c>
      <c r="M243" s="29">
        <v>-2.0680205237538631E-2</v>
      </c>
      <c r="N243" s="29">
        <v>-2.2472855852058628E-2</v>
      </c>
      <c r="O243" s="29">
        <v>-1.8789696843366486E-2</v>
      </c>
      <c r="P243" s="29">
        <v>-1.2578782206860298E-2</v>
      </c>
      <c r="Q243" s="29">
        <v>-9.6993970887135055E-3</v>
      </c>
      <c r="R243" s="29">
        <v>-9.7324369182310005E-3</v>
      </c>
    </row>
    <row r="244" spans="12:18">
      <c r="L244" s="28">
        <v>43271</v>
      </c>
      <c r="M244" s="29">
        <v>-1.5037877364540559E-2</v>
      </c>
      <c r="N244" s="29">
        <v>-1.6036998909817076E-2</v>
      </c>
      <c r="O244" s="29">
        <v>-2.022421246262622E-2</v>
      </c>
      <c r="P244" s="29">
        <v>0</v>
      </c>
      <c r="Q244" s="29">
        <v>-5.8651194523981339E-3</v>
      </c>
      <c r="R244" s="29">
        <v>7.3081933067246224E-3</v>
      </c>
    </row>
    <row r="245" spans="12:18">
      <c r="L245" s="28">
        <v>43272</v>
      </c>
      <c r="M245" s="29">
        <v>7.5472056353831241E-3</v>
      </c>
      <c r="N245" s="29">
        <v>9.1954670931003943E-3</v>
      </c>
      <c r="O245" s="29">
        <v>7.4986960911203838E-3</v>
      </c>
      <c r="P245" s="29">
        <v>1.15008638323731E-3</v>
      </c>
      <c r="Q245" s="29">
        <v>4.8899852941917702E-3</v>
      </c>
      <c r="R245" s="29">
        <v>0</v>
      </c>
    </row>
    <row r="246" spans="12:18">
      <c r="L246" s="28">
        <v>43273</v>
      </c>
      <c r="M246" s="29">
        <v>-1.0582109330536972E-2</v>
      </c>
      <c r="N246" s="29">
        <v>9.1116803512558131E-3</v>
      </c>
      <c r="O246" s="29">
        <v>3.1965930256274942E-3</v>
      </c>
      <c r="P246" s="29">
        <v>-1.9733664156950249E-2</v>
      </c>
      <c r="Q246" s="29">
        <v>2.7899837528799105E-2</v>
      </c>
      <c r="R246" s="29">
        <v>4.8426244757879908E-3</v>
      </c>
    </row>
    <row r="247" spans="12:18">
      <c r="L247" s="28">
        <v>43276</v>
      </c>
      <c r="M247" s="29">
        <v>0</v>
      </c>
      <c r="N247" s="29">
        <v>-2.7587956518829053E-2</v>
      </c>
      <c r="O247" s="29">
        <v>5.3050522296930981E-3</v>
      </c>
      <c r="P247" s="29">
        <v>1.281322131237664E-2</v>
      </c>
      <c r="Q247" s="29">
        <v>2.1586948055081063E-2</v>
      </c>
      <c r="R247" s="29">
        <v>-1.7052788382719244E-2</v>
      </c>
    </row>
    <row r="248" spans="12:18">
      <c r="L248" s="28">
        <v>43277</v>
      </c>
      <c r="M248" s="29">
        <v>2.5507759547212665E-2</v>
      </c>
      <c r="N248" s="29">
        <v>0</v>
      </c>
      <c r="O248" s="29">
        <v>2.3013567959551635E-2</v>
      </c>
      <c r="P248" s="29">
        <v>4.6189458562944583E-3</v>
      </c>
      <c r="Q248" s="29">
        <v>2.7816429618769921E-3</v>
      </c>
      <c r="R248" s="29">
        <v>7.3439742557582849E-3</v>
      </c>
    </row>
    <row r="249" spans="12:18">
      <c r="L249" s="28">
        <v>43278</v>
      </c>
      <c r="M249" s="29">
        <v>2.4873264745139755E-2</v>
      </c>
      <c r="N249" s="29">
        <v>0</v>
      </c>
      <c r="O249" s="29">
        <v>0</v>
      </c>
      <c r="P249" s="29">
        <v>0</v>
      </c>
      <c r="Q249" s="29">
        <v>1.1965168058272996E-2</v>
      </c>
      <c r="R249" s="29">
        <v>-7.3439742557583941E-3</v>
      </c>
    </row>
    <row r="250" spans="12:18">
      <c r="L250" s="28">
        <v>43279</v>
      </c>
      <c r="M250" s="29">
        <v>-8.7083278917843079E-3</v>
      </c>
      <c r="N250" s="29">
        <v>-2.3337233462202116E-3</v>
      </c>
      <c r="O250" s="29">
        <v>-1.826296520095378E-2</v>
      </c>
      <c r="P250" s="29">
        <v>-2.2132528349002787E-2</v>
      </c>
      <c r="Q250" s="29">
        <v>-4.1088879780241366E-2</v>
      </c>
      <c r="R250" s="29">
        <v>-7.3983074814449245E-3</v>
      </c>
    </row>
    <row r="251" spans="12:18">
      <c r="L251" s="28">
        <v>43280</v>
      </c>
      <c r="M251" s="29">
        <v>2.8737609767356731E-2</v>
      </c>
      <c r="N251" s="29">
        <v>1.3921338518608014E-2</v>
      </c>
      <c r="O251" s="29">
        <v>1.9296557024236511E-2</v>
      </c>
      <c r="P251" s="29">
        <v>1.1709735672907919E-2</v>
      </c>
      <c r="Q251" s="29">
        <v>1.0431578709815498E-2</v>
      </c>
      <c r="R251" s="29">
        <v>9.8522964430116395E-3</v>
      </c>
    </row>
  </sheetData>
  <mergeCells count="9">
    <mergeCell ref="C17:I17"/>
    <mergeCell ref="E27:H27"/>
    <mergeCell ref="E36:F36"/>
    <mergeCell ref="C1:F1"/>
    <mergeCell ref="C9:D9"/>
    <mergeCell ref="C10:D10"/>
    <mergeCell ref="C11:D11"/>
    <mergeCell ref="C12:D12"/>
    <mergeCell ref="C13:D1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AJ110"/>
  <sheetViews>
    <sheetView zoomScale="94" zoomScaleNormal="94" workbookViewId="0">
      <selection activeCell="A7" sqref="A7"/>
    </sheetView>
  </sheetViews>
  <sheetFormatPr defaultRowHeight="15"/>
  <cols>
    <col min="1" max="1" width="13.85546875" customWidth="1"/>
    <col min="6" max="9" width="9.28515625" bestFit="1" customWidth="1"/>
    <col min="10" max="10" width="9.85546875" bestFit="1" customWidth="1"/>
    <col min="11" max="17" width="9.28515625" bestFit="1" customWidth="1"/>
    <col min="20" max="20" width="13.85546875" customWidth="1"/>
    <col min="33" max="33" width="10.140625" bestFit="1" customWidth="1"/>
    <col min="36" max="36" width="13.5703125" customWidth="1"/>
  </cols>
  <sheetData>
    <row r="1" spans="1:36">
      <c r="A1" t="s">
        <v>139</v>
      </c>
      <c r="B1" s="29" t="s">
        <v>7</v>
      </c>
      <c r="C1" t="s">
        <v>17</v>
      </c>
      <c r="D1" s="29" t="s">
        <v>19</v>
      </c>
      <c r="E1" t="s">
        <v>35</v>
      </c>
      <c r="F1" t="s">
        <v>141</v>
      </c>
      <c r="G1" t="s">
        <v>40</v>
      </c>
      <c r="H1" t="s">
        <v>64</v>
      </c>
      <c r="I1" t="s">
        <v>65</v>
      </c>
      <c r="J1" t="s">
        <v>66</v>
      </c>
      <c r="K1" t="s">
        <v>77</v>
      </c>
      <c r="L1" t="s">
        <v>88</v>
      </c>
      <c r="M1" t="s">
        <v>96</v>
      </c>
      <c r="N1" t="s">
        <v>100</v>
      </c>
      <c r="O1" t="s">
        <v>110</v>
      </c>
      <c r="P1" t="s">
        <v>117</v>
      </c>
      <c r="Q1" t="s">
        <v>159</v>
      </c>
      <c r="T1" t="s">
        <v>139</v>
      </c>
      <c r="U1" s="29" t="s">
        <v>7</v>
      </c>
      <c r="V1" t="s">
        <v>17</v>
      </c>
      <c r="W1" s="29" t="s">
        <v>19</v>
      </c>
      <c r="X1" t="s">
        <v>35</v>
      </c>
      <c r="Y1" t="s">
        <v>141</v>
      </c>
      <c r="Z1" t="s">
        <v>40</v>
      </c>
      <c r="AA1" t="s">
        <v>64</v>
      </c>
      <c r="AB1" t="s">
        <v>65</v>
      </c>
      <c r="AC1" t="s">
        <v>66</v>
      </c>
      <c r="AD1" t="s">
        <v>77</v>
      </c>
      <c r="AE1" t="s">
        <v>88</v>
      </c>
      <c r="AF1" t="s">
        <v>96</v>
      </c>
      <c r="AG1" t="s">
        <v>100</v>
      </c>
      <c r="AH1" t="s">
        <v>110</v>
      </c>
      <c r="AI1" t="s">
        <v>117</v>
      </c>
      <c r="AJ1" t="s">
        <v>159</v>
      </c>
    </row>
    <row r="2" spans="1:36">
      <c r="A2" s="28">
        <v>43271</v>
      </c>
      <c r="B2">
        <v>8.6999999999999993</v>
      </c>
      <c r="C2">
        <v>8.69</v>
      </c>
      <c r="D2">
        <v>24.7</v>
      </c>
      <c r="E2">
        <v>21.65</v>
      </c>
      <c r="F2">
        <v>4.5</v>
      </c>
      <c r="G2">
        <v>0.69</v>
      </c>
      <c r="H2">
        <v>13.2</v>
      </c>
      <c r="I2">
        <v>7.24</v>
      </c>
      <c r="J2">
        <v>2.08</v>
      </c>
      <c r="K2">
        <v>9.3000000000000007</v>
      </c>
      <c r="L2">
        <v>4.12</v>
      </c>
      <c r="M2">
        <v>10.199999999999999</v>
      </c>
      <c r="N2">
        <v>29.56</v>
      </c>
      <c r="O2">
        <v>0.88</v>
      </c>
      <c r="P2">
        <v>1.96</v>
      </c>
      <c r="Q2">
        <v>765.89</v>
      </c>
      <c r="T2" s="28">
        <v>43271</v>
      </c>
      <c r="U2">
        <v>214773</v>
      </c>
      <c r="V2">
        <v>2580916</v>
      </c>
      <c r="W2">
        <v>89885</v>
      </c>
      <c r="X2">
        <v>882485</v>
      </c>
      <c r="Y2">
        <v>216154</v>
      </c>
      <c r="Z2">
        <v>6653</v>
      </c>
      <c r="AA2">
        <v>2229361</v>
      </c>
      <c r="AB2">
        <v>175168</v>
      </c>
      <c r="AC2">
        <v>10661</v>
      </c>
      <c r="AD2">
        <v>3530134</v>
      </c>
      <c r="AE2">
        <v>25985</v>
      </c>
      <c r="AF2">
        <v>4468776</v>
      </c>
      <c r="AG2">
        <v>401605</v>
      </c>
      <c r="AH2">
        <v>180617</v>
      </c>
      <c r="AI2">
        <v>134439</v>
      </c>
      <c r="AJ2">
        <v>37527625.619999997</v>
      </c>
    </row>
    <row r="3" spans="1:36">
      <c r="A3" s="28">
        <v>43272</v>
      </c>
      <c r="B3">
        <v>8.73</v>
      </c>
      <c r="C3">
        <v>8.6999999999999993</v>
      </c>
      <c r="D3">
        <v>25</v>
      </c>
      <c r="E3">
        <v>21.85</v>
      </c>
      <c r="F3">
        <v>4.5199999999999996</v>
      </c>
      <c r="G3">
        <v>0.69</v>
      </c>
      <c r="H3">
        <v>13.3</v>
      </c>
      <c r="I3">
        <v>7.36</v>
      </c>
      <c r="J3">
        <v>2.08</v>
      </c>
      <c r="K3">
        <v>9.3699999999999992</v>
      </c>
      <c r="L3">
        <v>4.12</v>
      </c>
      <c r="M3">
        <v>10.25</v>
      </c>
      <c r="N3">
        <v>29.41</v>
      </c>
      <c r="O3">
        <v>0.86899999999999999</v>
      </c>
      <c r="P3">
        <v>1.94</v>
      </c>
      <c r="Q3">
        <v>772.89</v>
      </c>
      <c r="T3" s="28">
        <v>43272</v>
      </c>
      <c r="U3">
        <v>241676</v>
      </c>
      <c r="V3">
        <v>3207002</v>
      </c>
      <c r="W3">
        <v>51374</v>
      </c>
      <c r="X3">
        <v>2480633</v>
      </c>
      <c r="Y3">
        <v>11573</v>
      </c>
      <c r="Z3">
        <v>622</v>
      </c>
      <c r="AA3">
        <v>2041467</v>
      </c>
      <c r="AB3">
        <v>237007</v>
      </c>
      <c r="AC3">
        <v>21851</v>
      </c>
      <c r="AD3">
        <v>5053763</v>
      </c>
      <c r="AE3">
        <v>20695</v>
      </c>
      <c r="AF3">
        <v>5078487</v>
      </c>
      <c r="AG3">
        <v>951985</v>
      </c>
      <c r="AH3">
        <v>18557</v>
      </c>
      <c r="AI3">
        <v>13577</v>
      </c>
      <c r="AJ3">
        <v>44096059.219999999</v>
      </c>
    </row>
    <row r="4" spans="1:36">
      <c r="A4" s="28">
        <v>43273</v>
      </c>
      <c r="B4">
        <v>8.9</v>
      </c>
      <c r="C4">
        <v>8.5299999999999994</v>
      </c>
      <c r="D4">
        <v>25</v>
      </c>
      <c r="E4">
        <v>22.05</v>
      </c>
      <c r="F4">
        <v>4.5599999999999996</v>
      </c>
      <c r="G4">
        <v>0.68</v>
      </c>
      <c r="H4">
        <v>13.16</v>
      </c>
      <c r="I4">
        <v>7.32</v>
      </c>
      <c r="J4">
        <v>2.04</v>
      </c>
      <c r="K4">
        <v>9.4</v>
      </c>
      <c r="L4">
        <v>4.1399999999999997</v>
      </c>
      <c r="M4">
        <v>10.54</v>
      </c>
      <c r="N4">
        <v>28.82</v>
      </c>
      <c r="O4">
        <v>0.873</v>
      </c>
      <c r="P4">
        <v>1.9</v>
      </c>
      <c r="Q4">
        <v>771.18</v>
      </c>
      <c r="T4" s="28">
        <v>43273</v>
      </c>
      <c r="U4">
        <v>342529</v>
      </c>
      <c r="V4">
        <v>3892340</v>
      </c>
      <c r="W4">
        <v>26111</v>
      </c>
      <c r="X4">
        <v>4759955</v>
      </c>
      <c r="Y4">
        <v>49511</v>
      </c>
      <c r="Z4">
        <v>5576</v>
      </c>
      <c r="AA4">
        <v>2564802</v>
      </c>
      <c r="AB4">
        <v>143006</v>
      </c>
      <c r="AC4">
        <v>12692</v>
      </c>
      <c r="AD4">
        <v>8226866</v>
      </c>
      <c r="AE4">
        <v>30983</v>
      </c>
      <c r="AF4">
        <v>9146144</v>
      </c>
      <c r="AG4">
        <v>1294806</v>
      </c>
      <c r="AH4">
        <v>19595</v>
      </c>
      <c r="AI4">
        <v>9962</v>
      </c>
      <c r="AJ4">
        <v>69092529.719999999</v>
      </c>
    </row>
    <row r="5" spans="1:36">
      <c r="A5" s="28">
        <v>43276</v>
      </c>
      <c r="B5">
        <v>8.9</v>
      </c>
      <c r="C5">
        <v>8.64</v>
      </c>
      <c r="D5">
        <v>25.1</v>
      </c>
      <c r="E5">
        <v>21.45</v>
      </c>
      <c r="F5">
        <v>4.54</v>
      </c>
      <c r="G5">
        <v>0.68</v>
      </c>
      <c r="H5">
        <v>13.16</v>
      </c>
      <c r="I5">
        <v>7.48</v>
      </c>
      <c r="J5">
        <v>2.0699999999999998</v>
      </c>
      <c r="K5">
        <v>9.4499999999999993</v>
      </c>
      <c r="L5">
        <v>4.07</v>
      </c>
      <c r="M5">
        <v>10.77</v>
      </c>
      <c r="N5">
        <v>28.54</v>
      </c>
      <c r="O5">
        <v>0.875</v>
      </c>
      <c r="P5">
        <v>1.915</v>
      </c>
      <c r="Q5">
        <v>777.08</v>
      </c>
      <c r="T5" s="28">
        <v>43276</v>
      </c>
      <c r="U5">
        <v>605484</v>
      </c>
      <c r="V5">
        <v>2335999</v>
      </c>
      <c r="W5">
        <v>45788</v>
      </c>
      <c r="X5">
        <v>922481</v>
      </c>
      <c r="Y5">
        <v>13930</v>
      </c>
      <c r="Z5">
        <v>997</v>
      </c>
      <c r="AA5">
        <v>967196</v>
      </c>
      <c r="AB5">
        <v>125888</v>
      </c>
      <c r="AC5">
        <v>2643</v>
      </c>
      <c r="AD5">
        <v>1854716</v>
      </c>
      <c r="AE5">
        <v>30558</v>
      </c>
      <c r="AF5">
        <v>4992246</v>
      </c>
      <c r="AG5">
        <v>434827</v>
      </c>
      <c r="AH5">
        <v>14958</v>
      </c>
      <c r="AI5">
        <v>37189</v>
      </c>
      <c r="AJ5">
        <v>38330277.189999998</v>
      </c>
    </row>
    <row r="6" spans="1:36">
      <c r="A6" s="28">
        <v>43277</v>
      </c>
      <c r="B6">
        <v>8.8000000000000007</v>
      </c>
      <c r="C6">
        <v>8.68</v>
      </c>
      <c r="D6">
        <v>24.2</v>
      </c>
      <c r="E6">
        <v>21.45</v>
      </c>
      <c r="F6">
        <v>4.62</v>
      </c>
      <c r="G6">
        <v>0.67</v>
      </c>
      <c r="H6">
        <v>13.5</v>
      </c>
      <c r="I6">
        <v>7.4</v>
      </c>
      <c r="J6">
        <v>2.0499999999999998</v>
      </c>
      <c r="K6">
        <v>9.67</v>
      </c>
      <c r="L6">
        <v>4.0999999999999996</v>
      </c>
      <c r="M6">
        <v>10.8</v>
      </c>
      <c r="N6">
        <v>28.6</v>
      </c>
      <c r="O6">
        <v>0.875</v>
      </c>
      <c r="P6">
        <v>1.94</v>
      </c>
      <c r="Q6">
        <v>768.89</v>
      </c>
      <c r="T6" s="28">
        <v>43277</v>
      </c>
      <c r="U6">
        <v>143101</v>
      </c>
      <c r="V6">
        <v>2067731</v>
      </c>
      <c r="W6">
        <v>28035</v>
      </c>
      <c r="X6">
        <v>1589927</v>
      </c>
      <c r="Y6">
        <v>115538</v>
      </c>
      <c r="Z6">
        <v>720</v>
      </c>
      <c r="AA6">
        <v>1269032</v>
      </c>
      <c r="AB6">
        <v>379528</v>
      </c>
      <c r="AC6">
        <v>87</v>
      </c>
      <c r="AD6">
        <v>2569747</v>
      </c>
      <c r="AE6">
        <v>32167</v>
      </c>
      <c r="AF6">
        <v>8036669</v>
      </c>
      <c r="AG6">
        <v>447327</v>
      </c>
      <c r="AH6">
        <v>28931</v>
      </c>
      <c r="AI6">
        <v>81076</v>
      </c>
      <c r="AJ6">
        <v>32759452.969999999</v>
      </c>
    </row>
    <row r="7" spans="1:36">
      <c r="A7" s="28">
        <v>43278</v>
      </c>
      <c r="B7">
        <v>8.7100000000000009</v>
      </c>
      <c r="C7">
        <v>8.68</v>
      </c>
      <c r="D7">
        <v>24.8</v>
      </c>
      <c r="E7">
        <v>21.45</v>
      </c>
      <c r="F7">
        <v>4.5</v>
      </c>
      <c r="G7">
        <v>0.66</v>
      </c>
      <c r="H7">
        <v>13.84</v>
      </c>
      <c r="I7">
        <v>7.5</v>
      </c>
      <c r="J7">
        <v>2.0099999999999998</v>
      </c>
      <c r="K7">
        <v>9.67</v>
      </c>
      <c r="L7">
        <v>4.07</v>
      </c>
      <c r="M7">
        <v>10.93</v>
      </c>
      <c r="N7">
        <v>28.9</v>
      </c>
      <c r="O7">
        <v>0.86</v>
      </c>
      <c r="P7">
        <v>1.95</v>
      </c>
      <c r="Q7">
        <v>767.91</v>
      </c>
      <c r="T7" s="28">
        <v>43278</v>
      </c>
      <c r="U7">
        <v>1084978</v>
      </c>
      <c r="V7">
        <v>5048448</v>
      </c>
      <c r="W7">
        <v>2572</v>
      </c>
      <c r="X7">
        <v>2407408</v>
      </c>
      <c r="Y7">
        <v>172830</v>
      </c>
      <c r="Z7">
        <v>3835</v>
      </c>
      <c r="AA7">
        <v>2417352</v>
      </c>
      <c r="AB7">
        <v>333030</v>
      </c>
      <c r="AC7">
        <v>7763</v>
      </c>
      <c r="AD7">
        <v>2641917</v>
      </c>
      <c r="AE7">
        <v>24774</v>
      </c>
      <c r="AF7">
        <v>13088691</v>
      </c>
      <c r="AG7">
        <v>897292</v>
      </c>
      <c r="AH7">
        <v>117267</v>
      </c>
      <c r="AI7">
        <v>36594</v>
      </c>
      <c r="AJ7">
        <v>39007320.740000002</v>
      </c>
    </row>
    <row r="8" spans="1:36">
      <c r="A8" s="28">
        <v>43279</v>
      </c>
      <c r="B8">
        <v>8.6</v>
      </c>
      <c r="C8">
        <v>8.49</v>
      </c>
      <c r="D8">
        <v>25</v>
      </c>
      <c r="E8">
        <v>21.4</v>
      </c>
      <c r="F8">
        <v>4.54</v>
      </c>
      <c r="G8">
        <v>0.65200000000000002</v>
      </c>
      <c r="H8">
        <v>13.72</v>
      </c>
      <c r="I8">
        <v>7.4</v>
      </c>
      <c r="J8">
        <v>1.99</v>
      </c>
      <c r="K8">
        <v>9.4949999999999992</v>
      </c>
      <c r="L8">
        <v>4.04</v>
      </c>
      <c r="M8">
        <v>10.49</v>
      </c>
      <c r="N8">
        <v>27.82</v>
      </c>
      <c r="O8">
        <v>0.84199999999999997</v>
      </c>
      <c r="P8">
        <v>1.9450000000000001</v>
      </c>
      <c r="Q8">
        <v>748.03</v>
      </c>
      <c r="T8" s="28">
        <v>43279</v>
      </c>
      <c r="U8">
        <v>7275464</v>
      </c>
      <c r="V8">
        <v>2613365</v>
      </c>
      <c r="W8">
        <v>23796</v>
      </c>
      <c r="X8">
        <v>1176124</v>
      </c>
      <c r="Y8">
        <v>40906</v>
      </c>
      <c r="Z8">
        <v>12938</v>
      </c>
      <c r="AA8">
        <v>2467018</v>
      </c>
      <c r="AB8">
        <v>251098</v>
      </c>
      <c r="AC8">
        <v>6845</v>
      </c>
      <c r="AD8">
        <v>4900506</v>
      </c>
      <c r="AE8">
        <v>25833</v>
      </c>
      <c r="AF8">
        <v>6642313</v>
      </c>
      <c r="AG8">
        <v>1133693</v>
      </c>
      <c r="AH8">
        <v>224329</v>
      </c>
      <c r="AI8">
        <v>45675</v>
      </c>
      <c r="AJ8">
        <v>48800299.140000001</v>
      </c>
    </row>
    <row r="9" spans="1:36">
      <c r="A9" s="28">
        <v>43280</v>
      </c>
      <c r="B9">
        <v>8.6</v>
      </c>
      <c r="C9">
        <v>8.59</v>
      </c>
      <c r="D9">
        <v>25</v>
      </c>
      <c r="E9">
        <v>21.7</v>
      </c>
      <c r="F9">
        <v>4.5</v>
      </c>
      <c r="G9">
        <v>0.66200000000000003</v>
      </c>
      <c r="H9">
        <v>14.12</v>
      </c>
      <c r="I9">
        <v>7.4</v>
      </c>
      <c r="J9">
        <v>2.0099999999999998</v>
      </c>
      <c r="K9">
        <v>9.68</v>
      </c>
      <c r="L9">
        <v>4.08</v>
      </c>
      <c r="M9">
        <v>10.6</v>
      </c>
      <c r="N9">
        <v>28.57</v>
      </c>
      <c r="O9">
        <v>0.83399999999999996</v>
      </c>
      <c r="P9">
        <v>1.95</v>
      </c>
      <c r="Q9">
        <v>757.57</v>
      </c>
      <c r="T9" s="28">
        <v>43280</v>
      </c>
      <c r="U9">
        <v>332229</v>
      </c>
      <c r="V9">
        <v>1901202</v>
      </c>
      <c r="W9">
        <v>274</v>
      </c>
      <c r="X9">
        <v>1112945</v>
      </c>
      <c r="Y9">
        <v>20636</v>
      </c>
      <c r="Z9">
        <v>665</v>
      </c>
      <c r="AA9">
        <v>2132797</v>
      </c>
      <c r="AB9">
        <v>179008</v>
      </c>
      <c r="AC9">
        <v>5860</v>
      </c>
      <c r="AD9">
        <v>8578127</v>
      </c>
      <c r="AE9">
        <v>25431</v>
      </c>
      <c r="AF9">
        <v>7671966</v>
      </c>
      <c r="AG9">
        <v>882687</v>
      </c>
      <c r="AH9">
        <v>55731</v>
      </c>
      <c r="AI9">
        <v>1062</v>
      </c>
      <c r="AJ9">
        <v>40971816.420000002</v>
      </c>
    </row>
    <row r="10" spans="1:36">
      <c r="A10" s="28">
        <v>43283</v>
      </c>
      <c r="B10">
        <v>8.7200000000000006</v>
      </c>
      <c r="C10">
        <v>8.59</v>
      </c>
      <c r="D10">
        <v>25.1</v>
      </c>
      <c r="E10">
        <v>20.95</v>
      </c>
      <c r="F10">
        <v>4.53</v>
      </c>
      <c r="G10">
        <v>0.65</v>
      </c>
      <c r="H10">
        <v>13.84</v>
      </c>
      <c r="I10">
        <v>7.32</v>
      </c>
      <c r="J10">
        <v>2.04</v>
      </c>
      <c r="K10">
        <v>9.4700000000000006</v>
      </c>
      <c r="L10">
        <v>4</v>
      </c>
      <c r="M10">
        <v>10.36</v>
      </c>
      <c r="N10">
        <v>28.5</v>
      </c>
      <c r="O10">
        <v>0.86299999999999999</v>
      </c>
      <c r="P10">
        <v>1.9</v>
      </c>
      <c r="Q10">
        <v>748.21</v>
      </c>
      <c r="T10" s="28">
        <v>43283</v>
      </c>
      <c r="U10">
        <v>474348</v>
      </c>
      <c r="V10">
        <v>1441398</v>
      </c>
      <c r="W10">
        <v>8860</v>
      </c>
      <c r="X10">
        <v>615682</v>
      </c>
      <c r="Y10">
        <v>56362</v>
      </c>
      <c r="Z10">
        <v>750</v>
      </c>
      <c r="AA10">
        <v>1177810</v>
      </c>
      <c r="AB10">
        <v>48944</v>
      </c>
      <c r="AC10">
        <v>18899</v>
      </c>
      <c r="AD10">
        <v>2821667</v>
      </c>
      <c r="AE10">
        <v>14163</v>
      </c>
      <c r="AF10">
        <v>3947088</v>
      </c>
      <c r="AG10">
        <v>447654</v>
      </c>
      <c r="AH10">
        <v>45495</v>
      </c>
      <c r="AI10">
        <v>1404</v>
      </c>
      <c r="AJ10">
        <v>26748804.41</v>
      </c>
    </row>
    <row r="11" spans="1:36">
      <c r="A11" s="28">
        <v>43284</v>
      </c>
      <c r="B11">
        <v>8.65</v>
      </c>
      <c r="C11">
        <v>8.4600000000000009</v>
      </c>
      <c r="D11">
        <v>24.9</v>
      </c>
      <c r="E11">
        <v>20.85</v>
      </c>
      <c r="F11">
        <v>4.51</v>
      </c>
      <c r="G11">
        <v>0.64600000000000002</v>
      </c>
      <c r="H11">
        <v>13.94</v>
      </c>
      <c r="I11">
        <v>7.4</v>
      </c>
      <c r="J11">
        <v>1.9650000000000001</v>
      </c>
      <c r="K11">
        <v>9.3000000000000007</v>
      </c>
      <c r="L11">
        <v>4</v>
      </c>
      <c r="M11">
        <v>10.33</v>
      </c>
      <c r="N11">
        <v>28.71</v>
      </c>
      <c r="O11">
        <v>0.84599999999999997</v>
      </c>
      <c r="P11">
        <v>1.9450000000000001</v>
      </c>
      <c r="Q11">
        <v>745.91</v>
      </c>
      <c r="T11" s="28">
        <v>43284</v>
      </c>
      <c r="U11">
        <v>271481</v>
      </c>
      <c r="V11">
        <v>1478107</v>
      </c>
      <c r="W11">
        <v>99</v>
      </c>
      <c r="X11">
        <v>462403</v>
      </c>
      <c r="Y11">
        <v>26533</v>
      </c>
      <c r="Z11">
        <v>935</v>
      </c>
      <c r="AA11">
        <v>7376026</v>
      </c>
      <c r="AB11">
        <v>134140</v>
      </c>
      <c r="AC11">
        <v>9456</v>
      </c>
      <c r="AD11">
        <v>1664244</v>
      </c>
      <c r="AE11">
        <v>834</v>
      </c>
      <c r="AF11">
        <v>2073649</v>
      </c>
      <c r="AG11">
        <v>305786</v>
      </c>
      <c r="AH11">
        <v>7801</v>
      </c>
      <c r="AI11">
        <v>9744</v>
      </c>
      <c r="AJ11">
        <v>17959602.059999999</v>
      </c>
    </row>
    <row r="12" spans="1:36">
      <c r="A12" s="28">
        <v>43285</v>
      </c>
      <c r="B12">
        <v>8.6999999999999993</v>
      </c>
      <c r="C12">
        <v>8.32</v>
      </c>
      <c r="D12">
        <v>24.9</v>
      </c>
      <c r="E12">
        <v>21.2</v>
      </c>
      <c r="F12">
        <v>4.5</v>
      </c>
      <c r="G12">
        <v>0.63</v>
      </c>
      <c r="H12">
        <v>13.74</v>
      </c>
      <c r="I12">
        <v>7.28</v>
      </c>
      <c r="J12">
        <v>1.99</v>
      </c>
      <c r="K12">
        <v>9.44</v>
      </c>
      <c r="L12">
        <v>4.04</v>
      </c>
      <c r="M12">
        <v>10.199999999999999</v>
      </c>
      <c r="N12">
        <v>28.75</v>
      </c>
      <c r="O12">
        <v>0.85</v>
      </c>
      <c r="P12">
        <v>1.88</v>
      </c>
      <c r="Q12">
        <v>744.41</v>
      </c>
      <c r="T12" s="28">
        <v>43285</v>
      </c>
      <c r="U12">
        <v>37021</v>
      </c>
      <c r="V12">
        <v>2006020</v>
      </c>
      <c r="W12">
        <v>2585</v>
      </c>
      <c r="X12">
        <v>569627</v>
      </c>
      <c r="Y12">
        <v>8413</v>
      </c>
      <c r="Z12">
        <v>2853</v>
      </c>
      <c r="AA12">
        <v>366219</v>
      </c>
      <c r="AB12">
        <v>52843</v>
      </c>
      <c r="AC12">
        <v>6082</v>
      </c>
      <c r="AD12">
        <v>1247949</v>
      </c>
      <c r="AE12">
        <v>55492</v>
      </c>
      <c r="AF12">
        <v>3281375</v>
      </c>
      <c r="AG12">
        <v>331153</v>
      </c>
      <c r="AH12">
        <v>131490</v>
      </c>
      <c r="AI12">
        <v>4621</v>
      </c>
      <c r="AJ12">
        <v>17443343.420000002</v>
      </c>
    </row>
    <row r="13" spans="1:36">
      <c r="A13" s="28">
        <v>43286</v>
      </c>
      <c r="B13">
        <v>8.67</v>
      </c>
      <c r="C13">
        <v>8.3000000000000007</v>
      </c>
      <c r="D13">
        <v>24.7</v>
      </c>
      <c r="E13">
        <v>21.1</v>
      </c>
      <c r="F13">
        <v>4.57</v>
      </c>
      <c r="G13">
        <v>0.63</v>
      </c>
      <c r="H13">
        <v>13.78</v>
      </c>
      <c r="I13">
        <v>7.48</v>
      </c>
      <c r="J13">
        <v>2.02</v>
      </c>
      <c r="K13">
        <v>9.6199999999999992</v>
      </c>
      <c r="L13">
        <v>4.04</v>
      </c>
      <c r="M13">
        <v>10.5</v>
      </c>
      <c r="N13">
        <v>28.47</v>
      </c>
      <c r="O13">
        <v>0.85599999999999998</v>
      </c>
      <c r="P13">
        <v>1.9</v>
      </c>
      <c r="Q13">
        <v>748.57</v>
      </c>
      <c r="T13" s="28">
        <v>43286</v>
      </c>
      <c r="U13">
        <v>569044</v>
      </c>
      <c r="V13">
        <v>1370897</v>
      </c>
      <c r="W13">
        <v>764</v>
      </c>
      <c r="X13">
        <v>507093</v>
      </c>
      <c r="Y13">
        <v>22463</v>
      </c>
      <c r="Z13">
        <v>10295</v>
      </c>
      <c r="AA13">
        <v>1304353</v>
      </c>
      <c r="AB13">
        <v>84239</v>
      </c>
      <c r="AC13">
        <v>3649181</v>
      </c>
      <c r="AD13">
        <v>1441278</v>
      </c>
      <c r="AE13">
        <v>13254</v>
      </c>
      <c r="AF13">
        <v>3272446</v>
      </c>
      <c r="AG13">
        <v>226393</v>
      </c>
      <c r="AH13">
        <v>33620</v>
      </c>
      <c r="AI13">
        <v>33999</v>
      </c>
      <c r="AJ13">
        <v>17382072.149999999</v>
      </c>
    </row>
    <row r="14" spans="1:36">
      <c r="A14" s="28">
        <v>43287</v>
      </c>
      <c r="B14">
        <v>8.59</v>
      </c>
      <c r="C14">
        <v>8.4</v>
      </c>
      <c r="D14">
        <v>24.9</v>
      </c>
      <c r="E14">
        <v>20.85</v>
      </c>
      <c r="F14">
        <v>4.96</v>
      </c>
      <c r="G14">
        <v>0.64</v>
      </c>
      <c r="H14">
        <v>13.42</v>
      </c>
      <c r="I14">
        <v>7.32</v>
      </c>
      <c r="J14">
        <v>2.11</v>
      </c>
      <c r="K14">
        <v>9.5399999999999991</v>
      </c>
      <c r="L14">
        <v>4.05</v>
      </c>
      <c r="M14">
        <v>10.37</v>
      </c>
      <c r="N14">
        <v>29.12</v>
      </c>
      <c r="O14">
        <v>0.89400000000000002</v>
      </c>
      <c r="P14">
        <v>1.92</v>
      </c>
      <c r="Q14">
        <v>747.04</v>
      </c>
      <c r="T14" s="28">
        <v>43287</v>
      </c>
      <c r="U14">
        <v>557949</v>
      </c>
      <c r="V14">
        <v>1302556</v>
      </c>
      <c r="W14">
        <v>273</v>
      </c>
      <c r="X14">
        <v>614334</v>
      </c>
      <c r="Y14">
        <v>1085066</v>
      </c>
      <c r="Z14">
        <v>4567</v>
      </c>
      <c r="AA14">
        <v>708637</v>
      </c>
      <c r="AB14">
        <v>83988</v>
      </c>
      <c r="AC14">
        <v>34525</v>
      </c>
      <c r="AD14">
        <v>1203394</v>
      </c>
      <c r="AE14">
        <v>14011</v>
      </c>
      <c r="AF14">
        <v>2220140</v>
      </c>
      <c r="AG14">
        <v>186456</v>
      </c>
      <c r="AH14">
        <v>289527</v>
      </c>
      <c r="AI14">
        <v>39181</v>
      </c>
      <c r="AJ14">
        <v>22237035.879999999</v>
      </c>
    </row>
    <row r="15" spans="1:36">
      <c r="A15" s="28">
        <v>43290</v>
      </c>
      <c r="B15">
        <v>8.6</v>
      </c>
      <c r="C15">
        <v>8.4499999999999993</v>
      </c>
      <c r="D15">
        <v>24.9</v>
      </c>
      <c r="E15">
        <v>20.85</v>
      </c>
      <c r="F15">
        <v>5</v>
      </c>
      <c r="G15">
        <v>0.65400000000000003</v>
      </c>
      <c r="H15">
        <v>13.74</v>
      </c>
      <c r="I15">
        <v>7.36</v>
      </c>
      <c r="J15">
        <v>2.0499999999999998</v>
      </c>
      <c r="K15">
        <v>9.65</v>
      </c>
      <c r="L15">
        <v>4.05</v>
      </c>
      <c r="M15">
        <v>10.52</v>
      </c>
      <c r="N15">
        <v>29.14</v>
      </c>
      <c r="O15">
        <v>0.89</v>
      </c>
      <c r="P15">
        <v>1.875</v>
      </c>
      <c r="Q15">
        <v>749.75</v>
      </c>
      <c r="T15" s="28">
        <v>43290</v>
      </c>
      <c r="U15">
        <v>59220</v>
      </c>
      <c r="V15">
        <v>1524197</v>
      </c>
      <c r="W15">
        <v>0</v>
      </c>
      <c r="X15">
        <v>141776</v>
      </c>
      <c r="Y15">
        <v>89081</v>
      </c>
      <c r="Z15">
        <v>1077</v>
      </c>
      <c r="AA15">
        <v>900430</v>
      </c>
      <c r="AB15">
        <v>26032</v>
      </c>
      <c r="AC15">
        <v>5630</v>
      </c>
      <c r="AD15">
        <v>1374939</v>
      </c>
      <c r="AE15">
        <v>30500</v>
      </c>
      <c r="AF15">
        <v>1210532</v>
      </c>
      <c r="AG15">
        <v>158808</v>
      </c>
      <c r="AH15">
        <v>57863</v>
      </c>
      <c r="AI15">
        <v>4312</v>
      </c>
      <c r="AJ15">
        <v>12863058.76</v>
      </c>
    </row>
    <row r="16" spans="1:36">
      <c r="A16" s="28">
        <v>43291</v>
      </c>
      <c r="B16">
        <v>8.5500000000000007</v>
      </c>
      <c r="C16">
        <v>8.44</v>
      </c>
      <c r="D16">
        <v>24.9</v>
      </c>
      <c r="E16">
        <v>21.1</v>
      </c>
      <c r="F16">
        <v>5.16</v>
      </c>
      <c r="G16">
        <v>0.65200000000000002</v>
      </c>
      <c r="H16">
        <v>13.56</v>
      </c>
      <c r="I16">
        <v>7.36</v>
      </c>
      <c r="J16">
        <v>2.11</v>
      </c>
      <c r="K16">
        <v>9.85</v>
      </c>
      <c r="L16">
        <v>4.04</v>
      </c>
      <c r="M16">
        <v>10.66</v>
      </c>
      <c r="N16">
        <v>30.2</v>
      </c>
      <c r="O16">
        <v>0.90100000000000002</v>
      </c>
      <c r="P16">
        <v>1.9</v>
      </c>
      <c r="Q16">
        <v>755.33</v>
      </c>
      <c r="T16" s="28">
        <v>43291</v>
      </c>
      <c r="U16">
        <v>474108</v>
      </c>
      <c r="V16">
        <v>1185524</v>
      </c>
      <c r="W16">
        <v>0</v>
      </c>
      <c r="X16">
        <v>438474</v>
      </c>
      <c r="Y16">
        <v>850032</v>
      </c>
      <c r="Z16">
        <v>1278</v>
      </c>
      <c r="AA16">
        <v>1066447</v>
      </c>
      <c r="AB16">
        <v>54020</v>
      </c>
      <c r="AC16">
        <v>22667</v>
      </c>
      <c r="AD16">
        <v>3644221</v>
      </c>
      <c r="AE16">
        <v>23523</v>
      </c>
      <c r="AF16">
        <v>1681988</v>
      </c>
      <c r="AG16">
        <v>1880346</v>
      </c>
      <c r="AH16">
        <v>139477</v>
      </c>
      <c r="AI16">
        <v>21541</v>
      </c>
      <c r="AJ16">
        <v>24628706.440000001</v>
      </c>
    </row>
    <row r="17" spans="1:36">
      <c r="A17" s="28">
        <v>43292</v>
      </c>
      <c r="B17">
        <v>8.39</v>
      </c>
      <c r="C17">
        <v>8.3800000000000008</v>
      </c>
      <c r="D17">
        <v>24.9</v>
      </c>
      <c r="E17">
        <v>20.85</v>
      </c>
      <c r="F17">
        <v>5.0999999999999996</v>
      </c>
      <c r="G17">
        <v>0.65</v>
      </c>
      <c r="H17">
        <v>13.7</v>
      </c>
      <c r="I17">
        <v>7.36</v>
      </c>
      <c r="J17">
        <v>2.12</v>
      </c>
      <c r="K17">
        <v>9.6999999999999993</v>
      </c>
      <c r="L17">
        <v>4.09</v>
      </c>
      <c r="M17">
        <v>10.48</v>
      </c>
      <c r="N17">
        <v>29.73</v>
      </c>
      <c r="O17">
        <v>0.90100000000000002</v>
      </c>
      <c r="P17">
        <v>1.92</v>
      </c>
      <c r="Q17">
        <v>746.7</v>
      </c>
      <c r="T17" s="28">
        <v>43292</v>
      </c>
      <c r="U17">
        <v>2940042</v>
      </c>
      <c r="V17">
        <v>1650044</v>
      </c>
      <c r="W17">
        <v>12745</v>
      </c>
      <c r="X17">
        <v>538745</v>
      </c>
      <c r="Y17">
        <v>36951</v>
      </c>
      <c r="Z17">
        <v>697</v>
      </c>
      <c r="AA17">
        <v>1676589</v>
      </c>
      <c r="AB17">
        <v>95834</v>
      </c>
      <c r="AC17">
        <v>39790</v>
      </c>
      <c r="AD17">
        <v>2821987</v>
      </c>
      <c r="AE17">
        <v>24405</v>
      </c>
      <c r="AF17">
        <v>3152110</v>
      </c>
      <c r="AG17">
        <v>2352897</v>
      </c>
      <c r="AH17">
        <v>43570</v>
      </c>
      <c r="AI17">
        <v>3624</v>
      </c>
      <c r="AJ17">
        <v>30916822.82</v>
      </c>
    </row>
    <row r="18" spans="1:36">
      <c r="A18" s="28">
        <v>43293</v>
      </c>
      <c r="B18">
        <v>8.5</v>
      </c>
      <c r="C18">
        <v>8.3800000000000008</v>
      </c>
      <c r="D18">
        <v>24.8</v>
      </c>
      <c r="E18">
        <v>20.75</v>
      </c>
      <c r="F18">
        <v>5.0599999999999996</v>
      </c>
      <c r="G18">
        <v>0.64600000000000002</v>
      </c>
      <c r="H18">
        <v>13.7</v>
      </c>
      <c r="I18">
        <v>7.48</v>
      </c>
      <c r="J18">
        <v>2.14</v>
      </c>
      <c r="K18">
        <v>9.6850000000000005</v>
      </c>
      <c r="L18">
        <v>4.0999999999999996</v>
      </c>
      <c r="M18">
        <v>10.37</v>
      </c>
      <c r="N18">
        <v>30.77</v>
      </c>
      <c r="O18">
        <v>0.90200000000000002</v>
      </c>
      <c r="P18">
        <v>1.89</v>
      </c>
      <c r="Q18">
        <v>752.4</v>
      </c>
      <c r="T18" s="28">
        <v>43293</v>
      </c>
      <c r="U18">
        <v>611320</v>
      </c>
      <c r="V18">
        <v>1293159</v>
      </c>
      <c r="W18">
        <v>4506</v>
      </c>
      <c r="X18">
        <v>276286</v>
      </c>
      <c r="Y18">
        <v>6246</v>
      </c>
      <c r="Z18">
        <v>294</v>
      </c>
      <c r="AA18">
        <v>589174</v>
      </c>
      <c r="AB18">
        <v>235822</v>
      </c>
      <c r="AC18">
        <v>12652</v>
      </c>
      <c r="AD18">
        <v>1840630</v>
      </c>
      <c r="AE18">
        <v>30634</v>
      </c>
      <c r="AF18">
        <v>2325951</v>
      </c>
      <c r="AG18">
        <v>2396594</v>
      </c>
      <c r="AH18">
        <v>61323</v>
      </c>
      <c r="AI18">
        <v>10084</v>
      </c>
      <c r="AJ18">
        <v>25813024.699999999</v>
      </c>
    </row>
    <row r="19" spans="1:36">
      <c r="A19" s="28">
        <v>43294</v>
      </c>
      <c r="B19">
        <v>8.6</v>
      </c>
      <c r="C19">
        <v>8.41</v>
      </c>
      <c r="D19">
        <v>25.2</v>
      </c>
      <c r="E19">
        <v>21.05</v>
      </c>
      <c r="F19">
        <v>5</v>
      </c>
      <c r="G19">
        <v>0.64800000000000002</v>
      </c>
      <c r="H19">
        <v>14</v>
      </c>
      <c r="I19">
        <v>7.48</v>
      </c>
      <c r="J19">
        <v>2.12</v>
      </c>
      <c r="K19">
        <v>9.83</v>
      </c>
      <c r="L19">
        <v>4.0999999999999996</v>
      </c>
      <c r="M19">
        <v>10.79</v>
      </c>
      <c r="N19">
        <v>31.19</v>
      </c>
      <c r="O19" s="163">
        <v>0.9</v>
      </c>
      <c r="P19">
        <v>1.915</v>
      </c>
      <c r="Q19">
        <v>761.91</v>
      </c>
      <c r="T19" s="28">
        <v>43294</v>
      </c>
      <c r="U19">
        <v>1025254</v>
      </c>
      <c r="V19">
        <v>1599586</v>
      </c>
      <c r="W19">
        <v>7631</v>
      </c>
      <c r="X19">
        <v>908896</v>
      </c>
      <c r="Y19">
        <v>252225</v>
      </c>
      <c r="Z19">
        <v>912</v>
      </c>
      <c r="AA19">
        <v>895269</v>
      </c>
      <c r="AB19">
        <v>73776</v>
      </c>
      <c r="AC19">
        <v>7080</v>
      </c>
      <c r="AD19">
        <v>1488722</v>
      </c>
      <c r="AE19">
        <v>25919</v>
      </c>
      <c r="AF19">
        <v>2176223</v>
      </c>
      <c r="AG19">
        <v>966910</v>
      </c>
      <c r="AH19">
        <v>61250</v>
      </c>
      <c r="AI19">
        <v>26633</v>
      </c>
      <c r="AJ19">
        <v>27766707.73</v>
      </c>
    </row>
    <row r="20" spans="1:36">
      <c r="A20" s="28">
        <v>43297</v>
      </c>
      <c r="B20">
        <v>8.6300000000000008</v>
      </c>
      <c r="C20">
        <v>8.56</v>
      </c>
      <c r="D20">
        <v>25.4</v>
      </c>
      <c r="E20">
        <v>20.9</v>
      </c>
      <c r="F20">
        <v>5</v>
      </c>
      <c r="G20">
        <v>0.66</v>
      </c>
      <c r="H20">
        <v>14.8</v>
      </c>
      <c r="I20">
        <v>7.48</v>
      </c>
      <c r="J20">
        <v>2.12</v>
      </c>
      <c r="K20">
        <v>9.85</v>
      </c>
      <c r="L20">
        <v>4.0999999999999996</v>
      </c>
      <c r="M20">
        <v>10.89</v>
      </c>
      <c r="N20">
        <v>30.96</v>
      </c>
      <c r="O20" s="163">
        <v>0.9</v>
      </c>
      <c r="P20">
        <v>1.92</v>
      </c>
      <c r="Q20">
        <v>765.71</v>
      </c>
      <c r="T20" s="28">
        <v>43297</v>
      </c>
      <c r="U20">
        <v>204289</v>
      </c>
      <c r="V20">
        <v>820868</v>
      </c>
      <c r="W20">
        <v>14477</v>
      </c>
      <c r="X20">
        <v>432222</v>
      </c>
      <c r="Y20">
        <v>398817</v>
      </c>
      <c r="Z20">
        <v>671</v>
      </c>
      <c r="AA20">
        <v>253009</v>
      </c>
      <c r="AB20">
        <v>70305</v>
      </c>
      <c r="AC20">
        <v>4684</v>
      </c>
      <c r="AD20">
        <v>483937</v>
      </c>
      <c r="AE20">
        <v>30650</v>
      </c>
      <c r="AF20">
        <v>1477972</v>
      </c>
      <c r="AG20">
        <v>170615</v>
      </c>
      <c r="AH20">
        <v>35795</v>
      </c>
      <c r="AI20">
        <v>9923</v>
      </c>
      <c r="AJ20">
        <v>13322042.23</v>
      </c>
    </row>
    <row r="21" spans="1:36">
      <c r="A21" s="28">
        <v>43298</v>
      </c>
      <c r="B21">
        <v>8.58</v>
      </c>
      <c r="C21">
        <v>8.6199999999999992</v>
      </c>
      <c r="D21">
        <v>25.2</v>
      </c>
      <c r="E21">
        <v>20.65</v>
      </c>
      <c r="F21">
        <v>5.04</v>
      </c>
      <c r="G21">
        <v>0.65400000000000003</v>
      </c>
      <c r="H21">
        <v>13.94</v>
      </c>
      <c r="I21">
        <v>7.38</v>
      </c>
      <c r="J21">
        <v>2.15</v>
      </c>
      <c r="K21">
        <v>9.7449999999999992</v>
      </c>
      <c r="L21">
        <v>4.1500000000000004</v>
      </c>
      <c r="M21">
        <v>10.85</v>
      </c>
      <c r="N21">
        <v>31.34</v>
      </c>
      <c r="O21">
        <v>0.90100000000000002</v>
      </c>
      <c r="P21">
        <v>1.9</v>
      </c>
      <c r="Q21">
        <v>765.35</v>
      </c>
      <c r="T21" s="28">
        <v>43298</v>
      </c>
      <c r="U21">
        <v>75477</v>
      </c>
      <c r="V21">
        <v>881499</v>
      </c>
      <c r="W21">
        <v>7309</v>
      </c>
      <c r="X21">
        <v>247451</v>
      </c>
      <c r="Y21">
        <v>63463</v>
      </c>
      <c r="Z21">
        <v>693</v>
      </c>
      <c r="AA21">
        <v>594176</v>
      </c>
      <c r="AB21">
        <v>43506</v>
      </c>
      <c r="AC21">
        <v>11433</v>
      </c>
      <c r="AD21">
        <v>623609</v>
      </c>
      <c r="AE21">
        <v>24299</v>
      </c>
      <c r="AF21">
        <v>2555699</v>
      </c>
      <c r="AG21">
        <v>311399</v>
      </c>
      <c r="AH21">
        <v>64655</v>
      </c>
      <c r="AI21">
        <v>61528</v>
      </c>
      <c r="AJ21">
        <v>16192087.640000001</v>
      </c>
    </row>
    <row r="22" spans="1:36">
      <c r="A22" s="28">
        <v>43299</v>
      </c>
      <c r="B22">
        <v>8.66</v>
      </c>
      <c r="C22">
        <v>8.7799999999999994</v>
      </c>
      <c r="D22">
        <v>24.7</v>
      </c>
      <c r="E22">
        <v>20.75</v>
      </c>
      <c r="F22">
        <v>5.04</v>
      </c>
      <c r="G22">
        <v>0.67</v>
      </c>
      <c r="H22">
        <v>14.14</v>
      </c>
      <c r="I22">
        <v>7.38</v>
      </c>
      <c r="J22">
        <v>2.12</v>
      </c>
      <c r="K22">
        <v>9.6999999999999993</v>
      </c>
      <c r="L22">
        <v>4.0999999999999996</v>
      </c>
      <c r="M22">
        <v>10.96</v>
      </c>
      <c r="N22">
        <v>31.9</v>
      </c>
      <c r="O22">
        <v>0.90400000000000003</v>
      </c>
      <c r="P22">
        <v>1.9</v>
      </c>
      <c r="Q22">
        <v>773.78</v>
      </c>
      <c r="T22" s="28">
        <v>43299</v>
      </c>
      <c r="U22" s="189">
        <v>808613</v>
      </c>
      <c r="V22">
        <v>1097312</v>
      </c>
      <c r="W22">
        <v>27067</v>
      </c>
      <c r="X22">
        <v>425918</v>
      </c>
      <c r="Y22">
        <v>65140</v>
      </c>
      <c r="Z22">
        <v>957</v>
      </c>
      <c r="AA22">
        <v>760605</v>
      </c>
      <c r="AB22">
        <v>154374</v>
      </c>
      <c r="AC22">
        <v>4852</v>
      </c>
      <c r="AD22">
        <v>1447106</v>
      </c>
      <c r="AE22">
        <v>30183</v>
      </c>
      <c r="AF22">
        <v>2414673</v>
      </c>
      <c r="AG22" s="190">
        <v>1004695</v>
      </c>
      <c r="AH22">
        <v>31421</v>
      </c>
      <c r="AI22">
        <v>45050</v>
      </c>
      <c r="AJ22">
        <v>23121305.539999999</v>
      </c>
    </row>
    <row r="23" spans="1:36">
      <c r="A23" s="28">
        <v>43300</v>
      </c>
      <c r="B23">
        <v>8.6</v>
      </c>
      <c r="C23">
        <v>8.76</v>
      </c>
      <c r="D23">
        <v>25.4</v>
      </c>
      <c r="E23">
        <v>20.95</v>
      </c>
      <c r="F23">
        <v>5.0599999999999996</v>
      </c>
      <c r="G23">
        <v>0.65600000000000003</v>
      </c>
      <c r="H23">
        <v>13.78</v>
      </c>
      <c r="I23">
        <v>7.2</v>
      </c>
      <c r="J23">
        <v>2.1</v>
      </c>
      <c r="K23">
        <v>9.7249999999999996</v>
      </c>
      <c r="L23">
        <v>4.12</v>
      </c>
      <c r="M23">
        <v>10.89</v>
      </c>
      <c r="N23">
        <v>30.97</v>
      </c>
      <c r="O23">
        <v>0.90500000000000003</v>
      </c>
      <c r="P23">
        <v>1.905</v>
      </c>
      <c r="Q23">
        <v>766.64</v>
      </c>
      <c r="T23" s="28">
        <v>43300</v>
      </c>
      <c r="U23">
        <v>286983</v>
      </c>
      <c r="V23">
        <v>1549438</v>
      </c>
      <c r="W23">
        <v>304</v>
      </c>
      <c r="X23">
        <v>441350</v>
      </c>
      <c r="Y23">
        <v>19780</v>
      </c>
      <c r="Z23">
        <v>301</v>
      </c>
      <c r="AA23">
        <v>801059</v>
      </c>
      <c r="AB23">
        <v>321602</v>
      </c>
      <c r="AC23">
        <v>10526</v>
      </c>
      <c r="AD23">
        <v>839449</v>
      </c>
      <c r="AE23">
        <v>26657</v>
      </c>
      <c r="AF23">
        <v>2549225</v>
      </c>
      <c r="AG23">
        <v>375077</v>
      </c>
      <c r="AH23">
        <v>13529</v>
      </c>
      <c r="AI23">
        <v>1886</v>
      </c>
      <c r="AJ23">
        <v>16165465.41</v>
      </c>
    </row>
    <row r="24" spans="1:36">
      <c r="A24" s="28">
        <v>43301</v>
      </c>
      <c r="B24">
        <v>8.6</v>
      </c>
      <c r="C24">
        <v>8.56</v>
      </c>
      <c r="D24">
        <v>25</v>
      </c>
      <c r="E24">
        <v>20.5</v>
      </c>
      <c r="F24">
        <v>5.5</v>
      </c>
      <c r="G24">
        <v>0.65600000000000003</v>
      </c>
      <c r="H24">
        <v>13.5</v>
      </c>
      <c r="I24">
        <v>7.2</v>
      </c>
      <c r="J24">
        <v>2.08</v>
      </c>
      <c r="K24">
        <v>9.51</v>
      </c>
      <c r="L24">
        <v>4.18</v>
      </c>
      <c r="M24">
        <v>10.54</v>
      </c>
      <c r="N24">
        <v>31.13</v>
      </c>
      <c r="O24">
        <v>0.90400000000000003</v>
      </c>
      <c r="P24">
        <v>1.91</v>
      </c>
      <c r="Q24">
        <v>754.36</v>
      </c>
      <c r="T24" s="28">
        <v>43301</v>
      </c>
      <c r="U24">
        <v>480898</v>
      </c>
      <c r="V24">
        <v>1201897</v>
      </c>
      <c r="W24">
        <v>2500</v>
      </c>
      <c r="X24">
        <v>1104741</v>
      </c>
      <c r="Y24">
        <v>192095</v>
      </c>
      <c r="Z24">
        <v>697</v>
      </c>
      <c r="AA24">
        <v>1160779</v>
      </c>
      <c r="AB24">
        <v>597844</v>
      </c>
      <c r="AC24">
        <v>4520</v>
      </c>
      <c r="AD24">
        <v>3676924</v>
      </c>
      <c r="AE24">
        <v>13383</v>
      </c>
      <c r="AF24">
        <v>3887882</v>
      </c>
      <c r="AG24">
        <v>4704507</v>
      </c>
      <c r="AH24">
        <v>6734</v>
      </c>
      <c r="AI24">
        <v>67960</v>
      </c>
      <c r="AJ24">
        <v>33071514.989999998</v>
      </c>
    </row>
    <row r="25" spans="1:36">
      <c r="A25" s="28">
        <v>43304</v>
      </c>
      <c r="B25">
        <v>8.5399999999999991</v>
      </c>
      <c r="C25">
        <v>8.51</v>
      </c>
      <c r="D25">
        <v>25</v>
      </c>
      <c r="E25">
        <v>20.5</v>
      </c>
      <c r="F25">
        <v>5.4</v>
      </c>
      <c r="G25">
        <v>0.68200000000000005</v>
      </c>
      <c r="H25">
        <v>13.52</v>
      </c>
      <c r="I25">
        <v>6.98</v>
      </c>
      <c r="J25">
        <v>2.0099999999999998</v>
      </c>
      <c r="K25">
        <v>9.65</v>
      </c>
      <c r="L25">
        <v>4.1500000000000004</v>
      </c>
      <c r="M25">
        <v>10.73</v>
      </c>
      <c r="N25">
        <v>30.95</v>
      </c>
      <c r="O25">
        <v>0.90300000000000002</v>
      </c>
      <c r="P25">
        <v>1.94</v>
      </c>
      <c r="Q25">
        <v>751.5</v>
      </c>
      <c r="T25" s="28">
        <v>43304</v>
      </c>
      <c r="U25">
        <v>104378</v>
      </c>
      <c r="V25">
        <v>939443</v>
      </c>
      <c r="W25">
        <v>4120</v>
      </c>
      <c r="X25">
        <v>149777</v>
      </c>
      <c r="Y25">
        <v>77616</v>
      </c>
      <c r="Z25">
        <v>472</v>
      </c>
      <c r="AA25">
        <v>298052</v>
      </c>
      <c r="AB25">
        <v>227875</v>
      </c>
      <c r="AC25">
        <v>11179</v>
      </c>
      <c r="AD25">
        <v>1294964</v>
      </c>
      <c r="AE25">
        <v>23172</v>
      </c>
      <c r="AF25">
        <v>2018403</v>
      </c>
      <c r="AG25">
        <v>216629</v>
      </c>
      <c r="AH25">
        <v>16806</v>
      </c>
      <c r="AI25">
        <v>79665</v>
      </c>
      <c r="AJ25">
        <v>12406439.640000001</v>
      </c>
    </row>
    <row r="26" spans="1:36">
      <c r="A26" s="28">
        <v>43305</v>
      </c>
      <c r="B26">
        <v>8.6</v>
      </c>
      <c r="C26">
        <v>8.5500000000000007</v>
      </c>
      <c r="D26">
        <v>25</v>
      </c>
      <c r="E26">
        <v>20.2</v>
      </c>
      <c r="F26">
        <v>5.54</v>
      </c>
      <c r="G26">
        <v>0.65400000000000003</v>
      </c>
      <c r="H26">
        <v>13.4</v>
      </c>
      <c r="I26">
        <v>7</v>
      </c>
      <c r="J26">
        <v>2.0099999999999998</v>
      </c>
      <c r="K26">
        <v>9.6</v>
      </c>
      <c r="L26">
        <v>4.0999999999999996</v>
      </c>
      <c r="M26">
        <v>10.82</v>
      </c>
      <c r="N26">
        <v>30.82</v>
      </c>
      <c r="O26">
        <v>0.90200000000000002</v>
      </c>
      <c r="P26">
        <v>1.94</v>
      </c>
      <c r="Q26">
        <v>750.27</v>
      </c>
      <c r="T26" s="28">
        <v>43305</v>
      </c>
      <c r="U26">
        <v>266474</v>
      </c>
      <c r="V26">
        <v>573346</v>
      </c>
      <c r="W26">
        <v>38747</v>
      </c>
      <c r="X26">
        <v>307608</v>
      </c>
      <c r="Y26">
        <v>111324</v>
      </c>
      <c r="Z26">
        <v>3559</v>
      </c>
      <c r="AA26">
        <v>296818</v>
      </c>
      <c r="AB26">
        <v>112383</v>
      </c>
      <c r="AC26">
        <v>6280</v>
      </c>
      <c r="AD26">
        <v>2347222</v>
      </c>
      <c r="AE26">
        <v>15464</v>
      </c>
      <c r="AF26">
        <v>2115574</v>
      </c>
      <c r="AG26">
        <v>373656</v>
      </c>
      <c r="AH26">
        <v>50685</v>
      </c>
      <c r="AI26">
        <v>39760</v>
      </c>
      <c r="AJ26">
        <v>14808738.449999999</v>
      </c>
    </row>
    <row r="27" spans="1:36">
      <c r="A27" s="28">
        <v>43306</v>
      </c>
      <c r="B27">
        <v>8.5500000000000007</v>
      </c>
      <c r="C27">
        <v>8.68</v>
      </c>
      <c r="D27">
        <v>25</v>
      </c>
      <c r="E27">
        <v>20.149999999999999</v>
      </c>
      <c r="F27">
        <v>5.7</v>
      </c>
      <c r="G27">
        <v>0.66</v>
      </c>
      <c r="H27">
        <v>13.5</v>
      </c>
      <c r="I27">
        <v>6.98</v>
      </c>
      <c r="J27">
        <v>1.97</v>
      </c>
      <c r="K27">
        <v>9.4550000000000001</v>
      </c>
      <c r="L27">
        <v>4.0999999999999996</v>
      </c>
      <c r="M27">
        <v>10.75</v>
      </c>
      <c r="N27">
        <v>30.66</v>
      </c>
      <c r="O27">
        <v>0.90500000000000003</v>
      </c>
      <c r="P27">
        <v>1.94</v>
      </c>
      <c r="Q27">
        <v>752.78</v>
      </c>
      <c r="T27" s="28">
        <v>43306</v>
      </c>
      <c r="U27">
        <v>63504</v>
      </c>
      <c r="V27">
        <v>1129312</v>
      </c>
      <c r="W27">
        <v>0</v>
      </c>
      <c r="X27">
        <v>269595</v>
      </c>
      <c r="Y27">
        <v>100759</v>
      </c>
      <c r="Z27">
        <v>2331</v>
      </c>
      <c r="AA27">
        <v>205707</v>
      </c>
      <c r="AB27">
        <v>83937</v>
      </c>
      <c r="AC27">
        <v>10549</v>
      </c>
      <c r="AD27">
        <v>1335054</v>
      </c>
      <c r="AE27">
        <v>26165</v>
      </c>
      <c r="AF27">
        <v>2716564</v>
      </c>
      <c r="AG27">
        <v>188859</v>
      </c>
      <c r="AH27">
        <v>52618</v>
      </c>
      <c r="AI27">
        <v>22310</v>
      </c>
      <c r="AJ27">
        <v>13307202.460000001</v>
      </c>
    </row>
    <row r="28" spans="1:36">
      <c r="A28" s="28">
        <v>43307</v>
      </c>
      <c r="B28">
        <v>8.64</v>
      </c>
      <c r="C28">
        <v>8.76</v>
      </c>
      <c r="D28">
        <v>25.3</v>
      </c>
      <c r="E28">
        <v>20.5</v>
      </c>
      <c r="F28">
        <v>5.8</v>
      </c>
      <c r="G28">
        <v>0.66600000000000004</v>
      </c>
      <c r="H28">
        <v>13.48</v>
      </c>
      <c r="I28">
        <v>7</v>
      </c>
      <c r="J28">
        <v>2.02</v>
      </c>
      <c r="K28">
        <v>9.5449999999999999</v>
      </c>
      <c r="L28">
        <v>4.13</v>
      </c>
      <c r="M28">
        <v>10.92</v>
      </c>
      <c r="N28">
        <v>30.4</v>
      </c>
      <c r="O28">
        <v>0.90200000000000002</v>
      </c>
      <c r="P28">
        <v>1.94</v>
      </c>
      <c r="Q28">
        <v>755.41</v>
      </c>
      <c r="T28" s="28">
        <v>43307</v>
      </c>
      <c r="U28">
        <v>394643</v>
      </c>
      <c r="V28">
        <v>1219147</v>
      </c>
      <c r="W28">
        <v>12614</v>
      </c>
      <c r="X28">
        <v>464389</v>
      </c>
      <c r="Y28">
        <v>403696</v>
      </c>
      <c r="Z28">
        <v>217</v>
      </c>
      <c r="AA28">
        <v>685454</v>
      </c>
      <c r="AB28">
        <v>205405</v>
      </c>
      <c r="AC28">
        <v>3071</v>
      </c>
      <c r="AD28">
        <v>1201503</v>
      </c>
      <c r="AE28">
        <v>25430</v>
      </c>
      <c r="AF28">
        <v>2662232</v>
      </c>
      <c r="AG28">
        <v>296422</v>
      </c>
      <c r="AH28">
        <v>24374</v>
      </c>
      <c r="AI28">
        <v>22310</v>
      </c>
      <c r="AJ28">
        <v>18098926.640000001</v>
      </c>
    </row>
    <row r="29" spans="1:36">
      <c r="A29" s="28">
        <v>43308</v>
      </c>
      <c r="B29">
        <v>8.5500000000000007</v>
      </c>
      <c r="C29">
        <v>8.65</v>
      </c>
      <c r="D29">
        <v>25.5</v>
      </c>
      <c r="E29">
        <v>20.399999999999999</v>
      </c>
      <c r="F29">
        <v>5.86</v>
      </c>
      <c r="G29">
        <v>0.67600000000000005</v>
      </c>
      <c r="H29">
        <v>13.74</v>
      </c>
      <c r="I29">
        <v>7</v>
      </c>
      <c r="J29">
        <v>2</v>
      </c>
      <c r="K29">
        <v>9.4749999999999996</v>
      </c>
      <c r="L29">
        <v>4.12</v>
      </c>
      <c r="M29">
        <v>10.85</v>
      </c>
      <c r="N29">
        <v>30.43</v>
      </c>
      <c r="O29">
        <v>0.90100000000000002</v>
      </c>
      <c r="P29">
        <v>1.9</v>
      </c>
      <c r="Q29">
        <v>751.43</v>
      </c>
      <c r="T29" s="28">
        <v>43308</v>
      </c>
      <c r="U29">
        <v>326676</v>
      </c>
      <c r="V29">
        <v>1084952</v>
      </c>
      <c r="W29">
        <v>1352</v>
      </c>
      <c r="X29">
        <v>1747024</v>
      </c>
      <c r="Y29">
        <v>58018</v>
      </c>
      <c r="Z29">
        <v>1308</v>
      </c>
      <c r="AA29">
        <v>447174</v>
      </c>
      <c r="AB29">
        <v>174071</v>
      </c>
      <c r="AC29">
        <v>2157</v>
      </c>
      <c r="AD29">
        <v>1411137</v>
      </c>
      <c r="AE29">
        <v>26269</v>
      </c>
      <c r="AF29">
        <v>1290067</v>
      </c>
      <c r="AG29">
        <v>346900</v>
      </c>
      <c r="AH29">
        <v>79693</v>
      </c>
      <c r="AI29">
        <v>73879</v>
      </c>
      <c r="AJ29">
        <v>15209838.039999999</v>
      </c>
    </row>
    <row r="30" spans="1:36">
      <c r="A30" s="28">
        <v>43311</v>
      </c>
      <c r="B30">
        <v>8.68</v>
      </c>
      <c r="C30">
        <v>8.67</v>
      </c>
      <c r="D30">
        <v>25.2</v>
      </c>
      <c r="E30">
        <v>20.6</v>
      </c>
      <c r="F30">
        <v>5.8</v>
      </c>
      <c r="G30">
        <v>0.66400000000000003</v>
      </c>
      <c r="H30">
        <v>13.88</v>
      </c>
      <c r="I30">
        <v>6.98</v>
      </c>
      <c r="J30">
        <v>1.9750000000000001</v>
      </c>
      <c r="K30">
        <v>9.6</v>
      </c>
      <c r="L30">
        <v>4.0999999999999996</v>
      </c>
      <c r="M30">
        <v>11</v>
      </c>
      <c r="N30">
        <v>30.32</v>
      </c>
      <c r="O30">
        <v>0.90100000000000002</v>
      </c>
      <c r="P30">
        <v>1.92</v>
      </c>
      <c r="Q30">
        <v>758.18</v>
      </c>
      <c r="T30" s="28">
        <v>43311</v>
      </c>
      <c r="U30">
        <v>147873</v>
      </c>
      <c r="V30">
        <v>432947</v>
      </c>
      <c r="W30">
        <v>10364</v>
      </c>
      <c r="X30">
        <v>224212</v>
      </c>
      <c r="Y30">
        <v>194185</v>
      </c>
      <c r="Z30">
        <v>4164</v>
      </c>
      <c r="AA30">
        <v>387904</v>
      </c>
      <c r="AB30">
        <v>141913</v>
      </c>
      <c r="AC30">
        <v>3391</v>
      </c>
      <c r="AD30">
        <v>2094770</v>
      </c>
      <c r="AE30">
        <v>12137</v>
      </c>
      <c r="AF30">
        <v>2101107</v>
      </c>
      <c r="AG30">
        <v>135255</v>
      </c>
      <c r="AH30">
        <v>17484</v>
      </c>
      <c r="AI30">
        <v>70219</v>
      </c>
      <c r="AJ30">
        <v>17166002.75</v>
      </c>
    </row>
    <row r="31" spans="1:36">
      <c r="A31" s="28">
        <v>43312</v>
      </c>
      <c r="B31">
        <v>8.57</v>
      </c>
      <c r="C31">
        <v>8.6</v>
      </c>
      <c r="D31">
        <v>25.2</v>
      </c>
      <c r="E31">
        <v>20.75</v>
      </c>
      <c r="F31">
        <v>5.7</v>
      </c>
      <c r="G31">
        <v>0.66200000000000003</v>
      </c>
      <c r="H31">
        <v>13.7</v>
      </c>
      <c r="I31">
        <v>7</v>
      </c>
      <c r="J31">
        <v>1.97</v>
      </c>
      <c r="K31">
        <v>9.5449999999999999</v>
      </c>
      <c r="L31">
        <v>4.0599999999999996</v>
      </c>
      <c r="M31">
        <v>11.1</v>
      </c>
      <c r="N31">
        <v>30.5</v>
      </c>
      <c r="O31">
        <v>0.90300000000000002</v>
      </c>
      <c r="P31">
        <v>1.93</v>
      </c>
      <c r="Q31">
        <v>761.23</v>
      </c>
      <c r="T31" s="28">
        <v>43312</v>
      </c>
      <c r="U31">
        <v>419437</v>
      </c>
      <c r="V31">
        <v>581510</v>
      </c>
      <c r="W31">
        <v>1597</v>
      </c>
      <c r="X31">
        <v>743134</v>
      </c>
      <c r="Y31">
        <v>32112</v>
      </c>
      <c r="Z31">
        <v>1207</v>
      </c>
      <c r="AA31">
        <v>983030</v>
      </c>
      <c r="AB31">
        <v>47769</v>
      </c>
      <c r="AC31">
        <v>844</v>
      </c>
      <c r="AD31">
        <v>4625635</v>
      </c>
      <c r="AE31">
        <v>12623</v>
      </c>
      <c r="AF31">
        <v>4257448</v>
      </c>
      <c r="AG31">
        <v>292204</v>
      </c>
      <c r="AH31">
        <v>22265</v>
      </c>
      <c r="AI31">
        <v>24350</v>
      </c>
      <c r="AJ31">
        <v>35739410.359999999</v>
      </c>
    </row>
    <row r="32" spans="1:36">
      <c r="A32" s="28">
        <v>43313</v>
      </c>
      <c r="B32">
        <v>8.5500000000000007</v>
      </c>
      <c r="C32">
        <v>8.5</v>
      </c>
      <c r="D32">
        <v>24.7</v>
      </c>
      <c r="E32">
        <v>20.45</v>
      </c>
      <c r="F32">
        <v>5.74</v>
      </c>
      <c r="G32">
        <v>0.66200000000000003</v>
      </c>
      <c r="H32">
        <v>13.96</v>
      </c>
      <c r="I32">
        <v>6.92</v>
      </c>
      <c r="J32">
        <v>1.94</v>
      </c>
      <c r="K32">
        <v>9.52</v>
      </c>
      <c r="L32">
        <v>4.01</v>
      </c>
      <c r="M32">
        <v>11.14</v>
      </c>
      <c r="N32">
        <v>30.5</v>
      </c>
      <c r="O32">
        <v>0.90200000000000002</v>
      </c>
      <c r="P32">
        <v>1.93</v>
      </c>
      <c r="Q32">
        <v>761.66</v>
      </c>
      <c r="T32" s="28">
        <v>43313</v>
      </c>
      <c r="U32">
        <v>268849</v>
      </c>
      <c r="V32">
        <v>625294</v>
      </c>
      <c r="W32">
        <v>370</v>
      </c>
      <c r="X32">
        <v>742549</v>
      </c>
      <c r="Y32">
        <v>12002</v>
      </c>
      <c r="Z32">
        <v>723</v>
      </c>
      <c r="AA32">
        <v>555339</v>
      </c>
      <c r="AB32">
        <v>106939</v>
      </c>
      <c r="AC32">
        <v>8511</v>
      </c>
      <c r="AD32">
        <v>1040154</v>
      </c>
      <c r="AE32">
        <v>10736</v>
      </c>
      <c r="AF32">
        <v>2599512</v>
      </c>
      <c r="AG32">
        <v>224203</v>
      </c>
      <c r="AH32">
        <v>14462</v>
      </c>
      <c r="AI32">
        <v>2219</v>
      </c>
      <c r="AJ32">
        <v>14463007.960000001</v>
      </c>
    </row>
    <row r="33" spans="1:36">
      <c r="A33" s="28">
        <v>43314</v>
      </c>
      <c r="B33">
        <v>8.49</v>
      </c>
      <c r="C33">
        <v>8.6199999999999992</v>
      </c>
      <c r="D33">
        <v>24.5</v>
      </c>
      <c r="E33">
        <v>20.75</v>
      </c>
      <c r="F33">
        <v>5.66</v>
      </c>
      <c r="G33">
        <v>0.65400000000000003</v>
      </c>
      <c r="H33">
        <v>13.84</v>
      </c>
      <c r="I33">
        <v>6.8</v>
      </c>
      <c r="J33">
        <v>1.99</v>
      </c>
      <c r="K33">
        <v>9.35</v>
      </c>
      <c r="L33">
        <v>4</v>
      </c>
      <c r="M33">
        <v>10.99</v>
      </c>
      <c r="N33">
        <v>30.66</v>
      </c>
      <c r="O33">
        <v>0.90200000000000002</v>
      </c>
      <c r="P33">
        <v>1.97</v>
      </c>
      <c r="Q33">
        <v>755.93</v>
      </c>
      <c r="T33" s="28">
        <v>43314</v>
      </c>
      <c r="U33">
        <v>329027</v>
      </c>
      <c r="V33">
        <v>840892</v>
      </c>
      <c r="W33">
        <v>5332</v>
      </c>
      <c r="X33">
        <v>290616</v>
      </c>
      <c r="Y33">
        <v>28297</v>
      </c>
      <c r="Z33">
        <v>2613</v>
      </c>
      <c r="AA33">
        <v>930464</v>
      </c>
      <c r="AB33">
        <v>157872</v>
      </c>
      <c r="AC33">
        <v>18997</v>
      </c>
      <c r="AD33">
        <v>2318070</v>
      </c>
      <c r="AE33">
        <v>19708</v>
      </c>
      <c r="AF33">
        <v>2060088</v>
      </c>
      <c r="AG33">
        <v>354043</v>
      </c>
      <c r="AH33">
        <v>33640</v>
      </c>
      <c r="AI33">
        <v>31128</v>
      </c>
      <c r="AJ33">
        <v>17509995.899999999</v>
      </c>
    </row>
    <row r="34" spans="1:36">
      <c r="A34" s="28">
        <v>43315</v>
      </c>
      <c r="B34">
        <v>8.6</v>
      </c>
      <c r="C34">
        <v>8.66</v>
      </c>
      <c r="D34">
        <v>24.9</v>
      </c>
      <c r="E34">
        <v>20.5</v>
      </c>
      <c r="F34">
        <v>5.72</v>
      </c>
      <c r="G34">
        <v>0.66</v>
      </c>
      <c r="H34">
        <v>14.06</v>
      </c>
      <c r="I34">
        <v>7</v>
      </c>
      <c r="J34">
        <v>1.9550000000000001</v>
      </c>
      <c r="K34">
        <v>9.5350000000000001</v>
      </c>
      <c r="L34">
        <v>4.0199999999999996</v>
      </c>
      <c r="M34">
        <v>11</v>
      </c>
      <c r="N34">
        <v>31.05</v>
      </c>
      <c r="O34">
        <v>0.90300000000000002</v>
      </c>
      <c r="P34">
        <v>1.94</v>
      </c>
      <c r="Q34">
        <v>761.69</v>
      </c>
      <c r="T34" s="28">
        <v>43315</v>
      </c>
      <c r="U34">
        <v>368360</v>
      </c>
      <c r="V34">
        <v>778279</v>
      </c>
      <c r="W34">
        <v>49</v>
      </c>
      <c r="X34">
        <v>738440</v>
      </c>
      <c r="Y34">
        <v>19236</v>
      </c>
      <c r="Z34">
        <v>916</v>
      </c>
      <c r="AA34">
        <v>860486</v>
      </c>
      <c r="AB34">
        <v>31940</v>
      </c>
      <c r="AC34">
        <v>4924</v>
      </c>
      <c r="AD34">
        <v>1770615</v>
      </c>
      <c r="AE34">
        <v>12105</v>
      </c>
      <c r="AF34">
        <v>3443545</v>
      </c>
      <c r="AG34">
        <v>406701</v>
      </c>
      <c r="AH34">
        <v>12320</v>
      </c>
      <c r="AI34">
        <v>8595</v>
      </c>
      <c r="AJ34">
        <v>14915884.43</v>
      </c>
    </row>
    <row r="35" spans="1:36">
      <c r="A35" s="28">
        <v>43318</v>
      </c>
      <c r="B35">
        <v>8.6</v>
      </c>
      <c r="C35">
        <v>8.57</v>
      </c>
      <c r="D35">
        <v>24.9</v>
      </c>
      <c r="E35">
        <v>20.45</v>
      </c>
      <c r="F35">
        <v>5.74</v>
      </c>
      <c r="G35">
        <v>0.66600000000000004</v>
      </c>
      <c r="H35">
        <v>13.68</v>
      </c>
      <c r="I35">
        <v>7.34</v>
      </c>
      <c r="J35">
        <v>1.98</v>
      </c>
      <c r="K35">
        <v>9.65</v>
      </c>
      <c r="L35">
        <v>4.0199999999999996</v>
      </c>
      <c r="M35">
        <v>11.14</v>
      </c>
      <c r="N35">
        <v>30.78</v>
      </c>
      <c r="O35">
        <v>0.91900000000000004</v>
      </c>
      <c r="P35">
        <v>1.94</v>
      </c>
      <c r="Q35">
        <v>759.63</v>
      </c>
      <c r="T35" s="28">
        <v>43318</v>
      </c>
      <c r="U35">
        <v>1387610</v>
      </c>
      <c r="V35">
        <v>609415</v>
      </c>
      <c r="W35">
        <v>0</v>
      </c>
      <c r="X35">
        <v>324604</v>
      </c>
      <c r="Y35">
        <v>10473</v>
      </c>
      <c r="Z35">
        <v>988</v>
      </c>
      <c r="AA35">
        <v>1004948</v>
      </c>
      <c r="AB35">
        <v>85293</v>
      </c>
      <c r="AC35">
        <v>48968</v>
      </c>
      <c r="AD35">
        <v>658714</v>
      </c>
      <c r="AE35">
        <v>11135</v>
      </c>
      <c r="AF35">
        <v>1955097</v>
      </c>
      <c r="AG35">
        <v>621770</v>
      </c>
      <c r="AH35">
        <v>55971</v>
      </c>
      <c r="AI35">
        <v>771</v>
      </c>
      <c r="AJ35">
        <v>12020333.34</v>
      </c>
    </row>
    <row r="36" spans="1:36">
      <c r="A36" s="28">
        <v>43319</v>
      </c>
      <c r="B36">
        <v>8.66</v>
      </c>
      <c r="C36">
        <v>8.6</v>
      </c>
      <c r="D36">
        <v>24.9</v>
      </c>
      <c r="E36">
        <v>20.45</v>
      </c>
      <c r="F36">
        <v>5.66</v>
      </c>
      <c r="G36">
        <v>0.66400000000000003</v>
      </c>
      <c r="H36">
        <v>13.62</v>
      </c>
      <c r="I36">
        <v>7.32</v>
      </c>
      <c r="J36">
        <v>1.96</v>
      </c>
      <c r="K36">
        <v>9.5</v>
      </c>
      <c r="L36">
        <v>4.0599999999999996</v>
      </c>
      <c r="M36">
        <v>11.24</v>
      </c>
      <c r="N36">
        <v>30.84</v>
      </c>
      <c r="O36">
        <v>0.91900000000000004</v>
      </c>
      <c r="P36">
        <v>1.96</v>
      </c>
      <c r="Q36">
        <v>761.29</v>
      </c>
      <c r="T36" s="28">
        <v>43319</v>
      </c>
      <c r="U36">
        <v>978494</v>
      </c>
      <c r="V36">
        <v>881320</v>
      </c>
      <c r="W36">
        <v>298</v>
      </c>
      <c r="X36">
        <v>244827</v>
      </c>
      <c r="Y36">
        <v>14529</v>
      </c>
      <c r="Z36">
        <v>424</v>
      </c>
      <c r="AA36">
        <v>2210848</v>
      </c>
      <c r="AB36">
        <v>105993</v>
      </c>
      <c r="AC36">
        <v>37268</v>
      </c>
      <c r="AD36">
        <v>1872823</v>
      </c>
      <c r="AE36">
        <v>11434</v>
      </c>
      <c r="AF36">
        <v>36650485</v>
      </c>
      <c r="AG36">
        <v>743571</v>
      </c>
      <c r="AH36">
        <v>30493</v>
      </c>
      <c r="AI36">
        <v>6521</v>
      </c>
      <c r="AJ36">
        <v>16089619.6</v>
      </c>
    </row>
    <row r="37" spans="1:36">
      <c r="A37" s="28">
        <v>43320</v>
      </c>
      <c r="B37">
        <v>8.5500000000000007</v>
      </c>
      <c r="C37">
        <v>8.5299999999999994</v>
      </c>
      <c r="D37">
        <v>24.9</v>
      </c>
      <c r="E37">
        <v>20.45</v>
      </c>
      <c r="F37">
        <v>5.86</v>
      </c>
      <c r="G37">
        <v>0.67800000000000005</v>
      </c>
      <c r="H37">
        <v>13.6</v>
      </c>
      <c r="I37">
        <v>7.32</v>
      </c>
      <c r="J37">
        <v>1.9</v>
      </c>
      <c r="K37">
        <v>9.58</v>
      </c>
      <c r="L37">
        <v>3.95</v>
      </c>
      <c r="M37">
        <v>11.28</v>
      </c>
      <c r="N37">
        <v>30.56</v>
      </c>
      <c r="O37">
        <v>0.91800000000000004</v>
      </c>
      <c r="P37">
        <v>1.98</v>
      </c>
      <c r="Q37">
        <v>758.04</v>
      </c>
      <c r="T37" s="28">
        <v>43320</v>
      </c>
      <c r="U37">
        <v>239692</v>
      </c>
      <c r="V37">
        <v>1091728</v>
      </c>
      <c r="W37">
        <v>0</v>
      </c>
      <c r="X37">
        <v>344203</v>
      </c>
      <c r="Y37">
        <v>124450</v>
      </c>
      <c r="Z37">
        <v>94</v>
      </c>
      <c r="AA37">
        <v>816849</v>
      </c>
      <c r="AB37">
        <v>100435</v>
      </c>
      <c r="AC37">
        <v>11806</v>
      </c>
      <c r="AD37">
        <v>465481</v>
      </c>
      <c r="AE37">
        <v>9460</v>
      </c>
      <c r="AF37">
        <v>1247665</v>
      </c>
      <c r="AG37">
        <v>237718</v>
      </c>
      <c r="AH37">
        <v>30882</v>
      </c>
      <c r="AI37">
        <v>168309</v>
      </c>
      <c r="AJ37">
        <v>13004808</v>
      </c>
    </row>
    <row r="38" spans="1:36">
      <c r="A38" s="28">
        <v>43321</v>
      </c>
      <c r="B38">
        <v>8.57</v>
      </c>
      <c r="C38">
        <v>8.5</v>
      </c>
      <c r="D38">
        <v>24.5</v>
      </c>
      <c r="E38">
        <v>20.399999999999999</v>
      </c>
      <c r="F38">
        <v>5.88</v>
      </c>
      <c r="G38">
        <v>0.67800000000000005</v>
      </c>
      <c r="H38">
        <v>13.56</v>
      </c>
      <c r="I38">
        <v>7.4</v>
      </c>
      <c r="J38">
        <v>1.925</v>
      </c>
      <c r="K38">
        <v>9.5</v>
      </c>
      <c r="L38">
        <v>3.99</v>
      </c>
      <c r="M38">
        <v>11.28</v>
      </c>
      <c r="N38">
        <v>30.56</v>
      </c>
      <c r="O38">
        <v>0.91800000000000004</v>
      </c>
      <c r="P38">
        <v>1.98</v>
      </c>
      <c r="Q38">
        <v>754.65</v>
      </c>
      <c r="T38" s="28">
        <v>43321</v>
      </c>
      <c r="U38">
        <v>338464</v>
      </c>
      <c r="V38">
        <v>713298</v>
      </c>
      <c r="W38">
        <v>7061</v>
      </c>
      <c r="X38">
        <v>612068</v>
      </c>
      <c r="Y38">
        <v>156658</v>
      </c>
      <c r="Z38">
        <v>33</v>
      </c>
      <c r="AA38">
        <v>608673</v>
      </c>
      <c r="AB38">
        <v>154573</v>
      </c>
      <c r="AC38">
        <v>4741</v>
      </c>
      <c r="AD38">
        <v>2010425</v>
      </c>
      <c r="AE38">
        <v>24444</v>
      </c>
      <c r="AF38">
        <v>43565326</v>
      </c>
      <c r="AG38">
        <v>591192</v>
      </c>
      <c r="AH38">
        <v>21053</v>
      </c>
      <c r="AI38">
        <v>117870</v>
      </c>
      <c r="AJ38">
        <v>15120236.609999999</v>
      </c>
    </row>
    <row r="39" spans="1:36">
      <c r="A39" s="28">
        <v>43322</v>
      </c>
      <c r="B39">
        <v>8.5399999999999991</v>
      </c>
      <c r="C39">
        <v>8.4600000000000009</v>
      </c>
      <c r="D39">
        <v>24.6</v>
      </c>
      <c r="E39">
        <v>20.25</v>
      </c>
      <c r="F39">
        <v>5.78</v>
      </c>
      <c r="G39">
        <v>0.7</v>
      </c>
      <c r="H39">
        <v>13.28</v>
      </c>
      <c r="I39">
        <v>7.3</v>
      </c>
      <c r="J39">
        <v>1.9350000000000001</v>
      </c>
      <c r="K39">
        <v>9.5</v>
      </c>
      <c r="L39">
        <v>3.92</v>
      </c>
      <c r="M39">
        <v>11.25</v>
      </c>
      <c r="N39">
        <v>29.78</v>
      </c>
      <c r="O39">
        <v>0.90300000000000002</v>
      </c>
      <c r="P39">
        <v>1.98</v>
      </c>
      <c r="Q39">
        <v>743.73</v>
      </c>
      <c r="T39" s="28">
        <v>43322</v>
      </c>
      <c r="U39">
        <v>388926</v>
      </c>
      <c r="V39">
        <v>831926</v>
      </c>
      <c r="W39">
        <v>882</v>
      </c>
      <c r="X39">
        <v>539083</v>
      </c>
      <c r="Y39">
        <v>8463</v>
      </c>
      <c r="Z39">
        <v>35</v>
      </c>
      <c r="AA39">
        <v>586033</v>
      </c>
      <c r="AB39">
        <v>201414</v>
      </c>
      <c r="AC39">
        <v>3076</v>
      </c>
      <c r="AD39">
        <v>1358020</v>
      </c>
      <c r="AE39">
        <v>9068</v>
      </c>
      <c r="AF39">
        <v>9542767</v>
      </c>
      <c r="AG39">
        <v>1030845</v>
      </c>
      <c r="AH39">
        <v>3068</v>
      </c>
      <c r="AI39">
        <v>8085</v>
      </c>
      <c r="AJ39">
        <v>22563719.690000001</v>
      </c>
    </row>
    <row r="40" spans="1:36">
      <c r="A40" s="28">
        <v>43325</v>
      </c>
      <c r="B40">
        <v>8.42</v>
      </c>
      <c r="C40">
        <v>8.27</v>
      </c>
      <c r="D40">
        <v>24.5</v>
      </c>
      <c r="E40">
        <v>20</v>
      </c>
      <c r="F40">
        <v>5.86</v>
      </c>
      <c r="G40">
        <v>0.65800000000000003</v>
      </c>
      <c r="H40">
        <v>13.1</v>
      </c>
      <c r="I40">
        <v>7.2</v>
      </c>
      <c r="J40">
        <v>1.88</v>
      </c>
      <c r="K40">
        <v>9.2750000000000004</v>
      </c>
      <c r="L40">
        <v>3.91</v>
      </c>
      <c r="M40">
        <v>10.88</v>
      </c>
      <c r="N40">
        <v>29.06</v>
      </c>
      <c r="O40">
        <v>0.89400000000000002</v>
      </c>
      <c r="P40">
        <v>1.94</v>
      </c>
      <c r="Q40">
        <v>720.71</v>
      </c>
      <c r="T40" s="28">
        <v>43325</v>
      </c>
      <c r="U40">
        <v>519537</v>
      </c>
      <c r="V40">
        <v>582942</v>
      </c>
      <c r="W40">
        <v>315</v>
      </c>
      <c r="X40">
        <v>539083</v>
      </c>
      <c r="Y40">
        <v>23452</v>
      </c>
      <c r="Z40">
        <v>493</v>
      </c>
      <c r="AA40">
        <v>993461</v>
      </c>
      <c r="AB40">
        <v>95964</v>
      </c>
      <c r="AC40">
        <v>4741</v>
      </c>
      <c r="AD40">
        <v>2525337</v>
      </c>
      <c r="AE40">
        <v>3571</v>
      </c>
      <c r="AF40">
        <v>3193924</v>
      </c>
      <c r="AG40">
        <v>1359059</v>
      </c>
      <c r="AH40">
        <v>103086</v>
      </c>
      <c r="AI40">
        <v>10939</v>
      </c>
      <c r="AJ40">
        <v>30720272.859999999</v>
      </c>
    </row>
    <row r="41" spans="1:36">
      <c r="A41" s="28">
        <v>43326</v>
      </c>
      <c r="B41">
        <v>8.44</v>
      </c>
      <c r="C41">
        <v>8.27</v>
      </c>
      <c r="D41">
        <v>24.7</v>
      </c>
      <c r="E41">
        <v>20</v>
      </c>
      <c r="F41">
        <v>5.82</v>
      </c>
      <c r="G41">
        <v>0.7</v>
      </c>
      <c r="H41">
        <v>13.36</v>
      </c>
      <c r="I41">
        <v>6.84</v>
      </c>
      <c r="J41">
        <v>1.8149999999999999</v>
      </c>
      <c r="K41">
        <v>9.3000000000000007</v>
      </c>
      <c r="L41">
        <v>3.95</v>
      </c>
      <c r="M41">
        <v>10.8</v>
      </c>
      <c r="N41">
        <v>29.4</v>
      </c>
      <c r="O41">
        <v>0.89600000000000002</v>
      </c>
      <c r="P41">
        <v>1.98</v>
      </c>
      <c r="Q41">
        <v>720.32</v>
      </c>
      <c r="T41" s="28">
        <v>43326</v>
      </c>
      <c r="U41">
        <v>161916</v>
      </c>
      <c r="V41">
        <v>675847</v>
      </c>
      <c r="W41">
        <v>123</v>
      </c>
      <c r="X41">
        <v>313610</v>
      </c>
      <c r="Y41">
        <v>30543</v>
      </c>
      <c r="Z41">
        <v>70</v>
      </c>
      <c r="AA41">
        <v>569319</v>
      </c>
      <c r="AB41">
        <v>153625</v>
      </c>
      <c r="AC41">
        <v>39169</v>
      </c>
      <c r="AD41">
        <v>1978758</v>
      </c>
      <c r="AE41">
        <v>26906</v>
      </c>
      <c r="AF41">
        <v>2243010</v>
      </c>
      <c r="AG41">
        <v>1845075</v>
      </c>
      <c r="AH41">
        <v>9308</v>
      </c>
      <c r="AI41">
        <v>41080</v>
      </c>
      <c r="AJ41">
        <v>33362683.899999999</v>
      </c>
    </row>
    <row r="46" spans="1:36">
      <c r="A46" t="s">
        <v>139</v>
      </c>
      <c r="B46" s="29" t="s">
        <v>7</v>
      </c>
      <c r="C46" t="s">
        <v>17</v>
      </c>
      <c r="D46" s="29" t="s">
        <v>19</v>
      </c>
      <c r="E46" t="s">
        <v>35</v>
      </c>
      <c r="F46" t="s">
        <v>141</v>
      </c>
      <c r="G46" t="s">
        <v>40</v>
      </c>
      <c r="H46" t="s">
        <v>64</v>
      </c>
      <c r="I46" t="s">
        <v>65</v>
      </c>
      <c r="J46" t="s">
        <v>66</v>
      </c>
      <c r="K46" t="s">
        <v>77</v>
      </c>
      <c r="L46" t="s">
        <v>88</v>
      </c>
      <c r="M46" t="s">
        <v>96</v>
      </c>
      <c r="N46" t="s">
        <v>100</v>
      </c>
      <c r="O46" t="s">
        <v>110</v>
      </c>
      <c r="P46" t="s">
        <v>117</v>
      </c>
      <c r="Q46" t="s">
        <v>159</v>
      </c>
    </row>
    <row r="47" spans="1:36">
      <c r="A47" s="28">
        <v>43271</v>
      </c>
    </row>
    <row r="48" spans="1:36">
      <c r="A48" s="28">
        <v>43272</v>
      </c>
      <c r="B48" s="246">
        <f>LN(B3/B2)</f>
        <v>3.4423441909729197E-3</v>
      </c>
      <c r="C48" s="246">
        <f t="shared" ref="C48:Q63" si="0">LN(C3/C2)</f>
        <v>1.15008638323731E-3</v>
      </c>
      <c r="D48" s="246">
        <f t="shared" si="0"/>
        <v>1.207258123426924E-2</v>
      </c>
      <c r="E48" s="246">
        <f t="shared" si="0"/>
        <v>9.1954670931003943E-3</v>
      </c>
      <c r="F48" s="246">
        <f t="shared" si="0"/>
        <v>4.4345970678655536E-3</v>
      </c>
      <c r="G48" s="246">
        <f t="shared" si="0"/>
        <v>0</v>
      </c>
      <c r="H48" s="246">
        <f t="shared" si="0"/>
        <v>7.5472056353831241E-3</v>
      </c>
      <c r="I48" s="246">
        <f t="shared" si="0"/>
        <v>1.6438726343159939E-2</v>
      </c>
      <c r="J48" s="246">
        <f t="shared" si="0"/>
        <v>0</v>
      </c>
      <c r="K48" s="246">
        <f t="shared" si="0"/>
        <v>7.4986960911203838E-3</v>
      </c>
      <c r="L48" s="246">
        <f t="shared" si="0"/>
        <v>0</v>
      </c>
      <c r="M48" s="246">
        <f t="shared" si="0"/>
        <v>4.8899852941917702E-3</v>
      </c>
      <c r="N48" s="246">
        <f t="shared" si="0"/>
        <v>-5.0873435140973734E-3</v>
      </c>
      <c r="O48" s="246">
        <f t="shared" si="0"/>
        <v>-1.2578782206860073E-2</v>
      </c>
      <c r="P48" s="246">
        <f t="shared" si="0"/>
        <v>-1.025650016718911E-2</v>
      </c>
      <c r="Q48" s="246">
        <f t="shared" si="0"/>
        <v>9.0981794492266399E-3</v>
      </c>
      <c r="R48" s="246"/>
      <c r="S48" s="246"/>
    </row>
    <row r="49" spans="1:19">
      <c r="A49" s="28">
        <v>43273</v>
      </c>
      <c r="B49" s="246">
        <f t="shared" ref="B49:Q86" si="1">LN(B4/B3)</f>
        <v>1.928590688658325E-2</v>
      </c>
      <c r="C49" s="246">
        <f t="shared" si="1"/>
        <v>-1.9733664156950249E-2</v>
      </c>
      <c r="D49" s="246">
        <f t="shared" si="1"/>
        <v>0</v>
      </c>
      <c r="E49" s="246">
        <f t="shared" si="1"/>
        <v>9.1116803512558131E-3</v>
      </c>
      <c r="F49" s="246">
        <f t="shared" si="1"/>
        <v>8.8106296821549059E-3</v>
      </c>
      <c r="G49" s="246">
        <f t="shared" si="1"/>
        <v>-1.4598799421152523E-2</v>
      </c>
      <c r="H49" s="246">
        <f t="shared" si="1"/>
        <v>-1.0582109330536972E-2</v>
      </c>
      <c r="I49" s="246">
        <f t="shared" si="1"/>
        <v>-5.449604767564703E-3</v>
      </c>
      <c r="J49" s="246">
        <f t="shared" si="1"/>
        <v>-1.9418085857101627E-2</v>
      </c>
      <c r="K49" s="246">
        <f t="shared" si="1"/>
        <v>3.1965930256274942E-3</v>
      </c>
      <c r="L49" s="246">
        <f t="shared" si="1"/>
        <v>4.8426244757879908E-3</v>
      </c>
      <c r="M49" s="246">
        <f t="shared" si="1"/>
        <v>2.7899837528799105E-2</v>
      </c>
      <c r="N49" s="246">
        <f t="shared" si="1"/>
        <v>-2.0265161994527603E-2</v>
      </c>
      <c r="O49" s="246">
        <f t="shared" si="1"/>
        <v>4.5924305742101714E-3</v>
      </c>
      <c r="P49" s="246">
        <f t="shared" si="1"/>
        <v>-2.0834086902842025E-2</v>
      </c>
      <c r="Q49" s="246">
        <f t="shared" si="1"/>
        <v>-2.2149263946460145E-3</v>
      </c>
      <c r="R49" s="246"/>
      <c r="S49" s="246"/>
    </row>
    <row r="50" spans="1:19">
      <c r="A50" s="28">
        <v>43276</v>
      </c>
      <c r="B50" s="246">
        <f t="shared" si="1"/>
        <v>0</v>
      </c>
      <c r="C50" s="246">
        <f t="shared" si="0"/>
        <v>1.281322131237664E-2</v>
      </c>
      <c r="D50" s="246">
        <f t="shared" si="0"/>
        <v>3.9920212695374567E-3</v>
      </c>
      <c r="E50" s="246">
        <f t="shared" si="0"/>
        <v>-2.7587956518829053E-2</v>
      </c>
      <c r="F50" s="246">
        <f t="shared" si="0"/>
        <v>-4.3956114730379975E-3</v>
      </c>
      <c r="G50" s="246">
        <f t="shared" si="0"/>
        <v>0</v>
      </c>
      <c r="H50" s="246">
        <f t="shared" si="0"/>
        <v>0</v>
      </c>
      <c r="I50" s="246">
        <f t="shared" si="0"/>
        <v>2.1622464013165709E-2</v>
      </c>
      <c r="J50" s="246">
        <f t="shared" si="0"/>
        <v>1.4598799421152631E-2</v>
      </c>
      <c r="K50" s="246">
        <f t="shared" si="0"/>
        <v>5.3050522296930981E-3</v>
      </c>
      <c r="L50" s="246">
        <f t="shared" si="0"/>
        <v>-1.7052788382719244E-2</v>
      </c>
      <c r="M50" s="246">
        <f t="shared" si="0"/>
        <v>2.1586948055081063E-2</v>
      </c>
      <c r="N50" s="246">
        <f t="shared" si="0"/>
        <v>-9.7629785226857179E-3</v>
      </c>
      <c r="O50" s="246">
        <f t="shared" si="0"/>
        <v>2.2883305180122159E-3</v>
      </c>
      <c r="P50" s="246">
        <f t="shared" si="0"/>
        <v>7.8637364602146716E-3</v>
      </c>
      <c r="Q50" s="246">
        <f t="shared" si="0"/>
        <v>7.6214958204845447E-3</v>
      </c>
      <c r="R50" s="246"/>
      <c r="S50" s="246"/>
    </row>
    <row r="51" spans="1:19">
      <c r="A51" s="28">
        <v>43277</v>
      </c>
      <c r="B51" s="246">
        <f t="shared" si="1"/>
        <v>-1.1299555253933282E-2</v>
      </c>
      <c r="C51" s="246">
        <f t="shared" si="0"/>
        <v>4.6189458562944583E-3</v>
      </c>
      <c r="D51" s="246">
        <f t="shared" si="0"/>
        <v>-3.651521297509757E-2</v>
      </c>
      <c r="E51" s="246">
        <f t="shared" si="0"/>
        <v>0</v>
      </c>
      <c r="F51" s="246">
        <f t="shared" si="0"/>
        <v>1.746769304039078E-2</v>
      </c>
      <c r="G51" s="246">
        <f t="shared" si="0"/>
        <v>-1.4815085785140699E-2</v>
      </c>
      <c r="H51" s="246">
        <f t="shared" si="0"/>
        <v>2.5507759547212665E-2</v>
      </c>
      <c r="I51" s="246">
        <f t="shared" si="0"/>
        <v>-1.0752791776261849E-2</v>
      </c>
      <c r="J51" s="246">
        <f t="shared" si="0"/>
        <v>-9.7088141269609379E-3</v>
      </c>
      <c r="K51" s="246">
        <f t="shared" si="0"/>
        <v>2.3013567959551635E-2</v>
      </c>
      <c r="L51" s="246">
        <f t="shared" si="0"/>
        <v>7.3439742557582849E-3</v>
      </c>
      <c r="M51" s="246">
        <f t="shared" si="0"/>
        <v>2.7816429618769921E-3</v>
      </c>
      <c r="N51" s="246">
        <f t="shared" si="0"/>
        <v>2.100105777116593E-3</v>
      </c>
      <c r="O51" s="246">
        <f t="shared" si="0"/>
        <v>0</v>
      </c>
      <c r="P51" s="246">
        <f t="shared" si="0"/>
        <v>1.2970350442627405E-2</v>
      </c>
      <c r="Q51" s="246">
        <f t="shared" si="0"/>
        <v>-1.0595388809423043E-2</v>
      </c>
      <c r="R51" s="246"/>
      <c r="S51" s="246"/>
    </row>
    <row r="52" spans="1:19">
      <c r="A52" s="28">
        <v>43278</v>
      </c>
      <c r="B52" s="246">
        <f t="shared" si="1"/>
        <v>-1.0279930619749385E-2</v>
      </c>
      <c r="C52" s="246">
        <f t="shared" si="0"/>
        <v>0</v>
      </c>
      <c r="D52" s="246">
        <f t="shared" si="0"/>
        <v>2.4491020008295911E-2</v>
      </c>
      <c r="E52" s="246">
        <f t="shared" si="0"/>
        <v>0</v>
      </c>
      <c r="F52" s="246">
        <f t="shared" si="0"/>
        <v>-2.6317308317373417E-2</v>
      </c>
      <c r="G52" s="246">
        <f t="shared" si="0"/>
        <v>-1.5037877364540559E-2</v>
      </c>
      <c r="H52" s="246">
        <f t="shared" si="0"/>
        <v>2.4873264745139755E-2</v>
      </c>
      <c r="I52" s="246">
        <f t="shared" si="0"/>
        <v>1.342302033214055E-2</v>
      </c>
      <c r="J52" s="246">
        <f t="shared" si="0"/>
        <v>-1.9705071079332444E-2</v>
      </c>
      <c r="K52" s="246">
        <f t="shared" si="0"/>
        <v>0</v>
      </c>
      <c r="L52" s="246">
        <f t="shared" si="0"/>
        <v>-7.3439742557583941E-3</v>
      </c>
      <c r="M52" s="246">
        <f t="shared" si="0"/>
        <v>1.1965168058272996E-2</v>
      </c>
      <c r="N52" s="246">
        <f t="shared" si="0"/>
        <v>1.0434877292579494E-2</v>
      </c>
      <c r="O52" s="246">
        <f t="shared" si="0"/>
        <v>-1.7291497110060994E-2</v>
      </c>
      <c r="P52" s="246">
        <f t="shared" si="0"/>
        <v>5.1413995004186523E-3</v>
      </c>
      <c r="Q52" s="246">
        <f t="shared" si="0"/>
        <v>-1.2753775804763454E-3</v>
      </c>
      <c r="R52" s="246"/>
      <c r="S52" s="246"/>
    </row>
    <row r="53" spans="1:19">
      <c r="A53" s="28">
        <v>43279</v>
      </c>
      <c r="B53" s="246">
        <f t="shared" si="1"/>
        <v>-1.2709587604949467E-2</v>
      </c>
      <c r="C53" s="246">
        <f t="shared" si="0"/>
        <v>-2.2132528349002787E-2</v>
      </c>
      <c r="D53" s="246">
        <f t="shared" si="0"/>
        <v>8.0321716972642527E-3</v>
      </c>
      <c r="E53" s="246">
        <f t="shared" si="0"/>
        <v>-2.3337233462202116E-3</v>
      </c>
      <c r="F53" s="246">
        <f t="shared" si="0"/>
        <v>8.8496152769826E-3</v>
      </c>
      <c r="G53" s="246">
        <f t="shared" si="0"/>
        <v>-1.2195273093818243E-2</v>
      </c>
      <c r="H53" s="246">
        <f t="shared" si="0"/>
        <v>-8.7083278917843079E-3</v>
      </c>
      <c r="I53" s="246">
        <f t="shared" si="0"/>
        <v>-1.3423020332140661E-2</v>
      </c>
      <c r="J53" s="246">
        <f t="shared" si="0"/>
        <v>-1.0000083334583311E-2</v>
      </c>
      <c r="K53" s="246">
        <f t="shared" si="0"/>
        <v>-1.826296520095378E-2</v>
      </c>
      <c r="L53" s="246">
        <f t="shared" si="0"/>
        <v>-7.3983074814449245E-3</v>
      </c>
      <c r="M53" s="246">
        <f t="shared" si="0"/>
        <v>-4.1088879780241366E-2</v>
      </c>
      <c r="N53" s="246">
        <f t="shared" si="0"/>
        <v>-3.8086408623089527E-2</v>
      </c>
      <c r="O53" s="246">
        <f t="shared" si="0"/>
        <v>-2.1152375005226681E-2</v>
      </c>
      <c r="P53" s="246">
        <f t="shared" si="0"/>
        <v>-2.5673955052458097E-3</v>
      </c>
      <c r="Q53" s="246">
        <f t="shared" si="0"/>
        <v>-2.6229454658594026E-2</v>
      </c>
      <c r="R53" s="246"/>
      <c r="S53" s="246"/>
    </row>
    <row r="54" spans="1:19">
      <c r="A54" s="28">
        <v>43280</v>
      </c>
      <c r="B54" s="246">
        <f t="shared" si="1"/>
        <v>0</v>
      </c>
      <c r="C54" s="246">
        <f t="shared" si="0"/>
        <v>1.1709735672907919E-2</v>
      </c>
      <c r="D54" s="246">
        <f t="shared" si="0"/>
        <v>0</v>
      </c>
      <c r="E54" s="246">
        <f t="shared" si="0"/>
        <v>1.3921338518608014E-2</v>
      </c>
      <c r="F54" s="246">
        <f t="shared" si="0"/>
        <v>-8.8496152769824993E-3</v>
      </c>
      <c r="G54" s="246">
        <f t="shared" si="0"/>
        <v>1.522099401035517E-2</v>
      </c>
      <c r="H54" s="246">
        <f t="shared" si="0"/>
        <v>2.8737609767356731E-2</v>
      </c>
      <c r="I54" s="246">
        <f t="shared" si="0"/>
        <v>0</v>
      </c>
      <c r="J54" s="246">
        <f t="shared" si="0"/>
        <v>1.0000083334583179E-2</v>
      </c>
      <c r="K54" s="246">
        <f t="shared" si="0"/>
        <v>1.9296557024236511E-2</v>
      </c>
      <c r="L54" s="246">
        <f t="shared" si="0"/>
        <v>9.8522964430116395E-3</v>
      </c>
      <c r="M54" s="246">
        <f t="shared" si="0"/>
        <v>1.0431578709815498E-2</v>
      </c>
      <c r="N54" s="246">
        <f t="shared" si="0"/>
        <v>2.6602029747384886E-2</v>
      </c>
      <c r="O54" s="246">
        <f t="shared" si="0"/>
        <v>-9.5466118835800008E-3</v>
      </c>
      <c r="P54" s="246">
        <f t="shared" si="0"/>
        <v>2.5673955052457334E-3</v>
      </c>
      <c r="Q54" s="246">
        <f t="shared" si="0"/>
        <v>1.2672858232890948E-2</v>
      </c>
      <c r="R54" s="246"/>
      <c r="S54" s="246"/>
    </row>
    <row r="55" spans="1:19">
      <c r="A55" s="28">
        <v>43283</v>
      </c>
      <c r="B55" s="246">
        <f t="shared" si="1"/>
        <v>1.3857034661426281E-2</v>
      </c>
      <c r="C55" s="246">
        <f t="shared" si="0"/>
        <v>0</v>
      </c>
      <c r="D55" s="246">
        <f t="shared" si="0"/>
        <v>3.9920212695374567E-3</v>
      </c>
      <c r="E55" s="246">
        <f t="shared" si="0"/>
        <v>-3.517361417826715E-2</v>
      </c>
      <c r="F55" s="246">
        <f t="shared" si="0"/>
        <v>6.644542718668732E-3</v>
      </c>
      <c r="G55" s="246">
        <f t="shared" si="0"/>
        <v>-1.8293193047325376E-2</v>
      </c>
      <c r="H55" s="246">
        <f t="shared" si="0"/>
        <v>-2.0029281875572416E-2</v>
      </c>
      <c r="I55" s="246">
        <f t="shared" si="0"/>
        <v>-1.0869672236903879E-2</v>
      </c>
      <c r="J55" s="246">
        <f t="shared" si="0"/>
        <v>1.4815085785140682E-2</v>
      </c>
      <c r="K55" s="246">
        <f t="shared" si="0"/>
        <v>-2.1932994090498672E-2</v>
      </c>
      <c r="L55" s="246">
        <f t="shared" si="0"/>
        <v>-1.9802627296179754E-2</v>
      </c>
      <c r="M55" s="246">
        <f t="shared" si="0"/>
        <v>-2.2901764286684455E-2</v>
      </c>
      <c r="N55" s="246">
        <f t="shared" si="0"/>
        <v>-2.4531289680768632E-3</v>
      </c>
      <c r="O55" s="246">
        <f t="shared" si="0"/>
        <v>3.4181288724681194E-2</v>
      </c>
      <c r="P55" s="246">
        <f t="shared" si="0"/>
        <v>-2.5975486403260677E-2</v>
      </c>
      <c r="Q55" s="246">
        <f t="shared" si="0"/>
        <v>-1.2432255119929925E-2</v>
      </c>
      <c r="R55" s="246"/>
      <c r="S55" s="246"/>
    </row>
    <row r="56" spans="1:19">
      <c r="A56" s="28">
        <v>43284</v>
      </c>
      <c r="B56" s="246">
        <f t="shared" si="1"/>
        <v>-8.0599169771002864E-3</v>
      </c>
      <c r="C56" s="246">
        <f t="shared" si="0"/>
        <v>-1.5249562378032031E-2</v>
      </c>
      <c r="D56" s="246">
        <f t="shared" si="0"/>
        <v>-8.0000426670763757E-3</v>
      </c>
      <c r="E56" s="246">
        <f t="shared" si="0"/>
        <v>-4.7846981233361585E-3</v>
      </c>
      <c r="F56" s="246">
        <f t="shared" si="0"/>
        <v>-4.4247859803558066E-3</v>
      </c>
      <c r="G56" s="246">
        <f t="shared" si="0"/>
        <v>-6.1728591070809675E-3</v>
      </c>
      <c r="H56" s="246">
        <f t="shared" si="0"/>
        <v>7.1994551428543286E-3</v>
      </c>
      <c r="I56" s="246">
        <f t="shared" si="0"/>
        <v>1.0869672236903891E-2</v>
      </c>
      <c r="J56" s="246">
        <f t="shared" si="0"/>
        <v>-3.7457562534900443E-2</v>
      </c>
      <c r="K56" s="246">
        <f t="shared" si="0"/>
        <v>-1.8114507038776591E-2</v>
      </c>
      <c r="L56" s="246">
        <f t="shared" si="0"/>
        <v>0</v>
      </c>
      <c r="M56" s="246">
        <f t="shared" si="0"/>
        <v>-2.8999536997897602E-3</v>
      </c>
      <c r="N56" s="246">
        <f t="shared" si="0"/>
        <v>7.3414068583678551E-3</v>
      </c>
      <c r="O56" s="246">
        <f t="shared" si="0"/>
        <v>-1.9895331477204729E-2</v>
      </c>
      <c r="P56" s="246">
        <f t="shared" si="0"/>
        <v>2.3408090898015019E-2</v>
      </c>
      <c r="Q56" s="246">
        <f t="shared" si="0"/>
        <v>-3.0787377409264003E-3</v>
      </c>
      <c r="R56" s="246"/>
      <c r="S56" s="246"/>
    </row>
    <row r="57" spans="1:19">
      <c r="A57" s="28">
        <v>43285</v>
      </c>
      <c r="B57" s="246">
        <f t="shared" si="1"/>
        <v>5.7637047167499126E-3</v>
      </c>
      <c r="C57" s="246">
        <f t="shared" si="0"/>
        <v>-1.6686918785014711E-2</v>
      </c>
      <c r="D57" s="246">
        <f t="shared" si="0"/>
        <v>0</v>
      </c>
      <c r="E57" s="246">
        <f t="shared" si="0"/>
        <v>1.664723343315621E-2</v>
      </c>
      <c r="F57" s="246">
        <f t="shared" si="0"/>
        <v>-2.2197567383128881E-3</v>
      </c>
      <c r="G57" s="246">
        <f t="shared" si="0"/>
        <v>-2.5079684397023544E-2</v>
      </c>
      <c r="H57" s="246">
        <f t="shared" si="0"/>
        <v>-1.4451118538174485E-2</v>
      </c>
      <c r="I57" s="246">
        <f t="shared" si="0"/>
        <v>-1.6349138001529526E-2</v>
      </c>
      <c r="J57" s="246">
        <f t="shared" si="0"/>
        <v>1.2642393415176527E-2</v>
      </c>
      <c r="K57" s="246">
        <f t="shared" si="0"/>
        <v>1.4941579998198923E-2</v>
      </c>
      <c r="L57" s="246">
        <f t="shared" si="0"/>
        <v>9.950330853168092E-3</v>
      </c>
      <c r="M57" s="246">
        <f t="shared" si="0"/>
        <v>-1.2664562841321884E-2</v>
      </c>
      <c r="N57" s="246">
        <f t="shared" si="0"/>
        <v>1.3922731103868924E-3</v>
      </c>
      <c r="O57" s="246">
        <f t="shared" si="0"/>
        <v>4.7169898781388667E-3</v>
      </c>
      <c r="P57" s="246">
        <f t="shared" si="0"/>
        <v>-3.3990200228551891E-2</v>
      </c>
      <c r="Q57" s="246">
        <f t="shared" si="0"/>
        <v>-2.0129911784269772E-3</v>
      </c>
      <c r="R57" s="246"/>
      <c r="S57" s="246"/>
    </row>
    <row r="58" spans="1:19">
      <c r="A58" s="28">
        <v>43286</v>
      </c>
      <c r="B58" s="246">
        <f t="shared" si="1"/>
        <v>-3.4542348680874461E-3</v>
      </c>
      <c r="C58" s="246">
        <f t="shared" si="0"/>
        <v>-2.4067400305649764E-3</v>
      </c>
      <c r="D58" s="246">
        <f t="shared" si="0"/>
        <v>-8.0645598367304078E-3</v>
      </c>
      <c r="E58" s="246">
        <f t="shared" si="0"/>
        <v>-4.7281411959459001E-3</v>
      </c>
      <c r="F58" s="246">
        <f t="shared" si="0"/>
        <v>1.5435808129839248E-2</v>
      </c>
      <c r="G58" s="246">
        <f t="shared" si="0"/>
        <v>0</v>
      </c>
      <c r="H58" s="246">
        <f t="shared" si="0"/>
        <v>2.9069787913090896E-3</v>
      </c>
      <c r="I58" s="246">
        <f t="shared" si="0"/>
        <v>2.7101929777791394E-2</v>
      </c>
      <c r="J58" s="246">
        <f t="shared" si="0"/>
        <v>1.496287267671232E-2</v>
      </c>
      <c r="K58" s="246">
        <f t="shared" si="0"/>
        <v>1.8888284520205859E-2</v>
      </c>
      <c r="L58" s="246">
        <f t="shared" si="0"/>
        <v>0</v>
      </c>
      <c r="M58" s="246">
        <f t="shared" si="0"/>
        <v>2.8987536873252406E-2</v>
      </c>
      <c r="N58" s="246">
        <f t="shared" si="0"/>
        <v>-9.7868659534133453E-3</v>
      </c>
      <c r="O58" s="246">
        <f t="shared" si="0"/>
        <v>7.0340266573799817E-3</v>
      </c>
      <c r="P58" s="246">
        <f t="shared" si="0"/>
        <v>1.0582109330537008E-2</v>
      </c>
      <c r="Q58" s="246">
        <f t="shared" si="0"/>
        <v>5.5727615453128139E-3</v>
      </c>
      <c r="R58" s="246"/>
      <c r="S58" s="246"/>
    </row>
    <row r="59" spans="1:19">
      <c r="A59" s="28">
        <v>43287</v>
      </c>
      <c r="B59" s="246">
        <f t="shared" si="1"/>
        <v>-9.2700547962864741E-3</v>
      </c>
      <c r="C59" s="246">
        <f t="shared" si="0"/>
        <v>1.197619104671562E-2</v>
      </c>
      <c r="D59" s="246">
        <f t="shared" si="0"/>
        <v>8.0645598367304946E-3</v>
      </c>
      <c r="E59" s="246">
        <f t="shared" si="0"/>
        <v>-1.1919092237210311E-2</v>
      </c>
      <c r="F59" s="246">
        <f t="shared" si="0"/>
        <v>8.1892535830722618E-2</v>
      </c>
      <c r="G59" s="246">
        <f t="shared" si="0"/>
        <v>1.5748356968139112E-2</v>
      </c>
      <c r="H59" s="246">
        <f t="shared" si="0"/>
        <v>-2.6472134041976712E-2</v>
      </c>
      <c r="I59" s="246">
        <f t="shared" si="0"/>
        <v>-2.1622464013165657E-2</v>
      </c>
      <c r="J59" s="246">
        <f t="shared" si="0"/>
        <v>4.3590436074861773E-2</v>
      </c>
      <c r="K59" s="246">
        <f t="shared" si="0"/>
        <v>-8.3507792174199631E-3</v>
      </c>
      <c r="L59" s="246">
        <f t="shared" si="0"/>
        <v>2.4721891453890728E-3</v>
      </c>
      <c r="M59" s="246">
        <f t="shared" si="0"/>
        <v>-1.2458234922041839E-2</v>
      </c>
      <c r="N59" s="246">
        <f t="shared" si="0"/>
        <v>2.2574322038539194E-2</v>
      </c>
      <c r="O59" s="246">
        <f t="shared" si="0"/>
        <v>4.3435399031772015E-2</v>
      </c>
      <c r="P59" s="246">
        <f t="shared" si="0"/>
        <v>1.0471299867295437E-2</v>
      </c>
      <c r="Q59" s="246">
        <f t="shared" si="0"/>
        <v>-2.0459886383801642E-3</v>
      </c>
      <c r="R59" s="246"/>
      <c r="S59" s="246"/>
    </row>
    <row r="60" spans="1:19">
      <c r="A60" s="28">
        <v>43290</v>
      </c>
      <c r="B60" s="246">
        <f t="shared" si="1"/>
        <v>1.1634672632980494E-3</v>
      </c>
      <c r="C60" s="246">
        <f t="shared" si="0"/>
        <v>5.9347355198145265E-3</v>
      </c>
      <c r="D60" s="246">
        <f t="shared" si="0"/>
        <v>0</v>
      </c>
      <c r="E60" s="246">
        <f t="shared" si="0"/>
        <v>0</v>
      </c>
      <c r="F60" s="246">
        <f t="shared" si="0"/>
        <v>8.0321716972642527E-3</v>
      </c>
      <c r="G60" s="246">
        <f t="shared" si="0"/>
        <v>2.1639175103481248E-2</v>
      </c>
      <c r="H60" s="246">
        <f t="shared" si="0"/>
        <v>2.3565155250667533E-2</v>
      </c>
      <c r="I60" s="246">
        <f t="shared" si="0"/>
        <v>5.4496047675646848E-3</v>
      </c>
      <c r="J60" s="246">
        <f t="shared" si="0"/>
        <v>-2.8848154337658392E-2</v>
      </c>
      <c r="K60" s="246">
        <f t="shared" si="0"/>
        <v>1.1464429890699434E-2</v>
      </c>
      <c r="L60" s="246">
        <f t="shared" si="0"/>
        <v>0</v>
      </c>
      <c r="M60" s="246">
        <f t="shared" si="0"/>
        <v>1.436118506812778E-2</v>
      </c>
      <c r="N60" s="246">
        <f t="shared" si="0"/>
        <v>6.8657743857355145E-4</v>
      </c>
      <c r="O60" s="246">
        <f t="shared" si="0"/>
        <v>-4.4843124473285759E-3</v>
      </c>
      <c r="P60" s="246">
        <f t="shared" si="0"/>
        <v>-2.3716526617316044E-2</v>
      </c>
      <c r="Q60" s="246">
        <f t="shared" si="0"/>
        <v>3.6210864064917213E-3</v>
      </c>
      <c r="R60" s="246"/>
      <c r="S60" s="246"/>
    </row>
    <row r="61" spans="1:19">
      <c r="A61" s="28">
        <v>43291</v>
      </c>
      <c r="B61" s="246">
        <f t="shared" si="1"/>
        <v>-5.8309203107930986E-3</v>
      </c>
      <c r="C61" s="246">
        <f t="shared" si="0"/>
        <v>-1.1841327612166937E-3</v>
      </c>
      <c r="D61" s="246">
        <f t="shared" si="0"/>
        <v>0</v>
      </c>
      <c r="E61" s="246">
        <f t="shared" si="0"/>
        <v>1.1919092237210284E-2</v>
      </c>
      <c r="F61" s="246">
        <f t="shared" si="0"/>
        <v>3.1498667059371016E-2</v>
      </c>
      <c r="G61" s="246">
        <f t="shared" si="0"/>
        <v>-3.0627895305457668E-3</v>
      </c>
      <c r="H61" s="246">
        <f t="shared" si="0"/>
        <v>-1.3187004281953801E-2</v>
      </c>
      <c r="I61" s="246">
        <f t="shared" si="0"/>
        <v>0</v>
      </c>
      <c r="J61" s="246">
        <f t="shared" si="0"/>
        <v>2.8848154337658343E-2</v>
      </c>
      <c r="K61" s="246">
        <f t="shared" si="0"/>
        <v>2.051353983310281E-2</v>
      </c>
      <c r="L61" s="246">
        <f t="shared" si="0"/>
        <v>-2.4721891453890368E-3</v>
      </c>
      <c r="M61" s="246">
        <f t="shared" si="0"/>
        <v>1.3220211428134737E-2</v>
      </c>
      <c r="N61" s="246">
        <f t="shared" si="0"/>
        <v>3.5730123613765145E-2</v>
      </c>
      <c r="O61" s="246">
        <f t="shared" si="0"/>
        <v>1.2283794882152355E-2</v>
      </c>
      <c r="P61" s="246">
        <f t="shared" si="0"/>
        <v>1.3245226750020505E-2</v>
      </c>
      <c r="Q61" s="246">
        <f t="shared" si="0"/>
        <v>7.4149222183205014E-3</v>
      </c>
      <c r="R61" s="246"/>
      <c r="S61" s="246"/>
    </row>
    <row r="62" spans="1:19">
      <c r="A62" s="28">
        <v>43292</v>
      </c>
      <c r="B62" s="246">
        <f t="shared" si="1"/>
        <v>-1.8890762469554061E-2</v>
      </c>
      <c r="C62" s="246">
        <f t="shared" si="0"/>
        <v>-7.1343941138738683E-3</v>
      </c>
      <c r="D62" s="246">
        <f t="shared" si="0"/>
        <v>0</v>
      </c>
      <c r="E62" s="246">
        <f t="shared" si="0"/>
        <v>-1.1919092237210311E-2</v>
      </c>
      <c r="F62" s="246">
        <f t="shared" si="0"/>
        <v>-1.1696039763191411E-2</v>
      </c>
      <c r="G62" s="246">
        <f t="shared" si="0"/>
        <v>-3.0721990369701403E-3</v>
      </c>
      <c r="H62" s="246">
        <f t="shared" si="0"/>
        <v>1.0271550321829699E-2</v>
      </c>
      <c r="I62" s="246">
        <f t="shared" si="0"/>
        <v>0</v>
      </c>
      <c r="J62" s="246">
        <f t="shared" si="0"/>
        <v>4.728141195946116E-3</v>
      </c>
      <c r="K62" s="246">
        <f t="shared" si="0"/>
        <v>-1.5345569674660421E-2</v>
      </c>
      <c r="L62" s="246">
        <f t="shared" si="0"/>
        <v>1.2300278081651687E-2</v>
      </c>
      <c r="M62" s="246">
        <f t="shared" si="0"/>
        <v>-1.7029739844802296E-2</v>
      </c>
      <c r="N62" s="246">
        <f t="shared" si="0"/>
        <v>-1.5685287370817574E-2</v>
      </c>
      <c r="O62" s="246">
        <f t="shared" si="0"/>
        <v>0</v>
      </c>
      <c r="P62" s="246">
        <f t="shared" si="0"/>
        <v>1.0471299867295437E-2</v>
      </c>
      <c r="Q62" s="246">
        <f t="shared" si="0"/>
        <v>-1.149124180578278E-2</v>
      </c>
      <c r="R62" s="246"/>
      <c r="S62" s="246"/>
    </row>
    <row r="63" spans="1:19">
      <c r="A63" s="28">
        <v>43293</v>
      </c>
      <c r="B63" s="246">
        <f t="shared" si="1"/>
        <v>1.3025643017155843E-2</v>
      </c>
      <c r="C63" s="246">
        <f t="shared" si="0"/>
        <v>0</v>
      </c>
      <c r="D63" s="246">
        <f t="shared" si="0"/>
        <v>-4.0241502997253797E-3</v>
      </c>
      <c r="E63" s="246">
        <f t="shared" si="0"/>
        <v>-4.8077015681032322E-3</v>
      </c>
      <c r="F63" s="246">
        <f t="shared" si="0"/>
        <v>-7.874056430905883E-3</v>
      </c>
      <c r="G63" s="246">
        <f t="shared" si="0"/>
        <v>-6.1728591070809675E-3</v>
      </c>
      <c r="H63" s="246">
        <f t="shared" si="0"/>
        <v>0</v>
      </c>
      <c r="I63" s="246">
        <f t="shared" si="0"/>
        <v>1.6172859245600968E-2</v>
      </c>
      <c r="J63" s="246">
        <f t="shared" si="0"/>
        <v>9.3897403498391374E-3</v>
      </c>
      <c r="K63" s="246">
        <f t="shared" si="0"/>
        <v>-1.5475886503778218E-3</v>
      </c>
      <c r="L63" s="246">
        <f t="shared" si="0"/>
        <v>2.4420036555515873E-3</v>
      </c>
      <c r="M63" s="246">
        <f t="shared" si="0"/>
        <v>-1.0551656651460288E-2</v>
      </c>
      <c r="N63" s="246">
        <f t="shared" si="0"/>
        <v>3.438355232394421E-2</v>
      </c>
      <c r="O63" s="246">
        <f t="shared" si="0"/>
        <v>1.1092624542857557E-3</v>
      </c>
      <c r="P63" s="246">
        <f t="shared" si="0"/>
        <v>-1.5748356968139168E-2</v>
      </c>
      <c r="Q63" s="246">
        <f t="shared" si="0"/>
        <v>7.6045993852192125E-3</v>
      </c>
      <c r="R63" s="246"/>
      <c r="S63" s="246"/>
    </row>
    <row r="64" spans="1:19">
      <c r="A64" s="28">
        <v>43294</v>
      </c>
      <c r="B64" s="246">
        <f t="shared" si="1"/>
        <v>1.1696039763191236E-2</v>
      </c>
      <c r="C64" s="246">
        <f t="shared" ref="C64:Q78" si="2">LN(C19/C18)</f>
        <v>3.5735594908649221E-3</v>
      </c>
      <c r="D64" s="246">
        <f t="shared" si="2"/>
        <v>1.600034134644112E-2</v>
      </c>
      <c r="E64" s="246">
        <f t="shared" si="2"/>
        <v>1.4354313451683122E-2</v>
      </c>
      <c r="F64" s="246">
        <f t="shared" si="2"/>
        <v>-1.1928570865273732E-2</v>
      </c>
      <c r="G64" s="246">
        <f t="shared" si="2"/>
        <v>3.0911925696728796E-3</v>
      </c>
      <c r="H64" s="246">
        <f t="shared" si="2"/>
        <v>2.1661496781179467E-2</v>
      </c>
      <c r="I64" s="246">
        <f t="shared" si="2"/>
        <v>0</v>
      </c>
      <c r="J64" s="246">
        <f t="shared" si="2"/>
        <v>-9.3897403498390316E-3</v>
      </c>
      <c r="K64" s="246">
        <f t="shared" si="2"/>
        <v>1.4860637300115939E-2</v>
      </c>
      <c r="L64" s="246">
        <f t="shared" si="2"/>
        <v>0</v>
      </c>
      <c r="M64" s="246">
        <f t="shared" si="2"/>
        <v>3.9702757028607247E-2</v>
      </c>
      <c r="N64" s="246">
        <f t="shared" si="2"/>
        <v>1.3557341285761476E-2</v>
      </c>
      <c r="O64" s="246">
        <f t="shared" si="2"/>
        <v>-2.2197567383128881E-3</v>
      </c>
      <c r="P64" s="246">
        <f t="shared" si="2"/>
        <v>1.3140793561058328E-2</v>
      </c>
      <c r="Q64" s="246">
        <f t="shared" si="2"/>
        <v>1.2560341047987271E-2</v>
      </c>
      <c r="R64" s="246"/>
      <c r="S64" s="246"/>
    </row>
    <row r="65" spans="1:19">
      <c r="A65" s="28">
        <v>43297</v>
      </c>
      <c r="B65" s="246">
        <f t="shared" si="1"/>
        <v>3.4823018358747116E-3</v>
      </c>
      <c r="C65" s="246">
        <f t="shared" si="2"/>
        <v>1.7678716168793993E-2</v>
      </c>
      <c r="D65" s="246">
        <f t="shared" si="2"/>
        <v>7.9051795071132473E-3</v>
      </c>
      <c r="E65" s="246">
        <f t="shared" si="2"/>
        <v>-7.1514011576252401E-3</v>
      </c>
      <c r="F65" s="246">
        <f t="shared" si="2"/>
        <v>0</v>
      </c>
      <c r="G65" s="246">
        <f t="shared" si="2"/>
        <v>1.8349138668196617E-2</v>
      </c>
      <c r="H65" s="246">
        <f t="shared" si="2"/>
        <v>5.5569851154810786E-2</v>
      </c>
      <c r="I65" s="246">
        <f t="shared" si="2"/>
        <v>0</v>
      </c>
      <c r="J65" s="246">
        <f t="shared" si="2"/>
        <v>0</v>
      </c>
      <c r="K65" s="246">
        <f t="shared" si="2"/>
        <v>2.0325210249222091E-3</v>
      </c>
      <c r="L65" s="246">
        <f t="shared" si="2"/>
        <v>0</v>
      </c>
      <c r="M65" s="246">
        <f t="shared" si="2"/>
        <v>9.2251576748259081E-3</v>
      </c>
      <c r="N65" s="246">
        <f t="shared" si="2"/>
        <v>-7.4014818981855543E-3</v>
      </c>
      <c r="O65" s="246">
        <f t="shared" si="2"/>
        <v>0</v>
      </c>
      <c r="P65" s="246">
        <f t="shared" si="2"/>
        <v>2.6075634070807695E-3</v>
      </c>
      <c r="Q65" s="246">
        <f t="shared" si="2"/>
        <v>4.9750695040830777E-3</v>
      </c>
      <c r="R65" s="246"/>
      <c r="S65" s="246"/>
    </row>
    <row r="66" spans="1:19">
      <c r="A66" s="28">
        <v>43298</v>
      </c>
      <c r="B66" s="246">
        <f t="shared" si="1"/>
        <v>-5.8105915954657413E-3</v>
      </c>
      <c r="C66" s="246">
        <f t="shared" si="2"/>
        <v>6.9848945219507484E-3</v>
      </c>
      <c r="D66" s="246">
        <f t="shared" si="2"/>
        <v>-7.9051795071132611E-3</v>
      </c>
      <c r="E66" s="246">
        <f t="shared" si="2"/>
        <v>-1.2033839563723565E-2</v>
      </c>
      <c r="F66" s="246">
        <f t="shared" si="2"/>
        <v>7.9681696491768813E-3</v>
      </c>
      <c r="G66" s="246">
        <f t="shared" si="2"/>
        <v>-9.1324835632725868E-3</v>
      </c>
      <c r="H66" s="246">
        <f t="shared" si="2"/>
        <v>-5.9864775437691628E-2</v>
      </c>
      <c r="I66" s="246">
        <f t="shared" si="2"/>
        <v>-1.3459153374004801E-2</v>
      </c>
      <c r="J66" s="246">
        <f t="shared" si="2"/>
        <v>1.4051753455650287E-2</v>
      </c>
      <c r="K66" s="246">
        <f t="shared" si="2"/>
        <v>-1.0717122224473446E-2</v>
      </c>
      <c r="L66" s="246">
        <f t="shared" si="2"/>
        <v>1.2121360532345041E-2</v>
      </c>
      <c r="M66" s="246">
        <f t="shared" si="2"/>
        <v>-3.6798569584006197E-3</v>
      </c>
      <c r="N66" s="246">
        <f t="shared" si="2"/>
        <v>1.2199188206348278E-2</v>
      </c>
      <c r="O66" s="246">
        <f t="shared" si="2"/>
        <v>1.1104942840271153E-3</v>
      </c>
      <c r="P66" s="246">
        <f t="shared" si="2"/>
        <v>-1.0471299867295366E-2</v>
      </c>
      <c r="Q66" s="246">
        <f t="shared" si="2"/>
        <v>-4.7026244122953277E-4</v>
      </c>
      <c r="R66" s="246"/>
      <c r="S66" s="246"/>
    </row>
    <row r="67" spans="1:19">
      <c r="A67" s="28">
        <v>43299</v>
      </c>
      <c r="B67" s="246">
        <f t="shared" si="1"/>
        <v>9.2808090744727831E-3</v>
      </c>
      <c r="C67" s="246">
        <f t="shared" si="2"/>
        <v>1.8391322971423669E-2</v>
      </c>
      <c r="D67" s="246">
        <f t="shared" si="2"/>
        <v>-2.0040750883446153E-2</v>
      </c>
      <c r="E67" s="246">
        <f t="shared" si="2"/>
        <v>4.8309272696655924E-3</v>
      </c>
      <c r="F67" s="246">
        <f t="shared" si="2"/>
        <v>0</v>
      </c>
      <c r="G67" s="246">
        <f t="shared" si="2"/>
        <v>2.4170360927812971E-2</v>
      </c>
      <c r="H67" s="246">
        <f t="shared" si="2"/>
        <v>1.4245255136048924E-2</v>
      </c>
      <c r="I67" s="246">
        <f t="shared" si="2"/>
        <v>0</v>
      </c>
      <c r="J67" s="246">
        <f t="shared" si="2"/>
        <v>-1.4051753455650302E-2</v>
      </c>
      <c r="K67" s="246">
        <f t="shared" si="2"/>
        <v>-4.6284474501869493E-3</v>
      </c>
      <c r="L67" s="246">
        <f t="shared" si="2"/>
        <v>-1.2121360532344963E-2</v>
      </c>
      <c r="M67" s="246">
        <f t="shared" si="2"/>
        <v>1.0087201533401115E-2</v>
      </c>
      <c r="N67" s="246">
        <f t="shared" si="2"/>
        <v>1.7710772862924141E-2</v>
      </c>
      <c r="O67" s="246">
        <f t="shared" si="2"/>
        <v>3.324102783838621E-3</v>
      </c>
      <c r="P67" s="246">
        <f t="shared" si="2"/>
        <v>0</v>
      </c>
      <c r="Q67" s="246">
        <f t="shared" si="2"/>
        <v>1.0954349922713951E-2</v>
      </c>
      <c r="R67" s="246"/>
      <c r="S67" s="246"/>
    </row>
    <row r="68" spans="1:19">
      <c r="A68" s="28">
        <v>43300</v>
      </c>
      <c r="B68" s="246">
        <f t="shared" si="1"/>
        <v>-6.9525193148817525E-3</v>
      </c>
      <c r="C68" s="246">
        <f t="shared" si="2"/>
        <v>-2.2805026987252177E-3</v>
      </c>
      <c r="D68" s="246">
        <f t="shared" si="2"/>
        <v>2.7945930390559322E-2</v>
      </c>
      <c r="E68" s="246">
        <f t="shared" si="2"/>
        <v>9.5923996914395078E-3</v>
      </c>
      <c r="F68" s="246">
        <f t="shared" si="2"/>
        <v>3.9604012160969143E-3</v>
      </c>
      <c r="G68" s="246">
        <f t="shared" si="2"/>
        <v>-2.1116923440922697E-2</v>
      </c>
      <c r="H68" s="246">
        <f t="shared" si="2"/>
        <v>-2.578939488291429E-2</v>
      </c>
      <c r="I68" s="246">
        <f t="shared" si="2"/>
        <v>-2.4692612590371411E-2</v>
      </c>
      <c r="J68" s="246">
        <f t="shared" si="2"/>
        <v>-9.47874395454377E-3</v>
      </c>
      <c r="K68" s="246">
        <f t="shared" si="2"/>
        <v>2.5740039951728426E-3</v>
      </c>
      <c r="L68" s="246">
        <f t="shared" si="2"/>
        <v>4.8661896511729063E-3</v>
      </c>
      <c r="M68" s="246">
        <f t="shared" si="2"/>
        <v>-6.407344575000435E-3</v>
      </c>
      <c r="N68" s="246">
        <f t="shared" si="2"/>
        <v>-2.9587015805687469E-2</v>
      </c>
      <c r="O68" s="246">
        <f t="shared" si="2"/>
        <v>1.1055833077496541E-3</v>
      </c>
      <c r="P68" s="246">
        <f t="shared" si="2"/>
        <v>2.62812240626963E-3</v>
      </c>
      <c r="Q68" s="246">
        <f t="shared" si="2"/>
        <v>-9.2702654249233758E-3</v>
      </c>
      <c r="R68" s="246"/>
      <c r="S68" s="246"/>
    </row>
    <row r="69" spans="1:19">
      <c r="A69" s="28">
        <v>43301</v>
      </c>
      <c r="B69" s="246">
        <f t="shared" si="1"/>
        <v>0</v>
      </c>
      <c r="C69" s="246">
        <f t="shared" si="2"/>
        <v>-2.309571479464928E-2</v>
      </c>
      <c r="D69" s="246">
        <f t="shared" si="2"/>
        <v>-1.5873349156290122E-2</v>
      </c>
      <c r="E69" s="246">
        <f t="shared" si="2"/>
        <v>-2.1713760223784247E-2</v>
      </c>
      <c r="F69" s="246">
        <f t="shared" si="2"/>
        <v>8.3381608939051208E-2</v>
      </c>
      <c r="G69" s="246">
        <f t="shared" si="2"/>
        <v>0</v>
      </c>
      <c r="H69" s="246">
        <f t="shared" si="2"/>
        <v>-2.0528580141128707E-2</v>
      </c>
      <c r="I69" s="246">
        <f t="shared" si="2"/>
        <v>0</v>
      </c>
      <c r="J69" s="246">
        <f t="shared" si="2"/>
        <v>-9.5694510161506725E-3</v>
      </c>
      <c r="K69" s="246">
        <f t="shared" si="2"/>
        <v>-2.2356012947211002E-2</v>
      </c>
      <c r="L69" s="246">
        <f t="shared" si="2"/>
        <v>1.4458083175229917E-2</v>
      </c>
      <c r="M69" s="246">
        <f t="shared" si="2"/>
        <v>-3.266739383165302E-2</v>
      </c>
      <c r="N69" s="246">
        <f t="shared" si="2"/>
        <v>5.1529904684052986E-3</v>
      </c>
      <c r="O69" s="246">
        <f t="shared" si="2"/>
        <v>-1.105583307749644E-3</v>
      </c>
      <c r="P69" s="246">
        <f t="shared" si="2"/>
        <v>2.6212334798740656E-3</v>
      </c>
      <c r="Q69" s="246">
        <f t="shared" si="2"/>
        <v>-1.6147622391342323E-2</v>
      </c>
      <c r="R69" s="246"/>
      <c r="S69" s="246"/>
    </row>
    <row r="70" spans="1:19">
      <c r="A70" s="28">
        <v>43304</v>
      </c>
      <c r="B70" s="246">
        <f t="shared" si="1"/>
        <v>-7.0011954589835881E-3</v>
      </c>
      <c r="C70" s="246">
        <f t="shared" si="2"/>
        <v>-5.8582475683680926E-3</v>
      </c>
      <c r="D70" s="246">
        <f t="shared" si="2"/>
        <v>0</v>
      </c>
      <c r="E70" s="246">
        <f t="shared" si="2"/>
        <v>0</v>
      </c>
      <c r="F70" s="246">
        <f t="shared" si="2"/>
        <v>-1.834913866819643E-2</v>
      </c>
      <c r="G70" s="246">
        <f t="shared" si="2"/>
        <v>3.8868868899372987E-2</v>
      </c>
      <c r="H70" s="246">
        <f t="shared" si="2"/>
        <v>1.4803851704342031E-3</v>
      </c>
      <c r="I70" s="246">
        <f t="shared" si="2"/>
        <v>-3.1032109247728524E-2</v>
      </c>
      <c r="J70" s="246">
        <f t="shared" si="2"/>
        <v>-3.4233171642242329E-2</v>
      </c>
      <c r="K70" s="246">
        <f t="shared" si="2"/>
        <v>1.4614038793595749E-2</v>
      </c>
      <c r="L70" s="246">
        <f t="shared" si="2"/>
        <v>-7.2029122940578854E-3</v>
      </c>
      <c r="M70" s="246">
        <f t="shared" si="2"/>
        <v>1.7866013529390871E-2</v>
      </c>
      <c r="N70" s="246">
        <f t="shared" si="2"/>
        <v>-5.7989853229116518E-3</v>
      </c>
      <c r="O70" s="246">
        <f t="shared" si="2"/>
        <v>-1.1068069751911064E-3</v>
      </c>
      <c r="P70" s="246">
        <f t="shared" si="2"/>
        <v>1.5584731016698329E-2</v>
      </c>
      <c r="Q70" s="246">
        <f t="shared" si="2"/>
        <v>-3.7984984511351912E-3</v>
      </c>
      <c r="R70" s="246"/>
      <c r="S70" s="246"/>
    </row>
    <row r="71" spans="1:19">
      <c r="A71" s="28">
        <v>43305</v>
      </c>
      <c r="B71" s="246">
        <f t="shared" si="1"/>
        <v>7.0011954589835612E-3</v>
      </c>
      <c r="C71" s="246">
        <f t="shared" si="2"/>
        <v>4.6893403633861208E-3</v>
      </c>
      <c r="D71" s="246">
        <f t="shared" si="2"/>
        <v>0</v>
      </c>
      <c r="E71" s="246">
        <f t="shared" si="2"/>
        <v>-1.4742281737203431E-2</v>
      </c>
      <c r="F71" s="246">
        <f t="shared" si="2"/>
        <v>2.5595547188963723E-2</v>
      </c>
      <c r="G71" s="246">
        <f t="shared" si="2"/>
        <v>-4.1922306386263479E-2</v>
      </c>
      <c r="H71" s="246">
        <f t="shared" si="2"/>
        <v>-8.9153636579522803E-3</v>
      </c>
      <c r="I71" s="246">
        <f t="shared" si="2"/>
        <v>2.8612322810321949E-3</v>
      </c>
      <c r="J71" s="246">
        <f t="shared" si="2"/>
        <v>0</v>
      </c>
      <c r="K71" s="246">
        <f t="shared" si="2"/>
        <v>-5.1948168771040228E-3</v>
      </c>
      <c r="L71" s="246">
        <f t="shared" si="2"/>
        <v>-1.2121360532344963E-2</v>
      </c>
      <c r="M71" s="246">
        <f t="shared" si="2"/>
        <v>8.3527167757284412E-3</v>
      </c>
      <c r="N71" s="246">
        <f t="shared" si="2"/>
        <v>-4.2091692386353385E-3</v>
      </c>
      <c r="O71" s="246">
        <f t="shared" si="2"/>
        <v>-1.1080333543617329E-3</v>
      </c>
      <c r="P71" s="246">
        <f t="shared" si="2"/>
        <v>0</v>
      </c>
      <c r="Q71" s="246">
        <f t="shared" si="2"/>
        <v>-1.6380674471252305E-3</v>
      </c>
      <c r="R71" s="246"/>
      <c r="S71" s="246"/>
    </row>
    <row r="72" spans="1:19">
      <c r="A72" s="28">
        <v>43306</v>
      </c>
      <c r="B72" s="246">
        <f t="shared" si="1"/>
        <v>-5.8309203107930986E-3</v>
      </c>
      <c r="C72" s="246">
        <f t="shared" si="2"/>
        <v>1.5090245723589853E-2</v>
      </c>
      <c r="D72" s="246">
        <f t="shared" si="2"/>
        <v>0</v>
      </c>
      <c r="E72" s="246">
        <f t="shared" si="2"/>
        <v>-2.4783160144670898E-3</v>
      </c>
      <c r="F72" s="246">
        <f t="shared" si="2"/>
        <v>2.8471674081311994E-2</v>
      </c>
      <c r="G72" s="246">
        <f t="shared" si="2"/>
        <v>9.1324835632724723E-3</v>
      </c>
      <c r="H72" s="246">
        <f t="shared" si="2"/>
        <v>7.4349784875179905E-3</v>
      </c>
      <c r="I72" s="246">
        <f t="shared" si="2"/>
        <v>-2.8612322810321234E-3</v>
      </c>
      <c r="J72" s="246">
        <f t="shared" si="2"/>
        <v>-2.010117932108715E-2</v>
      </c>
      <c r="K72" s="246">
        <f t="shared" si="2"/>
        <v>-1.5219396363369655E-2</v>
      </c>
      <c r="L72" s="246">
        <f t="shared" si="2"/>
        <v>0</v>
      </c>
      <c r="M72" s="246">
        <f t="shared" si="2"/>
        <v>-6.4905188446636288E-3</v>
      </c>
      <c r="N72" s="246">
        <f t="shared" si="2"/>
        <v>-5.2049564483015913E-3</v>
      </c>
      <c r="O72" s="246">
        <f t="shared" si="2"/>
        <v>3.3204236373025474E-3</v>
      </c>
      <c r="P72" s="246">
        <f t="shared" si="2"/>
        <v>0</v>
      </c>
      <c r="Q72" s="246">
        <f t="shared" si="2"/>
        <v>3.3398786909412904E-3</v>
      </c>
      <c r="R72" s="246"/>
      <c r="S72" s="246"/>
    </row>
    <row r="73" spans="1:19">
      <c r="A73" s="28">
        <v>43307</v>
      </c>
      <c r="B73" s="246">
        <f t="shared" si="1"/>
        <v>1.0471299867295437E-2</v>
      </c>
      <c r="C73" s="246">
        <f t="shared" si="2"/>
        <v>9.1743762760412295E-3</v>
      </c>
      <c r="D73" s="246">
        <f t="shared" si="2"/>
        <v>1.1928570865273812E-2</v>
      </c>
      <c r="E73" s="246">
        <f t="shared" si="2"/>
        <v>1.7220597751670556E-2</v>
      </c>
      <c r="F73" s="246">
        <f t="shared" si="2"/>
        <v>1.739174271186902E-2</v>
      </c>
      <c r="G73" s="246">
        <f t="shared" si="2"/>
        <v>9.0498355199178562E-3</v>
      </c>
      <c r="H73" s="246">
        <f t="shared" si="2"/>
        <v>-1.4825799602227248E-3</v>
      </c>
      <c r="I73" s="246">
        <f t="shared" si="2"/>
        <v>2.8612322810321949E-3</v>
      </c>
      <c r="J73" s="246">
        <f t="shared" si="2"/>
        <v>2.506396866321622E-2</v>
      </c>
      <c r="K73" s="246">
        <f t="shared" si="2"/>
        <v>9.473755067290179E-3</v>
      </c>
      <c r="L73" s="246">
        <f t="shared" si="2"/>
        <v>7.290433262679274E-3</v>
      </c>
      <c r="M73" s="246">
        <f t="shared" si="2"/>
        <v>1.5690215743087196E-2</v>
      </c>
      <c r="N73" s="246">
        <f t="shared" si="2"/>
        <v>-8.5162650314921096E-3</v>
      </c>
      <c r="O73" s="246">
        <f t="shared" si="2"/>
        <v>-3.3204236373025223E-3</v>
      </c>
      <c r="P73" s="246">
        <f t="shared" si="2"/>
        <v>0</v>
      </c>
      <c r="Q73" s="246">
        <f t="shared" si="2"/>
        <v>3.4876277734816313E-3</v>
      </c>
      <c r="R73" s="246"/>
      <c r="S73" s="246"/>
    </row>
    <row r="74" spans="1:19">
      <c r="A74" s="28">
        <v>43308</v>
      </c>
      <c r="B74" s="246">
        <f t="shared" si="1"/>
        <v>-1.0471299867295366E-2</v>
      </c>
      <c r="C74" s="246">
        <f t="shared" si="2"/>
        <v>-1.2636584004512019E-2</v>
      </c>
      <c r="D74" s="246">
        <f t="shared" si="2"/>
        <v>7.8740564309058656E-3</v>
      </c>
      <c r="E74" s="246">
        <f t="shared" si="2"/>
        <v>-4.8899852941919038E-3</v>
      </c>
      <c r="F74" s="246">
        <f t="shared" si="2"/>
        <v>1.0291686036547724E-2</v>
      </c>
      <c r="G74" s="246">
        <f t="shared" si="2"/>
        <v>1.4903405502574948E-2</v>
      </c>
      <c r="H74" s="246">
        <f t="shared" si="2"/>
        <v>1.9104181310042361E-2</v>
      </c>
      <c r="I74" s="246">
        <f t="shared" si="2"/>
        <v>0</v>
      </c>
      <c r="J74" s="246">
        <f t="shared" si="2"/>
        <v>-9.950330853168092E-3</v>
      </c>
      <c r="K74" s="246">
        <f t="shared" si="2"/>
        <v>-7.3607062092209694E-3</v>
      </c>
      <c r="L74" s="246">
        <f t="shared" si="2"/>
        <v>-2.42424361150628E-3</v>
      </c>
      <c r="M74" s="246">
        <f t="shared" si="2"/>
        <v>-6.4308903302904025E-3</v>
      </c>
      <c r="N74" s="246">
        <f t="shared" si="2"/>
        <v>9.8635549670376705E-4</v>
      </c>
      <c r="O74" s="246">
        <f t="shared" si="2"/>
        <v>-1.1092624542857338E-3</v>
      </c>
      <c r="P74" s="246">
        <f t="shared" si="2"/>
        <v>-2.0834086902842025E-2</v>
      </c>
      <c r="Q74" s="246">
        <f t="shared" si="2"/>
        <v>-5.282590395007539E-3</v>
      </c>
      <c r="R74" s="246"/>
      <c r="S74" s="246"/>
    </row>
    <row r="75" spans="1:19">
      <c r="A75" s="28">
        <v>43311</v>
      </c>
      <c r="B75" s="246">
        <f t="shared" si="1"/>
        <v>1.5090245723589853E-2</v>
      </c>
      <c r="C75" s="246">
        <f t="shared" si="2"/>
        <v>2.3094698486624183E-3</v>
      </c>
      <c r="D75" s="246">
        <f t="shared" si="2"/>
        <v>-1.1834457647002909E-2</v>
      </c>
      <c r="E75" s="246">
        <f t="shared" si="2"/>
        <v>9.7561749453648743E-3</v>
      </c>
      <c r="F75" s="246">
        <f t="shared" si="2"/>
        <v>-1.0291686036547636E-2</v>
      </c>
      <c r="G75" s="246">
        <f t="shared" si="2"/>
        <v>-1.7910926566530219E-2</v>
      </c>
      <c r="H75" s="246">
        <f t="shared" si="2"/>
        <v>1.0137668284455222E-2</v>
      </c>
      <c r="I75" s="246">
        <f t="shared" si="2"/>
        <v>-2.8612322810321234E-3</v>
      </c>
      <c r="J75" s="246">
        <f t="shared" si="2"/>
        <v>-1.2578782206860073E-2</v>
      </c>
      <c r="K75" s="246">
        <f t="shared" si="2"/>
        <v>1.3106347505300583E-2</v>
      </c>
      <c r="L75" s="246">
        <f t="shared" si="2"/>
        <v>-4.8661896511730113E-3</v>
      </c>
      <c r="M75" s="246">
        <f t="shared" si="2"/>
        <v>1.3730192811902037E-2</v>
      </c>
      <c r="N75" s="246">
        <f t="shared" si="2"/>
        <v>-3.6214031347087277E-3</v>
      </c>
      <c r="O75" s="246">
        <f t="shared" si="2"/>
        <v>0</v>
      </c>
      <c r="P75" s="246">
        <f t="shared" si="2"/>
        <v>1.0471299867295437E-2</v>
      </c>
      <c r="Q75" s="246">
        <f t="shared" si="2"/>
        <v>8.9427666546922253E-3</v>
      </c>
      <c r="R75" s="246"/>
      <c r="S75" s="246"/>
    </row>
    <row r="76" spans="1:19">
      <c r="A76" s="28">
        <v>43312</v>
      </c>
      <c r="B76" s="246">
        <f t="shared" si="1"/>
        <v>-1.2753796062570353E-2</v>
      </c>
      <c r="C76" s="246">
        <f t="shared" si="2"/>
        <v>-8.1065875329884851E-3</v>
      </c>
      <c r="D76" s="246">
        <f t="shared" si="2"/>
        <v>0</v>
      </c>
      <c r="E76" s="246">
        <f t="shared" si="2"/>
        <v>7.2551708811717953E-3</v>
      </c>
      <c r="F76" s="246">
        <f t="shared" si="2"/>
        <v>-1.7391742711869107E-2</v>
      </c>
      <c r="G76" s="246">
        <f t="shared" si="2"/>
        <v>-3.0165935394256792E-3</v>
      </c>
      <c r="H76" s="246">
        <f t="shared" si="2"/>
        <v>-1.3053122244579329E-2</v>
      </c>
      <c r="I76" s="246">
        <f t="shared" si="2"/>
        <v>2.8612322810321949E-3</v>
      </c>
      <c r="J76" s="246">
        <f t="shared" si="2"/>
        <v>-2.5348556031880663E-3</v>
      </c>
      <c r="K76" s="246">
        <f t="shared" si="2"/>
        <v>-5.7456412960796253E-3</v>
      </c>
      <c r="L76" s="246">
        <f t="shared" si="2"/>
        <v>-9.8040000966208556E-3</v>
      </c>
      <c r="M76" s="246">
        <f t="shared" si="2"/>
        <v>9.0498355199178562E-3</v>
      </c>
      <c r="N76" s="246">
        <f t="shared" si="2"/>
        <v>5.9191228391949763E-3</v>
      </c>
      <c r="O76" s="246">
        <f t="shared" si="2"/>
        <v>2.2172958086475311E-3</v>
      </c>
      <c r="P76" s="246">
        <f t="shared" si="2"/>
        <v>5.19481687710393E-3</v>
      </c>
      <c r="Q76" s="246">
        <f t="shared" si="2"/>
        <v>4.0147216309682106E-3</v>
      </c>
      <c r="R76" s="246"/>
      <c r="S76" s="246"/>
    </row>
    <row r="77" spans="1:19">
      <c r="A77" s="28">
        <v>43313</v>
      </c>
      <c r="B77" s="246">
        <f t="shared" si="1"/>
        <v>-2.3364496610194874E-3</v>
      </c>
      <c r="C77" s="246">
        <f t="shared" si="2"/>
        <v>-1.1696039763191187E-2</v>
      </c>
      <c r="D77" s="246">
        <f t="shared" si="2"/>
        <v>-2.0040750883446153E-2</v>
      </c>
      <c r="E77" s="246">
        <f t="shared" si="2"/>
        <v>-1.4563364187896555E-2</v>
      </c>
      <c r="F77" s="246">
        <f t="shared" si="2"/>
        <v>6.9930354909706043E-3</v>
      </c>
      <c r="G77" s="246">
        <f t="shared" si="2"/>
        <v>0</v>
      </c>
      <c r="H77" s="246">
        <f t="shared" si="2"/>
        <v>1.88002645001474E-2</v>
      </c>
      <c r="I77" s="246">
        <f t="shared" si="2"/>
        <v>-1.1494379425735134E-2</v>
      </c>
      <c r="J77" s="246">
        <f t="shared" si="2"/>
        <v>-1.5345569674660421E-2</v>
      </c>
      <c r="K77" s="246">
        <f t="shared" si="2"/>
        <v>-2.6226083744369947E-3</v>
      </c>
      <c r="L77" s="246">
        <f t="shared" si="2"/>
        <v>-1.2391732295163384E-2</v>
      </c>
      <c r="M77" s="246">
        <f t="shared" si="2"/>
        <v>3.5971261808496963E-3</v>
      </c>
      <c r="N77" s="246">
        <f t="shared" si="2"/>
        <v>0</v>
      </c>
      <c r="O77" s="246">
        <f t="shared" si="2"/>
        <v>-1.1080333543617329E-3</v>
      </c>
      <c r="P77" s="246">
        <f t="shared" si="2"/>
        <v>0</v>
      </c>
      <c r="Q77" s="246">
        <f t="shared" si="2"/>
        <v>5.6471578568025526E-4</v>
      </c>
      <c r="R77" s="246"/>
      <c r="S77" s="246"/>
    </row>
    <row r="78" spans="1:19">
      <c r="A78" s="28">
        <v>43314</v>
      </c>
      <c r="B78" s="246">
        <f t="shared" si="1"/>
        <v>-7.0422826254129232E-3</v>
      </c>
      <c r="C78" s="246">
        <f t="shared" si="2"/>
        <v>1.4018921179330778E-2</v>
      </c>
      <c r="D78" s="246">
        <f t="shared" si="2"/>
        <v>-8.1301260832501755E-3</v>
      </c>
      <c r="E78" s="246">
        <f t="shared" si="2"/>
        <v>1.456336418789651E-2</v>
      </c>
      <c r="F78" s="246">
        <f t="shared" si="2"/>
        <v>-1.4035318116383481E-2</v>
      </c>
      <c r="G78" s="246">
        <f t="shared" si="2"/>
        <v>-1.2158204479809519E-2</v>
      </c>
      <c r="H78" s="246">
        <f t="shared" si="2"/>
        <v>-8.6331471447030021E-3</v>
      </c>
      <c r="I78" s="246">
        <f t="shared" si="2"/>
        <v>-1.749315744751723E-2</v>
      </c>
      <c r="J78" s="246">
        <f t="shared" si="2"/>
        <v>2.5446665661164391E-2</v>
      </c>
      <c r="K78" s="246">
        <f t="shared" si="2"/>
        <v>-1.8018505502678365E-2</v>
      </c>
      <c r="L78" s="246">
        <f t="shared" si="2"/>
        <v>-2.4968801985871545E-3</v>
      </c>
      <c r="M78" s="246">
        <f t="shared" si="2"/>
        <v>-1.3556466083607964E-2</v>
      </c>
      <c r="N78" s="246">
        <f t="shared" si="2"/>
        <v>5.2321898303021065E-3</v>
      </c>
      <c r="O78" s="246">
        <f t="shared" si="2"/>
        <v>0</v>
      </c>
      <c r="P78" s="246">
        <f t="shared" si="2"/>
        <v>2.0513539833103028E-2</v>
      </c>
      <c r="Q78" s="246">
        <f t="shared" si="2"/>
        <v>-7.551482586678513E-3</v>
      </c>
      <c r="R78" s="246"/>
      <c r="S78" s="246"/>
    </row>
    <row r="79" spans="1:19">
      <c r="A79" s="28">
        <v>43315</v>
      </c>
      <c r="B79" s="246">
        <f t="shared" si="1"/>
        <v>1.2873202936205972E-2</v>
      </c>
      <c r="C79" s="246">
        <f t="shared" ref="C79:Q86" si="3">LN(C34/C33)</f>
        <v>4.6296378987421968E-3</v>
      </c>
      <c r="D79" s="246">
        <f t="shared" si="3"/>
        <v>1.6194685919980606E-2</v>
      </c>
      <c r="E79" s="246">
        <f t="shared" si="3"/>
        <v>-1.212136053234485E-2</v>
      </c>
      <c r="F79" s="246">
        <f t="shared" si="3"/>
        <v>1.0544913176614819E-2</v>
      </c>
      <c r="G79" s="246">
        <f t="shared" si="3"/>
        <v>9.1324835632724723E-3</v>
      </c>
      <c r="H79" s="246">
        <f t="shared" si="3"/>
        <v>1.5770936192995317E-2</v>
      </c>
      <c r="I79" s="246">
        <f t="shared" si="3"/>
        <v>2.8987536873252406E-2</v>
      </c>
      <c r="J79" s="246">
        <f t="shared" si="3"/>
        <v>-1.7744445299071841E-2</v>
      </c>
      <c r="K79" s="246">
        <f t="shared" si="3"/>
        <v>1.959289575178675E-2</v>
      </c>
      <c r="L79" s="246">
        <f t="shared" si="3"/>
        <v>4.9875415110389679E-3</v>
      </c>
      <c r="M79" s="246">
        <f t="shared" si="3"/>
        <v>9.0950438284061273E-4</v>
      </c>
      <c r="N79" s="246">
        <f t="shared" si="3"/>
        <v>1.2639934935819786E-2</v>
      </c>
      <c r="O79" s="246">
        <f t="shared" si="3"/>
        <v>1.1080333543618645E-3</v>
      </c>
      <c r="P79" s="246">
        <f t="shared" si="3"/>
        <v>-1.5345569674660421E-2</v>
      </c>
      <c r="Q79" s="246">
        <f t="shared" si="3"/>
        <v>7.5908694642890621E-3</v>
      </c>
      <c r="R79" s="246"/>
      <c r="S79" s="246"/>
    </row>
    <row r="80" spans="1:19">
      <c r="A80" s="28">
        <v>43318</v>
      </c>
      <c r="B80" s="246">
        <f t="shared" si="1"/>
        <v>0</v>
      </c>
      <c r="C80" s="246">
        <f t="shared" si="3"/>
        <v>-1.0446989964655387E-2</v>
      </c>
      <c r="D80" s="246">
        <f t="shared" si="3"/>
        <v>0</v>
      </c>
      <c r="E80" s="246">
        <f t="shared" si="3"/>
        <v>-2.4420036555517443E-3</v>
      </c>
      <c r="F80" s="246">
        <f t="shared" si="3"/>
        <v>3.4904049397685676E-3</v>
      </c>
      <c r="G80" s="246">
        <f t="shared" si="3"/>
        <v>9.0498355199178562E-3</v>
      </c>
      <c r="H80" s="246">
        <f t="shared" si="3"/>
        <v>-2.7398974188114503E-2</v>
      </c>
      <c r="I80" s="246">
        <f t="shared" si="3"/>
        <v>4.7428693571110826E-2</v>
      </c>
      <c r="J80" s="246">
        <f t="shared" si="3"/>
        <v>1.2706651269114662E-2</v>
      </c>
      <c r="K80" s="246">
        <f t="shared" si="3"/>
        <v>1.1988676298512167E-2</v>
      </c>
      <c r="L80" s="246">
        <f t="shared" si="3"/>
        <v>0</v>
      </c>
      <c r="M80" s="246">
        <f t="shared" si="3"/>
        <v>1.264696170076739E-2</v>
      </c>
      <c r="N80" s="246">
        <f t="shared" si="3"/>
        <v>-8.7336799687545534E-3</v>
      </c>
      <c r="O80" s="246">
        <f t="shared" si="3"/>
        <v>1.7563568938701597E-2</v>
      </c>
      <c r="P80" s="246">
        <f t="shared" si="3"/>
        <v>0</v>
      </c>
      <c r="Q80" s="246">
        <f t="shared" si="3"/>
        <v>-2.7081761352518688E-3</v>
      </c>
      <c r="R80" s="246"/>
      <c r="S80" s="246"/>
    </row>
    <row r="81" spans="1:19">
      <c r="A81" s="28">
        <v>43319</v>
      </c>
      <c r="B81" s="246">
        <f t="shared" si="1"/>
        <v>6.9525193148818835E-3</v>
      </c>
      <c r="C81" s="246">
        <f t="shared" si="3"/>
        <v>3.494470649773557E-3</v>
      </c>
      <c r="D81" s="246">
        <f t="shared" si="3"/>
        <v>0</v>
      </c>
      <c r="E81" s="246">
        <f t="shared" si="3"/>
        <v>0</v>
      </c>
      <c r="F81" s="246">
        <f t="shared" si="3"/>
        <v>-1.4035318116383481E-2</v>
      </c>
      <c r="G81" s="246">
        <f t="shared" si="3"/>
        <v>-3.0075210639553284E-3</v>
      </c>
      <c r="H81" s="246">
        <f t="shared" si="3"/>
        <v>-4.3956114730381093E-3</v>
      </c>
      <c r="I81" s="246">
        <f t="shared" si="3"/>
        <v>-2.728514653203951E-3</v>
      </c>
      <c r="J81" s="246">
        <f t="shared" si="3"/>
        <v>-1.0152371464017962E-2</v>
      </c>
      <c r="K81" s="246">
        <f t="shared" si="3"/>
        <v>-1.5666116744399463E-2</v>
      </c>
      <c r="L81" s="246">
        <f t="shared" si="3"/>
        <v>9.9010709827115368E-3</v>
      </c>
      <c r="M81" s="246">
        <f t="shared" si="3"/>
        <v>8.9366099664069752E-3</v>
      </c>
      <c r="N81" s="246">
        <f t="shared" si="3"/>
        <v>1.9474202843956288E-3</v>
      </c>
      <c r="O81" s="246">
        <f t="shared" si="3"/>
        <v>0</v>
      </c>
      <c r="P81" s="246">
        <f t="shared" si="3"/>
        <v>1.0256500167189061E-2</v>
      </c>
      <c r="Q81" s="246">
        <f t="shared" si="3"/>
        <v>2.1828901706329529E-3</v>
      </c>
      <c r="R81" s="246"/>
      <c r="S81" s="246"/>
    </row>
    <row r="82" spans="1:19">
      <c r="A82" s="28">
        <v>43320</v>
      </c>
      <c r="B82" s="246">
        <f t="shared" si="1"/>
        <v>-1.2783439625674926E-2</v>
      </c>
      <c r="C82" s="246">
        <f t="shared" si="3"/>
        <v>-8.172841755874358E-3</v>
      </c>
      <c r="D82" s="246">
        <f t="shared" si="3"/>
        <v>0</v>
      </c>
      <c r="E82" s="246">
        <f t="shared" si="3"/>
        <v>0</v>
      </c>
      <c r="F82" s="246">
        <f t="shared" si="3"/>
        <v>3.472571137382971E-2</v>
      </c>
      <c r="G82" s="246">
        <f t="shared" si="3"/>
        <v>2.0865138463961756E-2</v>
      </c>
      <c r="H82" s="246">
        <f t="shared" si="3"/>
        <v>-1.4695079793599947E-3</v>
      </c>
      <c r="I82" s="246">
        <f t="shared" si="3"/>
        <v>0</v>
      </c>
      <c r="J82" s="246">
        <f t="shared" si="3"/>
        <v>-3.1090587070031119E-2</v>
      </c>
      <c r="K82" s="246">
        <f t="shared" si="3"/>
        <v>8.3857933762739641E-3</v>
      </c>
      <c r="L82" s="246">
        <f t="shared" si="3"/>
        <v>-2.7467394700610683E-2</v>
      </c>
      <c r="M82" s="246">
        <f t="shared" si="3"/>
        <v>3.5524016043677006E-3</v>
      </c>
      <c r="N82" s="246">
        <f t="shared" si="3"/>
        <v>-9.1205843968090779E-3</v>
      </c>
      <c r="O82" s="246">
        <f t="shared" si="3"/>
        <v>-1.0887317351965606E-3</v>
      </c>
      <c r="P82" s="246">
        <f t="shared" si="3"/>
        <v>1.0152371464017908E-2</v>
      </c>
      <c r="Q82" s="246">
        <f t="shared" si="3"/>
        <v>-4.2782081010425263E-3</v>
      </c>
      <c r="R82" s="246"/>
      <c r="S82" s="246"/>
    </row>
    <row r="83" spans="1:19">
      <c r="A83" s="28">
        <v>43321</v>
      </c>
      <c r="B83" s="246">
        <f t="shared" si="1"/>
        <v>2.3364496610195056E-3</v>
      </c>
      <c r="C83" s="246">
        <f t="shared" si="3"/>
        <v>-3.5231980073169053E-3</v>
      </c>
      <c r="D83" s="246">
        <f t="shared" si="3"/>
        <v>-1.6194685919980606E-2</v>
      </c>
      <c r="E83" s="246">
        <f t="shared" si="3"/>
        <v>-2.4479816386401127E-3</v>
      </c>
      <c r="F83" s="246">
        <f t="shared" si="3"/>
        <v>3.4071583216141346E-3</v>
      </c>
      <c r="G83" s="246">
        <f t="shared" si="3"/>
        <v>0</v>
      </c>
      <c r="H83" s="246">
        <f t="shared" si="3"/>
        <v>-2.9455102297568031E-3</v>
      </c>
      <c r="I83" s="246">
        <f t="shared" si="3"/>
        <v>1.0869672236903891E-2</v>
      </c>
      <c r="J83" s="246">
        <f t="shared" si="3"/>
        <v>1.3072081567352921E-2</v>
      </c>
      <c r="K83" s="246">
        <f t="shared" si="3"/>
        <v>-8.38579337627407E-3</v>
      </c>
      <c r="L83" s="246">
        <f t="shared" si="3"/>
        <v>1.007565198874164E-2</v>
      </c>
      <c r="M83" s="246">
        <f t="shared" si="3"/>
        <v>0</v>
      </c>
      <c r="N83" s="246">
        <f t="shared" si="3"/>
        <v>0</v>
      </c>
      <c r="O83" s="246">
        <f t="shared" si="3"/>
        <v>0</v>
      </c>
      <c r="P83" s="246">
        <f t="shared" si="3"/>
        <v>0</v>
      </c>
      <c r="Q83" s="246">
        <f t="shared" si="3"/>
        <v>-4.4820890931721027E-3</v>
      </c>
      <c r="R83" s="246"/>
      <c r="S83" s="246"/>
    </row>
    <row r="84" spans="1:19">
      <c r="A84" s="28">
        <v>43322</v>
      </c>
      <c r="B84" s="246">
        <f t="shared" si="1"/>
        <v>-3.5067248092100775E-3</v>
      </c>
      <c r="C84" s="246">
        <f t="shared" si="3"/>
        <v>-4.7169898781387982E-3</v>
      </c>
      <c r="D84" s="246">
        <f t="shared" si="3"/>
        <v>4.0733253876358688E-3</v>
      </c>
      <c r="E84" s="246">
        <f t="shared" si="3"/>
        <v>-7.3801072976225337E-3</v>
      </c>
      <c r="F84" s="246">
        <f t="shared" si="3"/>
        <v>-1.7153079226249358E-2</v>
      </c>
      <c r="G84" s="246">
        <f t="shared" si="3"/>
        <v>3.193304710300901E-2</v>
      </c>
      <c r="H84" s="246">
        <f t="shared" si="3"/>
        <v>-2.0865138463961787E-2</v>
      </c>
      <c r="I84" s="246">
        <f t="shared" si="3"/>
        <v>-1.3605652055778709E-2</v>
      </c>
      <c r="J84" s="246">
        <f t="shared" si="3"/>
        <v>5.1813587419975845E-3</v>
      </c>
      <c r="K84" s="246">
        <f t="shared" si="3"/>
        <v>0</v>
      </c>
      <c r="L84" s="246">
        <f t="shared" si="3"/>
        <v>-1.7699577099400975E-2</v>
      </c>
      <c r="M84" s="246">
        <f t="shared" si="3"/>
        <v>-2.6631174194836618E-3</v>
      </c>
      <c r="N84" s="246">
        <f t="shared" si="3"/>
        <v>-2.5854937042456765E-2</v>
      </c>
      <c r="O84" s="246">
        <f t="shared" si="3"/>
        <v>-1.6474837203505097E-2</v>
      </c>
      <c r="P84" s="246">
        <f t="shared" si="3"/>
        <v>0</v>
      </c>
      <c r="Q84" s="246">
        <f t="shared" si="3"/>
        <v>-1.4575999863463021E-2</v>
      </c>
      <c r="R84" s="246"/>
      <c r="S84" s="246"/>
    </row>
    <row r="85" spans="1:19">
      <c r="A85" s="28">
        <v>43325</v>
      </c>
      <c r="B85" s="246">
        <f t="shared" si="1"/>
        <v>-1.415117954624304E-2</v>
      </c>
      <c r="C85" s="246">
        <f t="shared" si="3"/>
        <v>-2.2714664582532167E-2</v>
      </c>
      <c r="D85" s="246">
        <f t="shared" si="3"/>
        <v>-4.0733253876358982E-3</v>
      </c>
      <c r="E85" s="246">
        <f t="shared" si="3"/>
        <v>-1.2422519998557209E-2</v>
      </c>
      <c r="F85" s="246">
        <f t="shared" si="3"/>
        <v>1.3745920904635136E-2</v>
      </c>
      <c r="G85" s="246">
        <f t="shared" si="3"/>
        <v>-6.1875403718087411E-2</v>
      </c>
      <c r="H85" s="246">
        <f t="shared" si="3"/>
        <v>-1.3646913841181879E-2</v>
      </c>
      <c r="I85" s="246">
        <f t="shared" si="3"/>
        <v>-1.3793322132335761E-2</v>
      </c>
      <c r="J85" s="246">
        <f t="shared" si="3"/>
        <v>-2.8835549639887381E-2</v>
      </c>
      <c r="K85" s="246">
        <f t="shared" si="3"/>
        <v>-2.3969190112996277E-2</v>
      </c>
      <c r="L85" s="246">
        <f t="shared" si="3"/>
        <v>-2.5542798050967423E-3</v>
      </c>
      <c r="M85" s="246">
        <f t="shared" si="3"/>
        <v>-3.3441887222632534E-2</v>
      </c>
      <c r="N85" s="246">
        <f t="shared" si="3"/>
        <v>-2.4474369113726149E-2</v>
      </c>
      <c r="O85" s="246">
        <f t="shared" si="3"/>
        <v>-1.0016778243471232E-2</v>
      </c>
      <c r="P85" s="246">
        <f t="shared" si="3"/>
        <v>-2.0408871631207123E-2</v>
      </c>
      <c r="Q85" s="246">
        <f t="shared" si="3"/>
        <v>-3.1441228508923433E-2</v>
      </c>
      <c r="R85" s="246"/>
      <c r="S85" s="246"/>
    </row>
    <row r="86" spans="1:19">
      <c r="A86" s="28">
        <v>43326</v>
      </c>
      <c r="B86" s="246">
        <f t="shared" si="1"/>
        <v>2.3724803536303955E-3</v>
      </c>
      <c r="C86" s="246">
        <f t="shared" si="3"/>
        <v>0</v>
      </c>
      <c r="D86" s="246">
        <f t="shared" si="3"/>
        <v>8.1301260832500888E-3</v>
      </c>
      <c r="E86" s="246">
        <f t="shared" si="3"/>
        <v>0</v>
      </c>
      <c r="F86" s="246">
        <f t="shared" si="3"/>
        <v>-6.849341845574783E-3</v>
      </c>
      <c r="G86" s="246">
        <f t="shared" si="3"/>
        <v>6.1875403718087453E-2</v>
      </c>
      <c r="H86" s="246">
        <f t="shared" si="3"/>
        <v>1.9652937901393819E-2</v>
      </c>
      <c r="I86" s="246">
        <f t="shared" si="3"/>
        <v>-5.1293294387550578E-2</v>
      </c>
      <c r="J86" s="246">
        <f t="shared" si="3"/>
        <v>-3.518630912504369E-2</v>
      </c>
      <c r="K86" s="246">
        <f t="shared" si="3"/>
        <v>2.691791665711353E-3</v>
      </c>
      <c r="L86" s="246">
        <f t="shared" si="3"/>
        <v>1.0178204915756052E-2</v>
      </c>
      <c r="M86" s="246">
        <f t="shared" si="3"/>
        <v>-7.3801072976225337E-3</v>
      </c>
      <c r="N86" s="246">
        <f t="shared" si="3"/>
        <v>1.1632016202499162E-2</v>
      </c>
      <c r="O86" s="246">
        <f t="shared" si="3"/>
        <v>2.2346378014163628E-3</v>
      </c>
      <c r="P86" s="246">
        <f t="shared" si="3"/>
        <v>2.0408871631207033E-2</v>
      </c>
      <c r="Q86" s="246">
        <f t="shared" si="3"/>
        <v>-5.4127951468319177E-4</v>
      </c>
      <c r="R86" s="246"/>
      <c r="S86" s="246"/>
    </row>
    <row r="90" spans="1:19">
      <c r="A90" t="s">
        <v>139</v>
      </c>
      <c r="B90" s="29" t="s">
        <v>7</v>
      </c>
      <c r="C90" t="s">
        <v>17</v>
      </c>
      <c r="D90" s="29" t="s">
        <v>19</v>
      </c>
      <c r="E90" t="s">
        <v>35</v>
      </c>
      <c r="F90" t="s">
        <v>141</v>
      </c>
      <c r="G90" t="s">
        <v>40</v>
      </c>
      <c r="H90" t="s">
        <v>64</v>
      </c>
      <c r="I90" t="s">
        <v>65</v>
      </c>
      <c r="J90" t="s">
        <v>66</v>
      </c>
      <c r="K90" t="s">
        <v>77</v>
      </c>
      <c r="L90" t="s">
        <v>88</v>
      </c>
      <c r="M90" t="s">
        <v>96</v>
      </c>
      <c r="N90" t="s">
        <v>100</v>
      </c>
      <c r="O90" t="s">
        <v>110</v>
      </c>
      <c r="P90" t="s">
        <v>117</v>
      </c>
      <c r="Q90" t="s">
        <v>159</v>
      </c>
    </row>
    <row r="91" spans="1:19">
      <c r="A91" s="28">
        <v>43299</v>
      </c>
    </row>
    <row r="92" spans="1:19">
      <c r="A92" s="28">
        <v>43300</v>
      </c>
      <c r="B92" s="246">
        <f>LN(B23/$B$22)</f>
        <v>-6.9525193148817525E-3</v>
      </c>
      <c r="C92" s="246">
        <f>LN(C23/$C$22)</f>
        <v>-2.2805026987252177E-3</v>
      </c>
      <c r="D92" s="246">
        <f>LN(D23/$D$22)</f>
        <v>2.7945930390559322E-2</v>
      </c>
      <c r="E92" s="246">
        <f>LN(E23/$E$22)</f>
        <v>9.5923996914395078E-3</v>
      </c>
      <c r="F92" s="246">
        <f>LN(F23/$F$22)</f>
        <v>3.9604012160969143E-3</v>
      </c>
      <c r="G92" s="246">
        <f>LN(G23/$G$22)</f>
        <v>-2.1116923440922697E-2</v>
      </c>
      <c r="H92" s="246">
        <f>LN(H23/$H$22)</f>
        <v>-2.578939488291429E-2</v>
      </c>
      <c r="I92" s="246">
        <f>LN(I23/$I$22)</f>
        <v>-2.4692612590371411E-2</v>
      </c>
      <c r="J92" s="246">
        <f>LN(J23/$J$22)</f>
        <v>-9.47874395454377E-3</v>
      </c>
      <c r="K92" s="246">
        <f>LN(K23/$K$22)</f>
        <v>2.5740039951728426E-3</v>
      </c>
      <c r="L92" s="246">
        <f>LN(L23/$L$22)</f>
        <v>4.8661896511729063E-3</v>
      </c>
      <c r="M92" s="246">
        <f>LN(M23/$M$22)</f>
        <v>-6.407344575000435E-3</v>
      </c>
      <c r="N92" s="246">
        <f>LN(N23/$N$22)</f>
        <v>-2.9587015805687469E-2</v>
      </c>
      <c r="O92" s="246">
        <f>LN(O23/$O$22)</f>
        <v>1.1055833077496541E-3</v>
      </c>
      <c r="P92" s="246">
        <f>LN(P23/$P$22)</f>
        <v>2.62812240626963E-3</v>
      </c>
      <c r="Q92" s="246">
        <f>LN(Q23/$Q$22)</f>
        <v>-9.2702654249233758E-3</v>
      </c>
    </row>
    <row r="93" spans="1:19">
      <c r="A93" s="28">
        <v>43301</v>
      </c>
      <c r="B93" s="246">
        <f t="shared" ref="B93:B110" si="4">LN(B24/$B$22)</f>
        <v>-6.9525193148817525E-3</v>
      </c>
      <c r="C93" s="246">
        <f t="shared" ref="C93:C110" si="5">LN(C24/$C$22)</f>
        <v>-2.5376217493374417E-2</v>
      </c>
      <c r="D93" s="246">
        <f t="shared" ref="D93:D110" si="6">LN(D24/$D$22)</f>
        <v>1.207258123426924E-2</v>
      </c>
      <c r="E93" s="246">
        <f t="shared" ref="E93:E110" si="7">LN(E24/$E$22)</f>
        <v>-1.212136053234485E-2</v>
      </c>
      <c r="F93" s="246">
        <f t="shared" ref="F93:F110" si="8">LN(F24/$F$22)</f>
        <v>8.7342010155147892E-2</v>
      </c>
      <c r="G93" s="246">
        <f t="shared" ref="G93:G110" si="9">LN(G24/$G$22)</f>
        <v>-2.1116923440922697E-2</v>
      </c>
      <c r="H93" s="246">
        <f t="shared" ref="H93:H110" si="10">LN(H24/$H$22)</f>
        <v>-4.6317975024042939E-2</v>
      </c>
      <c r="I93" s="246">
        <f t="shared" ref="I93:I110" si="11">LN(I24/$I$22)</f>
        <v>-2.4692612590371411E-2</v>
      </c>
      <c r="J93" s="246">
        <f t="shared" ref="J93:J110" si="12">LN(J24/$J$22)</f>
        <v>-1.9048194970694474E-2</v>
      </c>
      <c r="K93" s="246">
        <f t="shared" ref="K93:K110" si="13">LN(K24/$K$22)</f>
        <v>-1.9782008952038129E-2</v>
      </c>
      <c r="L93" s="246">
        <f t="shared" ref="L93:L110" si="14">LN(L24/$L$22)</f>
        <v>1.9324272826402842E-2</v>
      </c>
      <c r="M93" s="246">
        <f t="shared" ref="M93:M110" si="15">LN(M24/$M$22)</f>
        <v>-3.9074738406653362E-2</v>
      </c>
      <c r="N93" s="246">
        <f t="shared" ref="N93:N110" si="16">LN(N24/$N$22)</f>
        <v>-2.4434025337282023E-2</v>
      </c>
      <c r="O93" s="246">
        <f t="shared" ref="O93:O110" si="17">LN(O24/$O$22)</f>
        <v>0</v>
      </c>
      <c r="P93" s="246">
        <f t="shared" ref="P93:P110" si="18">LN(P24/$P$22)</f>
        <v>5.249355886143745E-3</v>
      </c>
      <c r="Q93" s="246">
        <f t="shared" ref="Q93:Q110" si="19">LN(Q24/$Q$22)</f>
        <v>-2.541788781626575E-2</v>
      </c>
    </row>
    <row r="94" spans="1:19">
      <c r="A94" s="28">
        <v>43304</v>
      </c>
      <c r="B94" s="246">
        <f t="shared" si="4"/>
        <v>-1.3953714773865433E-2</v>
      </c>
      <c r="C94" s="246">
        <f t="shared" si="5"/>
        <v>-3.1234465061742434E-2</v>
      </c>
      <c r="D94" s="246">
        <f t="shared" si="6"/>
        <v>1.207258123426924E-2</v>
      </c>
      <c r="E94" s="246">
        <f t="shared" si="7"/>
        <v>-1.212136053234485E-2</v>
      </c>
      <c r="F94" s="246">
        <f t="shared" si="8"/>
        <v>6.8992871486951421E-2</v>
      </c>
      <c r="G94" s="246">
        <f t="shared" si="9"/>
        <v>1.7751945458450321E-2</v>
      </c>
      <c r="H94" s="246">
        <f t="shared" si="10"/>
        <v>-4.4837589853608736E-2</v>
      </c>
      <c r="I94" s="246">
        <f t="shared" si="11"/>
        <v>-5.5724721838099983E-2</v>
      </c>
      <c r="J94" s="246">
        <f t="shared" si="12"/>
        <v>-5.3281366612936865E-2</v>
      </c>
      <c r="K94" s="246">
        <f t="shared" si="13"/>
        <v>-5.1679701584424493E-3</v>
      </c>
      <c r="L94" s="246">
        <f t="shared" si="14"/>
        <v>1.2121360532345041E-2</v>
      </c>
      <c r="M94" s="246">
        <f t="shared" si="15"/>
        <v>-2.1208724877262417E-2</v>
      </c>
      <c r="N94" s="246">
        <f t="shared" si="16"/>
        <v>-3.0233010660193765E-2</v>
      </c>
      <c r="O94" s="246">
        <f t="shared" si="17"/>
        <v>-1.1068069751911064E-3</v>
      </c>
      <c r="P94" s="246">
        <f t="shared" si="18"/>
        <v>2.0834086902842053E-2</v>
      </c>
      <c r="Q94" s="246">
        <f t="shared" si="19"/>
        <v>-2.9216386267400939E-2</v>
      </c>
    </row>
    <row r="95" spans="1:19">
      <c r="A95" s="28">
        <v>43305</v>
      </c>
      <c r="B95" s="246">
        <f t="shared" si="4"/>
        <v>-6.9525193148817525E-3</v>
      </c>
      <c r="C95" s="246">
        <f t="shared" si="5"/>
        <v>-2.6545124698356244E-2</v>
      </c>
      <c r="D95" s="246">
        <f t="shared" si="6"/>
        <v>1.207258123426924E-2</v>
      </c>
      <c r="E95" s="246">
        <f t="shared" si="7"/>
        <v>-2.6863642269548269E-2</v>
      </c>
      <c r="F95" s="246">
        <f t="shared" si="8"/>
        <v>9.4588418675915276E-2</v>
      </c>
      <c r="G95" s="246">
        <f t="shared" si="9"/>
        <v>-2.4170360927813068E-2</v>
      </c>
      <c r="H95" s="246">
        <f t="shared" si="10"/>
        <v>-5.3752953511561043E-2</v>
      </c>
      <c r="I95" s="246">
        <f t="shared" si="11"/>
        <v>-5.2863489557067767E-2</v>
      </c>
      <c r="J95" s="246">
        <f t="shared" si="12"/>
        <v>-5.3281366612936865E-2</v>
      </c>
      <c r="K95" s="246">
        <f t="shared" si="13"/>
        <v>-1.0362787035546547E-2</v>
      </c>
      <c r="L95" s="246">
        <f t="shared" si="14"/>
        <v>0</v>
      </c>
      <c r="M95" s="246">
        <f t="shared" si="15"/>
        <v>-1.2856008101534025E-2</v>
      </c>
      <c r="N95" s="246">
        <f t="shared" si="16"/>
        <v>-3.4442179898829174E-2</v>
      </c>
      <c r="O95" s="246">
        <f t="shared" si="17"/>
        <v>-2.2148403295527874E-3</v>
      </c>
      <c r="P95" s="246">
        <f t="shared" si="18"/>
        <v>2.0834086902842053E-2</v>
      </c>
      <c r="Q95" s="246">
        <f t="shared" si="19"/>
        <v>-3.0854453714526241E-2</v>
      </c>
    </row>
    <row r="96" spans="1:19">
      <c r="A96" s="28">
        <v>43306</v>
      </c>
      <c r="B96" s="246">
        <f t="shared" si="4"/>
        <v>-1.2783439625674926E-2</v>
      </c>
      <c r="C96" s="246">
        <f t="shared" si="5"/>
        <v>-1.1454878974766478E-2</v>
      </c>
      <c r="D96" s="246">
        <f t="shared" si="6"/>
        <v>1.207258123426924E-2</v>
      </c>
      <c r="E96" s="246">
        <f t="shared" si="7"/>
        <v>-2.9341958284015434E-2</v>
      </c>
      <c r="F96" s="246">
        <f t="shared" si="8"/>
        <v>0.12306009275722721</v>
      </c>
      <c r="G96" s="246">
        <f t="shared" si="9"/>
        <v>-1.5037877364540559E-2</v>
      </c>
      <c r="H96" s="246">
        <f t="shared" si="10"/>
        <v>-4.6317975024042939E-2</v>
      </c>
      <c r="I96" s="246">
        <f t="shared" si="11"/>
        <v>-5.5724721838099983E-2</v>
      </c>
      <c r="J96" s="246">
        <f t="shared" si="12"/>
        <v>-7.3382545934023991E-2</v>
      </c>
      <c r="K96" s="246">
        <f t="shared" si="13"/>
        <v>-2.5582183398916228E-2</v>
      </c>
      <c r="L96" s="246">
        <f t="shared" si="14"/>
        <v>0</v>
      </c>
      <c r="M96" s="246">
        <f t="shared" si="15"/>
        <v>-1.9346526946197744E-2</v>
      </c>
      <c r="N96" s="246">
        <f t="shared" si="16"/>
        <v>-3.9647136347130754E-2</v>
      </c>
      <c r="O96" s="246">
        <f t="shared" si="17"/>
        <v>1.1055833077496541E-3</v>
      </c>
      <c r="P96" s="246">
        <f t="shared" si="18"/>
        <v>2.0834086902842053E-2</v>
      </c>
      <c r="Q96" s="246">
        <f t="shared" si="19"/>
        <v>-2.7514575023584883E-2</v>
      </c>
    </row>
    <row r="97" spans="1:17">
      <c r="A97" s="28">
        <v>43307</v>
      </c>
      <c r="B97" s="246">
        <f t="shared" si="4"/>
        <v>-2.3121397583795024E-3</v>
      </c>
      <c r="C97" s="246">
        <f t="shared" si="5"/>
        <v>-2.2805026987252177E-3</v>
      </c>
      <c r="D97" s="246">
        <f t="shared" si="6"/>
        <v>2.4001152099543045E-2</v>
      </c>
      <c r="E97" s="246">
        <f t="shared" si="7"/>
        <v>-1.212136053234485E-2</v>
      </c>
      <c r="F97" s="246">
        <f t="shared" si="8"/>
        <v>0.14045183546909631</v>
      </c>
      <c r="G97" s="246">
        <f t="shared" si="9"/>
        <v>-5.9880418446225572E-3</v>
      </c>
      <c r="H97" s="246">
        <f t="shared" si="10"/>
        <v>-4.7800554984265782E-2</v>
      </c>
      <c r="I97" s="246">
        <f t="shared" si="11"/>
        <v>-5.2863489557067767E-2</v>
      </c>
      <c r="J97" s="246">
        <f t="shared" si="12"/>
        <v>-4.8318577270807683E-2</v>
      </c>
      <c r="K97" s="246">
        <f t="shared" si="13"/>
        <v>-1.6108428331626144E-2</v>
      </c>
      <c r="L97" s="246">
        <f t="shared" si="14"/>
        <v>7.290433262679274E-3</v>
      </c>
      <c r="M97" s="246">
        <f t="shared" si="15"/>
        <v>-3.6563112031105433E-3</v>
      </c>
      <c r="N97" s="246">
        <f t="shared" si="16"/>
        <v>-4.8163401378622898E-2</v>
      </c>
      <c r="O97" s="246">
        <f t="shared" si="17"/>
        <v>-2.2148403295527874E-3</v>
      </c>
      <c r="P97" s="246">
        <f t="shared" si="18"/>
        <v>2.0834086902842053E-2</v>
      </c>
      <c r="Q97" s="246">
        <f t="shared" si="19"/>
        <v>-2.4026947250103254E-2</v>
      </c>
    </row>
    <row r="98" spans="1:17">
      <c r="A98" s="28">
        <v>43308</v>
      </c>
      <c r="B98" s="246">
        <f t="shared" si="4"/>
        <v>-1.2783439625674926E-2</v>
      </c>
      <c r="C98" s="246">
        <f t="shared" si="5"/>
        <v>-1.4917086703237267E-2</v>
      </c>
      <c r="D98" s="246">
        <f t="shared" si="6"/>
        <v>3.1875208530449034E-2</v>
      </c>
      <c r="E98" s="246">
        <f t="shared" si="7"/>
        <v>-1.7011345826536677E-2</v>
      </c>
      <c r="F98" s="246">
        <f t="shared" si="8"/>
        <v>0.15074352150564407</v>
      </c>
      <c r="G98" s="246">
        <f t="shared" si="9"/>
        <v>8.9153636579523288E-3</v>
      </c>
      <c r="H98" s="246">
        <f t="shared" si="10"/>
        <v>-2.8696373674223393E-2</v>
      </c>
      <c r="I98" s="246">
        <f t="shared" si="11"/>
        <v>-5.2863489557067767E-2</v>
      </c>
      <c r="J98" s="246">
        <f t="shared" si="12"/>
        <v>-5.8268908123975879E-2</v>
      </c>
      <c r="K98" s="246">
        <f t="shared" si="13"/>
        <v>-2.3469134540847009E-2</v>
      </c>
      <c r="L98" s="246">
        <f t="shared" si="14"/>
        <v>4.8661896511729063E-3</v>
      </c>
      <c r="M98" s="246">
        <f t="shared" si="15"/>
        <v>-1.0087201533401032E-2</v>
      </c>
      <c r="N98" s="246">
        <f t="shared" si="16"/>
        <v>-4.7177045881919115E-2</v>
      </c>
      <c r="O98" s="246">
        <f t="shared" si="17"/>
        <v>-3.3241027838385598E-3</v>
      </c>
      <c r="P98" s="246">
        <f t="shared" si="18"/>
        <v>0</v>
      </c>
      <c r="Q98" s="246">
        <f t="shared" si="19"/>
        <v>-2.9309537645110732E-2</v>
      </c>
    </row>
    <row r="99" spans="1:17">
      <c r="A99" s="28">
        <v>43311</v>
      </c>
      <c r="B99" s="246">
        <f t="shared" si="4"/>
        <v>2.3068060979148704E-3</v>
      </c>
      <c r="C99" s="246">
        <f t="shared" si="5"/>
        <v>-1.2607616854574739E-2</v>
      </c>
      <c r="D99" s="246">
        <f t="shared" si="6"/>
        <v>2.0040750883446191E-2</v>
      </c>
      <c r="E99" s="246">
        <f t="shared" si="7"/>
        <v>-7.2551708811717979E-3</v>
      </c>
      <c r="F99" s="246">
        <f t="shared" si="8"/>
        <v>0.14045183546909631</v>
      </c>
      <c r="G99" s="246">
        <f t="shared" si="9"/>
        <v>-8.995562908577873E-3</v>
      </c>
      <c r="H99" s="246">
        <f t="shared" si="10"/>
        <v>-1.8558705389768223E-2</v>
      </c>
      <c r="I99" s="246">
        <f t="shared" si="11"/>
        <v>-5.5724721838099983E-2</v>
      </c>
      <c r="J99" s="246">
        <f t="shared" si="12"/>
        <v>-7.0847690330835905E-2</v>
      </c>
      <c r="K99" s="246">
        <f t="shared" si="13"/>
        <v>-1.0362787035546547E-2</v>
      </c>
      <c r="L99" s="246">
        <f t="shared" si="14"/>
        <v>0</v>
      </c>
      <c r="M99" s="246">
        <f t="shared" si="15"/>
        <v>3.6429912785010087E-3</v>
      </c>
      <c r="N99" s="246">
        <f t="shared" si="16"/>
        <v>-5.0798449016627924E-2</v>
      </c>
      <c r="O99" s="246">
        <f t="shared" si="17"/>
        <v>-3.3241027838385598E-3</v>
      </c>
      <c r="P99" s="246">
        <f t="shared" si="18"/>
        <v>1.0471299867295437E-2</v>
      </c>
      <c r="Q99" s="246">
        <f t="shared" si="19"/>
        <v>-2.036677099041849E-2</v>
      </c>
    </row>
    <row r="100" spans="1:17">
      <c r="A100" s="28">
        <v>43312</v>
      </c>
      <c r="B100" s="246">
        <f t="shared" si="4"/>
        <v>-1.0446989964655387E-2</v>
      </c>
      <c r="C100" s="246">
        <f t="shared" si="5"/>
        <v>-2.0714204387563221E-2</v>
      </c>
      <c r="D100" s="246">
        <f t="shared" si="6"/>
        <v>2.0040750883446191E-2</v>
      </c>
      <c r="E100" s="246">
        <f t="shared" si="7"/>
        <v>0</v>
      </c>
      <c r="F100" s="246">
        <f t="shared" si="8"/>
        <v>0.12306009275722721</v>
      </c>
      <c r="G100" s="246">
        <f t="shared" si="9"/>
        <v>-1.2012156448003545E-2</v>
      </c>
      <c r="H100" s="246">
        <f t="shared" si="10"/>
        <v>-3.1611827634347542E-2</v>
      </c>
      <c r="I100" s="246">
        <f t="shared" si="11"/>
        <v>-5.2863489557067767E-2</v>
      </c>
      <c r="J100" s="246">
        <f t="shared" si="12"/>
        <v>-7.3382545934023991E-2</v>
      </c>
      <c r="K100" s="246">
        <f t="shared" si="13"/>
        <v>-1.6108428331626144E-2</v>
      </c>
      <c r="L100" s="246">
        <f t="shared" si="14"/>
        <v>-9.8040000966208556E-3</v>
      </c>
      <c r="M100" s="246">
        <f t="shared" si="15"/>
        <v>1.2692826798418879E-2</v>
      </c>
      <c r="N100" s="246">
        <f t="shared" si="16"/>
        <v>-4.4879326177432954E-2</v>
      </c>
      <c r="O100" s="246">
        <f t="shared" si="17"/>
        <v>-1.1068069751911064E-3</v>
      </c>
      <c r="P100" s="246">
        <f t="shared" si="18"/>
        <v>1.5666116744399456E-2</v>
      </c>
      <c r="Q100" s="246">
        <f t="shared" si="19"/>
        <v>-1.6352049359450352E-2</v>
      </c>
    </row>
    <row r="101" spans="1:17">
      <c r="A101" s="28">
        <v>43313</v>
      </c>
      <c r="B101" s="246">
        <f t="shared" si="4"/>
        <v>-1.2783439625674926E-2</v>
      </c>
      <c r="C101" s="246">
        <f t="shared" si="5"/>
        <v>-3.241024415075449E-2</v>
      </c>
      <c r="D101" s="246">
        <f t="shared" si="6"/>
        <v>0</v>
      </c>
      <c r="E101" s="246">
        <f t="shared" si="7"/>
        <v>-1.4563364187896555E-2</v>
      </c>
      <c r="F101" s="246">
        <f t="shared" si="8"/>
        <v>0.13005312824819776</v>
      </c>
      <c r="G101" s="246">
        <f t="shared" si="9"/>
        <v>-1.2012156448003545E-2</v>
      </c>
      <c r="H101" s="246">
        <f t="shared" si="10"/>
        <v>-1.2811563134200279E-2</v>
      </c>
      <c r="I101" s="246">
        <f t="shared" si="11"/>
        <v>-6.4357868982802935E-2</v>
      </c>
      <c r="J101" s="246">
        <f t="shared" si="12"/>
        <v>-8.8728115608684419E-2</v>
      </c>
      <c r="K101" s="246">
        <f t="shared" si="13"/>
        <v>-1.8731036706063124E-2</v>
      </c>
      <c r="L101" s="246">
        <f t="shared" si="14"/>
        <v>-2.2195732391784323E-2</v>
      </c>
      <c r="M101" s="246">
        <f t="shared" si="15"/>
        <v>1.6289952979268552E-2</v>
      </c>
      <c r="N101" s="246">
        <f t="shared" si="16"/>
        <v>-4.4879326177432954E-2</v>
      </c>
      <c r="O101" s="246">
        <f t="shared" si="17"/>
        <v>-2.2148403295527874E-3</v>
      </c>
      <c r="P101" s="246">
        <f t="shared" si="18"/>
        <v>1.5666116744399456E-2</v>
      </c>
      <c r="Q101" s="246">
        <f t="shared" si="19"/>
        <v>-1.5787333573770029E-2</v>
      </c>
    </row>
    <row r="102" spans="1:17">
      <c r="A102" s="28">
        <v>43314</v>
      </c>
      <c r="B102" s="246">
        <f t="shared" si="4"/>
        <v>-1.9825722251087842E-2</v>
      </c>
      <c r="C102" s="246">
        <f t="shared" si="5"/>
        <v>-1.8391322971423544E-2</v>
      </c>
      <c r="D102" s="246">
        <f t="shared" si="6"/>
        <v>-8.1301260832501755E-3</v>
      </c>
      <c r="E102" s="246">
        <f t="shared" si="7"/>
        <v>0</v>
      </c>
      <c r="F102" s="246">
        <f t="shared" si="8"/>
        <v>0.11601781013181432</v>
      </c>
      <c r="G102" s="246">
        <f t="shared" si="9"/>
        <v>-2.4170360927813068E-2</v>
      </c>
      <c r="H102" s="246">
        <f t="shared" si="10"/>
        <v>-2.1444710278903257E-2</v>
      </c>
      <c r="I102" s="246">
        <f t="shared" si="11"/>
        <v>-8.1851026430320092E-2</v>
      </c>
      <c r="J102" s="246">
        <f t="shared" si="12"/>
        <v>-6.3281449947520108E-2</v>
      </c>
      <c r="K102" s="246">
        <f t="shared" si="13"/>
        <v>-3.6749542208741492E-2</v>
      </c>
      <c r="L102" s="246">
        <f t="shared" si="14"/>
        <v>-2.4692612590371411E-2</v>
      </c>
      <c r="M102" s="246">
        <f t="shared" si="15"/>
        <v>2.7334868956604189E-3</v>
      </c>
      <c r="N102" s="246">
        <f t="shared" si="16"/>
        <v>-3.9647136347130754E-2</v>
      </c>
      <c r="O102" s="246">
        <f t="shared" si="17"/>
        <v>-2.2148403295527874E-3</v>
      </c>
      <c r="P102" s="246">
        <f t="shared" si="18"/>
        <v>3.6179656577502474E-2</v>
      </c>
      <c r="Q102" s="246">
        <f t="shared" si="19"/>
        <v>-2.3338816160448576E-2</v>
      </c>
    </row>
    <row r="103" spans="1:17">
      <c r="A103" s="28">
        <v>43315</v>
      </c>
      <c r="B103" s="246">
        <f t="shared" si="4"/>
        <v>-6.9525193148817525E-3</v>
      </c>
      <c r="C103" s="246">
        <f t="shared" si="5"/>
        <v>-1.3761685072681377E-2</v>
      </c>
      <c r="D103" s="246">
        <f t="shared" si="6"/>
        <v>8.0645598367304946E-3</v>
      </c>
      <c r="E103" s="246">
        <f t="shared" si="7"/>
        <v>-1.212136053234485E-2</v>
      </c>
      <c r="F103" s="246">
        <f t="shared" si="8"/>
        <v>0.12656272330842924</v>
      </c>
      <c r="G103" s="246">
        <f t="shared" si="9"/>
        <v>-1.5037877364540559E-2</v>
      </c>
      <c r="H103" s="246">
        <f t="shared" si="10"/>
        <v>-5.6737740859078246E-3</v>
      </c>
      <c r="I103" s="246">
        <f t="shared" si="11"/>
        <v>-5.2863489557067767E-2</v>
      </c>
      <c r="J103" s="246">
        <f t="shared" si="12"/>
        <v>-8.1025895246591997E-2</v>
      </c>
      <c r="K103" s="246">
        <f t="shared" si="13"/>
        <v>-1.7156646456954687E-2</v>
      </c>
      <c r="L103" s="246">
        <f t="shared" si="14"/>
        <v>-1.9705071079332444E-2</v>
      </c>
      <c r="M103" s="246">
        <f t="shared" si="15"/>
        <v>3.6429912785010087E-3</v>
      </c>
      <c r="N103" s="246">
        <f t="shared" si="16"/>
        <v>-2.7007201411311087E-2</v>
      </c>
      <c r="O103" s="246">
        <f t="shared" si="17"/>
        <v>-1.1068069751911064E-3</v>
      </c>
      <c r="P103" s="246">
        <f t="shared" si="18"/>
        <v>2.0834086902842053E-2</v>
      </c>
      <c r="Q103" s="246">
        <f t="shared" si="19"/>
        <v>-1.5747946696159473E-2</v>
      </c>
    </row>
    <row r="104" spans="1:17">
      <c r="A104" s="28">
        <v>43318</v>
      </c>
      <c r="B104" s="246">
        <f t="shared" si="4"/>
        <v>-6.9525193148817525E-3</v>
      </c>
      <c r="C104" s="246">
        <f t="shared" si="5"/>
        <v>-2.4208675037336789E-2</v>
      </c>
      <c r="D104" s="246">
        <f t="shared" si="6"/>
        <v>8.0645598367304946E-3</v>
      </c>
      <c r="E104" s="246">
        <f t="shared" si="7"/>
        <v>-1.4563364187896555E-2</v>
      </c>
      <c r="F104" s="246">
        <f t="shared" si="8"/>
        <v>0.13005312824819776</v>
      </c>
      <c r="G104" s="246">
        <f t="shared" si="9"/>
        <v>-5.9880418446225572E-3</v>
      </c>
      <c r="H104" s="246">
        <f t="shared" si="10"/>
        <v>-3.3072748274022311E-2</v>
      </c>
      <c r="I104" s="246">
        <f t="shared" si="11"/>
        <v>-5.4347959859569446E-3</v>
      </c>
      <c r="J104" s="246">
        <f t="shared" si="12"/>
        <v>-6.8319243977477323E-2</v>
      </c>
      <c r="K104" s="246">
        <f t="shared" si="13"/>
        <v>-5.1679701584424493E-3</v>
      </c>
      <c r="L104" s="246">
        <f t="shared" si="14"/>
        <v>-1.9705071079332444E-2</v>
      </c>
      <c r="M104" s="246">
        <f t="shared" si="15"/>
        <v>1.6289952979268552E-2</v>
      </c>
      <c r="N104" s="246">
        <f t="shared" si="16"/>
        <v>-3.5740881380065655E-2</v>
      </c>
      <c r="O104" s="246">
        <f t="shared" si="17"/>
        <v>1.6456761963510549E-2</v>
      </c>
      <c r="P104" s="246">
        <f t="shared" si="18"/>
        <v>2.0834086902842053E-2</v>
      </c>
      <c r="Q104" s="246">
        <f t="shared" si="19"/>
        <v>-1.8456122831411331E-2</v>
      </c>
    </row>
    <row r="105" spans="1:17">
      <c r="A105" s="28">
        <v>43319</v>
      </c>
      <c r="B105" s="246">
        <f t="shared" si="4"/>
        <v>0</v>
      </c>
      <c r="C105" s="246">
        <f t="shared" si="5"/>
        <v>-2.0714204387563221E-2</v>
      </c>
      <c r="D105" s="246">
        <f t="shared" si="6"/>
        <v>8.0645598367304946E-3</v>
      </c>
      <c r="E105" s="246">
        <f t="shared" si="7"/>
        <v>-1.4563364187896555E-2</v>
      </c>
      <c r="F105" s="246">
        <f t="shared" si="8"/>
        <v>0.11601781013181432</v>
      </c>
      <c r="G105" s="246">
        <f t="shared" si="9"/>
        <v>-8.995562908577873E-3</v>
      </c>
      <c r="H105" s="246">
        <f t="shared" si="10"/>
        <v>-3.7468359747060441E-2</v>
      </c>
      <c r="I105" s="246">
        <f t="shared" si="11"/>
        <v>-8.1633106391608701E-3</v>
      </c>
      <c r="J105" s="246">
        <f t="shared" si="12"/>
        <v>-7.8471615441495321E-2</v>
      </c>
      <c r="K105" s="246">
        <f t="shared" si="13"/>
        <v>-2.0834086902841914E-2</v>
      </c>
      <c r="L105" s="246">
        <f t="shared" si="14"/>
        <v>-9.8040000966208556E-3</v>
      </c>
      <c r="M105" s="246">
        <f t="shared" si="15"/>
        <v>2.5226562945675563E-2</v>
      </c>
      <c r="N105" s="246">
        <f t="shared" si="16"/>
        <v>-3.3793461095670142E-2</v>
      </c>
      <c r="O105" s="246">
        <f t="shared" si="17"/>
        <v>1.6456761963510549E-2</v>
      </c>
      <c r="P105" s="246">
        <f t="shared" si="18"/>
        <v>3.1090587070031182E-2</v>
      </c>
      <c r="Q105" s="246">
        <f t="shared" si="19"/>
        <v>-1.6273232660778302E-2</v>
      </c>
    </row>
    <row r="106" spans="1:17">
      <c r="A106" s="28">
        <v>43320</v>
      </c>
      <c r="B106" s="246">
        <f t="shared" si="4"/>
        <v>-1.2783439625674926E-2</v>
      </c>
      <c r="C106" s="246">
        <f t="shared" si="5"/>
        <v>-2.888704614343757E-2</v>
      </c>
      <c r="D106" s="246">
        <f t="shared" si="6"/>
        <v>8.0645598367304946E-3</v>
      </c>
      <c r="E106" s="246">
        <f t="shared" si="7"/>
        <v>-1.4563364187896555E-2</v>
      </c>
      <c r="F106" s="246">
        <f t="shared" si="8"/>
        <v>0.15074352150564407</v>
      </c>
      <c r="G106" s="246">
        <f t="shared" si="9"/>
        <v>1.1869575555383729E-2</v>
      </c>
      <c r="H106" s="246">
        <f t="shared" si="10"/>
        <v>-3.8937867726420473E-2</v>
      </c>
      <c r="I106" s="246">
        <f t="shared" si="11"/>
        <v>-8.1633106391608701E-3</v>
      </c>
      <c r="J106" s="246">
        <f t="shared" si="12"/>
        <v>-0.1095622025115264</v>
      </c>
      <c r="K106" s="246">
        <f t="shared" si="13"/>
        <v>-1.2448293526567917E-2</v>
      </c>
      <c r="L106" s="246">
        <f t="shared" si="14"/>
        <v>-3.7271394797231537E-2</v>
      </c>
      <c r="M106" s="246">
        <f t="shared" si="15"/>
        <v>2.8778964550043327E-2</v>
      </c>
      <c r="N106" s="246">
        <f t="shared" si="16"/>
        <v>-4.2914045492479097E-2</v>
      </c>
      <c r="O106" s="246">
        <f t="shared" si="17"/>
        <v>1.5368030228313937E-2</v>
      </c>
      <c r="P106" s="246">
        <f t="shared" si="18"/>
        <v>4.1242958534049218E-2</v>
      </c>
      <c r="Q106" s="246">
        <f t="shared" si="19"/>
        <v>-2.0551440761820847E-2</v>
      </c>
    </row>
    <row r="107" spans="1:17">
      <c r="A107" s="28">
        <v>43321</v>
      </c>
      <c r="B107" s="246">
        <f t="shared" si="4"/>
        <v>-1.0446989964655387E-2</v>
      </c>
      <c r="C107" s="246">
        <f t="shared" si="5"/>
        <v>-3.241024415075449E-2</v>
      </c>
      <c r="D107" s="246">
        <f t="shared" si="6"/>
        <v>-8.1301260832501755E-3</v>
      </c>
      <c r="E107" s="246">
        <f t="shared" si="7"/>
        <v>-1.7011345826536677E-2</v>
      </c>
      <c r="F107" s="246">
        <f t="shared" si="8"/>
        <v>0.15415067982725836</v>
      </c>
      <c r="G107" s="246">
        <f t="shared" si="9"/>
        <v>1.1869575555383729E-2</v>
      </c>
      <c r="H107" s="246">
        <f t="shared" si="10"/>
        <v>-4.1883377956177158E-2</v>
      </c>
      <c r="I107" s="246">
        <f t="shared" si="11"/>
        <v>2.7063615977430673E-3</v>
      </c>
      <c r="J107" s="246">
        <f t="shared" si="12"/>
        <v>-9.6490120944173613E-2</v>
      </c>
      <c r="K107" s="246">
        <f t="shared" si="13"/>
        <v>-2.0834086902841914E-2</v>
      </c>
      <c r="L107" s="246">
        <f t="shared" si="14"/>
        <v>-2.719574280848994E-2</v>
      </c>
      <c r="M107" s="246">
        <f t="shared" si="15"/>
        <v>2.8778964550043327E-2</v>
      </c>
      <c r="N107" s="246">
        <f t="shared" si="16"/>
        <v>-4.2914045492479097E-2</v>
      </c>
      <c r="O107" s="246">
        <f t="shared" si="17"/>
        <v>1.5368030228313937E-2</v>
      </c>
      <c r="P107" s="246">
        <f t="shared" si="18"/>
        <v>4.1242958534049218E-2</v>
      </c>
      <c r="Q107" s="246">
        <f t="shared" si="19"/>
        <v>-2.5033529854992919E-2</v>
      </c>
    </row>
    <row r="108" spans="1:17">
      <c r="A108" s="28">
        <v>43322</v>
      </c>
      <c r="B108" s="246">
        <f t="shared" si="4"/>
        <v>-1.3953714773865433E-2</v>
      </c>
      <c r="C108" s="246">
        <f t="shared" si="5"/>
        <v>-3.712723402889323E-2</v>
      </c>
      <c r="D108" s="246">
        <f t="shared" si="6"/>
        <v>-4.056800695614318E-3</v>
      </c>
      <c r="E108" s="246">
        <f t="shared" si="7"/>
        <v>-2.4391453124159124E-2</v>
      </c>
      <c r="F108" s="246">
        <f t="shared" si="8"/>
        <v>0.13699760060100899</v>
      </c>
      <c r="G108" s="246">
        <f t="shared" si="9"/>
        <v>4.380262265839284E-2</v>
      </c>
      <c r="H108" s="246">
        <f t="shared" si="10"/>
        <v>-6.2748516420139011E-2</v>
      </c>
      <c r="I108" s="246">
        <f t="shared" si="11"/>
        <v>-1.0899290458035742E-2</v>
      </c>
      <c r="J108" s="246">
        <f t="shared" si="12"/>
        <v>-9.1308762202175972E-2</v>
      </c>
      <c r="K108" s="246">
        <f t="shared" si="13"/>
        <v>-2.0834086902841914E-2</v>
      </c>
      <c r="L108" s="246">
        <f t="shared" si="14"/>
        <v>-4.4895319907890877E-2</v>
      </c>
      <c r="M108" s="246">
        <f t="shared" si="15"/>
        <v>2.6115847130559509E-2</v>
      </c>
      <c r="N108" s="246">
        <f t="shared" si="16"/>
        <v>-6.8768982534935838E-2</v>
      </c>
      <c r="O108" s="246">
        <f t="shared" si="17"/>
        <v>-1.1068069751911064E-3</v>
      </c>
      <c r="P108" s="246">
        <f t="shared" si="18"/>
        <v>4.1242958534049218E-2</v>
      </c>
      <c r="Q108" s="246">
        <f t="shared" si="19"/>
        <v>-3.9609529718455987E-2</v>
      </c>
    </row>
    <row r="109" spans="1:17">
      <c r="A109" s="28">
        <v>43325</v>
      </c>
      <c r="B109" s="246">
        <f t="shared" si="4"/>
        <v>-2.8104894320108483E-2</v>
      </c>
      <c r="C109" s="246">
        <f t="shared" si="5"/>
        <v>-5.9841898611425345E-2</v>
      </c>
      <c r="D109" s="246">
        <f t="shared" si="6"/>
        <v>-8.1301260832501755E-3</v>
      </c>
      <c r="E109" s="246">
        <f t="shared" si="7"/>
        <v>-3.6813973122716316E-2</v>
      </c>
      <c r="F109" s="246">
        <f t="shared" si="8"/>
        <v>0.15074352150564407</v>
      </c>
      <c r="G109" s="246">
        <f t="shared" si="9"/>
        <v>-1.8072781059694506E-2</v>
      </c>
      <c r="H109" s="246">
        <f t="shared" si="10"/>
        <v>-7.6395430261320937E-2</v>
      </c>
      <c r="I109" s="246">
        <f t="shared" si="11"/>
        <v>-2.4692612590371411E-2</v>
      </c>
      <c r="J109" s="246">
        <f t="shared" si="12"/>
        <v>-0.12014431184206334</v>
      </c>
      <c r="K109" s="246">
        <f t="shared" si="13"/>
        <v>-4.4803277015838139E-2</v>
      </c>
      <c r="L109" s="246">
        <f t="shared" si="14"/>
        <v>-4.7449599712987643E-2</v>
      </c>
      <c r="M109" s="246">
        <f t="shared" si="15"/>
        <v>-7.3260400920728977E-3</v>
      </c>
      <c r="N109" s="246">
        <f t="shared" si="16"/>
        <v>-9.3243351648662015E-2</v>
      </c>
      <c r="O109" s="246">
        <f t="shared" si="17"/>
        <v>-1.1123585218662316E-2</v>
      </c>
      <c r="P109" s="246">
        <f t="shared" si="18"/>
        <v>2.0834086902842053E-2</v>
      </c>
      <c r="Q109" s="246">
        <f t="shared" si="19"/>
        <v>-7.1050758227379468E-2</v>
      </c>
    </row>
    <row r="110" spans="1:17">
      <c r="A110" s="28">
        <v>43326</v>
      </c>
      <c r="B110" s="246">
        <f t="shared" si="4"/>
        <v>-2.5732413966478129E-2</v>
      </c>
      <c r="C110" s="246">
        <f t="shared" si="5"/>
        <v>-5.9841898611425345E-2</v>
      </c>
      <c r="D110" s="246">
        <f t="shared" si="6"/>
        <v>0</v>
      </c>
      <c r="E110" s="246">
        <f t="shared" si="7"/>
        <v>-3.6813973122716316E-2</v>
      </c>
      <c r="F110" s="246">
        <f t="shared" si="8"/>
        <v>0.14389417966006932</v>
      </c>
      <c r="G110" s="246">
        <f t="shared" si="9"/>
        <v>4.380262265839284E-2</v>
      </c>
      <c r="H110" s="246">
        <f t="shared" si="10"/>
        <v>-5.6742492359927163E-2</v>
      </c>
      <c r="I110" s="246">
        <f t="shared" si="11"/>
        <v>-7.5985906977921985E-2</v>
      </c>
      <c r="J110" s="246">
        <f t="shared" si="12"/>
        <v>-0.15533062096710712</v>
      </c>
      <c r="K110" s="246">
        <f t="shared" si="13"/>
        <v>-4.211148535012673E-2</v>
      </c>
      <c r="L110" s="246">
        <f t="shared" si="14"/>
        <v>-3.7271394797231537E-2</v>
      </c>
      <c r="M110" s="246">
        <f t="shared" si="15"/>
        <v>-1.4706147389695449E-2</v>
      </c>
      <c r="N110" s="246">
        <f t="shared" si="16"/>
        <v>-8.1611335446162919E-2</v>
      </c>
      <c r="O110" s="246">
        <f t="shared" si="17"/>
        <v>-8.8889474172460393E-3</v>
      </c>
      <c r="P110" s="246">
        <f t="shared" si="18"/>
        <v>4.1242958534049218E-2</v>
      </c>
      <c r="Q110" s="246">
        <f t="shared" si="19"/>
        <v>-7.1592037742062714E-2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7030A0"/>
  </sheetPr>
  <dimension ref="B3:Y115"/>
  <sheetViews>
    <sheetView zoomScale="80" zoomScaleNormal="80" workbookViewId="0">
      <selection activeCell="Y117" sqref="Y117"/>
    </sheetView>
  </sheetViews>
  <sheetFormatPr defaultRowHeight="15"/>
  <cols>
    <col min="3" max="3" width="13.7109375" customWidth="1"/>
    <col min="4" max="4" width="81.5703125" customWidth="1"/>
    <col min="5" max="5" width="72.140625" customWidth="1"/>
    <col min="6" max="6" width="13.7109375" customWidth="1"/>
    <col min="7" max="7" width="11.7109375" customWidth="1"/>
    <col min="8" max="8" width="10.28515625" customWidth="1"/>
    <col min="12" max="12" width="14" customWidth="1"/>
    <col min="13" max="13" width="42.5703125" customWidth="1"/>
    <col min="14" max="14" width="51.85546875" customWidth="1"/>
    <col min="15" max="15" width="17.140625" customWidth="1"/>
    <col min="16" max="16" width="16.7109375" customWidth="1"/>
    <col min="17" max="17" width="19.5703125" customWidth="1"/>
    <col min="19" max="19" width="10" customWidth="1"/>
    <col min="20" max="20" width="15.42578125" customWidth="1"/>
    <col min="21" max="21" width="85.85546875" customWidth="1"/>
    <col min="22" max="22" width="49.140625" customWidth="1"/>
    <col min="23" max="23" width="14.28515625" customWidth="1"/>
    <col min="24" max="24" width="14.85546875" customWidth="1"/>
    <col min="25" max="25" width="19.42578125" customWidth="1"/>
  </cols>
  <sheetData>
    <row r="3" spans="2:25" ht="105">
      <c r="B3" s="182" t="s">
        <v>1</v>
      </c>
      <c r="C3" s="182" t="s">
        <v>139</v>
      </c>
      <c r="D3" s="183" t="s">
        <v>190</v>
      </c>
      <c r="E3" s="183" t="s">
        <v>191</v>
      </c>
      <c r="F3" s="183" t="s">
        <v>192</v>
      </c>
      <c r="G3" s="183" t="s">
        <v>193</v>
      </c>
      <c r="H3" s="183" t="s">
        <v>194</v>
      </c>
      <c r="K3" s="182" t="s">
        <v>1</v>
      </c>
      <c r="L3" s="182" t="s">
        <v>139</v>
      </c>
      <c r="M3" s="183" t="s">
        <v>190</v>
      </c>
      <c r="N3" s="183" t="s">
        <v>191</v>
      </c>
      <c r="O3" s="183" t="s">
        <v>192</v>
      </c>
      <c r="P3" s="183" t="s">
        <v>193</v>
      </c>
      <c r="Q3" s="183" t="s">
        <v>194</v>
      </c>
      <c r="S3" s="182" t="s">
        <v>1</v>
      </c>
      <c r="T3" s="182" t="s">
        <v>139</v>
      </c>
      <c r="U3" s="183" t="s">
        <v>190</v>
      </c>
      <c r="V3" s="183" t="s">
        <v>191</v>
      </c>
      <c r="W3" s="183" t="s">
        <v>192</v>
      </c>
      <c r="X3" s="183" t="s">
        <v>193</v>
      </c>
      <c r="Y3" s="183" t="s">
        <v>194</v>
      </c>
    </row>
    <row r="4" spans="2:25">
      <c r="B4" s="260" t="s">
        <v>7</v>
      </c>
      <c r="C4" s="28">
        <v>43299</v>
      </c>
      <c r="D4" s="140"/>
      <c r="E4" s="140"/>
      <c r="F4" s="179">
        <f>STDEV(ΤΙΜΕΣ!B48:B67)</f>
        <v>1.0250525036332111E-2</v>
      </c>
      <c r="G4" s="179">
        <f>AVERAGE(ΤΙΜΕΣ!B48:B67)</f>
        <v>-2.3041515430971297E-4</v>
      </c>
      <c r="H4" s="180">
        <f>AVERAGE(ΤΙΜΕΣ!U2:U21)</f>
        <v>876989.35</v>
      </c>
      <c r="K4" s="260" t="s">
        <v>17</v>
      </c>
      <c r="L4" s="28">
        <v>43299</v>
      </c>
      <c r="M4" s="140"/>
      <c r="N4" s="140"/>
      <c r="O4" s="179">
        <f>STDEV(ΤΙΜΕΣ!C48:C67)</f>
        <v>1.1827701182107421E-2</v>
      </c>
      <c r="P4" s="179">
        <f>AVERAGE(ΤΙΜΕΣ!C48:C67)</f>
        <v>5.1517341848622469E-4</v>
      </c>
      <c r="Q4" s="180">
        <f>AVERAGE(ΤΙΜΕΣ!V2:V21)</f>
        <v>2010042.9</v>
      </c>
      <c r="S4" s="260" t="s">
        <v>19</v>
      </c>
      <c r="T4" s="28">
        <v>43299</v>
      </c>
      <c r="U4" s="140"/>
      <c r="V4" s="140"/>
      <c r="W4" s="179">
        <f>STDEV(ΤΙΜΕΣ!D48:D67)</f>
        <v>1.2913072469428043E-2</v>
      </c>
      <c r="X4" s="179">
        <f>AVERAGE(ΤΙΜΕΣ!D48:D67)</f>
        <v>1.3877787807814458E-18</v>
      </c>
      <c r="Y4" s="180">
        <f>AVERAGE(ΤΙΜΕΣ!W2:W21)</f>
        <v>16354.2</v>
      </c>
    </row>
    <row r="5" spans="2:25">
      <c r="B5" s="261"/>
      <c r="C5" s="28">
        <v>43300</v>
      </c>
      <c r="D5" s="140"/>
      <c r="E5" s="140"/>
      <c r="F5" s="179">
        <f>STDEV(ΤΙΜΕΣ!B49:B68)</f>
        <v>1.0317810025339448E-2</v>
      </c>
      <c r="G5" s="179">
        <f>AVERAGE(ΤΙΜΕΣ!B49:B68)</f>
        <v>-7.5015832960244658E-4</v>
      </c>
      <c r="H5" s="180">
        <f>AVERAGE(ΤΙΜΕΣ!U3:U22)</f>
        <v>906681.35</v>
      </c>
      <c r="K5" s="261"/>
      <c r="L5" s="28">
        <v>43300</v>
      </c>
      <c r="M5" s="140"/>
      <c r="N5" s="140"/>
      <c r="O5" s="179">
        <f>STDEV(ΤΙΜΕΣ!C49:C68)</f>
        <v>1.1842874902609615E-2</v>
      </c>
      <c r="P5" s="179">
        <f>AVERAGE(ΤΙΜΕΣ!C49:C68)</f>
        <v>3.4364396438809822E-4</v>
      </c>
      <c r="Q5" s="180">
        <f>AVERAGE(ΤΙΜΕΣ!V3:V22)</f>
        <v>1935862.7</v>
      </c>
      <c r="S5" s="261"/>
      <c r="T5" s="28">
        <v>43300</v>
      </c>
      <c r="U5" s="140"/>
      <c r="V5" s="140"/>
      <c r="W5" s="179">
        <f>STDEV(ΤΙΜΕΣ!D49:D68)</f>
        <v>1.4125063611365644E-2</v>
      </c>
      <c r="X5" s="179">
        <f>AVERAGE(ΤΙΜΕΣ!D49:D68)</f>
        <v>7.9366745781450578E-4</v>
      </c>
      <c r="Y5" s="180">
        <f>AVERAGE(ΤΙΜΕΣ!W3:W22)</f>
        <v>13213.3</v>
      </c>
    </row>
    <row r="6" spans="2:25">
      <c r="B6" s="261"/>
      <c r="C6" s="28">
        <v>43301</v>
      </c>
      <c r="D6" s="140"/>
      <c r="E6" s="140"/>
      <c r="F6" s="179">
        <f>STDEV(ΤΙΜΕΣ!B50:B69)</f>
        <v>9.1858254323863384E-3</v>
      </c>
      <c r="G6" s="179">
        <f>AVERAGE(ΤΙΜΕΣ!B50:B69)</f>
        <v>-1.7144536739316085E-3</v>
      </c>
      <c r="H6" s="180">
        <f>AVERAGE(ΤΙΜΕΣ!U4:U23)</f>
        <v>908946.7</v>
      </c>
      <c r="K6" s="261"/>
      <c r="L6" s="28">
        <v>43301</v>
      </c>
      <c r="M6" s="140"/>
      <c r="N6" s="140"/>
      <c r="O6" s="179">
        <f>STDEV(ΤΙΜΕΣ!C50:C69)</f>
        <v>1.2162409953427759E-2</v>
      </c>
      <c r="P6" s="179">
        <f>AVERAGE(ΤΙΜΕΣ!C50:C69)</f>
        <v>1.7554143250314656E-4</v>
      </c>
      <c r="Q6" s="180">
        <f>AVERAGE(ΤΙΜΕΣ!V4:V23)</f>
        <v>1852984.5</v>
      </c>
      <c r="S6" s="261"/>
      <c r="T6" s="28">
        <v>43301</v>
      </c>
      <c r="U6" s="140"/>
      <c r="V6" s="140"/>
      <c r="W6" s="179">
        <f>STDEV(ΤΙΜΕΣ!D50:D69)</f>
        <v>1.4609644241835168E-2</v>
      </c>
      <c r="X6" s="179">
        <f>AVERAGE(ΤΙΜΕΣ!D50:D69)</f>
        <v>-3.4694469519536144E-19</v>
      </c>
      <c r="Y6" s="180">
        <f>AVERAGE(ΤΙΜΕΣ!W4:W23)</f>
        <v>10659.8</v>
      </c>
    </row>
    <row r="7" spans="2:25">
      <c r="B7" s="261"/>
      <c r="C7" s="28">
        <v>43304</v>
      </c>
      <c r="D7" s="181" t="s">
        <v>220</v>
      </c>
      <c r="E7" s="140"/>
      <c r="F7" s="179">
        <f>STDEV(ΤΙΜΕΣ!B51:B70)</f>
        <v>9.2502285576890921E-3</v>
      </c>
      <c r="G7" s="179">
        <f>AVERAGE(ΤΙΜΕΣ!B51:B70)</f>
        <v>-2.064513446880788E-3</v>
      </c>
      <c r="H7" s="180">
        <f>AVERAGE(ΤΙΜΕΣ!U5:U24)</f>
        <v>915865.15</v>
      </c>
      <c r="K7" s="261"/>
      <c r="L7" s="28">
        <v>43304</v>
      </c>
      <c r="M7" s="140"/>
      <c r="N7" s="140"/>
      <c r="O7" s="179">
        <f>STDEV(ΤΙΜΕΣ!C51:C70)</f>
        <v>1.1853990158952204E-2</v>
      </c>
      <c r="P7" s="179">
        <f>AVERAGE(ΤΙΜΕΣ!C51:C70)</f>
        <v>-7.5803201153409015E-4</v>
      </c>
      <c r="Q7" s="180">
        <f>AVERAGE(ΤΙΜΕΣ!V5:V24)</f>
        <v>1718462.35</v>
      </c>
      <c r="S7" s="261"/>
      <c r="T7" s="28">
        <v>43304</v>
      </c>
      <c r="U7" s="140"/>
      <c r="V7" s="140"/>
      <c r="W7" s="179">
        <f>STDEV(ΤΙΜΕΣ!D51:D70)</f>
        <v>1.4579472496196224E-2</v>
      </c>
      <c r="X7" s="179">
        <f>AVERAGE(ΤΙΜΕΣ!D51:D70)</f>
        <v>-1.9960106347687319E-4</v>
      </c>
      <c r="Y7" s="180">
        <f>AVERAGE(ΤΙΜΕΣ!W5:W24)</f>
        <v>9479.25</v>
      </c>
    </row>
    <row r="8" spans="2:25" ht="15" customHeight="1">
      <c r="B8" s="261"/>
      <c r="C8" s="28">
        <v>43305</v>
      </c>
      <c r="D8" s="181" t="s">
        <v>221</v>
      </c>
      <c r="E8" s="140"/>
      <c r="F8" s="179">
        <f>STDEV(ΤΙΜΕΣ!B52:B71)</f>
        <v>9.1935991634205516E-3</v>
      </c>
      <c r="G8" s="179">
        <f>AVERAGE(ΤΙΜΕΣ!B52:B71)</f>
        <v>-1.1494759112349461E-3</v>
      </c>
      <c r="H8" s="180">
        <f>AVERAGE(ΤΙΜΕΣ!U6:U25)</f>
        <v>890809.85</v>
      </c>
      <c r="K8" s="261"/>
      <c r="L8" s="28">
        <v>43305</v>
      </c>
      <c r="M8" s="140"/>
      <c r="N8" s="140"/>
      <c r="O8" s="179">
        <f>STDEV(ΤΙΜΕΣ!C52:C71)</f>
        <v>1.1855681067947247E-2</v>
      </c>
      <c r="P8" s="179">
        <f>AVERAGE(ΤΙΜΕΣ!C52:C71)</f>
        <v>-7.5451228617950668E-4</v>
      </c>
      <c r="Q8" s="180">
        <f>AVERAGE(ΤΙΜΕΣ!V6:V25)</f>
        <v>1648634.55</v>
      </c>
      <c r="S8" s="261"/>
      <c r="T8" s="28">
        <v>43305</v>
      </c>
      <c r="U8" s="140"/>
      <c r="V8" s="140"/>
      <c r="W8" s="179">
        <f>STDEV(ΤΙΜΕΣ!D52:D71)</f>
        <v>1.1817042733223457E-2</v>
      </c>
      <c r="X8" s="179">
        <f>AVERAGE(ΤΙΜΕΣ!D52:D71)</f>
        <v>1.6261595852780052E-3</v>
      </c>
      <c r="Y8" s="180">
        <f>AVERAGE(ΤΙΜΕΣ!W6:W25)</f>
        <v>7395.85</v>
      </c>
    </row>
    <row r="9" spans="2:25">
      <c r="B9" s="261"/>
      <c r="C9" s="28">
        <v>43306</v>
      </c>
      <c r="D9" s="181" t="s">
        <v>220</v>
      </c>
      <c r="E9" s="140"/>
      <c r="F9" s="179">
        <f>STDEV(ΤΙΜΕΣ!B53:B72)</f>
        <v>9.0131018079844388E-3</v>
      </c>
      <c r="G9" s="179">
        <f>AVERAGE(ΤΙΜΕΣ!B53:B72)</f>
        <v>-9.2702539578713174E-4</v>
      </c>
      <c r="H9" s="180">
        <f>AVERAGE(ΤΙΜΕΣ!U7:U26)</f>
        <v>896978.5</v>
      </c>
      <c r="K9" s="261"/>
      <c r="L9" s="28">
        <v>43306</v>
      </c>
      <c r="M9" s="140"/>
      <c r="N9" s="140"/>
      <c r="O9" s="179">
        <f>STDEV(ΤΙΜΕΣ!C53:C72)</f>
        <v>1.2375033418160113E-2</v>
      </c>
      <c r="P9" s="179">
        <f>AVERAGE(ΤΙΜΕΣ!C53:C72)</f>
        <v>-1.4051260155412137E-17</v>
      </c>
      <c r="Q9" s="180">
        <f>AVERAGE(ΤΙΜΕΣ!V7:V26)</f>
        <v>1573915.3</v>
      </c>
      <c r="S9" s="261"/>
      <c r="T9" s="28">
        <v>43306</v>
      </c>
      <c r="U9" s="140"/>
      <c r="V9" s="140"/>
      <c r="W9" s="179">
        <f>STDEV(ΤΙΜΕΣ!D53:D72)</f>
        <v>1.0520805277359315E-2</v>
      </c>
      <c r="X9" s="179">
        <f>AVERAGE(ΤΙΜΕΣ!D53:D72)</f>
        <v>4.0160858486320975E-4</v>
      </c>
      <c r="Y9" s="180">
        <f>AVERAGE(ΤΙΜΕΣ!W7:W26)</f>
        <v>7931.45</v>
      </c>
    </row>
    <row r="10" spans="2:25">
      <c r="B10" s="261"/>
      <c r="C10" s="28">
        <v>43307</v>
      </c>
      <c r="D10" s="181" t="s">
        <v>222</v>
      </c>
      <c r="E10" s="140"/>
      <c r="F10" s="179">
        <f>STDEV(ΤΙΜΕΣ!B54:B73)</f>
        <v>8.9080373206357772E-3</v>
      </c>
      <c r="G10" s="179">
        <f>AVERAGE(ΤΙΜΕΣ!B54:B73)</f>
        <v>2.3201897782511343E-4</v>
      </c>
      <c r="H10" s="180">
        <f>AVERAGE(ΤΙΜΕΣ!U8:U27)</f>
        <v>845904.8</v>
      </c>
      <c r="K10" s="261"/>
      <c r="L10" s="28">
        <v>43307</v>
      </c>
      <c r="M10" s="140"/>
      <c r="N10" s="140"/>
      <c r="O10" s="179">
        <f>STDEV(ΤΙΜΕΣ!C54:C73)</f>
        <v>1.1367085088988775E-2</v>
      </c>
      <c r="P10" s="179">
        <f>AVERAGE(ΤΙΜΕΣ!C54:C73)</f>
        <v>1.5653452312521868E-3</v>
      </c>
      <c r="Q10" s="180">
        <f>AVERAGE(ΤΙΜΕΣ!V8:V27)</f>
        <v>1377958.5</v>
      </c>
      <c r="S10" s="261"/>
      <c r="T10" s="28">
        <v>43307</v>
      </c>
      <c r="U10" s="181" t="s">
        <v>223</v>
      </c>
      <c r="V10" s="140"/>
      <c r="W10" s="179">
        <f>STDEV(ΤΙΜΕΣ!D54:D73)</f>
        <v>1.0704022361700668E-2</v>
      </c>
      <c r="X10" s="179">
        <f>AVERAGE(ΤΙΜΕΣ!D54:D73)</f>
        <v>5.9642854326368781E-4</v>
      </c>
      <c r="Y10" s="180">
        <f>AVERAGE(ΤΙΜΕΣ!W8:W27)</f>
        <v>7802.85</v>
      </c>
    </row>
    <row r="11" spans="2:25">
      <c r="B11" s="261"/>
      <c r="C11" s="28">
        <v>43308</v>
      </c>
      <c r="D11" s="181" t="s">
        <v>227</v>
      </c>
      <c r="E11" s="140"/>
      <c r="F11" s="179">
        <f>STDEV(ΤΙΜΕΣ!B55:B74)</f>
        <v>9.2244932670970461E-3</v>
      </c>
      <c r="G11" s="179">
        <f>AVERAGE(ΤΙΜΕΣ!B55:B74)</f>
        <v>-2.9154601553965485E-4</v>
      </c>
      <c r="H11" s="180">
        <f>AVERAGE(ΤΙΜΕΣ!U9:U28)</f>
        <v>501863.75</v>
      </c>
      <c r="K11" s="261"/>
      <c r="L11" s="28">
        <v>43308</v>
      </c>
      <c r="M11" s="140"/>
      <c r="N11" s="140"/>
      <c r="O11" s="179">
        <f>STDEV(ΤΙΜΕΣ!C55:C74)</f>
        <v>1.1526059301652632E-2</v>
      </c>
      <c r="P11" s="179">
        <f>AVERAGE(ΤΙΜΕΣ!C55:C74)</f>
        <v>3.4802924738118956E-4</v>
      </c>
      <c r="Q11" s="180">
        <f>AVERAGE(ΤΙΜΕΣ!V9:V28)</f>
        <v>1308247.6000000001</v>
      </c>
      <c r="S11" s="261"/>
      <c r="T11" s="28">
        <v>43308</v>
      </c>
      <c r="U11" s="140"/>
      <c r="V11" s="140"/>
      <c r="W11" s="179">
        <f>STDEV(ΤΙΜΕΣ!D55:D74)</f>
        <v>1.0825053548198378E-2</v>
      </c>
      <c r="X11" s="179">
        <f>AVERAGE(ΤΙΜΕΣ!D55:D74)</f>
        <v>9.901313648089812E-4</v>
      </c>
      <c r="Y11" s="180">
        <f>AVERAGE(ΤΙΜΕΣ!W9:W28)</f>
        <v>7243.75</v>
      </c>
    </row>
    <row r="12" spans="2:25">
      <c r="B12" s="261"/>
      <c r="C12" s="28">
        <v>43311</v>
      </c>
      <c r="D12" s="181" t="s">
        <v>227</v>
      </c>
      <c r="E12" s="140"/>
      <c r="F12" s="179">
        <f>STDEV(ΤΙΜΕΣ!B56:B75)</f>
        <v>9.32759174119226E-3</v>
      </c>
      <c r="G12" s="179">
        <f>AVERAGE(ΤΙΜΕΣ!B56:B75)</f>
        <v>-2.2988546243147678E-4</v>
      </c>
      <c r="H12" s="180">
        <f>AVERAGE(ΤΙΜΕΣ!U10:U29)</f>
        <v>501586.1</v>
      </c>
      <c r="K12" s="261"/>
      <c r="L12" s="28">
        <v>43311</v>
      </c>
      <c r="M12" s="140"/>
      <c r="N12" s="140"/>
      <c r="O12" s="179">
        <f>STDEV(ΤΙΜΕΣ!C56:C75)</f>
        <v>1.1533955043137627E-2</v>
      </c>
      <c r="P12" s="179">
        <f>AVERAGE(ΤΙΜΕΣ!C56:C75)</f>
        <v>4.6350273981431042E-4</v>
      </c>
      <c r="Q12" s="180">
        <f>AVERAGE(ΤΙΜΕΣ!V10:V29)</f>
        <v>1267435.1000000001</v>
      </c>
      <c r="S12" s="261"/>
      <c r="T12" s="28">
        <v>43311</v>
      </c>
      <c r="U12" s="140"/>
      <c r="V12" s="140"/>
      <c r="W12" s="179">
        <f>STDEV(ΤΙΜΕΣ!D56:D75)</f>
        <v>1.1167124613847735E-2</v>
      </c>
      <c r="X12" s="179">
        <f>AVERAGE(ΤΙΜΕΣ!D56:D75)</f>
        <v>1.9880741898196263E-4</v>
      </c>
      <c r="Y12" s="180">
        <f>AVERAGE(ΤΙΜΕΣ!W10:W29)</f>
        <v>7297.65</v>
      </c>
    </row>
    <row r="13" spans="2:25">
      <c r="B13" s="261"/>
      <c r="C13" s="28">
        <v>43312</v>
      </c>
      <c r="D13" s="181"/>
      <c r="E13" s="140"/>
      <c r="F13" s="179">
        <f>STDEV(ΤΙΜΕΣ!B57:B76)</f>
        <v>9.590326003659588E-3</v>
      </c>
      <c r="G13" s="179">
        <f>AVERAGE(ΤΙΜΕΣ!B57:B76)</f>
        <v>-4.6457941670497967E-4</v>
      </c>
      <c r="H13" s="180">
        <f>AVERAGE(ΤΙΜΕΣ!U11:U30)</f>
        <v>485262.35</v>
      </c>
      <c r="K13" s="261"/>
      <c r="L13" s="28">
        <v>43312</v>
      </c>
      <c r="M13" s="140"/>
      <c r="N13" s="140"/>
      <c r="O13" s="179">
        <f>STDEV(ΤΙΜΕΣ!C57:C76)</f>
        <v>1.112513793459077E-2</v>
      </c>
      <c r="P13" s="179">
        <f>AVERAGE(ΤΙΜΕΣ!C57:C76)</f>
        <v>8.2065148206648801E-4</v>
      </c>
      <c r="Q13" s="180">
        <f>AVERAGE(ΤΙΜΕΣ!V11:V30)</f>
        <v>1217012.55</v>
      </c>
      <c r="S13" s="261"/>
      <c r="T13" s="28">
        <v>43312</v>
      </c>
      <c r="U13" s="140"/>
      <c r="V13" s="140"/>
      <c r="W13" s="179">
        <f>STDEV(ΤΙΜΕΣ!D57:D76)</f>
        <v>1.1000017029186116E-2</v>
      </c>
      <c r="X13" s="179">
        <f>AVERAGE(ΤΙΜΕΣ!D57:D76)</f>
        <v>5.9880955233578145E-4</v>
      </c>
      <c r="Y13" s="180">
        <f>AVERAGE(ΤΙΜΕΣ!W11:W30)</f>
        <v>7372.85</v>
      </c>
    </row>
    <row r="14" spans="2:25">
      <c r="B14" s="261"/>
      <c r="C14" s="28">
        <v>43313</v>
      </c>
      <c r="D14" s="181" t="s">
        <v>227</v>
      </c>
      <c r="E14" s="140"/>
      <c r="F14" s="179">
        <f>STDEV(ΤΙΜΕΣ!B58:B77)</f>
        <v>9.4839045206803318E-3</v>
      </c>
      <c r="G14" s="179">
        <f>AVERAGE(ΤΙΜΕΣ!B58:B77)</f>
        <v>-8.6958713559344945E-4</v>
      </c>
      <c r="H14" s="180">
        <f>AVERAGE(ΤΙΜΕΣ!U12:U31)</f>
        <v>492660.15</v>
      </c>
      <c r="K14" s="261"/>
      <c r="L14" s="28">
        <v>43313</v>
      </c>
      <c r="M14" s="140"/>
      <c r="N14" s="140"/>
      <c r="O14" s="179">
        <f>STDEV(ΤΙΜΕΣ!C58:C77)</f>
        <v>1.0761804501915538E-2</v>
      </c>
      <c r="P14" s="179">
        <f>AVERAGE(ΤΙΜΕΣ!C58:C77)</f>
        <v>1.0701954331576642E-3</v>
      </c>
      <c r="Q14" s="180">
        <f>AVERAGE(ΤΙΜΕΣ!V12:V31)</f>
        <v>1172182.7</v>
      </c>
      <c r="S14" s="261"/>
      <c r="T14" s="28">
        <v>43313</v>
      </c>
      <c r="U14" s="140"/>
      <c r="V14" s="140"/>
      <c r="W14" s="179">
        <f>STDEV(ΤΙΜΕΣ!D58:D77)</f>
        <v>1.1930849917907457E-2</v>
      </c>
      <c r="X14" s="179">
        <f>AVERAGE(ΤΙΜΕΣ!D58:D77)</f>
        <v>-4.0322799183652619E-4</v>
      </c>
      <c r="Y14" s="180">
        <f>AVERAGE(ΤΙΜΕΣ!W12:W31)</f>
        <v>7447.75</v>
      </c>
    </row>
    <row r="15" spans="2:25">
      <c r="B15" s="261"/>
      <c r="C15" s="28">
        <v>43314</v>
      </c>
      <c r="D15" s="181" t="s">
        <v>227</v>
      </c>
      <c r="E15" s="140"/>
      <c r="F15" s="179">
        <f>STDEV(ΤΙΜΕΣ!B59:B78)</f>
        <v>9.5689259023365638E-3</v>
      </c>
      <c r="G15" s="179">
        <f>AVERAGE(ΤΙΜΕΣ!B59:B78)</f>
        <v>-1.0489895234597237E-3</v>
      </c>
      <c r="H15" s="180">
        <f>AVERAGE(ΤΙΜΕΣ!U13:U32)</f>
        <v>504251.55</v>
      </c>
      <c r="K15" s="261"/>
      <c r="L15" s="28">
        <v>43314</v>
      </c>
      <c r="M15" s="140"/>
      <c r="N15" s="140"/>
      <c r="O15" s="179">
        <f>STDEV(ΤΙΜΕΣ!C59:C78)</f>
        <v>1.110382245121292E-2</v>
      </c>
      <c r="P15" s="179">
        <f>AVERAGE(ΤΙΜΕΣ!C59:C78)</f>
        <v>1.8914784936524514E-3</v>
      </c>
      <c r="Q15" s="180">
        <f>AVERAGE(ΤΙΜΕΣ!V13:V32)</f>
        <v>1103146.3999999999</v>
      </c>
      <c r="S15" s="261"/>
      <c r="T15" s="28">
        <v>43314</v>
      </c>
      <c r="U15" s="140"/>
      <c r="V15" s="140"/>
      <c r="W15" s="179">
        <f>STDEV(ΤΙΜΕΣ!D59:D78)</f>
        <v>1.19330746667445E-2</v>
      </c>
      <c r="X15" s="179">
        <f>AVERAGE(ΤΙΜΕΣ!D59:D78)</f>
        <v>-4.0650630416251467E-4</v>
      </c>
      <c r="Y15" s="180">
        <f>AVERAGE(ΤΙΜΕΣ!W13:W32)</f>
        <v>7337</v>
      </c>
    </row>
    <row r="16" spans="2:25">
      <c r="B16" s="261"/>
      <c r="C16" s="28">
        <v>43315</v>
      </c>
      <c r="D16" s="181" t="s">
        <v>233</v>
      </c>
      <c r="E16" s="181" t="s">
        <v>231</v>
      </c>
      <c r="F16" s="179">
        <f>STDEV(ΤΙΜΕΣ!B60:B79)</f>
        <v>9.844709642820082E-3</v>
      </c>
      <c r="G16" s="179">
        <f>AVERAGE(ΤΙΜΕΣ!B60:B79)</f>
        <v>5.8173363164899012E-5</v>
      </c>
      <c r="H16" s="180">
        <f>AVERAGE(ΤΙΜΕΣ!U14:U33)</f>
        <v>492250.7</v>
      </c>
      <c r="K16" s="261"/>
      <c r="L16" s="28">
        <v>43315</v>
      </c>
      <c r="M16" s="140"/>
      <c r="N16" s="140"/>
      <c r="O16" s="179">
        <f>STDEV(ΤΙΜΕΣ!C60:C79)</f>
        <v>1.0871740491619142E-2</v>
      </c>
      <c r="P16" s="179">
        <f>AVERAGE(ΤΙΜΕΣ!C60:C79)</f>
        <v>1.5241508362537801E-3</v>
      </c>
      <c r="Q16" s="180">
        <f>AVERAGE(ΤΙΜΕΣ!V14:V33)</f>
        <v>1076646.1499999999</v>
      </c>
      <c r="S16" s="261"/>
      <c r="T16" s="28">
        <v>43315</v>
      </c>
      <c r="U16" s="140"/>
      <c r="V16" s="140"/>
      <c r="W16" s="179">
        <f>STDEV(ΤΙΜΕΣ!D60:D79)</f>
        <v>1.2367407981066877E-2</v>
      </c>
      <c r="X16" s="179">
        <f>AVERAGE(ΤΙΜΕΣ!D60:D79)</f>
        <v>-9.1940344226770773E-18</v>
      </c>
      <c r="Y16" s="180">
        <f>AVERAGE(ΤΙΜΕΣ!W14:W33)</f>
        <v>7565.4</v>
      </c>
    </row>
    <row r="17" spans="2:25">
      <c r="B17" s="261"/>
      <c r="C17" s="28">
        <v>43318</v>
      </c>
      <c r="D17" s="181" t="s">
        <v>227</v>
      </c>
      <c r="E17" s="140"/>
      <c r="F17" s="179">
        <f>STDEV(ΤΙΜΕΣ!B61:B80)</f>
        <v>9.8412715208857238E-3</v>
      </c>
      <c r="G17" s="179">
        <f>AVERAGE(ΤΙΜΕΣ!B61:B80)</f>
        <v>-3.5561831257524542E-18</v>
      </c>
      <c r="H17" s="180">
        <f>AVERAGE(ΤΙΜΕΣ!U15:U34)</f>
        <v>482771.25</v>
      </c>
      <c r="K17" s="261"/>
      <c r="L17" s="28">
        <v>43318</v>
      </c>
      <c r="M17" s="140"/>
      <c r="N17" s="140"/>
      <c r="O17" s="179">
        <f>STDEV(ΤΙΜΕΣ!C61:C80)</f>
        <v>1.1135852467444295E-2</v>
      </c>
      <c r="P17" s="179">
        <f>AVERAGE(ΤΙΜΕΣ!C61:C80)</f>
        <v>7.0506456203028487E-4</v>
      </c>
      <c r="Q17" s="180">
        <f>AVERAGE(ΤΙΜΕΣ!V15:V34)</f>
        <v>1050432.3</v>
      </c>
      <c r="S17" s="261"/>
      <c r="T17" s="28">
        <v>43318</v>
      </c>
      <c r="U17" s="140"/>
      <c r="V17" s="140"/>
      <c r="W17" s="179">
        <f>STDEV(ΤΙΜΕΣ!D61:D80)</f>
        <v>1.2367407981066877E-2</v>
      </c>
      <c r="X17" s="179">
        <f>AVERAGE(ΤΙΜΕΣ!D61:D80)</f>
        <v>-9.1940344226770773E-18</v>
      </c>
      <c r="Y17" s="180">
        <f>AVERAGE(ΤΙΜΕΣ!W15:W34)</f>
        <v>7554.2</v>
      </c>
    </row>
    <row r="18" spans="2:25">
      <c r="B18" s="261"/>
      <c r="C18" s="28">
        <v>43319</v>
      </c>
      <c r="D18" s="181" t="s">
        <v>227</v>
      </c>
      <c r="E18" s="140"/>
      <c r="F18" s="179">
        <f>STDEV(ΤΙΜΕΣ!B62:B81)</f>
        <v>9.8577486340974546E-3</v>
      </c>
      <c r="G18" s="179">
        <f>AVERAGE(ΤΙΜΕΣ!B62:B81)</f>
        <v>6.3917198128374546E-4</v>
      </c>
      <c r="H18" s="180">
        <f>AVERAGE(ΤΙΜΕΣ!U16:U35)</f>
        <v>549190.75</v>
      </c>
      <c r="K18" s="261"/>
      <c r="L18" s="28">
        <v>43319</v>
      </c>
      <c r="M18" s="140"/>
      <c r="N18" s="140"/>
      <c r="O18" s="179">
        <f>STDEV(ΤΙΜΕΣ!C62:C81)</f>
        <v>1.1143216597552279E-2</v>
      </c>
      <c r="P18" s="179">
        <f>AVERAGE(ΤΙΜΕΣ!C62:C81)</f>
        <v>9.3899473257979724E-4</v>
      </c>
      <c r="Q18" s="180">
        <f>AVERAGE(ΤΙΜΕΣ!V16:V35)</f>
        <v>1004693.2</v>
      </c>
      <c r="S18" s="261"/>
      <c r="T18" s="28">
        <v>43319</v>
      </c>
      <c r="U18" s="140"/>
      <c r="V18" s="140"/>
      <c r="W18" s="179">
        <f>STDEV(ΤΙΜΕΣ!D62:D81)</f>
        <v>1.2367407981066877E-2</v>
      </c>
      <c r="X18" s="179">
        <f>AVERAGE(ΤΙΜΕΣ!D62:D81)</f>
        <v>-9.1940344226770773E-18</v>
      </c>
      <c r="Y18" s="180">
        <f>AVERAGE(ΤΙΜΕΣ!W16:W35)</f>
        <v>7554.2</v>
      </c>
    </row>
    <row r="19" spans="2:25">
      <c r="B19" s="261"/>
      <c r="C19" s="28">
        <v>43320</v>
      </c>
      <c r="D19" s="181"/>
      <c r="E19" s="140"/>
      <c r="F19" s="179">
        <f>STDEV(ΤΙΜΕΣ!B63:B82)</f>
        <v>9.2997231073924866E-3</v>
      </c>
      <c r="G19" s="179">
        <f>AVERAGE(ΤΙΜΕΣ!B63:B82)</f>
        <v>9.4453812347770178E-4</v>
      </c>
      <c r="H19" s="180">
        <f>AVERAGE(ΤΙΜΕΣ!U17:U36)</f>
        <v>574410.05000000005</v>
      </c>
      <c r="K19" s="261"/>
      <c r="L19" s="28">
        <v>43320</v>
      </c>
      <c r="M19" s="181"/>
      <c r="N19" s="140"/>
      <c r="O19" s="179">
        <f>STDEV(ΤΙΜΕΣ!C63:C82)</f>
        <v>1.1185155304924543E-2</v>
      </c>
      <c r="P19" s="179">
        <f>AVERAGE(ΤΙΜΕΣ!C63:C82)</f>
        <v>8.8707235047977252E-4</v>
      </c>
      <c r="Q19" s="180">
        <f>AVERAGE(ΤΙΜΕΣ!V17:V36)</f>
        <v>989483</v>
      </c>
      <c r="S19" s="261"/>
      <c r="T19" s="28">
        <v>43320</v>
      </c>
      <c r="U19" s="181"/>
      <c r="V19" s="140"/>
      <c r="W19" s="179">
        <f>STDEV(ΤΙΜΕΣ!D63:D82)</f>
        <v>1.2367407981066877E-2</v>
      </c>
      <c r="X19" s="179">
        <f>AVERAGE(ΤΙΜΕΣ!D63:D82)</f>
        <v>-9.1940344226770773E-18</v>
      </c>
      <c r="Y19" s="180">
        <f>AVERAGE(ΤΙΜΕΣ!W17:W36)</f>
        <v>7569.1</v>
      </c>
    </row>
    <row r="20" spans="2:25">
      <c r="B20" s="261"/>
      <c r="C20" s="28">
        <v>43321</v>
      </c>
      <c r="D20" s="140"/>
      <c r="E20" s="140"/>
      <c r="F20" s="179">
        <f>STDEV(ΤΙΜΕΣ!B64:B83)</f>
        <v>8.8659120323893847E-3</v>
      </c>
      <c r="G20" s="179">
        <f>AVERAGE(ΤΙΜΕΣ!B64:B83)</f>
        <v>4.1007845567088533E-4</v>
      </c>
      <c r="H20" s="180">
        <f>AVERAGE(ΤΙΜΕΣ!U18:U37)</f>
        <v>439392.55</v>
      </c>
      <c r="K20" s="261"/>
      <c r="L20" s="28">
        <v>43321</v>
      </c>
      <c r="M20" s="140"/>
      <c r="N20" s="140"/>
      <c r="O20" s="179">
        <f>STDEV(ΤΙΜΕΣ!C64:C83)</f>
        <v>1.1227525447414089E-2</v>
      </c>
      <c r="P20" s="179">
        <f>AVERAGE(ΤΙΜΕΣ!C64:C83)</f>
        <v>7.1091245011392721E-4</v>
      </c>
      <c r="Q20" s="180">
        <f>AVERAGE(ΤΙΜΕΣ!V18:V37)</f>
        <v>961567.2</v>
      </c>
      <c r="S20" s="261"/>
      <c r="T20" s="28">
        <v>43321</v>
      </c>
      <c r="U20" s="140"/>
      <c r="V20" s="140"/>
      <c r="W20" s="179">
        <f>STDEV(ΤΙΜΕΣ!D64:D83)</f>
        <v>1.2865234247833271E-2</v>
      </c>
      <c r="X20" s="179">
        <f>AVERAGE(ΤΙΜΕΣ!D64:D83)</f>
        <v>-6.0852678101277048E-4</v>
      </c>
      <c r="Y20" s="180">
        <f>AVERAGE(ΤΙΜΕΣ!W18:W37)</f>
        <v>6931.85</v>
      </c>
    </row>
    <row r="21" spans="2:25">
      <c r="B21" s="261"/>
      <c r="C21" s="28">
        <v>43322</v>
      </c>
      <c r="D21" s="181" t="s">
        <v>227</v>
      </c>
      <c r="E21" s="140"/>
      <c r="F21" s="179">
        <f>STDEV(ΤΙΜΕΣ!B65:B84)</f>
        <v>8.491158713949138E-3</v>
      </c>
      <c r="G21" s="179">
        <f>AVERAGE(ΤΙΜΕΣ!B65:B84)</f>
        <v>-3.5005977294918025E-4</v>
      </c>
      <c r="H21" s="180">
        <f>AVERAGE(ΤΙΜΕΣ!U19:U38)</f>
        <v>425749.75</v>
      </c>
      <c r="K21" s="261"/>
      <c r="L21" s="28">
        <v>43322</v>
      </c>
      <c r="M21" s="140"/>
      <c r="N21" s="140"/>
      <c r="O21" s="179">
        <f>STDEV(ΤΙΜΕΣ!C65:C84)</f>
        <v>1.1269240718217334E-2</v>
      </c>
      <c r="P21" s="179">
        <f>AVERAGE(ΤΙΜΕΣ!C65:C84)</f>
        <v>2.9638498166374163E-4</v>
      </c>
      <c r="Q21" s="180">
        <f>AVERAGE(ΤΙΜΕΣ!V19:V38)</f>
        <v>932574.15</v>
      </c>
      <c r="S21" s="261"/>
      <c r="T21" s="28">
        <v>43322</v>
      </c>
      <c r="U21" s="140"/>
      <c r="V21" s="140"/>
      <c r="W21" s="179">
        <f>STDEV(ΤΙΜΕΣ!D65:D84)</f>
        <v>1.2319696139773531E-2</v>
      </c>
      <c r="X21" s="179">
        <f>AVERAGE(ΤΙΜΕΣ!D65:D84)</f>
        <v>-1.2048775789530327E-3</v>
      </c>
      <c r="Y21" s="180">
        <f>AVERAGE(ΤΙΜΕΣ!W19:W38)</f>
        <v>7059.6</v>
      </c>
    </row>
    <row r="22" spans="2:25">
      <c r="B22" s="262"/>
      <c r="C22" s="28">
        <v>43325</v>
      </c>
      <c r="D22" s="181" t="s">
        <v>227</v>
      </c>
      <c r="E22" s="140"/>
      <c r="F22" s="179">
        <f>STDEV(ΤΙΜΕΣ!B66:B85)</f>
        <v>8.9740347025749033E-3</v>
      </c>
      <c r="G22" s="179">
        <f>AVERAGE(ΤΙΜΕΣ!B66:B85)</f>
        <v>-1.2317338420550681E-3</v>
      </c>
      <c r="H22" s="180">
        <f>AVERAGE(ΤΙΜΕΣ!U20:U39)</f>
        <v>393933.35</v>
      </c>
      <c r="K22" s="262"/>
      <c r="L22" s="28">
        <v>43325</v>
      </c>
      <c r="M22" s="140"/>
      <c r="N22" s="140"/>
      <c r="O22" s="179">
        <f>STDEV(ΤΙΜΕΣ!C66:C85)</f>
        <v>1.160467611071671E-2</v>
      </c>
      <c r="P22" s="179">
        <f>AVERAGE(ΤΙΜΕΣ!C66:C85)</f>
        <v>-1.7232840559025665E-3</v>
      </c>
      <c r="Q22" s="180">
        <f>AVERAGE(ΤΙΜΕΣ!V20:V39)</f>
        <v>894191.15</v>
      </c>
      <c r="S22" s="262"/>
      <c r="T22" s="28">
        <v>43325</v>
      </c>
      <c r="U22" s="140"/>
      <c r="V22" s="140"/>
      <c r="W22" s="179">
        <f>STDEV(ΤΙΜΕΣ!D66:D85)</f>
        <v>1.2143406203616801E-2</v>
      </c>
      <c r="X22" s="179">
        <f>AVERAGE(ΤΙΜΕΣ!D66:D85)</f>
        <v>-1.8038028236904899E-3</v>
      </c>
      <c r="Y22" s="180">
        <f>AVERAGE(ΤΙΜΕΣ!W20:W39)</f>
        <v>6722.15</v>
      </c>
    </row>
    <row r="23" spans="2:25">
      <c r="C23" s="28">
        <v>43326</v>
      </c>
      <c r="D23" s="181" t="s">
        <v>227</v>
      </c>
      <c r="E23" s="140"/>
      <c r="F23" s="179">
        <f>STDEV(ΤΙΜΕΣ!B67:B86)</f>
        <v>8.9407669703194855E-3</v>
      </c>
      <c r="G23" s="179">
        <f>AVERAGE(ΤΙΜΕΣ!B67:B86)</f>
        <v>-8.2258024460026111E-4</v>
      </c>
      <c r="H23" s="180">
        <f>AVERAGE(ΤΙΜΕΣ!U21:U40)</f>
        <v>409695.75</v>
      </c>
      <c r="L23" s="28">
        <v>43326</v>
      </c>
      <c r="M23" s="140"/>
      <c r="N23" s="140"/>
      <c r="O23" s="179">
        <f>STDEV(ΤΙΜΕΣ!C67:C86)</f>
        <v>1.1432639197254842E-2</v>
      </c>
      <c r="P23" s="179">
        <f>AVERAGE(ΤΙΜΕΣ!C67:C86)</f>
        <v>-2.0725287820001037E-3</v>
      </c>
      <c r="Q23" s="180">
        <f>AVERAGE(ΤΙΜΕΣ!V21:V40)</f>
        <v>882294.85</v>
      </c>
      <c r="T23" s="28">
        <v>43326</v>
      </c>
      <c r="U23" s="140"/>
      <c r="V23" s="140"/>
      <c r="W23" s="179">
        <f>STDEV(ΤΙΜΕΣ!D67:D86)</f>
        <v>1.2248272843056299E-2</v>
      </c>
      <c r="X23" s="179">
        <f>AVERAGE(ΤΙΜΕΣ!D67:D86)</f>
        <v>-1.0020375441723225E-3</v>
      </c>
      <c r="Y23" s="180">
        <f>AVERAGE(ΤΙΜΕΣ!W21:W40)</f>
        <v>6014.05</v>
      </c>
    </row>
    <row r="26" spans="2:25" ht="105">
      <c r="B26" s="182" t="s">
        <v>1</v>
      </c>
      <c r="C26" s="182" t="s">
        <v>139</v>
      </c>
      <c r="D26" s="183" t="s">
        <v>190</v>
      </c>
      <c r="E26" s="183" t="s">
        <v>191</v>
      </c>
      <c r="F26" s="183" t="s">
        <v>192</v>
      </c>
      <c r="G26" s="183" t="s">
        <v>193</v>
      </c>
      <c r="H26" s="183" t="s">
        <v>194</v>
      </c>
      <c r="K26" s="182" t="s">
        <v>1</v>
      </c>
      <c r="L26" s="182" t="s">
        <v>139</v>
      </c>
      <c r="M26" s="183" t="s">
        <v>190</v>
      </c>
      <c r="N26" s="183" t="s">
        <v>191</v>
      </c>
      <c r="O26" s="183" t="s">
        <v>192</v>
      </c>
      <c r="P26" s="183" t="s">
        <v>193</v>
      </c>
      <c r="Q26" s="183" t="s">
        <v>194</v>
      </c>
      <c r="S26" s="182" t="s">
        <v>1</v>
      </c>
      <c r="T26" s="182" t="s">
        <v>139</v>
      </c>
      <c r="U26" s="183" t="s">
        <v>190</v>
      </c>
      <c r="V26" s="183" t="s">
        <v>191</v>
      </c>
      <c r="W26" s="183" t="s">
        <v>192</v>
      </c>
      <c r="X26" s="183" t="s">
        <v>193</v>
      </c>
      <c r="Y26" s="183" t="s">
        <v>194</v>
      </c>
    </row>
    <row r="27" spans="2:25">
      <c r="B27" s="260" t="s">
        <v>35</v>
      </c>
      <c r="C27" s="28">
        <v>43299</v>
      </c>
      <c r="D27" s="140"/>
      <c r="E27" s="140"/>
      <c r="F27" s="179">
        <f>STDEV(ΤΙΜΕΣ!E48:E67)</f>
        <v>1.3518011072457098E-2</v>
      </c>
      <c r="G27" s="179">
        <f>AVERAGE(ΤΙΜΕΣ!E48:E67)</f>
        <v>-2.1229603885895851E-3</v>
      </c>
      <c r="H27" s="180">
        <f>AVERAGE(ΤΙΜΕΣ!X2:X21)</f>
        <v>1054247.3500000001</v>
      </c>
      <c r="K27" s="260" t="s">
        <v>38</v>
      </c>
      <c r="L27" s="28">
        <v>43299</v>
      </c>
      <c r="M27" s="140"/>
      <c r="N27" s="140"/>
      <c r="O27" s="179">
        <f>STDEV(ΤΙΜΕΣ!F48:F67)</f>
        <v>2.1888914697051658E-2</v>
      </c>
      <c r="P27" s="179">
        <f>AVERAGE(ΤΙΜΕΣ!F48:F67)</f>
        <v>5.6664342653501478E-3</v>
      </c>
      <c r="Q27" s="180">
        <f>AVERAGE(ΤΙΜΕΣ!Y2:Y21)</f>
        <v>176836.5</v>
      </c>
      <c r="S27" s="260" t="s">
        <v>40</v>
      </c>
      <c r="T27" s="28">
        <v>43299</v>
      </c>
      <c r="U27" s="140"/>
      <c r="V27" s="140"/>
      <c r="W27" s="179">
        <f>STDEV(ΤΙΜΕΣ!G48:G67)</f>
        <v>1.4113585350631072E-2</v>
      </c>
      <c r="X27" s="179">
        <f>AVERAGE(ΤΙΜΕΣ!G48:G67)</f>
        <v>-1.4706942603146685E-3</v>
      </c>
      <c r="Y27" s="180">
        <f>AVERAGE(ΤΙΜΕΣ!Z2:Z21)</f>
        <v>2851.4</v>
      </c>
    </row>
    <row r="28" spans="2:25">
      <c r="B28" s="261"/>
      <c r="C28" s="28">
        <v>43300</v>
      </c>
      <c r="D28" s="140"/>
      <c r="E28" s="140"/>
      <c r="F28" s="179">
        <f>STDEV(ΤΙΜΕΣ!E49:E68)</f>
        <v>1.3535782650205469E-2</v>
      </c>
      <c r="G28" s="179">
        <f>AVERAGE(ΤΙΜΕΣ!E49:E68)</f>
        <v>-2.1031137586726293E-3</v>
      </c>
      <c r="H28" s="180">
        <f>AVERAGE(ΤΙΜΕΣ!X3:X22)</f>
        <v>1031419</v>
      </c>
      <c r="K28" s="261"/>
      <c r="L28" s="28">
        <v>43300</v>
      </c>
      <c r="M28" s="140"/>
      <c r="N28" s="140"/>
      <c r="O28" s="179">
        <f>STDEV(ΤΙΜΕΣ!F49:F68)</f>
        <v>2.1890575992614316E-2</v>
      </c>
      <c r="P28" s="179">
        <f>AVERAGE(ΤΙΜΕΣ!F49:F68)</f>
        <v>5.6427244727617152E-3</v>
      </c>
      <c r="Q28" s="180">
        <f>AVERAGE(ΤΙΜΕΣ!Y3:Y22)</f>
        <v>169285.8</v>
      </c>
      <c r="S28" s="261"/>
      <c r="T28" s="28">
        <v>43300</v>
      </c>
      <c r="U28" s="140"/>
      <c r="V28" s="140"/>
      <c r="W28" s="179">
        <f>STDEV(ΤΙΜΕΣ!G49:G68)</f>
        <v>1.4772285028266482E-2</v>
      </c>
      <c r="X28" s="179">
        <f>AVERAGE(ΤΙΜΕΣ!G49:G68)</f>
        <v>-2.5265404323608033E-3</v>
      </c>
      <c r="Y28" s="180">
        <f>AVERAGE(ΤΙΜΕΣ!Z3:Z22)</f>
        <v>2566.6</v>
      </c>
    </row>
    <row r="29" spans="2:25">
      <c r="B29" s="261"/>
      <c r="C29" s="28">
        <v>43301</v>
      </c>
      <c r="D29" s="140"/>
      <c r="E29" s="140"/>
      <c r="F29" s="179">
        <f>STDEV(ΤΙΜΕΣ!E50:E69)</f>
        <v>1.3940524579795385E-2</v>
      </c>
      <c r="G29" s="179">
        <f>AVERAGE(ΤΙΜΕΣ!E50:E69)</f>
        <v>-3.6443857874246324E-3</v>
      </c>
      <c r="H29" s="180">
        <f>AVERAGE(ΤΙΜΕΣ!X4:X23)</f>
        <v>929454.85</v>
      </c>
      <c r="K29" s="261"/>
      <c r="L29" s="28">
        <v>43301</v>
      </c>
      <c r="M29" s="140"/>
      <c r="N29" s="140"/>
      <c r="O29" s="179">
        <f>STDEV(ΤΙΜΕΣ!F50:F69)</f>
        <v>2.796615060706218E-2</v>
      </c>
      <c r="P29" s="179">
        <f>AVERAGE(ΤΙΜΕΣ!F50:F69)</f>
        <v>9.3712734356065312E-3</v>
      </c>
      <c r="Q29" s="180">
        <f>AVERAGE(ΤΙΜΕΣ!Y4:Y23)</f>
        <v>169696.15</v>
      </c>
      <c r="S29" s="261"/>
      <c r="T29" s="28">
        <v>43301</v>
      </c>
      <c r="U29" s="140"/>
      <c r="V29" s="140"/>
      <c r="W29" s="179">
        <f>STDEV(ΤΙΜΕΣ!G50:G69)</f>
        <v>1.4502586731896656E-2</v>
      </c>
      <c r="X29" s="179">
        <f>AVERAGE(ΤΙΜΕΣ!G50:G69)</f>
        <v>-1.7966004613031773E-3</v>
      </c>
      <c r="Y29" s="180">
        <f>AVERAGE(ΤΙΜΕΣ!Z4:Z23)</f>
        <v>2550.5500000000002</v>
      </c>
    </row>
    <row r="30" spans="2:25">
      <c r="B30" s="261"/>
      <c r="C30" s="28">
        <v>43304</v>
      </c>
      <c r="D30" s="140"/>
      <c r="E30" s="140"/>
      <c r="F30" s="179">
        <f>STDEV(ΤΙΜΕΣ!E51:E70)</f>
        <v>1.2761699455363101E-2</v>
      </c>
      <c r="G30" s="179">
        <f>AVERAGE(ΤΙΜΕΣ!E51:E70)</f>
        <v>-2.26498796148318E-3</v>
      </c>
      <c r="H30" s="180">
        <f>AVERAGE(ΤΙΜΕΣ!X5:X24)</f>
        <v>746694.15</v>
      </c>
      <c r="K30" s="261"/>
      <c r="L30" s="28">
        <v>43304</v>
      </c>
      <c r="M30" s="140"/>
      <c r="N30" s="140"/>
      <c r="O30" s="179">
        <f>STDEV(ΤΙΜΕΣ!F51:F70)</f>
        <v>2.8496689647837588E-2</v>
      </c>
      <c r="P30" s="179">
        <f>AVERAGE(ΤΙΜΕΣ!F51:F70)</f>
        <v>8.6735970758486085E-3</v>
      </c>
      <c r="Q30" s="180">
        <f>AVERAGE(ΤΙΜΕΣ!Y5:Y24)</f>
        <v>176825.35</v>
      </c>
      <c r="S30" s="261"/>
      <c r="T30" s="28">
        <v>43304</v>
      </c>
      <c r="U30" s="181" t="s">
        <v>203</v>
      </c>
      <c r="V30" s="140"/>
      <c r="W30" s="179">
        <f>STDEV(ΤΙΜΕΣ!G51:G70)</f>
        <v>1.7123527355871356E-2</v>
      </c>
      <c r="X30" s="179">
        <f>AVERAGE(ΤΙΜΕΣ!G51:G70)</f>
        <v>1.4684298366547216E-4</v>
      </c>
      <c r="Y30" s="180">
        <f>AVERAGE(ΤΙΜΕΣ!Z5:Z24)</f>
        <v>2306.6</v>
      </c>
    </row>
    <row r="31" spans="2:25">
      <c r="B31" s="261"/>
      <c r="C31" s="28">
        <v>43305</v>
      </c>
      <c r="D31" s="140"/>
      <c r="E31" s="140"/>
      <c r="F31" s="179">
        <f>STDEV(ΤΙΜΕΣ!E52:E71)</f>
        <v>1.3046565252264457E-2</v>
      </c>
      <c r="G31" s="179">
        <f>AVERAGE(ΤΙΜΕΣ!E52:E71)</f>
        <v>-3.0021020483433519E-3</v>
      </c>
      <c r="H31" s="180">
        <f>AVERAGE(ΤΙΜΕΣ!X6:X25)</f>
        <v>708058.95</v>
      </c>
      <c r="K31" s="261"/>
      <c r="L31" s="28">
        <v>43305</v>
      </c>
      <c r="M31" s="140"/>
      <c r="N31" s="140"/>
      <c r="O31" s="179">
        <f>STDEV(ΤΙΜΕΣ!F52:F71)</f>
        <v>2.8686030221917444E-2</v>
      </c>
      <c r="P31" s="179">
        <f>AVERAGE(ΤΙΜΕΣ!F52:F71)</f>
        <v>9.0799897832772557E-3</v>
      </c>
      <c r="Q31" s="180">
        <f>AVERAGE(ΤΙΜΕΣ!Y6:Y25)</f>
        <v>180009.65</v>
      </c>
      <c r="S31" s="261"/>
      <c r="T31" s="28">
        <v>43305</v>
      </c>
      <c r="U31" s="140"/>
      <c r="V31" s="140"/>
      <c r="W31" s="179">
        <f>STDEV(ΤΙΜΕΣ!G52:G71)</f>
        <v>1.9304079932584862E-2</v>
      </c>
      <c r="X31" s="179">
        <f>AVERAGE(ΤΙΜΕΣ!G52:G71)</f>
        <v>-1.2085180463906674E-3</v>
      </c>
      <c r="Y31" s="180">
        <f>AVERAGE(ΤΙΜΕΣ!Z6:Z25)</f>
        <v>2280.35</v>
      </c>
    </row>
    <row r="32" spans="2:25">
      <c r="B32" s="261"/>
      <c r="C32" s="28">
        <v>43306</v>
      </c>
      <c r="D32" s="140"/>
      <c r="E32" s="140"/>
      <c r="F32" s="179">
        <f>STDEV(ΤΙΜΕΣ!E53:E72)</f>
        <v>1.3028307369436049E-2</v>
      </c>
      <c r="G32" s="179">
        <f>AVERAGE(ΤΙΜΕΣ!E53:E72)</f>
        <v>-3.1260178490667063E-3</v>
      </c>
      <c r="H32" s="180">
        <f>AVERAGE(ΤΙΜΕΣ!X7:X26)</f>
        <v>643943</v>
      </c>
      <c r="K32" s="261"/>
      <c r="L32" s="28">
        <v>43306</v>
      </c>
      <c r="M32" s="140"/>
      <c r="N32" s="140"/>
      <c r="O32" s="179">
        <f>STDEV(ΤΙΜΕΣ!F53:F72)</f>
        <v>2.7727864899142245E-2</v>
      </c>
      <c r="P32" s="179">
        <f>AVERAGE(ΤΙΜΕΣ!F53:F72)</f>
        <v>1.1819438903211526E-2</v>
      </c>
      <c r="Q32" s="180">
        <f>AVERAGE(ΤΙΜΕΣ!Y7:Y26)</f>
        <v>179798.95</v>
      </c>
      <c r="S32" s="261"/>
      <c r="T32" s="28">
        <v>43306</v>
      </c>
      <c r="U32" s="181" t="s">
        <v>203</v>
      </c>
      <c r="V32" s="140"/>
      <c r="W32" s="179">
        <f>STDEV(ΤΙΜΕΣ!G53:G72)</f>
        <v>1.914869427539781E-2</v>
      </c>
      <c r="X32" s="179">
        <f>AVERAGE(ΤΙΜΕΣ!G53:G72)</f>
        <v>-1.5352302762394742E-17</v>
      </c>
      <c r="Y32" s="180">
        <f>AVERAGE(ΤΙΜΕΣ!Z7:Z26)</f>
        <v>2422.3000000000002</v>
      </c>
    </row>
    <row r="33" spans="2:25">
      <c r="B33" s="261"/>
      <c r="C33" s="28">
        <v>43307</v>
      </c>
      <c r="D33" s="140"/>
      <c r="E33" s="140"/>
      <c r="F33" s="179">
        <f>STDEV(ΤΙΜΕΣ!E54:E73)</f>
        <v>1.3801673291922719E-2</v>
      </c>
      <c r="G33" s="179">
        <f>AVERAGE(ΤΙΜΕΣ!E54:E73)</f>
        <v>-2.1483017941721669E-3</v>
      </c>
      <c r="H33" s="180">
        <f>AVERAGE(ΤΙΜΕΣ!X8:X27)</f>
        <v>537052.35</v>
      </c>
      <c r="K33" s="261"/>
      <c r="L33" s="28">
        <v>43307</v>
      </c>
      <c r="M33" s="140"/>
      <c r="N33" s="140"/>
      <c r="O33" s="179">
        <f>STDEV(ΤΙΜΕΣ!F54:F73)</f>
        <v>2.7745495287045657E-2</v>
      </c>
      <c r="P33" s="179">
        <f>AVERAGE(ΤΙΜΕΣ!F54:F73)</f>
        <v>1.2246545274955849E-2</v>
      </c>
      <c r="Q33" s="180">
        <f>AVERAGE(ΤΙΜΕΣ!Y8:Y27)</f>
        <v>176195.4</v>
      </c>
      <c r="S33" s="261"/>
      <c r="T33" s="28">
        <v>43307</v>
      </c>
      <c r="U33" s="140"/>
      <c r="V33" s="140"/>
      <c r="W33" s="179">
        <f>STDEV(ΤΙΜΕΣ!G54:G73)</f>
        <v>1.9025446203640412E-2</v>
      </c>
      <c r="X33" s="179">
        <f>AVERAGE(ΤΙΜΕΣ!G54:G73)</f>
        <v>1.0622554306867894E-3</v>
      </c>
      <c r="Y33" s="180">
        <f>AVERAGE(ΤΙΜΕΣ!Z8:Z27)</f>
        <v>2347.1</v>
      </c>
    </row>
    <row r="34" spans="2:25">
      <c r="B34" s="261"/>
      <c r="C34" s="28">
        <v>43308</v>
      </c>
      <c r="D34" s="140"/>
      <c r="E34" s="140"/>
      <c r="F34" s="179">
        <f>STDEV(ΤΙΜΕΣ!E55:E74)</f>
        <v>1.3280035908589559E-2</v>
      </c>
      <c r="G34" s="179">
        <f>AVERAGE(ΤΙΜΕΣ!E55:E74)</f>
        <v>-3.0888679848121627E-3</v>
      </c>
      <c r="H34" s="180">
        <f>AVERAGE(ΤΙΜΕΣ!X9:X28)</f>
        <v>501465.59999999998</v>
      </c>
      <c r="K34" s="261"/>
      <c r="L34" s="28">
        <v>43308</v>
      </c>
      <c r="M34" s="140"/>
      <c r="N34" s="140"/>
      <c r="O34" s="179">
        <f>STDEV(ΤΙΜΕΣ!F55:F74)</f>
        <v>2.7306150916439523E-2</v>
      </c>
      <c r="P34" s="179">
        <f>AVERAGE(ΤΙΜΕΣ!F55:F74)</f>
        <v>1.3203610340632357E-2</v>
      </c>
      <c r="Q34" s="180">
        <f>AVERAGE(ΤΙΜΕΣ!Y9:Y28)</f>
        <v>194334.9</v>
      </c>
      <c r="S34" s="261"/>
      <c r="T34" s="28">
        <v>43308</v>
      </c>
      <c r="U34" s="140"/>
      <c r="V34" s="140"/>
      <c r="W34" s="179">
        <f>STDEV(ΤΙΜΕΣ!G55:G74)</f>
        <v>1.9013135315142999E-2</v>
      </c>
      <c r="X34" s="179">
        <f>AVERAGE(ΤΙΜΕΣ!G55:G74)</f>
        <v>1.046376005297778E-3</v>
      </c>
      <c r="Y34" s="180">
        <f>AVERAGE(ΤΙΜΕΣ!Z9:Z28)</f>
        <v>1711.05</v>
      </c>
    </row>
    <row r="35" spans="2:25">
      <c r="B35" s="261"/>
      <c r="C35" s="28">
        <v>43311</v>
      </c>
      <c r="D35" s="140"/>
      <c r="E35" s="140"/>
      <c r="F35" s="179">
        <f>STDEV(ΤΙΜΕΣ!E56:E75)</f>
        <v>1.1204927517979003E-2</v>
      </c>
      <c r="G35" s="179">
        <f>AVERAGE(ΤΙΜΕΣ!E56:E75)</f>
        <v>-8.4237852863056214E-4</v>
      </c>
      <c r="H35" s="180">
        <f>AVERAGE(ΤΙΜΕΣ!X10:X29)</f>
        <v>533169.55000000005</v>
      </c>
      <c r="K35" s="261"/>
      <c r="L35" s="28">
        <v>43311</v>
      </c>
      <c r="M35" s="140"/>
      <c r="N35" s="140"/>
      <c r="O35" s="179">
        <f>STDEV(ΤΙΜΕΣ!F56:F75)</f>
        <v>2.7778785422195869E-2</v>
      </c>
      <c r="P35" s="179">
        <f>AVERAGE(ΤΙΜΕΣ!F56:F75)</f>
        <v>1.235679890287154E-2</v>
      </c>
      <c r="Q35" s="180">
        <f>AVERAGE(ΤΙΜΕΣ!Y10:Y29)</f>
        <v>196204</v>
      </c>
      <c r="S35" s="261"/>
      <c r="T35" s="28">
        <v>43311</v>
      </c>
      <c r="U35" s="140"/>
      <c r="V35" s="140"/>
      <c r="W35" s="179">
        <f>STDEV(ΤΙΜΕΣ!G56:G75)</f>
        <v>1.8992851922710791E-2</v>
      </c>
      <c r="X35" s="179">
        <f>AVERAGE(ΤΙΜΕΣ!G56:G75)</f>
        <v>1.0654893293375364E-3</v>
      </c>
      <c r="Y35" s="180">
        <f>AVERAGE(ΤΙΜΕΣ!Z10:Z29)</f>
        <v>1743.2</v>
      </c>
    </row>
    <row r="36" spans="2:25">
      <c r="B36" s="261"/>
      <c r="C36" s="28">
        <v>43312</v>
      </c>
      <c r="D36" s="140"/>
      <c r="E36" s="140"/>
      <c r="F36" s="179">
        <f>STDEV(ΤΙΜΕΣ!E57:E76)</f>
        <v>1.1304954929855466E-2</v>
      </c>
      <c r="G36" s="179">
        <f>AVERAGE(ΤΙΜΕΣ!E57:E76)</f>
        <v>-2.4038507840516438E-4</v>
      </c>
      <c r="H36" s="180">
        <f>AVERAGE(ΤΙΜΕΣ!X11:X30)</f>
        <v>513596.05</v>
      </c>
      <c r="K36" s="261"/>
      <c r="L36" s="28">
        <v>43312</v>
      </c>
      <c r="M36" s="140"/>
      <c r="N36" s="140"/>
      <c r="O36" s="179">
        <f>STDEV(ΤΙΜΕΣ!F57:F76)</f>
        <v>2.8336794482924747E-2</v>
      </c>
      <c r="P36" s="179">
        <f>AVERAGE(ΤΙΜΕΣ!F57:F76)</f>
        <v>1.1708451066295875E-2</v>
      </c>
      <c r="Q36" s="180">
        <f>AVERAGE(ΤΙΜΕΣ!Y11:Y30)</f>
        <v>203095.15</v>
      </c>
      <c r="S36" s="261"/>
      <c r="T36" s="28">
        <v>43312</v>
      </c>
      <c r="U36" s="140"/>
      <c r="V36" s="140"/>
      <c r="W36" s="179">
        <f>STDEV(ΤΙΜΕΣ!G57:G76)</f>
        <v>1.8942588706051727E-2</v>
      </c>
      <c r="X36" s="179">
        <f>AVERAGE(ΤΙΜΕΣ!G57:G76)</f>
        <v>1.2233026077203006E-3</v>
      </c>
      <c r="Y36" s="180">
        <f>AVERAGE(ΤΙΜΕΣ!Z11:Z30)</f>
        <v>1913.9</v>
      </c>
    </row>
    <row r="37" spans="2:25">
      <c r="B37" s="261"/>
      <c r="C37" s="28">
        <v>43313</v>
      </c>
      <c r="D37" s="140"/>
      <c r="E37" s="140"/>
      <c r="F37" s="179">
        <f>STDEV(ΤΙΜΕΣ!E58:E77)</f>
        <v>1.1001170068729142E-2</v>
      </c>
      <c r="G37" s="179">
        <f>AVERAGE(ΤΙΜΕΣ!E58:E77)</f>
        <v>-1.8009149594578032E-3</v>
      </c>
      <c r="H37" s="180">
        <f>AVERAGE(ΤΙΜΕΣ!X12:X31)</f>
        <v>527632.6</v>
      </c>
      <c r="K37" s="261"/>
      <c r="L37" s="28">
        <v>43313</v>
      </c>
      <c r="M37" s="140"/>
      <c r="N37" s="140"/>
      <c r="O37" s="179">
        <f>STDEV(ΤΙΜΕΣ!F58:F77)</f>
        <v>2.8172869465189411E-2</v>
      </c>
      <c r="P37" s="179">
        <f>AVERAGE(ΤΙΜΕΣ!F58:F77)</f>
        <v>1.2169090677760052E-2</v>
      </c>
      <c r="Q37" s="180">
        <f>AVERAGE(ΤΙΜΕΣ!Y12:Y31)</f>
        <v>203374.1</v>
      </c>
      <c r="S37" s="261"/>
      <c r="T37" s="28">
        <v>43313</v>
      </c>
      <c r="U37" s="140"/>
      <c r="V37" s="140"/>
      <c r="W37" s="179">
        <f>STDEV(ΤΙΜΕΣ!G58:G77)</f>
        <v>1.791178895275362E-2</v>
      </c>
      <c r="X37" s="179">
        <f>AVERAGE(ΤΙΜΕΣ!G58:G77)</f>
        <v>2.4772868275714779E-3</v>
      </c>
      <c r="Y37" s="180">
        <f>AVERAGE(ΤΙΜΕΣ!Z12:Z31)</f>
        <v>1927.5</v>
      </c>
    </row>
    <row r="38" spans="2:25">
      <c r="B38" s="261"/>
      <c r="C38" s="28">
        <v>43314</v>
      </c>
      <c r="D38" s="140"/>
      <c r="E38" s="140"/>
      <c r="F38" s="179">
        <f>STDEV(ΤΙΜΕΣ!E59:E78)</f>
        <v>1.156242094553947E-2</v>
      </c>
      <c r="G38" s="179">
        <f>AVERAGE(ΤΙΜΕΣ!E59:E78)</f>
        <v>-8.3633969026568214E-4</v>
      </c>
      <c r="H38" s="180">
        <f>AVERAGE(ΤΙΜΕΣ!X13:X32)</f>
        <v>536278.69999999995</v>
      </c>
      <c r="K38" s="261"/>
      <c r="L38" s="28">
        <v>43314</v>
      </c>
      <c r="M38" s="140"/>
      <c r="N38" s="140"/>
      <c r="O38" s="179">
        <f>STDEV(ΤΙΜΕΣ!F59:F78)</f>
        <v>2.8757674616276707E-2</v>
      </c>
      <c r="P38" s="179">
        <f>AVERAGE(ΤΙΜΕΣ!F59:F78)</f>
        <v>1.0695534365448914E-2</v>
      </c>
      <c r="Q38" s="180">
        <f>AVERAGE(ΤΙΜΕΣ!Y13:Y32)</f>
        <v>203553.55</v>
      </c>
      <c r="S38" s="261"/>
      <c r="T38" s="28">
        <v>43314</v>
      </c>
      <c r="U38" s="140"/>
      <c r="V38" s="140"/>
      <c r="W38" s="179">
        <f>STDEV(ΤΙΜΕΣ!G59:G78)</f>
        <v>1.8204223115075406E-2</v>
      </c>
      <c r="X38" s="179">
        <f>AVERAGE(ΤΙΜΕΣ!G59:G78)</f>
        <v>1.8693766035810023E-3</v>
      </c>
      <c r="Y38" s="180">
        <f>AVERAGE(ΤΙΜΕΣ!Z13:Z32)</f>
        <v>1821</v>
      </c>
    </row>
    <row r="39" spans="2:25">
      <c r="B39" s="261"/>
      <c r="C39" s="28">
        <v>43315</v>
      </c>
      <c r="D39" s="140"/>
      <c r="E39" s="140"/>
      <c r="F39" s="179">
        <f>STDEV(ΤΙΜΕΣ!E60:E79)</f>
        <v>1.1572708890182653E-2</v>
      </c>
      <c r="G39" s="179">
        <f>AVERAGE(ΤΙΜΕΣ!E60:E79)</f>
        <v>-8.4645310502240911E-4</v>
      </c>
      <c r="H39" s="180">
        <f>AVERAGE(ΤΙΜΕΣ!X14:X33)</f>
        <v>525454.85</v>
      </c>
      <c r="K39" s="261"/>
      <c r="L39" s="28">
        <v>43315</v>
      </c>
      <c r="M39" s="140"/>
      <c r="N39" s="140"/>
      <c r="O39" s="179">
        <f>STDEV(ΤΙΜΕΣ!F60:F79)</f>
        <v>2.3384158654450753E-2</v>
      </c>
      <c r="P39" s="179">
        <f>AVERAGE(ΤΙΜΕΣ!F60:F79)</f>
        <v>7.128153232743524E-3</v>
      </c>
      <c r="Q39" s="180">
        <f>AVERAGE(ΤΙΜΕΣ!Y14:Y33)</f>
        <v>203845.25</v>
      </c>
      <c r="S39" s="261"/>
      <c r="T39" s="28">
        <v>43315</v>
      </c>
      <c r="U39" s="140"/>
      <c r="V39" s="140"/>
      <c r="W39" s="179">
        <f>STDEV(ΤΙΜΕΣ!G60:G79)</f>
        <v>1.7997688715569383E-2</v>
      </c>
      <c r="X39" s="179">
        <f>AVERAGE(ΤΙΜΕΣ!G60:G79)</f>
        <v>1.5385829333376707E-3</v>
      </c>
      <c r="Y39" s="180">
        <f>AVERAGE(ΤΙΜΕΣ!Z14:Z33)</f>
        <v>1436.9</v>
      </c>
    </row>
    <row r="40" spans="2:25">
      <c r="B40" s="261"/>
      <c r="C40" s="28">
        <v>43318</v>
      </c>
      <c r="D40" s="140"/>
      <c r="E40" s="140"/>
      <c r="F40" s="179">
        <f>STDEV(ΤΙΜΕΣ!E61:E80)</f>
        <v>1.1576190082481109E-2</v>
      </c>
      <c r="G40" s="179">
        <f>AVERAGE(ΤΙΜΕΣ!E61:E80)</f>
        <v>-9.6855328779999633E-4</v>
      </c>
      <c r="H40" s="180">
        <f>AVERAGE(ΤΙΜΕΣ!X15:X34)</f>
        <v>531660.15</v>
      </c>
      <c r="K40" s="261"/>
      <c r="L40" s="28">
        <v>43318</v>
      </c>
      <c r="M40" s="140"/>
      <c r="N40" s="140"/>
      <c r="O40" s="179">
        <f>STDEV(ΤΙΜΕΣ!F61:F80)</f>
        <v>2.3396966992538553E-2</v>
      </c>
      <c r="P40" s="179">
        <f>AVERAGE(ΤΙΜΕΣ!F61:F80)</f>
        <v>6.90106489486874E-3</v>
      </c>
      <c r="Q40" s="180">
        <f>AVERAGE(ΤΙΜΕΣ!Y15:Y34)</f>
        <v>150553.75</v>
      </c>
      <c r="S40" s="261"/>
      <c r="T40" s="28">
        <v>43318</v>
      </c>
      <c r="U40" s="140"/>
      <c r="V40" s="140"/>
      <c r="W40" s="179">
        <f>STDEV(ΤΙΜΕΣ!G61:G80)</f>
        <v>1.7470094325686955E-2</v>
      </c>
      <c r="X40" s="179">
        <f>AVERAGE(ΤΙΜΕΣ!G61:G80)</f>
        <v>9.0911595415949994E-4</v>
      </c>
      <c r="Y40" s="180">
        <f>AVERAGE(ΤΙΜΕΣ!Z15:Z34)</f>
        <v>1254.3499999999999</v>
      </c>
    </row>
    <row r="41" spans="2:25">
      <c r="B41" s="261"/>
      <c r="C41" s="28">
        <v>43319</v>
      </c>
      <c r="D41" s="140"/>
      <c r="E41" s="140"/>
      <c r="F41" s="179">
        <f>STDEV(ΤΙΜΕΣ!E62:E81)</f>
        <v>1.1177747654660224E-2</v>
      </c>
      <c r="G41" s="179">
        <f>AVERAGE(ΤΙΜΕΣ!E62:E81)</f>
        <v>-1.5645078996605103E-3</v>
      </c>
      <c r="H41" s="180">
        <f>AVERAGE(ΤΙΜΕΣ!X16:X35)</f>
        <v>540801.55000000005</v>
      </c>
      <c r="K41" s="261"/>
      <c r="L41" s="28">
        <v>43319</v>
      </c>
      <c r="M41" s="140"/>
      <c r="N41" s="140"/>
      <c r="O41" s="179">
        <f>STDEV(ΤΙΜΕΣ!F62:F81)</f>
        <v>2.3090857310792561E-2</v>
      </c>
      <c r="P41" s="179">
        <f>AVERAGE(ΤΙΜΕΣ!F62:F81)</f>
        <v>4.6243656360810161E-3</v>
      </c>
      <c r="Q41" s="180">
        <f>AVERAGE(ΤΙΜΕΣ!Y16:Y35)</f>
        <v>146623.35</v>
      </c>
      <c r="S41" s="261"/>
      <c r="T41" s="28">
        <v>43319</v>
      </c>
      <c r="U41" s="140"/>
      <c r="V41" s="140"/>
      <c r="W41" s="179">
        <f>STDEV(ΤΙΜΕΣ!G62:G81)</f>
        <v>1.7469437340443057E-2</v>
      </c>
      <c r="X41" s="179">
        <f>AVERAGE(ΤΙΜΕΣ!G62:G81)</f>
        <v>9.1187937748902202E-4</v>
      </c>
      <c r="Y41" s="180">
        <f>AVERAGE(ΤΙΜΕΣ!Z16:Z35)</f>
        <v>1249.9000000000001</v>
      </c>
    </row>
    <row r="42" spans="2:25">
      <c r="B42" s="261"/>
      <c r="C42" s="28">
        <v>43320</v>
      </c>
      <c r="D42" s="181"/>
      <c r="E42" s="140"/>
      <c r="F42" s="179">
        <f>STDEV(ΤΙΜΕΣ!E63:E82)</f>
        <v>1.0911186534375223E-2</v>
      </c>
      <c r="G42" s="179">
        <f>AVERAGE(ΤΙΜΕΣ!E63:E82)</f>
        <v>-9.6855328779999492E-4</v>
      </c>
      <c r="H42" s="180">
        <f>AVERAGE(ΤΙΜΕΣ!X17:X36)</f>
        <v>531119.19999999995</v>
      </c>
      <c r="K42" s="261"/>
      <c r="L42" s="28">
        <v>43320</v>
      </c>
      <c r="M42" s="181"/>
      <c r="N42" s="140"/>
      <c r="O42" s="179">
        <f>STDEV(ΤΙΜΕΣ!F63:F82)</f>
        <v>2.3689385330604981E-2</v>
      </c>
      <c r="P42" s="179">
        <f>AVERAGE(ΤΙΜΕΣ!F63:F82)</f>
        <v>6.9454531929320721E-3</v>
      </c>
      <c r="Q42" s="180">
        <f>AVERAGE(ΤΙΜΕΣ!Y17:Y36)</f>
        <v>104848.2</v>
      </c>
      <c r="S42" s="261"/>
      <c r="T42" s="28">
        <v>43320</v>
      </c>
      <c r="U42" s="181"/>
      <c r="V42" s="140"/>
      <c r="W42" s="179">
        <f>STDEV(ΤΙΜΕΣ!G63:G82)</f>
        <v>1.7994229250204413E-2</v>
      </c>
      <c r="X42" s="179">
        <f>AVERAGE(ΤΙΜΕΣ!G63:G82)</f>
        <v>2.1087462525356169E-3</v>
      </c>
      <c r="Y42" s="180">
        <f>AVERAGE(ΤΙΜΕΣ!Z17:Z36)</f>
        <v>1207.2</v>
      </c>
    </row>
    <row r="43" spans="2:25">
      <c r="B43" s="261"/>
      <c r="C43" s="28">
        <v>43321</v>
      </c>
      <c r="D43" s="140"/>
      <c r="E43" s="140"/>
      <c r="F43" s="179">
        <f>STDEV(ΤΙΜΕΣ!E64:E83)</f>
        <v>1.0880201901644761E-2</v>
      </c>
      <c r="G43" s="179">
        <f>AVERAGE(ΤΙΜΕΣ!E64:E83)</f>
        <v>-8.5056729132683884E-4</v>
      </c>
      <c r="H43" s="180">
        <f>AVERAGE(ΤΙΜΕΣ!X18:X37)</f>
        <v>521392.1</v>
      </c>
      <c r="K43" s="261"/>
      <c r="L43" s="28">
        <v>43321</v>
      </c>
      <c r="M43" s="140"/>
      <c r="N43" s="140"/>
      <c r="O43" s="179">
        <f>STDEV(ΤΙΜΕΣ!F64:F83)</f>
        <v>2.3451058717304171E-2</v>
      </c>
      <c r="P43" s="179">
        <f>AVERAGE(ΤΙΜΕΣ!F64:F83)</f>
        <v>7.5095139305580731E-3</v>
      </c>
      <c r="Q43" s="180">
        <f>AVERAGE(ΤΙΜΕΣ!Y18:Y37)</f>
        <v>109223.15</v>
      </c>
      <c r="S43" s="261"/>
      <c r="T43" s="28">
        <v>43321</v>
      </c>
      <c r="U43" s="140"/>
      <c r="V43" s="140"/>
      <c r="W43" s="179">
        <f>STDEV(ΤΙΜΕΣ!G64:G83)</f>
        <v>1.7897383010427276E-2</v>
      </c>
      <c r="X43" s="179">
        <f>AVERAGE(ΤΙΜΕΣ!G64:G83)</f>
        <v>2.4173892078896654E-3</v>
      </c>
      <c r="Y43" s="180">
        <f>AVERAGE(ΤΙΜΕΣ!Z18:Z37)</f>
        <v>1177.05</v>
      </c>
    </row>
    <row r="44" spans="2:25">
      <c r="B44" s="261"/>
      <c r="C44" s="28">
        <v>43322</v>
      </c>
      <c r="D44" s="140"/>
      <c r="E44" s="140"/>
      <c r="F44" s="179">
        <f>STDEV(ΤΙΜΕΣ!E65:E84)</f>
        <v>1.035431340835357E-2</v>
      </c>
      <c r="G44" s="179">
        <f>AVERAGE(ΤΙΜΕΣ!E65:E84)</f>
        <v>-1.9372883287921221E-3</v>
      </c>
      <c r="H44" s="180">
        <f>AVERAGE(ΤΙΜΕΣ!X19:X38)</f>
        <v>538181.19999999995</v>
      </c>
      <c r="K44" s="261"/>
      <c r="L44" s="28">
        <v>43322</v>
      </c>
      <c r="M44" s="140"/>
      <c r="N44" s="140"/>
      <c r="O44" s="179">
        <f>STDEV(ΤΙΜΕΣ!F65:F84)</f>
        <v>2.3706684079205738E-2</v>
      </c>
      <c r="P44" s="179">
        <f>AVERAGE(ΤΙΜΕΣ!F65:F84)</f>
        <v>7.2482885125092905E-3</v>
      </c>
      <c r="Q44" s="180">
        <f>AVERAGE(ΤΙΜΕΣ!Y19:Y38)</f>
        <v>116743.75</v>
      </c>
      <c r="S44" s="261"/>
      <c r="T44" s="28">
        <v>43322</v>
      </c>
      <c r="U44" s="140"/>
      <c r="V44" s="140"/>
      <c r="W44" s="179">
        <f>STDEV(ΤΙΜΕΣ!G65:G84)</f>
        <v>1.9077594291653885E-2</v>
      </c>
      <c r="X44" s="179">
        <f>AVERAGE(ΤΙΜΕΣ!G65:G84)</f>
        <v>3.8594819345564718E-3</v>
      </c>
      <c r="Y44" s="180">
        <f>AVERAGE(ΤΙΜΕΣ!Z19:Z38)</f>
        <v>1164</v>
      </c>
    </row>
    <row r="45" spans="2:25">
      <c r="B45" s="262"/>
      <c r="C45" s="28">
        <v>43325</v>
      </c>
      <c r="D45" s="140"/>
      <c r="E45" s="140"/>
      <c r="F45" s="179">
        <f>STDEV(ΤΙΜΕΣ!E66:E85)</f>
        <v>1.0559077394143869E-2</v>
      </c>
      <c r="G45" s="179">
        <f>AVERAGE(ΤΙΜΕΣ!E66:E85)</f>
        <v>-2.2008442708387204E-3</v>
      </c>
      <c r="H45" s="180">
        <f>AVERAGE(ΤΙΜΕΣ!X20:X39)</f>
        <v>519690.55</v>
      </c>
      <c r="K45" s="262"/>
      <c r="L45" s="28">
        <v>43325</v>
      </c>
      <c r="M45" s="140"/>
      <c r="N45" s="140"/>
      <c r="O45" s="179">
        <f>STDEV(ΤΙΜΕΣ!F66:F85)</f>
        <v>2.3684732539472807E-2</v>
      </c>
      <c r="P45" s="179">
        <f>AVERAGE(ΤΙΜΕΣ!F66:F85)</f>
        <v>7.9355845577410468E-3</v>
      </c>
      <c r="Q45" s="180">
        <f>AVERAGE(ΤΙΜΕΣ!Y20:Y39)</f>
        <v>104555.65</v>
      </c>
      <c r="S45" s="262"/>
      <c r="T45" s="28">
        <v>43325</v>
      </c>
      <c r="U45" s="140"/>
      <c r="V45" s="140"/>
      <c r="W45" s="179">
        <f>STDEV(ΤΙΜΕΣ!G66:G85)</f>
        <v>2.3735897369346625E-2</v>
      </c>
      <c r="X45" s="179">
        <f>AVERAGE(ΤΙΜΕΣ!G66:G85)</f>
        <v>-1.517451847577296E-4</v>
      </c>
      <c r="Y45" s="180">
        <f>AVERAGE(ΤΙΜΕΣ!Z20:Z39)</f>
        <v>1120.1500000000001</v>
      </c>
    </row>
    <row r="46" spans="2:25">
      <c r="C46" s="28">
        <v>43326</v>
      </c>
      <c r="D46" s="140"/>
      <c r="E46" s="140"/>
      <c r="F46" s="179">
        <f>STDEV(ΤΙΜΕΣ!E67:E86)</f>
        <v>1.0309176921653724E-2</v>
      </c>
      <c r="G46" s="179">
        <f>AVERAGE(ΤΙΜΕΣ!E67:E86)</f>
        <v>-1.5991522926525419E-3</v>
      </c>
      <c r="H46" s="180">
        <f>AVERAGE(ΤΙΜΕΣ!X21:X40)</f>
        <v>525033.6</v>
      </c>
      <c r="L46" s="28">
        <v>43326</v>
      </c>
      <c r="M46" s="140"/>
      <c r="N46" s="140"/>
      <c r="O46" s="179">
        <f>STDEV(ΤΙΜΕΣ!F67:F86)</f>
        <v>2.3914298308839715E-2</v>
      </c>
      <c r="P46" s="179">
        <f>AVERAGE(ΤΙΜΕΣ!F67:F86)</f>
        <v>7.1947089830034644E-3</v>
      </c>
      <c r="Q46" s="180">
        <f>AVERAGE(ΤΙΜΕΣ!Y21:Y40)</f>
        <v>85787.4</v>
      </c>
      <c r="T46" s="28">
        <v>43326</v>
      </c>
      <c r="U46" s="140"/>
      <c r="V46" s="140"/>
      <c r="W46" s="179">
        <f>STDEV(ΤΙΜΕΣ!G67:G86)</f>
        <v>2.7356391720188195E-2</v>
      </c>
      <c r="X46" s="179">
        <f>AVERAGE(ΤΙΜΕΣ!G67:G86)</f>
        <v>3.3986491793102725E-3</v>
      </c>
      <c r="Y46" s="180">
        <f>AVERAGE(ΤΙΜΕΣ!Z21:Z40)</f>
        <v>1111.25</v>
      </c>
    </row>
    <row r="49" spans="2:25" ht="105">
      <c r="B49" s="182" t="s">
        <v>1</v>
      </c>
      <c r="C49" s="182" t="s">
        <v>139</v>
      </c>
      <c r="D49" s="183" t="s">
        <v>190</v>
      </c>
      <c r="E49" s="183" t="s">
        <v>191</v>
      </c>
      <c r="F49" s="183" t="s">
        <v>192</v>
      </c>
      <c r="G49" s="183" t="s">
        <v>193</v>
      </c>
      <c r="H49" s="183" t="s">
        <v>194</v>
      </c>
      <c r="K49" s="182" t="s">
        <v>1</v>
      </c>
      <c r="L49" s="182" t="s">
        <v>139</v>
      </c>
      <c r="M49" s="183" t="s">
        <v>190</v>
      </c>
      <c r="N49" s="183" t="s">
        <v>191</v>
      </c>
      <c r="O49" s="183" t="s">
        <v>192</v>
      </c>
      <c r="P49" s="183" t="s">
        <v>193</v>
      </c>
      <c r="Q49" s="183" t="s">
        <v>194</v>
      </c>
      <c r="S49" s="182" t="s">
        <v>1</v>
      </c>
      <c r="T49" s="182" t="s">
        <v>139</v>
      </c>
      <c r="U49" s="183" t="s">
        <v>190</v>
      </c>
      <c r="V49" s="183" t="s">
        <v>191</v>
      </c>
      <c r="W49" s="183" t="s">
        <v>192</v>
      </c>
      <c r="X49" s="183" t="s">
        <v>193</v>
      </c>
      <c r="Y49" s="183" t="s">
        <v>194</v>
      </c>
    </row>
    <row r="50" spans="2:25">
      <c r="B50" s="260" t="s">
        <v>64</v>
      </c>
      <c r="C50" s="28">
        <v>43299</v>
      </c>
      <c r="D50" s="140"/>
      <c r="E50" s="140"/>
      <c r="F50" s="179">
        <f>STDEV(ΤΙΜΕΣ!H48:H67)</f>
        <v>2.4765289842423186E-2</v>
      </c>
      <c r="G50" s="179">
        <f>AVERAGE(ΤΙΜΕΣ!H48:H67)</f>
        <v>3.4395415438050886E-3</v>
      </c>
      <c r="H50" s="180">
        <f>AVERAGE(ΤΙΜΕΣ!AA2:AA21)</f>
        <v>1649858.2</v>
      </c>
      <c r="K50" s="260" t="s">
        <v>65</v>
      </c>
      <c r="L50" s="28">
        <v>43299</v>
      </c>
      <c r="M50" s="140"/>
      <c r="N50" s="140"/>
      <c r="O50" s="179">
        <f>STDEV(ΤΙΜΕΣ!I48:I67)</f>
        <v>1.3383307260941221E-2</v>
      </c>
      <c r="P50" s="179">
        <f>AVERAGE(ΤΙΜΕΣ!I48:I67)</f>
        <v>9.5762161073780286E-4</v>
      </c>
      <c r="Q50" s="180">
        <f>AVERAGE(ΤΙΜΕΣ!AB2:AB21)</f>
        <v>141359.1</v>
      </c>
      <c r="S50" s="260" t="s">
        <v>66</v>
      </c>
      <c r="T50" s="28">
        <v>43299</v>
      </c>
      <c r="U50" s="181" t="s">
        <v>202</v>
      </c>
      <c r="V50" s="140"/>
      <c r="W50" s="179">
        <f>STDEV(ΤΙΜΕΣ!J48:J67)</f>
        <v>1.9760439515884565E-2</v>
      </c>
      <c r="X50" s="179">
        <f>AVERAGE(ΤΙΜΕΣ!J48:J67)</f>
        <v>9.524097485347254E-4</v>
      </c>
      <c r="Y50" s="180">
        <f>AVERAGE(ΤΙΜΕΣ!AC2:AC21)</f>
        <v>194524.05</v>
      </c>
    </row>
    <row r="51" spans="2:25">
      <c r="B51" s="261"/>
      <c r="C51" s="28">
        <v>43300</v>
      </c>
      <c r="D51" s="140"/>
      <c r="E51" s="140"/>
      <c r="F51" s="179">
        <f>STDEV(ΤΙΜΕΣ!H49:H68)</f>
        <v>2.5582645651678435E-2</v>
      </c>
      <c r="G51" s="179">
        <f>AVERAGE(ΤΙΜΕΣ!H49:H68)</f>
        <v>1.7727115178902187E-3</v>
      </c>
      <c r="H51" s="180">
        <f>AVERAGE(ΤΙΜΕΣ!AA3:AA22)</f>
        <v>1576420.4</v>
      </c>
      <c r="K51" s="261"/>
      <c r="L51" s="28">
        <v>43300</v>
      </c>
      <c r="M51" s="181" t="s">
        <v>203</v>
      </c>
      <c r="N51" s="140"/>
      <c r="O51" s="179">
        <f>STDEV(ΤΙΜΕΣ!I49:I68)</f>
        <v>1.4024088131134562E-2</v>
      </c>
      <c r="P51" s="179">
        <f>AVERAGE(ΤΙΜΕΣ!I49:I68)</f>
        <v>-1.0989453359387645E-3</v>
      </c>
      <c r="Q51" s="180">
        <f>AVERAGE(ΤΙΜΕΣ!AB3:AB22)</f>
        <v>140319.4</v>
      </c>
      <c r="S51" s="261"/>
      <c r="T51" s="28">
        <v>43300</v>
      </c>
      <c r="U51" s="140"/>
      <c r="V51" s="140"/>
      <c r="W51" s="179">
        <f>STDEV(ΤΙΜΕΣ!J49:J68)</f>
        <v>1.9897677702710708E-2</v>
      </c>
      <c r="X51" s="179">
        <f>AVERAGE(ΤΙΜΕΣ!J49:J68)</f>
        <v>4.7847255080753692E-4</v>
      </c>
      <c r="Y51" s="180">
        <f>AVERAGE(ΤΙΜΕΣ!AC3:AC22)</f>
        <v>194233.60000000001</v>
      </c>
    </row>
    <row r="52" spans="2:25">
      <c r="B52" s="261"/>
      <c r="C52" s="28">
        <v>43301</v>
      </c>
      <c r="D52" s="140"/>
      <c r="E52" s="140"/>
      <c r="F52" s="179">
        <f>STDEV(ΤΙΜΕΣ!H50:H69)</f>
        <v>2.5929786580029913E-2</v>
      </c>
      <c r="G52" s="179">
        <f>AVERAGE(ΤΙΜΕΣ!H50:H69)</f>
        <v>1.2753879773606315E-3</v>
      </c>
      <c r="H52" s="180">
        <f>AVERAGE(ΤΙΜΕΣ!AA4:AA23)</f>
        <v>1514400</v>
      </c>
      <c r="K52" s="261"/>
      <c r="L52" s="28">
        <v>43301</v>
      </c>
      <c r="M52" s="140"/>
      <c r="N52" s="140"/>
      <c r="O52" s="179">
        <f>STDEV(ΤΙΜΕΣ!I50:I69)</f>
        <v>1.3988003213359218E-2</v>
      </c>
      <c r="P52" s="179">
        <f>AVERAGE(ΤΙΜΕΣ!I50:I69)</f>
        <v>-8.2646509756052929E-4</v>
      </c>
      <c r="Q52" s="180">
        <f>AVERAGE(ΤΙΜΕΣ!AB4:AB23)</f>
        <v>144549.15</v>
      </c>
      <c r="S52" s="261"/>
      <c r="T52" s="28">
        <v>43301</v>
      </c>
      <c r="U52" s="140"/>
      <c r="V52" s="140"/>
      <c r="W52" s="179">
        <f>STDEV(ΤΙΜΕΣ!J50:J69)</f>
        <v>1.9497195388560838E-2</v>
      </c>
      <c r="X52" s="179">
        <f>AVERAGE(ΤΙΜΕΣ!J50:J69)</f>
        <v>9.7090429285508488E-4</v>
      </c>
      <c r="Y52" s="180">
        <f>AVERAGE(ΤΙΜΕΣ!AC4:AC23)</f>
        <v>193667.35</v>
      </c>
    </row>
    <row r="53" spans="2:25">
      <c r="B53" s="261"/>
      <c r="C53" s="28">
        <v>43304</v>
      </c>
      <c r="D53" s="140"/>
      <c r="E53" s="140"/>
      <c r="F53" s="179">
        <f>STDEV(ΤΙΜΕΣ!H51:H70)</f>
        <v>2.5928067135194403E-2</v>
      </c>
      <c r="G53" s="179">
        <f>AVERAGE(ΤΙΜΕΣ!H51:H70)</f>
        <v>1.3494072358823416E-3</v>
      </c>
      <c r="H53" s="180">
        <f>AVERAGE(ΤΙΜΕΣ!AA5:AA24)</f>
        <v>1444198.85</v>
      </c>
      <c r="K53" s="261"/>
      <c r="L53" s="28">
        <v>43304</v>
      </c>
      <c r="M53" s="140"/>
      <c r="N53" s="140"/>
      <c r="O53" s="179">
        <f>STDEV(ΤΙΜΕΣ!I51:I70)</f>
        <v>1.4486694003892405E-2</v>
      </c>
      <c r="P53" s="179">
        <f>AVERAGE(ΤΙΜΕΣ!I51:I70)</f>
        <v>-3.4591937606052404E-3</v>
      </c>
      <c r="Q53" s="180">
        <f>AVERAGE(ΤΙΜΕΣ!AB5:AB24)</f>
        <v>167291.04999999999</v>
      </c>
      <c r="S53" s="261"/>
      <c r="T53" s="28">
        <v>43304</v>
      </c>
      <c r="U53" s="181" t="s">
        <v>219</v>
      </c>
      <c r="V53" s="140"/>
      <c r="W53" s="179">
        <f>STDEV(ΤΙΜΕΣ!J51:J70)</f>
        <v>2.0720002158217298E-2</v>
      </c>
      <c r="X53" s="179">
        <f>AVERAGE(ΤΙΜΕΣ!J51:J70)</f>
        <v>-1.4706942603146635E-3</v>
      </c>
      <c r="Y53" s="180">
        <f>AVERAGE(ΤΙΜΕΣ!AC5:AC24)</f>
        <v>193258.75</v>
      </c>
    </row>
    <row r="54" spans="2:25">
      <c r="B54" s="261"/>
      <c r="C54" s="28">
        <v>43305</v>
      </c>
      <c r="D54" s="140"/>
      <c r="E54" s="140"/>
      <c r="F54" s="179">
        <f>STDEV(ΤΙΜΕΣ!H52:H71)</f>
        <v>2.5376657951043026E-2</v>
      </c>
      <c r="G54" s="179">
        <f>AVERAGE(ΤΙΜΕΣ!H52:H71)</f>
        <v>-3.7174892437590577E-4</v>
      </c>
      <c r="H54" s="180">
        <f>AVERAGE(ΤΙΜΕΣ!AA6:AA25)</f>
        <v>1410741.65</v>
      </c>
      <c r="K54" s="261"/>
      <c r="L54" s="28">
        <v>43305</v>
      </c>
      <c r="M54" s="181" t="s">
        <v>203</v>
      </c>
      <c r="N54" s="140"/>
      <c r="O54" s="179">
        <f>STDEV(ΤΙΜΕΣ!I52:I71)</f>
        <v>1.4445734921218315E-2</v>
      </c>
      <c r="P54" s="179">
        <f>AVERAGE(ΤΙΜΕΣ!I52:I71)</f>
        <v>-2.7784925577405387E-3</v>
      </c>
      <c r="Q54" s="180">
        <f>AVERAGE(ΤΙΜΕΣ!AB6:AB25)</f>
        <v>172390.39999999999</v>
      </c>
      <c r="S54" s="261"/>
      <c r="T54" s="28">
        <v>43305</v>
      </c>
      <c r="U54" s="140"/>
      <c r="V54" s="140"/>
      <c r="W54" s="179">
        <f>STDEV(ΤΙΜΕΣ!J52:J71)</f>
        <v>2.0630374347161744E-2</v>
      </c>
      <c r="X54" s="179">
        <f>AVERAGE(ΤΙΜΕΣ!J52:J71)</f>
        <v>-9.8525355396661624E-4</v>
      </c>
      <c r="Y54" s="180">
        <f>AVERAGE(ΤΙΜΕΣ!AC6:AC25)</f>
        <v>193685.55</v>
      </c>
    </row>
    <row r="55" spans="2:25">
      <c r="B55" s="261"/>
      <c r="C55" s="28">
        <v>43306</v>
      </c>
      <c r="D55" s="140"/>
      <c r="E55" s="140"/>
      <c r="F55" s="179">
        <f>STDEV(ΤΙΜΕΣ!H53:H72)</f>
        <v>2.475559500060958E-2</v>
      </c>
      <c r="G55" s="179">
        <f>AVERAGE(ΤΙΜΕΣ!H53:H72)</f>
        <v>-1.2436632372569941E-3</v>
      </c>
      <c r="H55" s="180">
        <f>AVERAGE(ΤΙΜΕΣ!AA7:AA26)</f>
        <v>1362130.95</v>
      </c>
      <c r="K55" s="261"/>
      <c r="L55" s="28">
        <v>43306</v>
      </c>
      <c r="M55" s="140"/>
      <c r="N55" s="140"/>
      <c r="O55" s="179">
        <f>STDEV(ΤΙΜΕΣ!I53:I72)</f>
        <v>1.3934366589291246E-2</v>
      </c>
      <c r="P55" s="179">
        <f>AVERAGE(ΤΙΜΕΣ!I53:I72)</f>
        <v>-3.592705188399172E-3</v>
      </c>
      <c r="Q55" s="180">
        <f>AVERAGE(ΤΙΜΕΣ!AB7:AB26)</f>
        <v>159033.15</v>
      </c>
      <c r="S55" s="261"/>
      <c r="T55" s="28">
        <v>43306</v>
      </c>
      <c r="U55" s="140"/>
      <c r="V55" s="140"/>
      <c r="W55" s="179">
        <f>STDEV(ΤΙΜΕΣ!J53:J72)</f>
        <v>2.0649472751062607E-2</v>
      </c>
      <c r="X55" s="179">
        <f>AVERAGE(ΤΙΜΕΣ!J53:J72)</f>
        <v>-1.0050589660543516E-3</v>
      </c>
      <c r="Y55" s="180">
        <f>AVERAGE(ΤΙΜΕΣ!AC7:AC26)</f>
        <v>193995.2</v>
      </c>
    </row>
    <row r="56" spans="2:25">
      <c r="B56" s="261"/>
      <c r="C56" s="28">
        <v>43307</v>
      </c>
      <c r="D56" s="140"/>
      <c r="E56" s="140"/>
      <c r="F56" s="179">
        <f>STDEV(ΤΙΜΕΣ!H54:H73)</f>
        <v>2.4693569889630611E-2</v>
      </c>
      <c r="G56" s="179">
        <f>AVERAGE(ΤΙΜΕΣ!H54:H73)</f>
        <v>-8.8237584067891463E-4</v>
      </c>
      <c r="H56" s="180">
        <f>AVERAGE(ΤΙΜΕΣ!AA8:AA27)</f>
        <v>1251548.7</v>
      </c>
      <c r="K56" s="261"/>
      <c r="L56" s="28">
        <v>43307</v>
      </c>
      <c r="M56" s="181" t="s">
        <v>225</v>
      </c>
      <c r="N56" s="140"/>
      <c r="O56" s="179">
        <f>STDEV(ΤΙΜΕΣ!I54:I73)</f>
        <v>1.3804888991959072E-2</v>
      </c>
      <c r="P56" s="179">
        <f>AVERAGE(ΤΙΜΕΣ!I54:I73)</f>
        <v>-2.7784925577405296E-3</v>
      </c>
      <c r="Q56" s="180">
        <f>AVERAGE(ΤΙΜΕΣ!AB8:AB27)</f>
        <v>146578.5</v>
      </c>
      <c r="S56" s="261"/>
      <c r="T56" s="28">
        <v>43307</v>
      </c>
      <c r="U56" s="140"/>
      <c r="V56" s="140"/>
      <c r="W56" s="179">
        <f>STDEV(ΤΙΜΕΣ!J54:J73)</f>
        <v>2.132310721415507E-2</v>
      </c>
      <c r="X56" s="179">
        <f>AVERAGE(ΤΙΜΕΣ!J54:J73)</f>
        <v>7.4814363383562466E-4</v>
      </c>
      <c r="Y56" s="180">
        <f>AVERAGE(ΤΙΜΕΣ!AC8:AC27)</f>
        <v>194134.5</v>
      </c>
    </row>
    <row r="57" spans="2:25">
      <c r="B57" s="261"/>
      <c r="C57" s="28">
        <v>43308</v>
      </c>
      <c r="D57" s="140"/>
      <c r="E57" s="140"/>
      <c r="F57" s="179">
        <f>STDEV(ΤΙΜΕΣ!H55:H74)</f>
        <v>2.4173881355617613E-2</v>
      </c>
      <c r="G57" s="179">
        <f>AVERAGE(ΤΙΜΕΣ!H55:H74)</f>
        <v>-1.3640472635446329E-3</v>
      </c>
      <c r="H57" s="180">
        <f>AVERAGE(ΤΙΜΕΣ!AA9:AA28)</f>
        <v>1162470.5</v>
      </c>
      <c r="K57" s="261"/>
      <c r="L57" s="28">
        <v>43308</v>
      </c>
      <c r="M57" s="181" t="s">
        <v>203</v>
      </c>
      <c r="N57" s="140"/>
      <c r="O57" s="179">
        <f>STDEV(ΤΙΜΕΣ!I55:I74)</f>
        <v>1.3804888991959072E-2</v>
      </c>
      <c r="P57" s="179">
        <f>AVERAGE(ΤΙΜΕΣ!I55:I74)</f>
        <v>-2.7784925577405296E-3</v>
      </c>
      <c r="Q57" s="180">
        <f>AVERAGE(ΤΙΜΕΣ!AB9:AB28)</f>
        <v>144293.85</v>
      </c>
      <c r="S57" s="261"/>
      <c r="T57" s="28">
        <v>43308</v>
      </c>
      <c r="U57" s="140"/>
      <c r="V57" s="140"/>
      <c r="W57" s="179">
        <f>STDEV(ΤΙΜΕΣ!J55:J74)</f>
        <v>2.1334159834295829E-2</v>
      </c>
      <c r="X57" s="179">
        <f>AVERAGE(ΤΙΜΕΣ!J55:J74)</f>
        <v>-2.4937707555193895E-4</v>
      </c>
      <c r="Y57" s="180">
        <f>AVERAGE(ΤΙΜΕΣ!AC9:AC28)</f>
        <v>193945.8</v>
      </c>
    </row>
    <row r="58" spans="2:25">
      <c r="B58" s="261"/>
      <c r="C58" s="28">
        <v>43311</v>
      </c>
      <c r="D58" s="140"/>
      <c r="E58" s="140"/>
      <c r="F58" s="179">
        <f>STDEV(ΤΙΜΕΣ!H56:H75)</f>
        <v>2.3887400873617608E-2</v>
      </c>
      <c r="G58" s="179">
        <f>AVERAGE(ΤΙΜΕΣ!H56:H75)</f>
        <v>1.4430024445674875E-4</v>
      </c>
      <c r="H58" s="180">
        <f>AVERAGE(ΤΙΜΕΣ!AA10:AA29)</f>
        <v>1078189.3500000001</v>
      </c>
      <c r="K58" s="261"/>
      <c r="L58" s="28">
        <v>43311</v>
      </c>
      <c r="M58" s="140"/>
      <c r="N58" s="140"/>
      <c r="O58" s="179">
        <f>STDEV(ΤΙΜΕΣ!I56:I75)</f>
        <v>1.3673364702109347E-2</v>
      </c>
      <c r="P58" s="179">
        <f>AVERAGE(ΤΙΜΕΣ!I56:I75)</f>
        <v>-2.3780705599469416E-3</v>
      </c>
      <c r="Q58" s="180">
        <f>AVERAGE(ΤΙΜΕΣ!AB10:AB29)</f>
        <v>144047</v>
      </c>
      <c r="S58" s="261"/>
      <c r="T58" s="28">
        <v>43311</v>
      </c>
      <c r="U58" s="140"/>
      <c r="V58" s="140"/>
      <c r="W58" s="179">
        <f>STDEV(ΤΙΜΕΣ!J56:J75)</f>
        <v>2.1195004538436989E-2</v>
      </c>
      <c r="X58" s="179">
        <f>AVERAGE(ΤΙΜΕΣ!J56:J75)</f>
        <v>-1.6190704751519764E-3</v>
      </c>
      <c r="Y58" s="180">
        <f>AVERAGE(ΤΙΜΕΣ!AC10:AC29)</f>
        <v>193760.65</v>
      </c>
    </row>
    <row r="59" spans="2:25">
      <c r="B59" s="261"/>
      <c r="C59" s="28">
        <v>43312</v>
      </c>
      <c r="D59" s="140"/>
      <c r="E59" s="140"/>
      <c r="F59" s="179">
        <f>STDEV(ΤΙΜΕΣ!H57:H76)</f>
        <v>2.4001577683465631E-2</v>
      </c>
      <c r="G59" s="179">
        <f>AVERAGE(ΤΙΜΕΣ!H57:H76)</f>
        <v>-8.6832862491493417E-4</v>
      </c>
      <c r="H59" s="180">
        <f>AVERAGE(ΤΙΜΕΣ!AA11:AA30)</f>
        <v>1038694.05</v>
      </c>
      <c r="K59" s="261"/>
      <c r="L59" s="28">
        <v>43312</v>
      </c>
      <c r="M59" s="140"/>
      <c r="N59" s="140"/>
      <c r="O59" s="179">
        <f>STDEV(ΤΙΜΕΣ!I57:I76)</f>
        <v>1.3379084212193901E-2</v>
      </c>
      <c r="P59" s="179">
        <f>AVERAGE(ΤΙΜΕΣ!I57:I76)</f>
        <v>-2.778492557740527E-3</v>
      </c>
      <c r="Q59" s="180">
        <f>AVERAGE(ΤΙΜΕΣ!AB11:AB30)</f>
        <v>148695.45000000001</v>
      </c>
      <c r="S59" s="261"/>
      <c r="T59" s="28">
        <v>43312</v>
      </c>
      <c r="U59" s="140"/>
      <c r="V59" s="140"/>
      <c r="W59" s="179">
        <f>STDEV(ΤΙΜΕΣ!J57:J76)</f>
        <v>1.9454126211782226E-2</v>
      </c>
      <c r="X59" s="179">
        <f>AVERAGE(ΤΙΜΕΣ!J57:J76)</f>
        <v>1.2706487143364226E-4</v>
      </c>
      <c r="Y59" s="180">
        <f>AVERAGE(ΤΙΜΕΣ!AC11:AC30)</f>
        <v>192985.25</v>
      </c>
    </row>
    <row r="60" spans="2:25">
      <c r="B60" s="261"/>
      <c r="C60" s="28">
        <v>43313</v>
      </c>
      <c r="D60" s="140"/>
      <c r="E60" s="140"/>
      <c r="F60" s="179">
        <f>STDEV(ΤΙΜΕΣ!H58:H77)</f>
        <v>2.416229941197728E-2</v>
      </c>
      <c r="G60" s="179">
        <f>AVERAGE(ΤΙΜΕΣ!H58:H77)</f>
        <v>7.9424052700116014E-4</v>
      </c>
      <c r="H60" s="180">
        <f>AVERAGE(ΤΙΜΕΣ!AA12:AA31)</f>
        <v>719044.25</v>
      </c>
      <c r="K60" s="261"/>
      <c r="L60" s="28">
        <v>43313</v>
      </c>
      <c r="M60" s="140"/>
      <c r="N60" s="140"/>
      <c r="O60" s="179">
        <f>STDEV(ΤΙΜΕΣ!I58:I77)</f>
        <v>1.3162194315690143E-2</v>
      </c>
      <c r="P60" s="179">
        <f>AVERAGE(ΤΙΜΕΣ!I58:I77)</f>
        <v>-2.5357546289508071E-3</v>
      </c>
      <c r="Q60" s="180">
        <f>AVERAGE(ΤΙΜΕΣ!AB12:AB31)</f>
        <v>144376.9</v>
      </c>
      <c r="S60" s="261"/>
      <c r="T60" s="28">
        <v>43313</v>
      </c>
      <c r="U60" s="140"/>
      <c r="V60" s="140"/>
      <c r="W60" s="179">
        <f>STDEV(ΤΙΜΕΣ!J58:J77)</f>
        <v>1.9513018830835598E-2</v>
      </c>
      <c r="X60" s="179">
        <f>AVERAGE(ΤΙΜΕΣ!J58:J77)</f>
        <v>-1.2723332830582052E-3</v>
      </c>
      <c r="Y60" s="180">
        <f>AVERAGE(ΤΙΜΕΣ!AC12:AC31)</f>
        <v>192554.65</v>
      </c>
    </row>
    <row r="61" spans="2:25">
      <c r="B61" s="261"/>
      <c r="C61" s="28">
        <v>43314</v>
      </c>
      <c r="D61" s="140"/>
      <c r="E61" s="140"/>
      <c r="F61" s="179">
        <f>STDEV(ΤΙΜΕΣ!H59:H78)</f>
        <v>2.4246834622075053E-2</v>
      </c>
      <c r="G61" s="179">
        <f>AVERAGE(ΤΙΜΕΣ!H59:H78)</f>
        <v>2.1723423020055541E-4</v>
      </c>
      <c r="H61" s="180">
        <f>AVERAGE(ΤΙΜΕΣ!AA13:AA32)</f>
        <v>728500.25</v>
      </c>
      <c r="K61" s="261"/>
      <c r="L61" s="28">
        <v>43314</v>
      </c>
      <c r="M61" s="140"/>
      <c r="N61" s="140"/>
      <c r="O61" s="179">
        <f>STDEV(ΤΙΜΕΣ!I59:I78)</f>
        <v>1.1556541316335676E-2</v>
      </c>
      <c r="P61" s="179">
        <f>AVERAGE(ΤΙΜΕΣ!I59:I78)</f>
        <v>-4.7655089902162388E-3</v>
      </c>
      <c r="Q61" s="180">
        <f>AVERAGE(ΤΙΜΕΣ!AB13:AB32)</f>
        <v>147081.70000000001</v>
      </c>
      <c r="S61" s="261"/>
      <c r="T61" s="28">
        <v>43314</v>
      </c>
      <c r="U61" s="140"/>
      <c r="V61" s="140"/>
      <c r="W61" s="179">
        <f>STDEV(ΤΙΜΕΣ!J59:J78)</f>
        <v>2.0103976655871249E-2</v>
      </c>
      <c r="X61" s="179">
        <f>AVERAGE(ΤΙΜΕΣ!J59:J78)</f>
        <v>-7.4814363383560124E-4</v>
      </c>
      <c r="Y61" s="180">
        <f>AVERAGE(ΤΙΜΕΣ!AC13:AC32)</f>
        <v>192676.1</v>
      </c>
    </row>
    <row r="62" spans="2:25">
      <c r="B62" s="261"/>
      <c r="C62" s="28">
        <v>43315</v>
      </c>
      <c r="D62" s="140"/>
      <c r="E62" s="140"/>
      <c r="F62" s="179">
        <f>STDEV(ΤΙΜΕΣ!H60:H79)</f>
        <v>2.3631649397243562E-2</v>
      </c>
      <c r="G62" s="179">
        <f>AVERAGE(ΤΙΜΕΣ!H60:H79)</f>
        <v>2.3293877419491562E-3</v>
      </c>
      <c r="H62" s="180">
        <f>AVERAGE(ΤΙΜΕΣ!AA14:AA33)</f>
        <v>709805.8</v>
      </c>
      <c r="K62" s="261"/>
      <c r="L62" s="28">
        <v>43315</v>
      </c>
      <c r="M62" s="140"/>
      <c r="N62" s="140"/>
      <c r="O62" s="179">
        <f>STDEV(ΤΙΜΕΣ!I60:I79)</f>
        <v>1.3107976397792889E-2</v>
      </c>
      <c r="P62" s="179">
        <f>AVERAGE(ΤΙΜΕΣ!I60:I79)</f>
        <v>-2.2350089458953353E-3</v>
      </c>
      <c r="Q62" s="180">
        <f>AVERAGE(ΤΙΜΕΣ!AB14:AB33)</f>
        <v>150763.35</v>
      </c>
      <c r="S62" s="261"/>
      <c r="T62" s="28">
        <v>43315</v>
      </c>
      <c r="U62" s="140"/>
      <c r="V62" s="140"/>
      <c r="W62" s="179">
        <f>STDEV(ΤΙΜΕΣ!J60:J79)</f>
        <v>1.749299695407457E-2</v>
      </c>
      <c r="X62" s="179">
        <f>AVERAGE(ΤΙΜΕΣ!J60:J79)</f>
        <v>-3.8148877025322827E-3</v>
      </c>
      <c r="Y62" s="180">
        <f>AVERAGE(ΤΙΜΕΣ!AC14:AC33)</f>
        <v>11166.9</v>
      </c>
    </row>
    <row r="63" spans="2:25">
      <c r="B63" s="261"/>
      <c r="C63" s="28">
        <v>43318</v>
      </c>
      <c r="D63" s="140"/>
      <c r="E63" s="140"/>
      <c r="F63" s="179">
        <f>STDEV(ΤΙΜΕΣ!H61:H80)</f>
        <v>2.396663554582151E-2</v>
      </c>
      <c r="G63" s="179">
        <f>AVERAGE(ΤΙΜΕΣ!H61:H80)</f>
        <v>-2.1881872998994432E-4</v>
      </c>
      <c r="H63" s="180">
        <f>AVERAGE(ΤΙΜΕΣ!AA15:AA34)</f>
        <v>717398.25</v>
      </c>
      <c r="K63" s="261"/>
      <c r="L63" s="28">
        <v>43318</v>
      </c>
      <c r="M63" s="181" t="s">
        <v>203</v>
      </c>
      <c r="N63" s="140"/>
      <c r="O63" s="179">
        <f>STDEV(ΤΙΜΕΣ!I61:I80)</f>
        <v>1.714317375976222E-2</v>
      </c>
      <c r="P63" s="179">
        <f>AVERAGE(ΤΙΜΕΣ!I61:I80)</f>
        <v>-1.3605450571802825E-4</v>
      </c>
      <c r="Q63" s="180">
        <f>AVERAGE(ΤΙΜΕΣ!AB15:AB34)</f>
        <v>148160.95000000001</v>
      </c>
      <c r="S63" s="261"/>
      <c r="T63" s="28">
        <v>43318</v>
      </c>
      <c r="U63" s="140"/>
      <c r="V63" s="140"/>
      <c r="W63" s="179">
        <f>STDEV(ΤΙΜΕΣ!J61:J80)</f>
        <v>1.6817989466773334E-2</v>
      </c>
      <c r="X63" s="179">
        <f>AVERAGE(ΤΙΜΕΣ!J61:J80)</f>
        <v>-1.7371474221936293E-3</v>
      </c>
      <c r="Y63" s="180">
        <f>AVERAGE(ΤΙΜΕΣ!AC15:AC34)</f>
        <v>9686.85</v>
      </c>
    </row>
    <row r="64" spans="2:25">
      <c r="B64" s="261"/>
      <c r="C64" s="28">
        <v>43319</v>
      </c>
      <c r="D64" s="140"/>
      <c r="E64" s="140"/>
      <c r="F64" s="179">
        <f>STDEV(ΤΙΜΕΣ!H62:H81)</f>
        <v>2.3796284650373749E-2</v>
      </c>
      <c r="G64" s="179">
        <f>AVERAGE(ΤΙΜΕΣ!H62:H81)</f>
        <v>2.2075091045583965E-4</v>
      </c>
      <c r="H64" s="180">
        <f>AVERAGE(ΤΙΜΕΣ!AA16:AA35)</f>
        <v>722624.15</v>
      </c>
      <c r="K64" s="261"/>
      <c r="L64" s="28">
        <v>43319</v>
      </c>
      <c r="M64" s="140"/>
      <c r="N64" s="140"/>
      <c r="O64" s="179">
        <f>STDEV(ΤΙΜΕΣ!I62:I81)</f>
        <v>1.7152888085450398E-2</v>
      </c>
      <c r="P64" s="179">
        <f>AVERAGE(ΤΙΜΕΣ!I62:I81)</f>
        <v>-2.7248023837822576E-4</v>
      </c>
      <c r="Q64" s="180">
        <f>AVERAGE(ΤΙΜΕΣ!AB16:AB35)</f>
        <v>151124</v>
      </c>
      <c r="S64" s="261"/>
      <c r="T64" s="28">
        <v>43319</v>
      </c>
      <c r="U64" s="140"/>
      <c r="V64" s="140"/>
      <c r="W64" s="179">
        <f>STDEV(ΤΙΜΕΣ!J62:J81)</f>
        <v>1.5275287723499181E-2</v>
      </c>
      <c r="X64" s="179">
        <f>AVERAGE(ΤΙΜΕΣ!J62:J81)</f>
        <v>-3.6871737122774447E-3</v>
      </c>
      <c r="Y64" s="180">
        <f>AVERAGE(ΤΙΜΕΣ!AC16:AC35)</f>
        <v>11853.75</v>
      </c>
    </row>
    <row r="65" spans="2:25">
      <c r="B65" s="261"/>
      <c r="C65" s="28">
        <v>43320</v>
      </c>
      <c r="D65" s="181"/>
      <c r="E65" s="140"/>
      <c r="F65" s="179">
        <f>STDEV(ΤΙΜΕΣ!H63:H82)</f>
        <v>2.3679822505420296E-2</v>
      </c>
      <c r="G65" s="179">
        <f>AVERAGE(ΤΙΜΕΣ!H63:H82)</f>
        <v>-3.6630200460364536E-4</v>
      </c>
      <c r="H65" s="180">
        <f>AVERAGE(ΤΙΜΕΣ!AA17:AA36)</f>
        <v>779844.2</v>
      </c>
      <c r="K65" s="261"/>
      <c r="L65" s="28">
        <v>43320</v>
      </c>
      <c r="M65" s="181"/>
      <c r="N65" s="140"/>
      <c r="O65" s="179">
        <f>STDEV(ΤΙΜΕΣ!I63:I82)</f>
        <v>1.7152888085450398E-2</v>
      </c>
      <c r="P65" s="179">
        <f>AVERAGE(ΤΙΜΕΣ!I63:I82)</f>
        <v>-2.7248023837822576E-4</v>
      </c>
      <c r="Q65" s="180">
        <f>AVERAGE(ΤΙΜΕΣ!AB17:AB36)</f>
        <v>153722.65</v>
      </c>
      <c r="S65" s="261"/>
      <c r="T65" s="28">
        <v>43320</v>
      </c>
      <c r="U65" s="181"/>
      <c r="V65" s="140"/>
      <c r="W65" s="179">
        <f>STDEV(ΤΙΜΕΣ!J63:J82)</f>
        <v>1.630197656662942E-2</v>
      </c>
      <c r="X65" s="179">
        <f>AVERAGE(ΤΙΜΕΣ!J63:J82)</f>
        <v>-5.4781101255763059E-3</v>
      </c>
      <c r="Y65" s="180">
        <f>AVERAGE(ΤΙΜΕΣ!AC17:AC36)</f>
        <v>12583.8</v>
      </c>
    </row>
    <row r="66" spans="2:25">
      <c r="B66" s="261"/>
      <c r="C66" s="28">
        <v>43321</v>
      </c>
      <c r="D66" s="140"/>
      <c r="E66" s="140"/>
      <c r="F66" s="179">
        <f>STDEV(ΤΙΜΕΣ!H64:H83)</f>
        <v>2.3686583166826099E-2</v>
      </c>
      <c r="G66" s="179">
        <f>AVERAGE(ΤΙΜΕΣ!H64:H83)</f>
        <v>-5.135775160914855E-4</v>
      </c>
      <c r="H66" s="180">
        <f>AVERAGE(ΤΙΜΕΣ!AA18:AA37)</f>
        <v>736857.2</v>
      </c>
      <c r="K66" s="261"/>
      <c r="L66" s="28">
        <v>43321</v>
      </c>
      <c r="M66" s="140"/>
      <c r="N66" s="140"/>
      <c r="O66" s="179">
        <f>STDEV(ΤΙΜΕΣ!I64:I83)</f>
        <v>1.692475919938222E-2</v>
      </c>
      <c r="P66" s="179">
        <f>AVERAGE(ΤΙΜΕΣ!I64:I83)</f>
        <v>-5.3763958881307959E-4</v>
      </c>
      <c r="Q66" s="180">
        <f>AVERAGE(ΤΙΜΕΣ!AB18:AB37)</f>
        <v>153952.70000000001</v>
      </c>
      <c r="S66" s="261"/>
      <c r="T66" s="28">
        <v>43321</v>
      </c>
      <c r="U66" s="140"/>
      <c r="V66" s="140"/>
      <c r="W66" s="179">
        <f>STDEV(ΤΙΜΕΣ!J64:J83)</f>
        <v>1.6498346028494329E-2</v>
      </c>
      <c r="X66" s="179">
        <f>AVERAGE(ΤΙΜΕΣ!J64:J83)</f>
        <v>-5.2939930647006167E-3</v>
      </c>
      <c r="Y66" s="180">
        <f>AVERAGE(ΤΙΜΕΣ!AC18:AC37)</f>
        <v>11184.6</v>
      </c>
    </row>
    <row r="67" spans="2:25">
      <c r="B67" s="261"/>
      <c r="C67" s="28">
        <v>43322</v>
      </c>
      <c r="D67" s="140"/>
      <c r="E67" s="140"/>
      <c r="F67" s="179">
        <f>STDEV(ΤΙΜΕΣ!H65:H84)</f>
        <v>2.3499223501081849E-2</v>
      </c>
      <c r="G67" s="179">
        <f>AVERAGE(ΤΙΜΕΣ!H65:H84)</f>
        <v>-2.6399092783485475E-3</v>
      </c>
      <c r="H67" s="180">
        <f>AVERAGE(ΤΙΜΕΣ!AA19:AA38)</f>
        <v>737832.15</v>
      </c>
      <c r="K67" s="261"/>
      <c r="L67" s="28">
        <v>43322</v>
      </c>
      <c r="M67" s="140"/>
      <c r="N67" s="140"/>
      <c r="O67" s="179">
        <f>STDEV(ΤΙΜΕΣ!I65:I84)</f>
        <v>1.7173618400418329E-2</v>
      </c>
      <c r="P67" s="179">
        <f>AVERAGE(ΤΙΜΕΣ!I65:I84)</f>
        <v>-1.217922191602015E-3</v>
      </c>
      <c r="Q67" s="180">
        <f>AVERAGE(ΤΙΜΕΣ!AB19:AB38)</f>
        <v>149890.25</v>
      </c>
      <c r="S67" s="261"/>
      <c r="T67" s="28">
        <v>43322</v>
      </c>
      <c r="U67" s="140"/>
      <c r="V67" s="140"/>
      <c r="W67" s="179">
        <f>STDEV(ΤΙΜΕΣ!J65:J84)</f>
        <v>1.6629167487241598E-2</v>
      </c>
      <c r="X67" s="179">
        <f>AVERAGE(ΤΙΜΕΣ!J65:J84)</f>
        <v>-4.5654381101087865E-3</v>
      </c>
      <c r="Y67" s="180">
        <f>AVERAGE(ΤΙΜΕΣ!AC19:AC38)</f>
        <v>10789.05</v>
      </c>
    </row>
    <row r="68" spans="2:25">
      <c r="B68" s="262"/>
      <c r="C68" s="28">
        <v>43325</v>
      </c>
      <c r="D68" s="140"/>
      <c r="E68" s="140"/>
      <c r="F68" s="179">
        <f>STDEV(ΤΙΜΕΣ!H66:H85)</f>
        <v>1.9174114279766081E-2</v>
      </c>
      <c r="G68" s="179">
        <f>AVERAGE(ΤΙΜΕΣ!H66:H85)</f>
        <v>-6.1007475281481816E-3</v>
      </c>
      <c r="H68" s="180">
        <f>AVERAGE(ΤΙΜΕΣ!AA20:AA39)</f>
        <v>722370.35</v>
      </c>
      <c r="K68" s="262"/>
      <c r="L68" s="28">
        <v>43325</v>
      </c>
      <c r="M68" s="140"/>
      <c r="N68" s="140"/>
      <c r="O68" s="179">
        <f>STDEV(ΤΙΜΕΣ!I66:I85)</f>
        <v>1.7397632586576776E-2</v>
      </c>
      <c r="P68" s="179">
        <f>AVERAGE(ΤΙΜΕΣ!I66:I85)</f>
        <v>-1.9075882982188032E-3</v>
      </c>
      <c r="Q68" s="180">
        <f>AVERAGE(ΤΙΜΕΣ!AB20:AB39)</f>
        <v>156272.15</v>
      </c>
      <c r="S68" s="262"/>
      <c r="T68" s="28">
        <v>43325</v>
      </c>
      <c r="U68" s="140"/>
      <c r="V68" s="140"/>
      <c r="W68" s="179">
        <f>STDEV(ΤΙΜΕΣ!J66:J85)</f>
        <v>1.7442651381983591E-2</v>
      </c>
      <c r="X68" s="179">
        <f>AVERAGE(ΤΙΜΕΣ!J66:J85)</f>
        <v>-6.0072155921031553E-3</v>
      </c>
      <c r="Y68" s="180">
        <f>AVERAGE(ΤΙΜΕΣ!AC20:AC39)</f>
        <v>10588.85</v>
      </c>
    </row>
    <row r="69" spans="2:25">
      <c r="C69" s="28">
        <v>43326</v>
      </c>
      <c r="D69" s="140"/>
      <c r="E69" s="140"/>
      <c r="F69" s="179">
        <f>STDEV(ΤΙΜΕΣ!H67:H86)</f>
        <v>1.5289856956524874E-2</v>
      </c>
      <c r="G69" s="179">
        <f>AVERAGE(ΤΙΜΕΣ!H67:H86)</f>
        <v>-2.1248618611939087E-3</v>
      </c>
      <c r="H69" s="180">
        <f>AVERAGE(ΤΙΜΕΣ!AA21:AA40)</f>
        <v>759392.95</v>
      </c>
      <c r="L69" s="28">
        <v>43326</v>
      </c>
      <c r="M69" s="140"/>
      <c r="N69" s="140"/>
      <c r="O69" s="179">
        <f>STDEV(ΤΙΜΕΣ!I67:I86)</f>
        <v>2.0500080836378418E-2</v>
      </c>
      <c r="P69" s="179">
        <f>AVERAGE(ΤΙΜΕΣ!I67:I86)</f>
        <v>-3.7992953488960924E-3</v>
      </c>
      <c r="Q69" s="180">
        <f>AVERAGE(ΤΙΜΕΣ!AB21:AB40)</f>
        <v>157555.1</v>
      </c>
      <c r="T69" s="28">
        <v>43326</v>
      </c>
      <c r="U69" s="140"/>
      <c r="V69" s="140"/>
      <c r="W69" s="179">
        <f>STDEV(ΤΙΜΕΣ!J67:J86)</f>
        <v>1.7930441003830698E-2</v>
      </c>
      <c r="X69" s="179">
        <f>AVERAGE(ΤΙΜΕΣ!J67:J86)</f>
        <v>-8.4691187211378537E-3</v>
      </c>
      <c r="Y69" s="180">
        <f>AVERAGE(ΤΙΜΕΣ!AC21:AC40)</f>
        <v>10591.7</v>
      </c>
    </row>
    <row r="72" spans="2:25" ht="105">
      <c r="B72" s="182" t="s">
        <v>1</v>
      </c>
      <c r="C72" s="182" t="s">
        <v>139</v>
      </c>
      <c r="D72" s="183" t="s">
        <v>190</v>
      </c>
      <c r="E72" s="183" t="s">
        <v>191</v>
      </c>
      <c r="F72" s="183" t="s">
        <v>192</v>
      </c>
      <c r="G72" s="183" t="s">
        <v>193</v>
      </c>
      <c r="H72" s="183" t="s">
        <v>194</v>
      </c>
      <c r="K72" s="182" t="s">
        <v>1</v>
      </c>
      <c r="L72" s="182" t="s">
        <v>139</v>
      </c>
      <c r="M72" s="183" t="s">
        <v>190</v>
      </c>
      <c r="N72" s="183" t="s">
        <v>191</v>
      </c>
      <c r="O72" s="183" t="s">
        <v>192</v>
      </c>
      <c r="P72" s="183" t="s">
        <v>193</v>
      </c>
      <c r="Q72" s="183" t="s">
        <v>194</v>
      </c>
      <c r="S72" s="182" t="s">
        <v>1</v>
      </c>
      <c r="T72" s="182" t="s">
        <v>139</v>
      </c>
      <c r="U72" s="183" t="s">
        <v>190</v>
      </c>
      <c r="V72" s="183" t="s">
        <v>191</v>
      </c>
      <c r="W72" s="183" t="s">
        <v>192</v>
      </c>
      <c r="X72" s="183" t="s">
        <v>193</v>
      </c>
      <c r="Y72" s="183" t="s">
        <v>194</v>
      </c>
    </row>
    <row r="73" spans="2:25">
      <c r="B73" s="260" t="s">
        <v>77</v>
      </c>
      <c r="C73" s="28">
        <v>43299</v>
      </c>
      <c r="D73" s="140"/>
      <c r="E73" s="140"/>
      <c r="F73" s="179">
        <f>STDEV(ΤΙΜΕΣ!K48:K67)</f>
        <v>1.4238115690095731E-2</v>
      </c>
      <c r="G73" s="179">
        <f>AVERAGE(ΤΙΜΕΣ!K48:K67)</f>
        <v>2.105574267506332E-3</v>
      </c>
      <c r="H73" s="180">
        <f>AVERAGE(ΤΙΜΕΣ!AD2:AD21)</f>
        <v>2900617.65</v>
      </c>
      <c r="K73" s="260" t="s">
        <v>88</v>
      </c>
      <c r="L73" s="28">
        <v>43299</v>
      </c>
      <c r="M73" s="140"/>
      <c r="N73" s="140"/>
      <c r="O73" s="179">
        <f>STDEV(ΤΙΜΕΣ!L48:L67)</f>
        <v>8.9655093000977747E-3</v>
      </c>
      <c r="P73" s="179">
        <f>AVERAGE(ΤΙΜΕΣ!L48:L67)</f>
        <v>-2.4330948255864632E-4</v>
      </c>
      <c r="Q73" s="180">
        <f>AVERAGE(ΤΙΜΕΣ!AE2:AE21)</f>
        <v>25205.5</v>
      </c>
      <c r="S73" s="260" t="s">
        <v>96</v>
      </c>
      <c r="T73" s="28">
        <v>43299</v>
      </c>
      <c r="U73" s="181" t="s">
        <v>200</v>
      </c>
      <c r="V73" s="140"/>
      <c r="W73" s="179">
        <f>STDEV(ΤΙΜΕΣ!M48:M67)</f>
        <v>1.9474611376263336E-2</v>
      </c>
      <c r="X73" s="179">
        <f>AVERAGE(ΤΙΜΕΣ!M48:M67)</f>
        <v>3.5932280614822051E-3</v>
      </c>
      <c r="Y73" s="180">
        <f>AVERAGE(ΤΙΜΕΣ!AF2:AF21)</f>
        <v>4425023.25</v>
      </c>
    </row>
    <row r="74" spans="2:25">
      <c r="B74" s="261"/>
      <c r="C74" s="28">
        <v>43300</v>
      </c>
      <c r="D74" s="140"/>
      <c r="E74" s="140"/>
      <c r="F74" s="179">
        <f>STDEV(ΤΙΜΕΣ!K49:K68)</f>
        <v>1.4182412873696551E-2</v>
      </c>
      <c r="G74" s="179">
        <f>AVERAGE(ΤΙΜΕΣ!K49:K68)</f>
        <v>1.8593396627089556E-3</v>
      </c>
      <c r="H74" s="180">
        <f>AVERAGE(ΤΙΜΕΣ!AD3:AD22)</f>
        <v>2796466.25</v>
      </c>
      <c r="K74" s="261"/>
      <c r="L74" s="28">
        <v>43300</v>
      </c>
      <c r="M74" s="140"/>
      <c r="N74" s="140"/>
      <c r="O74" s="179">
        <f>STDEV(ΤΙΜΕΣ!L49:L68)</f>
        <v>9.0381954853595344E-3</v>
      </c>
      <c r="P74" s="179">
        <f>AVERAGE(ΤΙΜΕΣ!L49:L68)</f>
        <v>-9.97465998686664E-19</v>
      </c>
      <c r="Q74" s="180">
        <f>AVERAGE(ΤΙΜΕΣ!AE3:AE22)</f>
        <v>25415.4</v>
      </c>
      <c r="S74" s="261"/>
      <c r="T74" s="28">
        <v>43300</v>
      </c>
      <c r="U74" s="181" t="s">
        <v>200</v>
      </c>
      <c r="V74" s="140"/>
      <c r="W74" s="179">
        <f>STDEV(ΤΙΜΕΣ!M49:M68)</f>
        <v>1.9598466196029802E-2</v>
      </c>
      <c r="X74" s="179">
        <f>AVERAGE(ΤΙΜΕΣ!M49:M68)</f>
        <v>3.0283615680225954E-3</v>
      </c>
      <c r="Y74" s="180">
        <f>AVERAGE(ΤΙΜΕΣ!AF3:AF22)</f>
        <v>4322318.0999999996</v>
      </c>
    </row>
    <row r="75" spans="2:25">
      <c r="B75" s="261"/>
      <c r="C75" s="28">
        <v>43301</v>
      </c>
      <c r="D75" s="140"/>
      <c r="E75" s="140"/>
      <c r="F75" s="179">
        <f>STDEV(ΤΙΜΕΣ!K50:K69)</f>
        <v>1.5172038227132527E-2</v>
      </c>
      <c r="G75" s="179">
        <f>AVERAGE(ΤΙΜΕΣ!K50:K69)</f>
        <v>5.8170936406703056E-4</v>
      </c>
      <c r="H75" s="180">
        <f>AVERAGE(ΤΙΜΕΣ!AD4:AD23)</f>
        <v>2585750.5499999998</v>
      </c>
      <c r="K75" s="261"/>
      <c r="L75" s="28">
        <v>43301</v>
      </c>
      <c r="M75" s="140"/>
      <c r="N75" s="140"/>
      <c r="O75" s="179">
        <f>STDEV(ΤΙΜΕΣ!L50:L69)</f>
        <v>9.5505659242300714E-3</v>
      </c>
      <c r="P75" s="179">
        <f>AVERAGE(ΤΙΜΕΣ!L50:L69)</f>
        <v>4.8077293497209538E-4</v>
      </c>
      <c r="Q75" s="180">
        <f>AVERAGE(ΤΙΜΕΣ!AE4:AE23)</f>
        <v>25713.5</v>
      </c>
      <c r="S75" s="261"/>
      <c r="T75" s="28">
        <v>43301</v>
      </c>
      <c r="U75" s="181" t="s">
        <v>200</v>
      </c>
      <c r="V75" s="140"/>
      <c r="W75" s="179">
        <f>STDEV(ΤΙΜΕΣ!M50:M69)</f>
        <v>2.0222544517982628E-2</v>
      </c>
      <c r="X75" s="179">
        <f>AVERAGE(ΤΙΜΕΣ!M50:M69)</f>
        <v>-1.1449174941446926E-17</v>
      </c>
      <c r="Y75" s="180">
        <f>AVERAGE(ΤΙΜΕΣ!AF4:AF23)</f>
        <v>4195855</v>
      </c>
    </row>
    <row r="76" spans="2:25">
      <c r="B76" s="261"/>
      <c r="C76" s="28">
        <v>43304</v>
      </c>
      <c r="D76" s="140"/>
      <c r="E76" s="140"/>
      <c r="F76" s="179">
        <f>STDEV(ΤΙΜΕΣ!K51:K70)</f>
        <v>1.546453936080534E-2</v>
      </c>
      <c r="G76" s="179">
        <f>AVERAGE(ΤΙΜΕΣ!K51:K70)</f>
        <v>1.047158692262163E-3</v>
      </c>
      <c r="H76" s="180">
        <f>AVERAGE(ΤΙΜΕΣ!AD5:AD24)</f>
        <v>2358253.4500000002</v>
      </c>
      <c r="K76" s="261"/>
      <c r="L76" s="28">
        <v>43304</v>
      </c>
      <c r="M76" s="140"/>
      <c r="N76" s="140"/>
      <c r="O76" s="179">
        <f>STDEV(ΤΙΜΕΣ!L51:L70)</f>
        <v>8.8252482394121541E-3</v>
      </c>
      <c r="P76" s="179">
        <f>AVERAGE(ΤΙΜΕΣ!L51:L70)</f>
        <v>9.7326673940516337E-4</v>
      </c>
      <c r="Q76" s="180">
        <f>AVERAGE(ΤΙΜΕΣ!AE5:AE24)</f>
        <v>24833.5</v>
      </c>
      <c r="S76" s="261"/>
      <c r="T76" s="28">
        <v>43304</v>
      </c>
      <c r="U76" s="181" t="s">
        <v>200</v>
      </c>
      <c r="V76" s="140"/>
      <c r="W76" s="179">
        <f>STDEV(ΤΙΜΕΣ!M51:M70)</f>
        <v>2.0029689377030681E-2</v>
      </c>
      <c r="X76" s="179">
        <f>AVERAGE(ΤΙΜΕΣ!M51:M70)</f>
        <v>-1.8604672628452101E-4</v>
      </c>
      <c r="Y76" s="180">
        <f>AVERAGE(ΤΙΜΕΣ!AF5:AF24)</f>
        <v>3932941.9</v>
      </c>
    </row>
    <row r="77" spans="2:25">
      <c r="B77" s="261"/>
      <c r="C77" s="28">
        <v>43305</v>
      </c>
      <c r="D77" s="140"/>
      <c r="E77" s="140"/>
      <c r="F77" s="179">
        <f>STDEV(ΤΙΜΕΣ!K52:K71)</f>
        <v>1.4618915377277327E-2</v>
      </c>
      <c r="G77" s="179">
        <f>AVERAGE(ΤΙΜΕΣ!K52:K71)</f>
        <v>-3.6326054957061982E-4</v>
      </c>
      <c r="H77" s="180">
        <f>AVERAGE(ΤΙΜΕΣ!AD6:AD25)</f>
        <v>2330265.85</v>
      </c>
      <c r="K77" s="261"/>
      <c r="L77" s="28">
        <v>43305</v>
      </c>
      <c r="M77" s="140"/>
      <c r="N77" s="140"/>
      <c r="O77" s="179">
        <f>STDEV(ΤΙΜΕΣ!L52:L71)</f>
        <v>9.1529503712254219E-3</v>
      </c>
      <c r="P77" s="179">
        <f>AVERAGE(ΤΙΜΕΣ!L52:L71)</f>
        <v>9.5409791178724398E-19</v>
      </c>
      <c r="Q77" s="180">
        <f>AVERAGE(ΤΙΜΕΣ!AE6:AE25)</f>
        <v>24464.2</v>
      </c>
      <c r="S77" s="261"/>
      <c r="T77" s="28">
        <v>43305</v>
      </c>
      <c r="U77" s="181" t="s">
        <v>200</v>
      </c>
      <c r="V77" s="140"/>
      <c r="W77" s="179">
        <f>STDEV(ΤΙΜΕΣ!M52:M71)</f>
        <v>2.0111704017355431E-2</v>
      </c>
      <c r="X77" s="179">
        <f>AVERAGE(ΤΙΜΕΣ!M52:M71)</f>
        <v>9.2506964408051775E-5</v>
      </c>
      <c r="Y77" s="180">
        <f>AVERAGE(ΤΙΜΕΣ!AF6:AF25)</f>
        <v>3784249.75</v>
      </c>
    </row>
    <row r="78" spans="2:25">
      <c r="B78" s="261"/>
      <c r="C78" s="28">
        <v>43306</v>
      </c>
      <c r="D78" s="140"/>
      <c r="E78" s="140"/>
      <c r="F78" s="179">
        <f>STDEV(ΤΙΜΕΣ!K53:K72)</f>
        <v>1.4990404582089409E-2</v>
      </c>
      <c r="G78" s="179">
        <f>AVERAGE(ΤΙΜΕΣ!K53:K72)</f>
        <v>-1.1242303677391026E-3</v>
      </c>
      <c r="H78" s="180">
        <f>AVERAGE(ΤΙΜΕΣ!AD7:AD26)</f>
        <v>2319139.6</v>
      </c>
      <c r="K78" s="261"/>
      <c r="L78" s="28">
        <v>43306</v>
      </c>
      <c r="M78" s="140"/>
      <c r="N78" s="140"/>
      <c r="O78" s="179">
        <f>STDEV(ΤΙΜΕΣ!L53:L72)</f>
        <v>8.9886561658848434E-3</v>
      </c>
      <c r="P78" s="179">
        <f>AVERAGE(ΤΙΜΕΣ!L53:L72)</f>
        <v>3.6719871278792081E-4</v>
      </c>
      <c r="Q78" s="180">
        <f>AVERAGE(ΤΙΜΕΣ!AE7:AE26)</f>
        <v>23629.05</v>
      </c>
      <c r="S78" s="261"/>
      <c r="T78" s="28">
        <v>43306</v>
      </c>
      <c r="U78" s="181" t="s">
        <v>200</v>
      </c>
      <c r="V78" s="140"/>
      <c r="W78" s="179">
        <f>STDEV(ΤΙΜΕΣ!M53:M72)</f>
        <v>1.9961117018043734E-2</v>
      </c>
      <c r="X78" s="179">
        <f>AVERAGE(ΤΙΜΕΣ!M53:M72)</f>
        <v>-8.3027738073877875E-4</v>
      </c>
      <c r="Y78" s="180">
        <f>AVERAGE(ΤΙΜΕΣ!AF7:AF26)</f>
        <v>3488195</v>
      </c>
    </row>
    <row r="79" spans="2:25">
      <c r="B79" s="261"/>
      <c r="C79" s="28">
        <v>43307</v>
      </c>
      <c r="D79" s="140"/>
      <c r="E79" s="140"/>
      <c r="F79" s="179">
        <f>STDEV(ΤΙΜΕΣ!K54:K73)</f>
        <v>1.4599291875754076E-2</v>
      </c>
      <c r="G79" s="179">
        <f>AVERAGE(ΤΙΜΕΣ!K54:K73)</f>
        <v>2.6260564567309513E-4</v>
      </c>
      <c r="H79" s="180">
        <f>AVERAGE(ΤΙΜΕΣ!AD8:AD27)</f>
        <v>2253796.4500000002</v>
      </c>
      <c r="K79" s="261"/>
      <c r="L79" s="28">
        <v>43307</v>
      </c>
      <c r="M79" s="140"/>
      <c r="N79" s="140"/>
      <c r="O79" s="179">
        <f>STDEV(ΤΙΜΕΣ!L54:L73)</f>
        <v>8.9205941171309304E-3</v>
      </c>
      <c r="P79" s="179">
        <f>AVERAGE(ΤΙΜΕΣ!L54:L73)</f>
        <v>1.1016357499941307E-3</v>
      </c>
      <c r="Q79" s="180">
        <f>AVERAGE(ΤΙΜΕΣ!AE8:AE27)</f>
        <v>23698.6</v>
      </c>
      <c r="S79" s="261"/>
      <c r="T79" s="28">
        <v>43307</v>
      </c>
      <c r="U79" s="181" t="s">
        <v>200</v>
      </c>
      <c r="V79" s="140"/>
      <c r="W79" s="179">
        <f>STDEV(ΤΙΜΕΣ!M54:M73)</f>
        <v>1.7861242959376196E-2</v>
      </c>
      <c r="X79" s="179">
        <f>AVERAGE(ΤΙΜΕΣ!M54:M73)</f>
        <v>2.0086773954276493E-3</v>
      </c>
      <c r="Y79" s="180">
        <f>AVERAGE(ΤΙΜΕΣ!AF8:AF27)</f>
        <v>2969588.65</v>
      </c>
    </row>
    <row r="80" spans="2:25">
      <c r="B80" s="261"/>
      <c r="C80" s="28">
        <v>43308</v>
      </c>
      <c r="D80" s="140"/>
      <c r="E80" s="140"/>
      <c r="F80" s="179">
        <f>STDEV(ΤΙΜΕΣ!K55:K74)</f>
        <v>1.3973546881605823E-2</v>
      </c>
      <c r="G80" s="179">
        <f>AVERAGE(ΤΙΜΕΣ!K55:K74)</f>
        <v>-1.0702575159997787E-3</v>
      </c>
      <c r="H80" s="180">
        <f>AVERAGE(ΤΙΜΕΣ!AD9:AD28)</f>
        <v>2068846.3</v>
      </c>
      <c r="K80" s="261"/>
      <c r="L80" s="28">
        <v>43308</v>
      </c>
      <c r="M80" s="140"/>
      <c r="N80" s="140"/>
      <c r="O80" s="179">
        <f>STDEV(ΤΙΜΕΣ!L55:L74)</f>
        <v>8.7065767022504997E-3</v>
      </c>
      <c r="P80" s="179">
        <f>AVERAGE(ΤΙΜΕΣ!L55:L74)</f>
        <v>4.8780874726823498E-4</v>
      </c>
      <c r="Q80" s="180">
        <f>AVERAGE(ΤΙΜΕΣ!AE9:AE28)</f>
        <v>23678.45</v>
      </c>
      <c r="S80" s="261"/>
      <c r="T80" s="28">
        <v>43308</v>
      </c>
      <c r="U80" s="181" t="s">
        <v>200</v>
      </c>
      <c r="V80" s="140"/>
      <c r="W80" s="179">
        <f>STDEV(ΤΙΜΕΣ!M55:M74)</f>
        <v>1.7840698438596848E-2</v>
      </c>
      <c r="X80" s="179">
        <f>AVERAGE(ΤΙΜΕΣ!M55:M74)</f>
        <v>1.1655539434223532E-3</v>
      </c>
      <c r="Y80" s="180">
        <f>AVERAGE(ΤΙΜΕΣ!AF9:AF28)</f>
        <v>2770584.6</v>
      </c>
    </row>
    <row r="81" spans="2:25">
      <c r="B81" s="261"/>
      <c r="C81" s="28">
        <v>43311</v>
      </c>
      <c r="D81" s="140"/>
      <c r="E81" s="140"/>
      <c r="F81" s="179">
        <f>STDEV(ΤΙΜΕΣ!K56:K75)</f>
        <v>1.3405173424300646E-2</v>
      </c>
      <c r="G81" s="179">
        <f>AVERAGE(ΤΙΜΕΣ!K56:K75)</f>
        <v>6.8170956379018431E-4</v>
      </c>
      <c r="H81" s="180">
        <f>AVERAGE(ΤΙΜΕΣ!AD10:AD29)</f>
        <v>1710496.8</v>
      </c>
      <c r="K81" s="261"/>
      <c r="L81" s="28">
        <v>43311</v>
      </c>
      <c r="M81" s="140"/>
      <c r="N81" s="140"/>
      <c r="O81" s="179">
        <f>STDEV(ΤΙΜΕΣ!L56:L75)</f>
        <v>7.4200784685606556E-3</v>
      </c>
      <c r="P81" s="179">
        <f>AVERAGE(ΤΙΜΕΣ!L56:L75)</f>
        <v>1.2346306295185716E-3</v>
      </c>
      <c r="Q81" s="180">
        <f>AVERAGE(ΤΙΜΕΣ!AE10:AE29)</f>
        <v>23720.35</v>
      </c>
      <c r="S81" s="261"/>
      <c r="T81" s="28">
        <v>43311</v>
      </c>
      <c r="U81" s="181" t="s">
        <v>200</v>
      </c>
      <c r="V81" s="140"/>
      <c r="W81" s="179">
        <f>STDEV(ΤΙΜΕΣ!M56:M75)</f>
        <v>1.7105030383247424E-2</v>
      </c>
      <c r="X81" s="179">
        <f>AVERAGE(ΤΙΜΕΣ!M56:M75)</f>
        <v>2.9971517983516786E-3</v>
      </c>
      <c r="Y81" s="180">
        <f>AVERAGE(ΤΙΜΕΣ!AF10:AF29)</f>
        <v>2451489.65</v>
      </c>
    </row>
    <row r="82" spans="2:25">
      <c r="B82" s="261"/>
      <c r="C82" s="28">
        <v>43312</v>
      </c>
      <c r="D82" s="140"/>
      <c r="E82" s="140"/>
      <c r="F82" s="179">
        <f>STDEV(ΤΙΜΕΣ!K57:K76)</f>
        <v>1.2762276761681112E-2</v>
      </c>
      <c r="G82" s="179">
        <f>AVERAGE(ΤΙΜΕΣ!K57:K76)</f>
        <v>1.3001528509250322E-3</v>
      </c>
      <c r="H82" s="180">
        <f>AVERAGE(ΤΙΜΕΣ!AD11:AD30)</f>
        <v>1674151.95</v>
      </c>
      <c r="K82" s="261"/>
      <c r="L82" s="28">
        <v>43312</v>
      </c>
      <c r="M82" s="140"/>
      <c r="N82" s="140"/>
      <c r="O82" s="179">
        <f>STDEV(ΤΙΜΕΣ!L57:L76)</f>
        <v>7.8190551984587391E-3</v>
      </c>
      <c r="P82" s="179">
        <f>AVERAGE(ΤΙΜΕΣ!L57:L76)</f>
        <v>7.4443062468752884E-4</v>
      </c>
      <c r="Q82" s="180">
        <f>AVERAGE(ΤΙΜΕΣ!AE11:AE30)</f>
        <v>23619.05</v>
      </c>
      <c r="S82" s="261"/>
      <c r="T82" s="28">
        <v>43312</v>
      </c>
      <c r="U82" s="181" t="s">
        <v>200</v>
      </c>
      <c r="V82" s="140"/>
      <c r="W82" s="179">
        <f>STDEV(ΤΙΜΕΣ!M57:M76)</f>
        <v>1.7096904117538607E-2</v>
      </c>
      <c r="X82" s="179">
        <f>AVERAGE(ΤΙΜΕΣ!M57:M76)</f>
        <v>3.5946412593370592E-3</v>
      </c>
      <c r="Y82" s="180">
        <f>AVERAGE(ΤΙΜΕΣ!AF11:AF30)</f>
        <v>2359190.6</v>
      </c>
    </row>
    <row r="83" spans="2:25">
      <c r="B83" s="261"/>
      <c r="C83" s="28">
        <v>43313</v>
      </c>
      <c r="D83" s="140"/>
      <c r="E83" s="140"/>
      <c r="F83" s="179">
        <f>STDEV(ΤΙΜΕΣ!K58:K77)</f>
        <v>1.2372535246412172E-2</v>
      </c>
      <c r="G83" s="179">
        <f>AVERAGE(ΤΙΜΕΣ!K58:K77)</f>
        <v>4.2194343229323662E-4</v>
      </c>
      <c r="H83" s="180">
        <f>AVERAGE(ΤΙΜΕΣ!AD12:AD31)</f>
        <v>1822221.5</v>
      </c>
      <c r="K83" s="261"/>
      <c r="L83" s="28">
        <v>43313</v>
      </c>
      <c r="M83" s="140"/>
      <c r="N83" s="140"/>
      <c r="O83" s="179">
        <f>STDEV(ΤΙΜΕΣ!L58:L77)</f>
        <v>8.027802503563785E-3</v>
      </c>
      <c r="P83" s="179">
        <f>AVERAGE(ΤΙΜΕΣ!L58:L77)</f>
        <v>-3.7267253272904469E-4</v>
      </c>
      <c r="Q83" s="180">
        <f>AVERAGE(ΤΙΜΕΣ!AE12:AE31)</f>
        <v>24208.5</v>
      </c>
      <c r="S83" s="261"/>
      <c r="T83" s="28">
        <v>43313</v>
      </c>
      <c r="U83" s="181" t="s">
        <v>200</v>
      </c>
      <c r="V83" s="140"/>
      <c r="W83" s="179">
        <f>STDEV(ΤΙΜΕΣ!M58:M77)</f>
        <v>1.6664166786973154E-2</v>
      </c>
      <c r="X83" s="179">
        <f>AVERAGE(ΤΙΜΕΣ!M58:M77)</f>
        <v>4.4077257104456384E-3</v>
      </c>
      <c r="Y83" s="180">
        <f>AVERAGE(ΤΙΜΕΣ!AF12:AF31)</f>
        <v>2468380.5499999998</v>
      </c>
    </row>
    <row r="84" spans="2:25">
      <c r="B84" s="261"/>
      <c r="C84" s="28">
        <v>43314</v>
      </c>
      <c r="D84" s="140"/>
      <c r="E84" s="140"/>
      <c r="F84" s="179">
        <f>STDEV(ΤΙΜΕΣ!K59:K78)</f>
        <v>1.2224763018495271E-2</v>
      </c>
      <c r="G84" s="179">
        <f>AVERAGE(ΤΙΜΕΣ!K59:K78)</f>
        <v>-1.4233960688509744E-3</v>
      </c>
      <c r="H84" s="180">
        <f>AVERAGE(ΤΙΜΕΣ!AD13:AD32)</f>
        <v>1811831.75</v>
      </c>
      <c r="K84" s="261"/>
      <c r="L84" s="28">
        <v>43314</v>
      </c>
      <c r="M84" s="140"/>
      <c r="N84" s="140"/>
      <c r="O84" s="179">
        <f>STDEV(ΤΙΜΕΣ!L59:L78)</f>
        <v>8.0411059089596469E-3</v>
      </c>
      <c r="P84" s="179">
        <f>AVERAGE(ΤΙΜΕΣ!L59:L78)</f>
        <v>-4.975165426584023E-4</v>
      </c>
      <c r="Q84" s="180">
        <f>AVERAGE(ΤΙΜΕΣ!AE13:AE32)</f>
        <v>21970.7</v>
      </c>
      <c r="S84" s="261"/>
      <c r="T84" s="28">
        <v>43314</v>
      </c>
      <c r="U84" s="181" t="s">
        <v>200</v>
      </c>
      <c r="V84" s="140"/>
      <c r="W84" s="179">
        <f>STDEV(ΤΙΜΕΣ!M59:M78)</f>
        <v>1.6066048051733783E-2</v>
      </c>
      <c r="X84" s="179">
        <f>AVERAGE(ΤΙΜΕΣ!M59:M78)</f>
        <v>2.2805255626026201E-3</v>
      </c>
      <c r="Y84" s="180">
        <f>AVERAGE(ΤΙΜΕΣ!AF13:AF32)</f>
        <v>2434287.4</v>
      </c>
    </row>
    <row r="85" spans="2:25">
      <c r="B85" s="261"/>
      <c r="C85" s="28">
        <v>43315</v>
      </c>
      <c r="D85" s="140"/>
      <c r="E85" s="140"/>
      <c r="F85" s="179">
        <f>STDEV(ΤΙΜΕΣ!K60:K79)</f>
        <v>1.296575494051626E-2</v>
      </c>
      <c r="G85" s="179">
        <f>AVERAGE(ΤΙΜΕΣ!K60:K79)</f>
        <v>-2.621232039063861E-5</v>
      </c>
      <c r="H85" s="180">
        <f>AVERAGE(ΤΙΜΕΣ!AD14:AD33)</f>
        <v>1855671.35</v>
      </c>
      <c r="K85" s="261"/>
      <c r="L85" s="28">
        <v>43315</v>
      </c>
      <c r="M85" s="140"/>
      <c r="N85" s="140"/>
      <c r="O85" s="179">
        <f>STDEV(ΤΙΜΕΣ!L60:L79)</f>
        <v>8.1093794319185512E-3</v>
      </c>
      <c r="P85" s="179">
        <f>AVERAGE(ΤΙΜΕΣ!L60:L79)</f>
        <v>-3.7174892437590739E-4</v>
      </c>
      <c r="Q85" s="180">
        <f>AVERAGE(ΤΙΜΕΣ!AE14:AE33)</f>
        <v>22293.4</v>
      </c>
      <c r="S85" s="261"/>
      <c r="T85" s="28">
        <v>43315</v>
      </c>
      <c r="U85" s="181" t="s">
        <v>200</v>
      </c>
      <c r="V85" s="140"/>
      <c r="W85" s="179">
        <f>STDEV(ΤΙΜΕΣ!M60:M79)</f>
        <v>1.5694373641124477E-2</v>
      </c>
      <c r="X85" s="179">
        <f>AVERAGE(ΤΙΜΕΣ!M60:M79)</f>
        <v>2.9489125278467426E-3</v>
      </c>
      <c r="Y85" s="180">
        <f>AVERAGE(ΤΙΜΕΣ!AF14:AF33)</f>
        <v>2373669.5</v>
      </c>
    </row>
    <row r="86" spans="2:25">
      <c r="B86" s="261"/>
      <c r="C86" s="28">
        <v>43318</v>
      </c>
      <c r="D86" s="140"/>
      <c r="E86" s="140"/>
      <c r="F86" s="179">
        <f>STDEV(ΤΙΜΕΣ!K61:K80)</f>
        <v>1.2990713628060915E-2</v>
      </c>
      <c r="G86" s="179">
        <f>AVERAGE(ΤΙΜΕΣ!K61:K80)</f>
        <v>-2.2551405187698493E-18</v>
      </c>
      <c r="H86" s="180">
        <f>AVERAGE(ΤΙΜΕΣ!AD15:AD34)</f>
        <v>1884032.4</v>
      </c>
      <c r="K86" s="261"/>
      <c r="L86" s="28">
        <v>43318</v>
      </c>
      <c r="M86" s="140"/>
      <c r="N86" s="140"/>
      <c r="O86" s="179">
        <f>STDEV(ΤΙΜΕΣ!L61:L80)</f>
        <v>8.1093794319185512E-3</v>
      </c>
      <c r="P86" s="179">
        <f>AVERAGE(ΤΙΜΕΣ!L61:L80)</f>
        <v>-3.7174892437590739E-4</v>
      </c>
      <c r="Q86" s="180">
        <f>AVERAGE(ΤΙΜΕΣ!AE15:AE34)</f>
        <v>22198.1</v>
      </c>
      <c r="S86" s="261"/>
      <c r="T86" s="28">
        <v>43318</v>
      </c>
      <c r="U86" s="181" t="s">
        <v>200</v>
      </c>
      <c r="V86" s="140"/>
      <c r="W86" s="179">
        <f>STDEV(ΤΙΜΕΣ!M61:M80)</f>
        <v>1.5633330084177787E-2</v>
      </c>
      <c r="X86" s="179">
        <f>AVERAGE(ΤΙΜΕΣ!M61:M80)</f>
        <v>2.8632013594787229E-3</v>
      </c>
      <c r="Y86" s="180">
        <f>AVERAGE(ΤΙΜΕΣ!AF15:AF34)</f>
        <v>2434839.75</v>
      </c>
    </row>
    <row r="87" spans="2:25">
      <c r="B87" s="261"/>
      <c r="C87" s="28">
        <v>43319</v>
      </c>
      <c r="D87" s="140"/>
      <c r="E87" s="140"/>
      <c r="F87" s="179">
        <f>STDEV(ΤΙΜΕΣ!K62:K81)</f>
        <v>1.2493340732736951E-2</v>
      </c>
      <c r="G87" s="179">
        <f>AVERAGE(ΤΙΜΕΣ!K62:K81)</f>
        <v>-1.8089828288751157E-3</v>
      </c>
      <c r="H87" s="180">
        <f>AVERAGE(ΤΙΜΕΣ!AD16:AD35)</f>
        <v>1848221.15</v>
      </c>
      <c r="K87" s="261"/>
      <c r="L87" s="28">
        <v>43319</v>
      </c>
      <c r="M87" s="140"/>
      <c r="N87" s="140"/>
      <c r="O87" s="179">
        <f>STDEV(ΤΙΜΕΣ!L62:L81)</f>
        <v>8.4072110716342154E-3</v>
      </c>
      <c r="P87" s="179">
        <f>AVERAGE(ΤΙΜΕΣ!L62:L81)</f>
        <v>2.4691408202912117E-4</v>
      </c>
      <c r="Q87" s="180">
        <f>AVERAGE(ΤΙΜΕΣ!AE16:AE35)</f>
        <v>21229.85</v>
      </c>
      <c r="S87" s="261"/>
      <c r="T87" s="28">
        <v>43319</v>
      </c>
      <c r="U87" s="181" t="s">
        <v>200</v>
      </c>
      <c r="V87" s="140"/>
      <c r="W87" s="179">
        <f>STDEV(ΤΙΜΕΣ!M62:M81)</f>
        <v>1.5512847567447932E-2</v>
      </c>
      <c r="X87" s="179">
        <f>AVERAGE(ΤΙΜΕΣ!M62:M81)</f>
        <v>2.6490212863923344E-3</v>
      </c>
      <c r="Y87" s="180">
        <f>AVERAGE(ΤΙΜΕΣ!AF16:AF35)</f>
        <v>2472068</v>
      </c>
    </row>
    <row r="88" spans="2:25">
      <c r="B88" s="261"/>
      <c r="C88" s="28">
        <v>43320</v>
      </c>
      <c r="D88" s="181"/>
      <c r="E88" s="140"/>
      <c r="F88" s="179">
        <f>STDEV(ΤΙΜΕΣ!K63:K82)</f>
        <v>1.2264890175764756E-2</v>
      </c>
      <c r="G88" s="179">
        <f>AVERAGE(ΤΙΜΕΣ!K63:K82)</f>
        <v>-6.2241467632839645E-4</v>
      </c>
      <c r="H88" s="180">
        <f>AVERAGE(ΤΙΜΕΣ!AD17:AD36)</f>
        <v>1759651.25</v>
      </c>
      <c r="K88" s="261"/>
      <c r="L88" s="28">
        <v>43320</v>
      </c>
      <c r="M88" s="181"/>
      <c r="N88" s="140"/>
      <c r="O88" s="179">
        <f>STDEV(ΤΙΜΕΣ!L63:L82)</f>
        <v>9.9648558753763373E-3</v>
      </c>
      <c r="P88" s="179">
        <f>AVERAGE(ΤΙΜΕΣ!L63:L82)</f>
        <v>-1.7414695570839973E-3</v>
      </c>
      <c r="Q88" s="180">
        <f>AVERAGE(ΤΙΜΕΣ!AE17:AE36)</f>
        <v>20625.400000000001</v>
      </c>
      <c r="S88" s="261"/>
      <c r="T88" s="28">
        <v>43320</v>
      </c>
      <c r="U88" s="181" t="s">
        <v>200</v>
      </c>
      <c r="V88" s="140"/>
      <c r="W88" s="179">
        <f>STDEV(ΤΙΜΕΣ!M63:M82)</f>
        <v>1.480522948572606E-2</v>
      </c>
      <c r="X88" s="179">
        <f>AVERAGE(ΤΙΜΕΣ!M63:M82)</f>
        <v>3.6781283588508359E-3</v>
      </c>
      <c r="Y88" s="180">
        <f>AVERAGE(ΤΙΜΕΣ!AF17:AF36)</f>
        <v>4220492.8499999996</v>
      </c>
    </row>
    <row r="89" spans="2:25">
      <c r="B89" s="261"/>
      <c r="C89" s="28">
        <v>43321</v>
      </c>
      <c r="D89" s="140"/>
      <c r="E89" s="140"/>
      <c r="F89" s="179">
        <f>STDEV(ΤΙΜΕΣ!K64:K83)</f>
        <v>1.2386748307875964E-2</v>
      </c>
      <c r="G89" s="179">
        <f>AVERAGE(ΤΙΜΕΣ!K64:K83)</f>
        <v>-9.6432491262320901E-4</v>
      </c>
      <c r="H89" s="180">
        <f>AVERAGE(ΤΙΜΕΣ!AD18:AD37)</f>
        <v>1641825.95</v>
      </c>
      <c r="K89" s="261"/>
      <c r="L89" s="28">
        <v>43321</v>
      </c>
      <c r="M89" s="140"/>
      <c r="N89" s="140"/>
      <c r="O89" s="179">
        <f>STDEV(ΤΙΜΕΣ!L64:L83)</f>
        <v>1.0274900393646183E-2</v>
      </c>
      <c r="P89" s="179">
        <f>AVERAGE(ΤΙΜΕΣ!L64:L83)</f>
        <v>-1.3597871404244948E-3</v>
      </c>
      <c r="Q89" s="180">
        <f>AVERAGE(ΤΙΜΕΣ!AE18:AE37)</f>
        <v>19878.150000000001</v>
      </c>
      <c r="S89" s="261"/>
      <c r="T89" s="28">
        <v>43321</v>
      </c>
      <c r="U89" s="181" t="s">
        <v>240</v>
      </c>
      <c r="V89" s="140"/>
      <c r="W89" s="179">
        <f>STDEV(ΤΙΜΕΣ!M64:M83)</f>
        <v>1.4455333301433705E-2</v>
      </c>
      <c r="X89" s="179">
        <f>AVERAGE(ΤΙΜΕΣ!M64:M83)</f>
        <v>4.2057111914238499E-3</v>
      </c>
      <c r="Y89" s="180">
        <f>AVERAGE(ΤΙΜΕΣ!AF18:AF37)</f>
        <v>4125270.6</v>
      </c>
    </row>
    <row r="90" spans="2:25">
      <c r="B90" s="261"/>
      <c r="C90" s="28">
        <v>43322</v>
      </c>
      <c r="D90" s="140"/>
      <c r="E90" s="140"/>
      <c r="F90" s="179">
        <f>STDEV(ΤΙΜΕΣ!K65:K84)</f>
        <v>1.1820271850255474E-2</v>
      </c>
      <c r="G90" s="179">
        <f>AVERAGE(ΤΙΜΕΣ!K65:K84)</f>
        <v>-1.707356777629006E-3</v>
      </c>
      <c r="H90" s="180">
        <f>AVERAGE(ΤΙΜΕΣ!AD19:AD38)</f>
        <v>1650315.7</v>
      </c>
      <c r="K90" s="261"/>
      <c r="L90" s="28">
        <v>43322</v>
      </c>
      <c r="M90" s="140"/>
      <c r="N90" s="140"/>
      <c r="O90" s="179">
        <f>STDEV(ΤΙΜΕΣ!L65:L84)</f>
        <v>1.0895131571508111E-2</v>
      </c>
      <c r="P90" s="179">
        <f>AVERAGE(ΤΙΜΕΣ!L65:L84)</f>
        <v>-2.2447659953945434E-3</v>
      </c>
      <c r="Q90" s="180">
        <f>AVERAGE(ΤΙΜΕΣ!AE19:AE38)</f>
        <v>19568.650000000001</v>
      </c>
      <c r="S90" s="261"/>
      <c r="T90" s="28">
        <v>43322</v>
      </c>
      <c r="U90" s="181" t="s">
        <v>200</v>
      </c>
      <c r="V90" s="140"/>
      <c r="W90" s="179">
        <f>STDEV(ΤΙΜΕΣ!M65:M84)</f>
        <v>1.1848992259363306E-2</v>
      </c>
      <c r="X90" s="179">
        <f>AVERAGE(ΤΙΜΕΣ!M65:M84)</f>
        <v>2.0874174690193028E-3</v>
      </c>
      <c r="Y90" s="180">
        <f>AVERAGE(ΤΙΜΕΣ!AF19:AF38)</f>
        <v>6187239.3499999996</v>
      </c>
    </row>
    <row r="91" spans="2:25">
      <c r="B91" s="262"/>
      <c r="C91" s="28">
        <v>43325</v>
      </c>
      <c r="D91" s="140"/>
      <c r="E91" s="140"/>
      <c r="F91" s="179">
        <f>STDEV(ΤΙΜΕΣ!K66:K85)</f>
        <v>1.2778385933066745E-2</v>
      </c>
      <c r="G91" s="179">
        <f>AVERAGE(ΤΙΜΕΣ!K66:K85)</f>
        <v>-3.0074423345249298E-3</v>
      </c>
      <c r="H91" s="180">
        <f>AVERAGE(ΤΙΜΕΣ!AD20:AD39)</f>
        <v>1643780.6</v>
      </c>
      <c r="K91" s="262"/>
      <c r="L91" s="28">
        <v>43325</v>
      </c>
      <c r="M91" s="140"/>
      <c r="N91" s="140"/>
      <c r="O91" s="179">
        <f>STDEV(ΤΙΜΕΣ!L66:L85)</f>
        <v>1.0882396587843776E-2</v>
      </c>
      <c r="P91" s="179">
        <f>AVERAGE(ΤΙΜΕΣ!L66:L85)</f>
        <v>-2.3724799856493805E-3</v>
      </c>
      <c r="Q91" s="180">
        <f>AVERAGE(ΤΙΜΕΣ!AE20:AE39)</f>
        <v>18726.099999999999</v>
      </c>
      <c r="S91" s="262"/>
      <c r="T91" s="28">
        <v>43325</v>
      </c>
      <c r="U91" s="181" t="s">
        <v>200</v>
      </c>
      <c r="V91" s="140"/>
      <c r="W91" s="179">
        <f>STDEV(ΤΙΜΕΣ!M66:M85)</f>
        <v>1.4119665372319219E-2</v>
      </c>
      <c r="X91" s="179">
        <f>AVERAGE(ΤΙΜΕΣ!M66:M85)</f>
        <v>-4.5934775853618755E-5</v>
      </c>
      <c r="Y91" s="180">
        <f>AVERAGE(ΤΙΜΕΣ!AF20:AF39)</f>
        <v>6555566.5499999998</v>
      </c>
    </row>
    <row r="92" spans="2:25">
      <c r="C92" s="28">
        <v>43326</v>
      </c>
      <c r="D92" s="140"/>
      <c r="E92" s="140"/>
      <c r="F92" s="179">
        <f>STDEV(ΤΙΜΕΣ!K67:K86)</f>
        <v>1.2704139295669731E-2</v>
      </c>
      <c r="G92" s="179">
        <f>AVERAGE(ΤΙΜΕΣ!K67:K86)</f>
        <v>-2.3369966400156902E-3</v>
      </c>
      <c r="H92" s="180">
        <f>AVERAGE(ΤΙΜΕΣ!AD21:AD40)</f>
        <v>1745850.6</v>
      </c>
      <c r="L92" s="28">
        <v>43326</v>
      </c>
      <c r="M92" s="140"/>
      <c r="N92" s="140"/>
      <c r="O92" s="179">
        <f>STDEV(ΤΙΜΕΣ!L67:L86)</f>
        <v>1.0754103354565737E-2</v>
      </c>
      <c r="P92" s="179">
        <f>AVERAGE(ΤΙΜΕΣ!L67:L86)</f>
        <v>-2.4696377664788307E-3</v>
      </c>
      <c r="Q92" s="180">
        <f>AVERAGE(ΤΙΜΕΣ!AE21:AE40)</f>
        <v>17372.150000000001</v>
      </c>
      <c r="T92" s="28">
        <v>43326</v>
      </c>
      <c r="U92" s="181" t="s">
        <v>200</v>
      </c>
      <c r="V92" s="140"/>
      <c r="W92" s="179">
        <f>STDEV(ΤΙΜΕΣ!M67:M86)</f>
        <v>1.4193835129195231E-2</v>
      </c>
      <c r="X92" s="179">
        <f>AVERAGE(ΤΙΜΕΣ!M67:M86)</f>
        <v>-2.3094729281471454E-4</v>
      </c>
      <c r="Y92" s="180">
        <f>AVERAGE(ΤΙΜΕΣ!AF21:AF40)</f>
        <v>6641364.1500000004</v>
      </c>
    </row>
    <row r="95" spans="2:25" ht="105">
      <c r="B95" s="182" t="s">
        <v>1</v>
      </c>
      <c r="C95" s="182" t="s">
        <v>139</v>
      </c>
      <c r="D95" s="183" t="s">
        <v>190</v>
      </c>
      <c r="E95" s="183" t="s">
        <v>191</v>
      </c>
      <c r="F95" s="183" t="s">
        <v>192</v>
      </c>
      <c r="G95" s="183" t="s">
        <v>193</v>
      </c>
      <c r="H95" s="183" t="s">
        <v>194</v>
      </c>
      <c r="K95" s="182" t="s">
        <v>1</v>
      </c>
      <c r="L95" s="182" t="s">
        <v>139</v>
      </c>
      <c r="M95" s="183" t="s">
        <v>190</v>
      </c>
      <c r="N95" s="183" t="s">
        <v>191</v>
      </c>
      <c r="O95" s="183" t="s">
        <v>192</v>
      </c>
      <c r="P95" s="183" t="s">
        <v>193</v>
      </c>
      <c r="Q95" s="183" t="s">
        <v>194</v>
      </c>
      <c r="S95" s="182" t="s">
        <v>1</v>
      </c>
      <c r="T95" s="182" t="s">
        <v>139</v>
      </c>
      <c r="U95" s="183" t="s">
        <v>190</v>
      </c>
      <c r="V95" s="183" t="s">
        <v>191</v>
      </c>
      <c r="W95" s="183" t="s">
        <v>192</v>
      </c>
      <c r="X95" s="183" t="s">
        <v>193</v>
      </c>
      <c r="Y95" s="183" t="s">
        <v>194</v>
      </c>
    </row>
    <row r="96" spans="2:25">
      <c r="B96" s="260" t="s">
        <v>100</v>
      </c>
      <c r="C96" s="28">
        <v>43299</v>
      </c>
      <c r="D96" s="191"/>
      <c r="E96" s="140"/>
      <c r="F96" s="179">
        <f>STDEV(ΤΙΜΕΣ!N48:N67)</f>
        <v>1.861930832137312E-2</v>
      </c>
      <c r="G96" s="179">
        <f>AVERAGE(ΤΙΜΕΣ!N48:N67)</f>
        <v>3.8091956855399083E-3</v>
      </c>
      <c r="H96" s="180">
        <f>AVERAGE(ΤΙΜΕΣ!AG2:AG21)</f>
        <v>808961.65</v>
      </c>
      <c r="K96" s="260" t="s">
        <v>110</v>
      </c>
      <c r="L96" s="28">
        <v>43299</v>
      </c>
      <c r="M96" s="140"/>
      <c r="N96" s="140"/>
      <c r="O96" s="179">
        <f>STDEV(ΤΙΜΕΣ!O48:O67)</f>
        <v>1.5724429814543469E-2</v>
      </c>
      <c r="P96" s="179">
        <f>AVERAGE(ΤΙΜΕΣ!O48:O67)</f>
        <v>1.3453726459962177E-3</v>
      </c>
      <c r="Q96" s="180">
        <f>AVERAGE(ΤΙΜΕΣ!AH2:AH21)</f>
        <v>81592.55</v>
      </c>
      <c r="S96" s="260" t="s">
        <v>117</v>
      </c>
      <c r="T96" s="28">
        <v>43299</v>
      </c>
      <c r="U96" s="181" t="s">
        <v>201</v>
      </c>
      <c r="V96" s="140"/>
      <c r="W96" s="179">
        <f>STDEV(ΤΙΜΕΣ!P48:P67)</f>
        <v>1.5802952911920035E-2</v>
      </c>
      <c r="X96" s="179">
        <f>AVERAGE(ΤΙΜΕΣ!P48:P67)</f>
        <v>-1.5545293535015564E-3</v>
      </c>
      <c r="Y96" s="180">
        <f>AVERAGE(ΤΙΜΕΣ!AI2:AI21)</f>
        <v>29308.400000000001</v>
      </c>
    </row>
    <row r="97" spans="2:25">
      <c r="B97" s="261"/>
      <c r="C97" s="28">
        <v>43300</v>
      </c>
      <c r="D97" s="140"/>
      <c r="E97" s="140"/>
      <c r="F97" s="179">
        <f>STDEV(ΤΙΜΕΣ!N49:N68)</f>
        <v>1.9990841376776137E-2</v>
      </c>
      <c r="G97" s="179">
        <f>AVERAGE(ΤΙΜΕΣ!N49:N68)</f>
        <v>2.5842120709604031E-3</v>
      </c>
      <c r="H97" s="180">
        <f>AVERAGE(ΤΙΜΕΣ!AG3:AG22)</f>
        <v>839116.15</v>
      </c>
      <c r="K97" s="261"/>
      <c r="L97" s="28">
        <v>43300</v>
      </c>
      <c r="M97" s="140"/>
      <c r="N97" s="140"/>
      <c r="O97" s="179">
        <f>STDEV(ΤΙΜΕΣ!O49:O68)</f>
        <v>1.5380624319066798E-2</v>
      </c>
      <c r="P97" s="179">
        <f>AVERAGE(ΤΙΜΕΣ!O49:O68)</f>
        <v>2.029590921726704E-3</v>
      </c>
      <c r="Q97" s="180">
        <f>AVERAGE(ΤΙΜΕΣ!AH3:AH22)</f>
        <v>74132.75</v>
      </c>
      <c r="S97" s="261"/>
      <c r="T97" s="28">
        <v>43300</v>
      </c>
      <c r="U97" s="181" t="s">
        <v>201</v>
      </c>
      <c r="V97" s="140"/>
      <c r="W97" s="179">
        <f>STDEV(ΤΙΜΕΣ!P49:P68)</f>
        <v>1.5691772397877644E-2</v>
      </c>
      <c r="X97" s="179">
        <f>AVERAGE(ΤΙΜΕΣ!P49:P68)</f>
        <v>-9.102982248286194E-4</v>
      </c>
      <c r="Y97" s="180">
        <f>AVERAGE(ΤΙΜΕΣ!AI3:AI22)</f>
        <v>24838.95</v>
      </c>
    </row>
    <row r="98" spans="2:25">
      <c r="B98" s="261"/>
      <c r="C98" s="28">
        <v>43301</v>
      </c>
      <c r="D98" s="140"/>
      <c r="E98" s="140"/>
      <c r="F98" s="179">
        <f>STDEV(ΤΙΜΕΣ!N50:N69)</f>
        <v>1.9256224753810759E-2</v>
      </c>
      <c r="G98" s="179">
        <f>AVERAGE(ΤΙΜΕΣ!N50:N69)</f>
        <v>3.855119694107048E-3</v>
      </c>
      <c r="H98" s="180">
        <f>AVERAGE(ΤΙΜΕΣ!AG4:AG23)</f>
        <v>810270.75</v>
      </c>
      <c r="K98" s="261"/>
      <c r="L98" s="28">
        <v>43301</v>
      </c>
      <c r="M98" s="140"/>
      <c r="N98" s="140"/>
      <c r="O98" s="179">
        <f>STDEV(ΤΙΜΕΣ!O50:O69)</f>
        <v>1.5383426294650582E-2</v>
      </c>
      <c r="P98" s="179">
        <f>AVERAGE(ΤΙΜΕΣ!O50:O69)</f>
        <v>1.7446902276287133E-3</v>
      </c>
      <c r="Q98" s="180">
        <f>AVERAGE(ΤΙΜΕΣ!AH4:AH23)</f>
        <v>73881.350000000006</v>
      </c>
      <c r="S98" s="261"/>
      <c r="T98" s="28">
        <v>43301</v>
      </c>
      <c r="U98" s="140"/>
      <c r="V98" s="140"/>
      <c r="W98" s="179">
        <f>STDEV(ΤΙΜΕΣ!P50:P69)</f>
        <v>1.4984921292896036E-2</v>
      </c>
      <c r="X98" s="179">
        <f>AVERAGE(ΤΙΜΕΣ!P50:P69)</f>
        <v>2.6246779430718541E-4</v>
      </c>
      <c r="Y98" s="180">
        <f>AVERAGE(ΤΙΜΕΣ!AI4:AI23)</f>
        <v>24254.400000000001</v>
      </c>
    </row>
    <row r="99" spans="2:25">
      <c r="B99" s="261"/>
      <c r="C99" s="28">
        <v>43304</v>
      </c>
      <c r="D99" s="140"/>
      <c r="E99" s="140"/>
      <c r="F99" s="179">
        <f>STDEV(ΤΙΜΕΣ!N51:N70)</f>
        <v>1.9128657374610027E-2</v>
      </c>
      <c r="G99" s="179">
        <f>AVERAGE(ΤΙΜΕΣ!N51:N70)</f>
        <v>4.0533193540957507E-3</v>
      </c>
      <c r="H99" s="180">
        <f>AVERAGE(ΤΙΜΕΣ!AG5:AG24)</f>
        <v>980755.8</v>
      </c>
      <c r="K99" s="261"/>
      <c r="L99" s="28">
        <v>43304</v>
      </c>
      <c r="M99" s="140"/>
      <c r="N99" s="140"/>
      <c r="O99" s="179">
        <f>STDEV(ΤΙΜΕΣ!O51:O70)</f>
        <v>1.5395839202607658E-2</v>
      </c>
      <c r="P99" s="179">
        <f>AVERAGE(ΤΙΜΕΣ!O51:O70)</f>
        <v>1.5749333529685469E-3</v>
      </c>
      <c r="Q99" s="180">
        <f>AVERAGE(ΤΙΜΕΣ!AH5:AH24)</f>
        <v>73238.3</v>
      </c>
      <c r="S99" s="261"/>
      <c r="T99" s="28">
        <v>43304</v>
      </c>
      <c r="U99" s="140"/>
      <c r="V99" s="140"/>
      <c r="W99" s="179">
        <f>STDEV(ΤΙΜΕΣ!P51:P70)</f>
        <v>1.5287458282439721E-2</v>
      </c>
      <c r="X99" s="179">
        <f>AVERAGE(ΤΙΜΕΣ!P51:P70)</f>
        <v>6.4851752213136834E-4</v>
      </c>
      <c r="Y99" s="180">
        <f>AVERAGE(ΤΙΜΕΣ!AI5:AI24)</f>
        <v>27154.3</v>
      </c>
    </row>
    <row r="100" spans="2:25">
      <c r="B100" s="261"/>
      <c r="C100" s="28">
        <v>43305</v>
      </c>
      <c r="D100" s="140"/>
      <c r="E100" s="140"/>
      <c r="F100" s="179">
        <f>STDEV(ΤΙΜΕΣ!N52:N71)</f>
        <v>1.9214397635018827E-2</v>
      </c>
      <c r="G100" s="179">
        <f>AVERAGE(ΤΙΜΕΣ!N52:N71)</f>
        <v>3.7378556033081552E-3</v>
      </c>
      <c r="H100" s="180">
        <f>AVERAGE(ΤΙΜΕΣ!AG6:AG25)</f>
        <v>969845.9</v>
      </c>
      <c r="K100" s="261"/>
      <c r="L100" s="28">
        <v>43305</v>
      </c>
      <c r="M100" s="140"/>
      <c r="N100" s="140"/>
      <c r="O100" s="179">
        <f>STDEV(ΤΙΜΕΣ!O52:O71)</f>
        <v>1.5403796419763909E-2</v>
      </c>
      <c r="P100" s="179">
        <f>AVERAGE(ΤΙΜΕΣ!O52:O71)</f>
        <v>1.5195316852504603E-3</v>
      </c>
      <c r="Q100" s="180">
        <f>AVERAGE(ΤΙΜΕΣ!AH6:AH25)</f>
        <v>73330.7</v>
      </c>
      <c r="S100" s="261"/>
      <c r="T100" s="28">
        <v>43305</v>
      </c>
      <c r="U100" s="140"/>
      <c r="V100" s="140"/>
      <c r="W100" s="179">
        <f>STDEV(ΤΙΜΕΣ!P52:P71)</f>
        <v>1.5009826155126067E-2</v>
      </c>
      <c r="X100" s="179">
        <f>AVERAGE(ΤΙΜΕΣ!P52:P71)</f>
        <v>-2.5153490401663702E-18</v>
      </c>
      <c r="Y100" s="180">
        <f>AVERAGE(ΤΙΜΕΣ!AI6:AI25)</f>
        <v>29278.1</v>
      </c>
    </row>
    <row r="101" spans="2:25">
      <c r="B101" s="261"/>
      <c r="C101" s="28">
        <v>43306</v>
      </c>
      <c r="D101" s="140"/>
      <c r="E101" s="140"/>
      <c r="F101" s="179">
        <f>STDEV(ΤΙΜΕΣ!N53:N72)</f>
        <v>1.9245726827105025E-2</v>
      </c>
      <c r="G101" s="179">
        <f>AVERAGE(ΤΙΜΕΣ!N53:N72)</f>
        <v>2.9558639162641006E-3</v>
      </c>
      <c r="H101" s="180">
        <f>AVERAGE(ΤΙΜΕΣ!AG7:AG26)</f>
        <v>966162.35</v>
      </c>
      <c r="K101" s="261"/>
      <c r="L101" s="28">
        <v>43306</v>
      </c>
      <c r="M101" s="140"/>
      <c r="N101" s="140"/>
      <c r="O101" s="179">
        <f>STDEV(ΤΙΜΕΣ!O53:O72)</f>
        <v>1.475485251550048E-2</v>
      </c>
      <c r="P101" s="179">
        <f>AVERAGE(ΤΙΜΕΣ!O53:O72)</f>
        <v>2.5501277226186378E-3</v>
      </c>
      <c r="Q101" s="180">
        <f>AVERAGE(ΤΙΜΕΣ!AH7:AH26)</f>
        <v>74418.399999999994</v>
      </c>
      <c r="S101" s="261"/>
      <c r="T101" s="28">
        <v>43306</v>
      </c>
      <c r="U101" s="140"/>
      <c r="V101" s="140"/>
      <c r="W101" s="179">
        <f>STDEV(ΤΙΜΕΣ!P53:P72)</f>
        <v>1.4961084703623553E-2</v>
      </c>
      <c r="X101" s="179">
        <f>AVERAGE(ΤΙΜΕΣ!P53:P72)</f>
        <v>-2.5706997502093494E-4</v>
      </c>
      <c r="Y101" s="180">
        <f>AVERAGE(ΤΙΜΕΣ!AI7:AI26)</f>
        <v>27212.3</v>
      </c>
    </row>
    <row r="102" spans="2:25">
      <c r="B102" s="261"/>
      <c r="C102" s="28">
        <v>43307</v>
      </c>
      <c r="D102" s="181" t="s">
        <v>224</v>
      </c>
      <c r="E102" s="140"/>
      <c r="F102" s="179">
        <f>STDEV(ΤΙΜΕΣ!N54:N73)</f>
        <v>1.6922398670907383E-2</v>
      </c>
      <c r="G102" s="179">
        <f>AVERAGE(ΤΙΜΕΣ!N54:N73)</f>
        <v>4.4343710958439711E-3</v>
      </c>
      <c r="H102" s="180">
        <f>AVERAGE(ΤΙΜΕΣ!AG8:AG27)</f>
        <v>930740.7</v>
      </c>
      <c r="K102" s="261"/>
      <c r="L102" s="28">
        <v>43307</v>
      </c>
      <c r="M102" s="140"/>
      <c r="N102" s="140"/>
      <c r="O102" s="179">
        <f>STDEV(ΤΙΜΕΣ!O54:O73)</f>
        <v>1.3751867998577695E-2</v>
      </c>
      <c r="P102" s="179">
        <f>AVERAGE(ΤΙΜΕΣ!O54:O73)</f>
        <v>3.441725291014846E-3</v>
      </c>
      <c r="Q102" s="180">
        <f>AVERAGE(ΤΙΜΕΣ!AH8:AH27)</f>
        <v>71185.95</v>
      </c>
      <c r="S102" s="261"/>
      <c r="T102" s="28">
        <v>43307</v>
      </c>
      <c r="U102" s="181" t="s">
        <v>226</v>
      </c>
      <c r="V102" s="140"/>
      <c r="W102" s="179">
        <f>STDEV(ΤΙΜΕΣ!P54:P73)</f>
        <v>1.4951229415394514E-2</v>
      </c>
      <c r="X102" s="179">
        <f>AVERAGE(ΤΙΜΕΣ!P54:P73)</f>
        <v>-1.2870019975864442E-4</v>
      </c>
      <c r="Y102" s="180">
        <f>AVERAGE(ΤΙΜΕΣ!AI8:AI27)</f>
        <v>26498.1</v>
      </c>
    </row>
    <row r="103" spans="2:25">
      <c r="B103" s="261"/>
      <c r="C103" s="28">
        <v>43308</v>
      </c>
      <c r="D103" s="140"/>
      <c r="E103" s="140"/>
      <c r="F103" s="179">
        <f>STDEV(ΤΙΜΕΣ!N55:N74)</f>
        <v>1.6105996826746599E-2</v>
      </c>
      <c r="G103" s="179">
        <f>AVERAGE(ΤΙΜΕΣ!N55:N74)</f>
        <v>3.1535873833099157E-3</v>
      </c>
      <c r="H103" s="180">
        <f>AVERAGE(ΤΙΜΕΣ!AG9:AG28)</f>
        <v>888877.15</v>
      </c>
      <c r="K103" s="261"/>
      <c r="L103" s="28">
        <v>43308</v>
      </c>
      <c r="M103" s="140"/>
      <c r="N103" s="140"/>
      <c r="O103" s="179">
        <f>STDEV(ΤΙΜΕΣ!O55:O74)</f>
        <v>1.345874542362915E-2</v>
      </c>
      <c r="P103" s="179">
        <f>AVERAGE(ΤΙΜΕΣ!O55:O74)</f>
        <v>3.8635927624795586E-3</v>
      </c>
      <c r="Q103" s="180">
        <f>AVERAGE(ΤΙΜΕΣ!AH9:AH28)</f>
        <v>61188.2</v>
      </c>
      <c r="S103" s="261"/>
      <c r="T103" s="28">
        <v>43308</v>
      </c>
      <c r="U103" s="140"/>
      <c r="V103" s="140"/>
      <c r="W103" s="179">
        <f>STDEV(ΤΙΜΕΣ!P55:P74)</f>
        <v>1.5629440164288275E-2</v>
      </c>
      <c r="X103" s="179">
        <f>AVERAGE(ΤΙΜΕΣ!P55:P74)</f>
        <v>-1.2987743201630323E-3</v>
      </c>
      <c r="Y103" s="180">
        <f>AVERAGE(ΤΙΜΕΣ!AI9:AI28)</f>
        <v>25329.85</v>
      </c>
    </row>
    <row r="104" spans="2:25">
      <c r="B104" s="261"/>
      <c r="C104" s="28">
        <v>43311</v>
      </c>
      <c r="D104" s="140"/>
      <c r="E104" s="140"/>
      <c r="F104" s="179">
        <f>STDEV(ΤΙΜΕΣ!N56:N75)</f>
        <v>1.6129503087148247E-2</v>
      </c>
      <c r="G104" s="179">
        <f>AVERAGE(ΤΙΜΕΣ!N56:N75)</f>
        <v>3.0951736749783229E-3</v>
      </c>
      <c r="H104" s="180">
        <f>AVERAGE(ΤΙΜΕΣ!AG10:AG29)</f>
        <v>862087.8</v>
      </c>
      <c r="K104" s="261"/>
      <c r="L104" s="28">
        <v>43311</v>
      </c>
      <c r="M104" s="140"/>
      <c r="N104" s="140"/>
      <c r="O104" s="179">
        <f>STDEV(ΤΙΜΕΣ!O56:O75)</f>
        <v>1.1422428018266012E-2</v>
      </c>
      <c r="P104" s="179">
        <f>AVERAGE(ΤΙΜΕΣ!O56:O75)</f>
        <v>2.1545283262454995E-3</v>
      </c>
      <c r="Q104" s="180">
        <f>AVERAGE(ΤΙΜΕΣ!AH10:AH29)</f>
        <v>62386.3</v>
      </c>
      <c r="S104" s="261"/>
      <c r="T104" s="28">
        <v>43311</v>
      </c>
      <c r="U104" s="140"/>
      <c r="V104" s="140"/>
      <c r="W104" s="179">
        <f>STDEV(ΤΙΜΕΣ!P56:P75)</f>
        <v>1.4697806339733475E-2</v>
      </c>
      <c r="X104" s="179">
        <f>AVERAGE(ΤΙΜΕΣ!P56:P75)</f>
        <v>5.2356499336477359E-4</v>
      </c>
      <c r="Y104" s="180">
        <f>AVERAGE(ΤΙΜΕΣ!AI10:AI29)</f>
        <v>28970.7</v>
      </c>
    </row>
    <row r="105" spans="2:25">
      <c r="B105" s="261"/>
      <c r="C105" s="28">
        <v>43312</v>
      </c>
      <c r="D105" s="140"/>
      <c r="E105" s="140"/>
      <c r="F105" s="179">
        <f>STDEV(ΤΙΜΕΣ!N57:N76)</f>
        <v>1.6112923180463718E-2</v>
      </c>
      <c r="G105" s="179">
        <f>AVERAGE(ΤΙΜΕΣ!N57:N76)</f>
        <v>3.0240594740196794E-3</v>
      </c>
      <c r="H105" s="180">
        <f>AVERAGE(ΤΙΜΕΣ!AG11:AG30)</f>
        <v>846467.85</v>
      </c>
      <c r="K105" s="261"/>
      <c r="L105" s="28">
        <v>43312</v>
      </c>
      <c r="M105" s="140"/>
      <c r="N105" s="140"/>
      <c r="O105" s="179">
        <f>STDEV(ΤΙΜΕΣ!O57:O76)</f>
        <v>1.017821353094257E-2</v>
      </c>
      <c r="P105" s="179">
        <f>AVERAGE(ΤΙΜΕΣ!O57:O76)</f>
        <v>3.2601596905381123E-3</v>
      </c>
      <c r="Q105" s="180">
        <f>AVERAGE(ΤΙΜΕΣ!AH11:AH30)</f>
        <v>60985.75</v>
      </c>
      <c r="S105" s="261"/>
      <c r="T105" s="28">
        <v>43312</v>
      </c>
      <c r="U105" s="140"/>
      <c r="V105" s="140"/>
      <c r="W105" s="179">
        <f>STDEV(ΤΙΜΕΣ!P57:P76)</f>
        <v>1.3738186530057801E-2</v>
      </c>
      <c r="X105" s="179">
        <f>AVERAGE(ΤΙΜΕΣ!P57:P76)</f>
        <v>-3.8709870768078105E-4</v>
      </c>
      <c r="Y105" s="180">
        <f>AVERAGE(ΤΙΜΕΣ!AI11:AI30)</f>
        <v>32411.45</v>
      </c>
    </row>
    <row r="106" spans="2:25">
      <c r="B106" s="261"/>
      <c r="C106" s="28">
        <v>43313</v>
      </c>
      <c r="D106" s="181" t="s">
        <v>230</v>
      </c>
      <c r="E106" s="140"/>
      <c r="F106" s="179">
        <f>STDEV(ΤΙΜΕΣ!N58:N77)</f>
        <v>1.6123348324575352E-2</v>
      </c>
      <c r="G106" s="179">
        <f>AVERAGE(ΤΙΜΕΣ!N58:N77)</f>
        <v>2.9544458185003348E-3</v>
      </c>
      <c r="H106" s="180">
        <f>AVERAGE(ΤΙΜΕΣ!AG12:AG31)</f>
        <v>845788.75</v>
      </c>
      <c r="K106" s="261"/>
      <c r="L106" s="28">
        <v>43313</v>
      </c>
      <c r="M106" s="140"/>
      <c r="N106" s="140"/>
      <c r="O106" s="179">
        <f>STDEV(ΤΙΜΕΣ!O58:O77)</f>
        <v>1.0217597808236827E-2</v>
      </c>
      <c r="P106" s="179">
        <f>AVERAGE(ΤΙΜΕΣ!O58:O77)</f>
        <v>2.9689085289130832E-3</v>
      </c>
      <c r="Q106" s="180">
        <f>AVERAGE(ΤΙΜΕΣ!AH12:AH31)</f>
        <v>61708.95</v>
      </c>
      <c r="S106" s="261"/>
      <c r="T106" s="28">
        <v>43313</v>
      </c>
      <c r="U106" s="181" t="s">
        <v>203</v>
      </c>
      <c r="V106" s="140"/>
      <c r="W106" s="179">
        <f>STDEV(ΤΙΜΕΣ!P58:P77)</f>
        <v>1.1237232150235017E-2</v>
      </c>
      <c r="X106" s="179">
        <f>AVERAGE(ΤΙΜΕΣ!P58:P77)</f>
        <v>1.3124113037468134E-3</v>
      </c>
      <c r="Y106" s="180">
        <f>AVERAGE(ΤΙΜΕΣ!AI12:AI31)</f>
        <v>33141.75</v>
      </c>
    </row>
    <row r="107" spans="2:25">
      <c r="B107" s="261"/>
      <c r="C107" s="28">
        <v>43314</v>
      </c>
      <c r="D107" s="140"/>
      <c r="E107" s="140"/>
      <c r="F107" s="179">
        <f>STDEV(ΤΙΜΕΣ!N59:N78)</f>
        <v>1.5846057708296547E-2</v>
      </c>
      <c r="G107" s="179">
        <f>AVERAGE(ΤΙΜΕΣ!N59:N78)</f>
        <v>3.7053986076861062E-3</v>
      </c>
      <c r="H107" s="180">
        <f>AVERAGE(ΤΙΜΕΣ!AG13:AG32)</f>
        <v>840441.25</v>
      </c>
      <c r="K107" s="261"/>
      <c r="L107" s="28">
        <v>43314</v>
      </c>
      <c r="M107" s="140"/>
      <c r="N107" s="140"/>
      <c r="O107" s="179">
        <f>STDEV(ΤΙΜΕΣ!O59:O78)</f>
        <v>1.019133313512454E-2</v>
      </c>
      <c r="P107" s="179">
        <f>AVERAGE(ΤΙΜΕΣ!O59:O78)</f>
        <v>2.6172071960440832E-3</v>
      </c>
      <c r="Q107" s="180">
        <f>AVERAGE(ΤΙΜΕΣ!AH13:AH32)</f>
        <v>55857.55</v>
      </c>
      <c r="S107" s="261"/>
      <c r="T107" s="28">
        <v>43314</v>
      </c>
      <c r="U107" s="140"/>
      <c r="V107" s="140"/>
      <c r="W107" s="179">
        <f>STDEV(ΤΙΜΕΣ!P59:P78)</f>
        <v>1.1870034610131889E-2</v>
      </c>
      <c r="X107" s="179">
        <f>AVERAGE(ΤΙΜΕΣ!P59:P78)</f>
        <v>1.8089828288751144E-3</v>
      </c>
      <c r="Y107" s="180">
        <f>AVERAGE(ΤΙΜΕΣ!AI13:AI32)</f>
        <v>33021.65</v>
      </c>
    </row>
    <row r="108" spans="2:25">
      <c r="B108" s="261"/>
      <c r="C108" s="28">
        <v>43315</v>
      </c>
      <c r="D108" s="140"/>
      <c r="E108" s="140"/>
      <c r="F108" s="179">
        <f>STDEV(ΤΙΜΕΣ!N60:N79)</f>
        <v>1.5372066975015076E-2</v>
      </c>
      <c r="G108" s="179">
        <f>AVERAGE(ΤΙΜΕΣ!N60:N79)</f>
        <v>3.2086792525501361E-3</v>
      </c>
      <c r="H108" s="180">
        <f>AVERAGE(ΤΙΜΕΣ!AG14:AG33)</f>
        <v>846823.75</v>
      </c>
      <c r="K108" s="261"/>
      <c r="L108" s="28">
        <v>43315</v>
      </c>
      <c r="M108" s="181" t="s">
        <v>235</v>
      </c>
      <c r="N108" s="140"/>
      <c r="O108" s="179">
        <f>STDEV(ΤΙΜΕΣ!O60:O79)</f>
        <v>3.4025893935225636E-3</v>
      </c>
      <c r="P108" s="179">
        <f>AVERAGE(ΤΙΜΕΣ!O60:O79)</f>
        <v>5.0083891217357537E-4</v>
      </c>
      <c r="Q108" s="180">
        <f>AVERAGE(ΤΙΜΕΣ!AH14:AH33)</f>
        <v>55858.55</v>
      </c>
      <c r="S108" s="261"/>
      <c r="T108" s="28">
        <v>43315</v>
      </c>
      <c r="U108" s="140"/>
      <c r="V108" s="140"/>
      <c r="W108" s="179">
        <f>STDEV(ΤΙΜΕΣ!P60:P79)</f>
        <v>1.2275294205379789E-2</v>
      </c>
      <c r="X108" s="179">
        <f>AVERAGE(ΤΙΜΕΣ!P60:P79)</f>
        <v>5.1813935177732182E-4</v>
      </c>
      <c r="Y108" s="180">
        <f>AVERAGE(ΤΙΜΕΣ!AI14:AI33)</f>
        <v>32878.1</v>
      </c>
    </row>
    <row r="109" spans="2:25">
      <c r="B109" s="261"/>
      <c r="C109" s="28">
        <v>43318</v>
      </c>
      <c r="D109" s="140"/>
      <c r="E109" s="140"/>
      <c r="F109" s="179">
        <f>STDEV(ΤΙΜΕΣ!N61:N80)</f>
        <v>1.5596103262188748E-2</v>
      </c>
      <c r="G109" s="179">
        <f>AVERAGE(ΤΙΜΕΣ!N61:N80)</f>
        <v>2.7376663821837301E-3</v>
      </c>
      <c r="H109" s="180">
        <f>AVERAGE(ΤΙΜΕΣ!AG15:AG34)</f>
        <v>857836</v>
      </c>
      <c r="K109" s="261"/>
      <c r="L109" s="28">
        <v>43318</v>
      </c>
      <c r="M109" s="140"/>
      <c r="N109" s="140"/>
      <c r="O109" s="179">
        <f>STDEV(ΤΙΜΕΣ!O61:O80)</f>
        <v>4.9308601002565821E-3</v>
      </c>
      <c r="P109" s="179">
        <f>AVERAGE(ΤΙΜΕΣ!O61:O80)</f>
        <v>1.6032329814750842E-3</v>
      </c>
      <c r="Q109" s="180">
        <f>AVERAGE(ΤΙΜΕΣ!AH15:AH34)</f>
        <v>41998.2</v>
      </c>
      <c r="S109" s="261"/>
      <c r="T109" s="28">
        <v>43318</v>
      </c>
      <c r="U109" s="140"/>
      <c r="V109" s="140"/>
      <c r="W109" s="179">
        <f>STDEV(ΤΙΜΕΣ!P61:P80)</f>
        <v>1.0876821954477853E-2</v>
      </c>
      <c r="X109" s="179">
        <f>AVERAGE(ΤΙΜΕΣ!P61:P80)</f>
        <v>1.7039656826431239E-3</v>
      </c>
      <c r="Y109" s="180">
        <f>AVERAGE(ΤΙΜΕΣ!AI15:AI34)</f>
        <v>31348.799999999999</v>
      </c>
    </row>
    <row r="110" spans="2:25">
      <c r="B110" s="261"/>
      <c r="C110" s="28">
        <v>43319</v>
      </c>
      <c r="D110" s="140"/>
      <c r="E110" s="140"/>
      <c r="F110" s="179">
        <f>STDEV(ΤΙΜΕΣ!N62:N81)</f>
        <v>1.3526949718087277E-2</v>
      </c>
      <c r="G110" s="179">
        <f>AVERAGE(ΤΙΜΕΣ!N62:N81)</f>
        <v>1.0485312157152548E-3</v>
      </c>
      <c r="H110" s="180">
        <f>AVERAGE(ΤΙΜΕΣ!AG16:AG35)</f>
        <v>880984.1</v>
      </c>
      <c r="K110" s="261"/>
      <c r="L110" s="28">
        <v>43319</v>
      </c>
      <c r="M110" s="140"/>
      <c r="N110" s="140"/>
      <c r="O110" s="179">
        <f>STDEV(ΤΙΜΕΣ!O62:O81)</f>
        <v>4.2482542413331418E-3</v>
      </c>
      <c r="P110" s="179">
        <f>AVERAGE(ΤΙΜΕΣ!O62:O81)</f>
        <v>9.8904323736746639E-4</v>
      </c>
      <c r="Q110" s="180">
        <f>AVERAGE(ΤΙΜΕΣ!AH16:AH35)</f>
        <v>41903.599999999999</v>
      </c>
      <c r="S110" s="261"/>
      <c r="T110" s="28">
        <v>43319</v>
      </c>
      <c r="U110" s="140"/>
      <c r="V110" s="140"/>
      <c r="W110" s="179">
        <f>STDEV(ΤΙΜΕΣ!P62:P81)</f>
        <v>1.0729443933973803E-2</v>
      </c>
      <c r="X110" s="179">
        <f>AVERAGE(ΤΙΜΕΣ!P62:P81)</f>
        <v>1.5545293535015521E-3</v>
      </c>
      <c r="Y110" s="180">
        <f>AVERAGE(ΤΙΜΕΣ!AI16:AI35)</f>
        <v>31171.75</v>
      </c>
    </row>
    <row r="111" spans="2:25">
      <c r="B111" s="261"/>
      <c r="C111" s="28">
        <v>43320</v>
      </c>
      <c r="D111" s="181"/>
      <c r="E111" s="140"/>
      <c r="F111" s="179">
        <f>STDEV(ΤΙΜΕΣ!N63:N82)</f>
        <v>1.3174585714917815E-2</v>
      </c>
      <c r="G111" s="179">
        <f>AVERAGE(ΤΙΜΕΣ!N63:N82)</f>
        <v>1.3767663644156797E-3</v>
      </c>
      <c r="H111" s="180">
        <f>AVERAGE(ΤΙΜΕΣ!AG17:AG36)</f>
        <v>824145.35</v>
      </c>
      <c r="K111" s="261"/>
      <c r="L111" s="28">
        <v>43320</v>
      </c>
      <c r="M111" s="181"/>
      <c r="N111" s="140"/>
      <c r="O111" s="179">
        <f>STDEV(ΤΙΜΕΣ!O63:O82)</f>
        <v>4.2685218281641683E-3</v>
      </c>
      <c r="P111" s="179">
        <f>AVERAGE(ΤΙΜΕΣ!O63:O82)</f>
        <v>9.3460665060763823E-4</v>
      </c>
      <c r="Q111" s="180">
        <f>AVERAGE(ΤΙΜΕΣ!AH17:AH36)</f>
        <v>36454.400000000001</v>
      </c>
      <c r="S111" s="261"/>
      <c r="T111" s="28">
        <v>43320</v>
      </c>
      <c r="U111" s="181"/>
      <c r="V111" s="140"/>
      <c r="W111" s="179">
        <f>STDEV(ΤΙΜΕΣ!P63:P82)</f>
        <v>1.0715722296329083E-2</v>
      </c>
      <c r="X111" s="179">
        <f>AVERAGE(ΤΙΜΕΣ!P63:P82)</f>
        <v>1.5385829333376753E-3</v>
      </c>
      <c r="Y111" s="180">
        <f>AVERAGE(ΤΙΜΕΣ!AI17:AI36)</f>
        <v>30420.75</v>
      </c>
    </row>
    <row r="112" spans="2:25">
      <c r="B112" s="261"/>
      <c r="C112" s="28">
        <v>43321</v>
      </c>
      <c r="D112" s="181" t="s">
        <v>239</v>
      </c>
      <c r="E112" s="140"/>
      <c r="F112" s="179">
        <f>STDEV(ΤΙΜΕΣ!N64:N83)</f>
        <v>1.0640440728797499E-2</v>
      </c>
      <c r="G112" s="179">
        <f>AVERAGE(ΤΙΜΕΣ!N64:N83)</f>
        <v>-3.4241125178153061E-4</v>
      </c>
      <c r="H112" s="180">
        <f>AVERAGE(ΤΙΜΕΣ!AG18:AG37)</f>
        <v>718386.4</v>
      </c>
      <c r="K112" s="261"/>
      <c r="L112" s="28">
        <v>43321</v>
      </c>
      <c r="M112" s="140"/>
      <c r="N112" s="140"/>
      <c r="O112" s="179">
        <f>STDEV(ΤΙΜΕΣ!O64:O83)</f>
        <v>4.2733368887774882E-3</v>
      </c>
      <c r="P112" s="179">
        <f>AVERAGE(ΤΙΜΕΣ!O64:O83)</f>
        <v>8.7914352789335054E-4</v>
      </c>
      <c r="Q112" s="180">
        <f>AVERAGE(ΤΙΜΕΣ!AH18:AH37)</f>
        <v>35820</v>
      </c>
      <c r="S112" s="261"/>
      <c r="T112" s="28">
        <v>43321</v>
      </c>
      <c r="U112" s="140"/>
      <c r="V112" s="140"/>
      <c r="W112" s="179">
        <f>STDEV(ΤΙΜΕΣ!P64:P83)</f>
        <v>9.9282578935993258E-3</v>
      </c>
      <c r="X112" s="179">
        <f>AVERAGE(ΤΙΜΕΣ!P64:P83)</f>
        <v>2.3260007817446334E-3</v>
      </c>
      <c r="Y112" s="180">
        <f>AVERAGE(ΤΙΜΕΣ!AI18:AI37)</f>
        <v>38655</v>
      </c>
    </row>
    <row r="113" spans="2:25">
      <c r="B113" s="261"/>
      <c r="C113" s="28">
        <v>43322</v>
      </c>
      <c r="D113" s="140"/>
      <c r="E113" s="140"/>
      <c r="F113" s="179">
        <f>STDEV(ΤΙΜΕΣ!N65:N84)</f>
        <v>1.1542097015118836E-2</v>
      </c>
      <c r="G113" s="179">
        <f>AVERAGE(ΤΙΜΕΣ!N65:N84)</f>
        <v>-2.3130251681924433E-3</v>
      </c>
      <c r="H113" s="180">
        <f>AVERAGE(ΤΙΜΕΣ!AG19:AG38)</f>
        <v>628116.30000000005</v>
      </c>
      <c r="K113" s="261"/>
      <c r="L113" s="28">
        <v>43322</v>
      </c>
      <c r="M113" s="140"/>
      <c r="N113" s="140"/>
      <c r="O113" s="179">
        <f>STDEV(ΤΙΜΕΣ!O65:O84)</f>
        <v>5.7508070534177296E-3</v>
      </c>
      <c r="P113" s="179">
        <f>AVERAGE(ΤΙΜΕΣ!O65:O84)</f>
        <v>1.6638950463373996E-4</v>
      </c>
      <c r="Q113" s="180">
        <f>AVERAGE(ΤΙΜΕΣ!AH19:AH38)</f>
        <v>33806.5</v>
      </c>
      <c r="S113" s="261"/>
      <c r="T113" s="28">
        <v>43322</v>
      </c>
      <c r="U113" s="140"/>
      <c r="V113" s="140"/>
      <c r="W113" s="179">
        <f>STDEV(ΤΙΜΕΣ!P65:P84)</f>
        <v>9.604418679471368E-3</v>
      </c>
      <c r="X113" s="179">
        <f>AVERAGE(ΤΙΜΕΣ!P65:P84)</f>
        <v>1.6689611036917174E-3</v>
      </c>
      <c r="Y113" s="180">
        <f>AVERAGE(ΤΙΜΕΣ!AI19:AI38)</f>
        <v>44044.3</v>
      </c>
    </row>
    <row r="114" spans="2:25">
      <c r="B114" s="262"/>
      <c r="C114" s="28">
        <v>43325</v>
      </c>
      <c r="D114" s="140"/>
      <c r="E114" s="140"/>
      <c r="F114" s="179">
        <f>STDEV(ΤΙΜΕΣ!N66:N85)</f>
        <v>1.2527524782417044E-2</v>
      </c>
      <c r="G114" s="179">
        <f>AVERAGE(ΤΙΜΕΣ!N66:N85)</f>
        <v>-3.1666695289694728E-3</v>
      </c>
      <c r="H114" s="180">
        <f>AVERAGE(ΤΙΜΕΣ!AG20:AG39)</f>
        <v>631313.05000000005</v>
      </c>
      <c r="K114" s="262"/>
      <c r="L114" s="28">
        <v>43325</v>
      </c>
      <c r="M114" s="140"/>
      <c r="N114" s="140"/>
      <c r="O114" s="179">
        <f>STDEV(ΤΙΜΕΣ!O66:O85)</f>
        <v>6.185791363860417E-3</v>
      </c>
      <c r="P114" s="179">
        <f>AVERAGE(ΤΙΜΕΣ!O66:O85)</f>
        <v>-3.3444940753982161E-4</v>
      </c>
      <c r="Q114" s="180">
        <f>AVERAGE(ΤΙΜΕΣ!AH20:AH39)</f>
        <v>30897.4</v>
      </c>
      <c r="S114" s="262"/>
      <c r="T114" s="28">
        <v>43325</v>
      </c>
      <c r="U114" s="140"/>
      <c r="V114" s="140"/>
      <c r="W114" s="179">
        <f>STDEV(ΤΙΜΕΣ!P66:P85)</f>
        <v>1.0791600571823025E-2</v>
      </c>
      <c r="X114" s="179">
        <f>AVERAGE(ΤΙΜΕΣ!P66:P85)</f>
        <v>5.1813935177732269E-4</v>
      </c>
      <c r="Y114" s="180">
        <f>AVERAGE(ΤΙΜΕΣ!AI20:AI39)</f>
        <v>43116.9</v>
      </c>
    </row>
    <row r="115" spans="2:25">
      <c r="C115" s="28">
        <v>43326</v>
      </c>
      <c r="D115" s="140"/>
      <c r="E115" s="140"/>
      <c r="F115" s="179">
        <f>STDEV(ΤΙΜΕΣ!N67:N86)</f>
        <v>1.249150047356421E-2</v>
      </c>
      <c r="G115" s="179">
        <f>AVERAGE(ΤΙΜΕΣ!N67:N86)</f>
        <v>-3.195028129161928E-3</v>
      </c>
      <c r="H115" s="180">
        <f>AVERAGE(ΤΙΜΕΣ!AG21:AG40)</f>
        <v>690735.25</v>
      </c>
      <c r="L115" s="28">
        <v>43326</v>
      </c>
      <c r="M115" s="140"/>
      <c r="N115" s="140"/>
      <c r="O115" s="179">
        <f>STDEV(ΤΙΜΕΣ!O67:O86)</f>
        <v>6.2046902591593464E-3</v>
      </c>
      <c r="P115" s="179">
        <f>AVERAGE(ΤΙΜΕΣ!O67:O86)</f>
        <v>-2.78242231670359E-4</v>
      </c>
      <c r="Q115" s="180">
        <f>AVERAGE(ΤΙΜΕΣ!AH21:AH40)</f>
        <v>34261.949999999997</v>
      </c>
      <c r="T115" s="28">
        <v>43326</v>
      </c>
      <c r="U115" s="140"/>
      <c r="V115" s="140"/>
      <c r="W115" s="179">
        <f>STDEV(ΤΙΜΕΣ!P67:P86)</f>
        <v>1.133208863037557E-2</v>
      </c>
      <c r="X115" s="179">
        <f>AVERAGE(ΤΙΜΕΣ!P67:P86)</f>
        <v>2.0621479267024429E-3</v>
      </c>
      <c r="Y115" s="180">
        <f>AVERAGE(ΤΙΜΕΣ!AI21:AI40)</f>
        <v>43167.7</v>
      </c>
    </row>
  </sheetData>
  <mergeCells count="15">
    <mergeCell ref="B96:B114"/>
    <mergeCell ref="K96:K114"/>
    <mergeCell ref="S96:S114"/>
    <mergeCell ref="B50:B68"/>
    <mergeCell ref="K50:K68"/>
    <mergeCell ref="S50:S68"/>
    <mergeCell ref="B73:B91"/>
    <mergeCell ref="K73:K91"/>
    <mergeCell ref="S73:S91"/>
    <mergeCell ref="B4:B22"/>
    <mergeCell ref="K4:K22"/>
    <mergeCell ref="S4:S22"/>
    <mergeCell ref="B27:B45"/>
    <mergeCell ref="K27:K45"/>
    <mergeCell ref="S27:S4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8:BM35"/>
  <sheetViews>
    <sheetView topLeftCell="BC7" workbookViewId="0">
      <selection activeCell="BH13" sqref="BH12:BH13"/>
    </sheetView>
  </sheetViews>
  <sheetFormatPr defaultRowHeight="15"/>
  <cols>
    <col min="3" max="3" width="11" customWidth="1"/>
    <col min="4" max="4" width="14.140625" customWidth="1"/>
    <col min="5" max="5" width="10.85546875" customWidth="1"/>
    <col min="6" max="6" width="12.28515625" customWidth="1"/>
    <col min="9" max="9" width="33" customWidth="1"/>
    <col min="10" max="10" width="10.7109375" customWidth="1"/>
    <col min="11" max="11" width="15.7109375" customWidth="1"/>
    <col min="12" max="12" width="12.5703125" customWidth="1"/>
    <col min="13" max="13" width="10.28515625" customWidth="1"/>
    <col min="16" max="16" width="33.140625" customWidth="1"/>
    <col min="17" max="17" width="14.85546875" customWidth="1"/>
    <col min="18" max="18" width="16.28515625" customWidth="1"/>
    <col min="19" max="19" width="13.140625" customWidth="1"/>
    <col min="20" max="20" width="11" customWidth="1"/>
    <col min="23" max="23" width="33.5703125" customWidth="1"/>
    <col min="24" max="24" width="10.5703125" customWidth="1"/>
    <col min="25" max="25" width="16.28515625" customWidth="1"/>
    <col min="26" max="26" width="13.140625" customWidth="1"/>
    <col min="27" max="27" width="11.140625" customWidth="1"/>
    <col min="31" max="31" width="34.140625" customWidth="1"/>
    <col min="32" max="32" width="11.7109375" customWidth="1"/>
    <col min="33" max="33" width="16" customWidth="1"/>
    <col min="34" max="34" width="15.5703125" customWidth="1"/>
    <col min="35" max="35" width="12.140625" customWidth="1"/>
    <col min="36" max="36" width="9.7109375" customWidth="1"/>
    <col min="39" max="39" width="33.5703125" customWidth="1"/>
    <col min="40" max="40" width="10.140625" customWidth="1"/>
    <col min="41" max="41" width="15.7109375" customWidth="1"/>
    <col min="42" max="42" width="10.140625" customWidth="1"/>
    <col min="43" max="43" width="11.5703125" customWidth="1"/>
    <col min="46" max="46" width="33" customWidth="1"/>
    <col min="47" max="47" width="10" customWidth="1"/>
    <col min="48" max="48" width="16" bestFit="1" customWidth="1"/>
    <col min="49" max="49" width="10.28515625" customWidth="1"/>
    <col min="50" max="50" width="10.85546875" customWidth="1"/>
    <col min="53" max="53" width="33.28515625" customWidth="1"/>
    <col min="54" max="54" width="12.42578125" customWidth="1"/>
    <col min="55" max="55" width="16.42578125" customWidth="1"/>
    <col min="56" max="56" width="10.85546875" customWidth="1"/>
    <col min="57" max="57" width="11.5703125" customWidth="1"/>
    <col min="61" max="61" width="36.5703125" customWidth="1"/>
    <col min="62" max="62" width="10.140625" customWidth="1"/>
    <col min="63" max="63" width="15.7109375" customWidth="1"/>
    <col min="64" max="65" width="12" customWidth="1"/>
  </cols>
  <sheetData>
    <row r="8" spans="9:64">
      <c r="I8" s="19" t="s">
        <v>218</v>
      </c>
      <c r="P8" s="19" t="s">
        <v>229</v>
      </c>
      <c r="W8" s="19" t="s">
        <v>232</v>
      </c>
      <c r="AE8" s="19" t="s">
        <v>234</v>
      </c>
      <c r="AM8" s="19" t="s">
        <v>236</v>
      </c>
      <c r="AT8" s="19" t="s">
        <v>237</v>
      </c>
      <c r="BA8" s="19" t="s">
        <v>238</v>
      </c>
      <c r="BI8" s="19" t="s">
        <v>241</v>
      </c>
    </row>
    <row r="9" spans="9:64" ht="15.75" thickBot="1"/>
    <row r="10" spans="9:64" ht="15.75" thickBot="1">
      <c r="I10" s="192" t="s">
        <v>204</v>
      </c>
      <c r="J10" s="192"/>
      <c r="K10" s="193" t="s">
        <v>205</v>
      </c>
      <c r="L10" s="194">
        <v>43304</v>
      </c>
      <c r="P10" s="192" t="s">
        <v>204</v>
      </c>
      <c r="Q10" s="192"/>
      <c r="R10" s="193" t="s">
        <v>205</v>
      </c>
      <c r="S10" s="194">
        <v>43313</v>
      </c>
      <c r="W10" s="192" t="s">
        <v>204</v>
      </c>
      <c r="X10" s="192"/>
      <c r="Y10" s="193" t="s">
        <v>205</v>
      </c>
      <c r="Z10" s="194">
        <v>43314</v>
      </c>
      <c r="AE10" s="192" t="s">
        <v>204</v>
      </c>
      <c r="AF10" s="192"/>
      <c r="AG10" s="193" t="s">
        <v>205</v>
      </c>
      <c r="AH10" s="194">
        <v>43315</v>
      </c>
      <c r="AM10" s="192" t="s">
        <v>204</v>
      </c>
      <c r="AN10" s="192"/>
      <c r="AO10" s="193" t="s">
        <v>205</v>
      </c>
      <c r="AP10" s="194">
        <v>43315</v>
      </c>
      <c r="AT10" s="192" t="s">
        <v>204</v>
      </c>
      <c r="AU10" s="192"/>
      <c r="AV10" s="193" t="s">
        <v>205</v>
      </c>
      <c r="AW10" s="194">
        <v>43318</v>
      </c>
      <c r="BA10" s="192" t="s">
        <v>204</v>
      </c>
      <c r="BB10" s="192"/>
      <c r="BC10" s="193" t="s">
        <v>205</v>
      </c>
      <c r="BD10" s="194">
        <v>43319</v>
      </c>
      <c r="BI10" s="192" t="s">
        <v>204</v>
      </c>
      <c r="BJ10" s="192"/>
      <c r="BK10" s="193" t="s">
        <v>205</v>
      </c>
      <c r="BL10" s="194">
        <v>43319</v>
      </c>
    </row>
    <row r="11" spans="9:64">
      <c r="I11" s="192" t="s">
        <v>206</v>
      </c>
      <c r="J11" s="192"/>
      <c r="K11" s="192"/>
      <c r="L11" s="195">
        <v>6</v>
      </c>
      <c r="P11" s="192" t="s">
        <v>206</v>
      </c>
      <c r="Q11" s="192"/>
      <c r="R11" s="192"/>
      <c r="S11" s="195">
        <v>15</v>
      </c>
      <c r="W11" s="192" t="s">
        <v>206</v>
      </c>
      <c r="X11" s="192"/>
      <c r="Y11" s="192"/>
      <c r="Z11" s="195">
        <v>16</v>
      </c>
      <c r="AE11" s="192" t="s">
        <v>206</v>
      </c>
      <c r="AF11" s="192"/>
      <c r="AG11" s="192"/>
      <c r="AH11" s="195">
        <v>17</v>
      </c>
      <c r="AM11" s="192" t="s">
        <v>206</v>
      </c>
      <c r="AN11" s="192"/>
      <c r="AO11" s="192"/>
      <c r="AP11" s="195">
        <v>17</v>
      </c>
      <c r="AT11" s="192" t="s">
        <v>206</v>
      </c>
      <c r="AU11" s="192"/>
      <c r="AV11" s="192"/>
      <c r="AW11" s="195">
        <v>20</v>
      </c>
      <c r="BA11" s="192" t="s">
        <v>206</v>
      </c>
      <c r="BB11" s="192"/>
      <c r="BC11" s="192"/>
      <c r="BD11" s="195">
        <v>21</v>
      </c>
      <c r="BI11" s="192" t="s">
        <v>206</v>
      </c>
      <c r="BJ11" s="192"/>
      <c r="BK11" s="192"/>
      <c r="BL11" s="195">
        <v>21</v>
      </c>
    </row>
    <row r="12" spans="9:64">
      <c r="I12" s="196" t="s">
        <v>207</v>
      </c>
      <c r="J12" s="197"/>
      <c r="K12" s="197"/>
      <c r="L12" s="198"/>
      <c r="P12" s="196" t="s">
        <v>207</v>
      </c>
      <c r="Q12" s="197"/>
      <c r="R12" s="197"/>
      <c r="S12" s="198"/>
      <c r="W12" s="196" t="s">
        <v>207</v>
      </c>
      <c r="X12" s="197"/>
      <c r="Y12" s="197"/>
      <c r="Z12" s="198"/>
      <c r="AE12" s="196" t="s">
        <v>207</v>
      </c>
      <c r="AF12" s="197"/>
      <c r="AG12" s="197"/>
      <c r="AH12" s="198"/>
      <c r="AM12" s="196" t="s">
        <v>207</v>
      </c>
      <c r="AN12" s="197"/>
      <c r="AO12" s="197"/>
      <c r="AP12" s="198"/>
      <c r="AT12" s="196" t="s">
        <v>207</v>
      </c>
      <c r="AU12" s="197"/>
      <c r="AV12" s="197"/>
      <c r="AW12" s="198"/>
      <c r="BA12" s="196" t="s">
        <v>207</v>
      </c>
      <c r="BB12" s="197"/>
      <c r="BC12" s="197"/>
      <c r="BD12" s="198"/>
      <c r="BI12" s="196" t="s">
        <v>207</v>
      </c>
      <c r="BJ12" s="197"/>
      <c r="BK12" s="197"/>
      <c r="BL12" s="198"/>
    </row>
    <row r="13" spans="9:64">
      <c r="I13" s="199" t="s">
        <v>208</v>
      </c>
      <c r="J13" s="200" t="s">
        <v>209</v>
      </c>
      <c r="K13" s="200" t="s">
        <v>210</v>
      </c>
      <c r="L13" s="201" t="s">
        <v>211</v>
      </c>
      <c r="P13" s="199" t="s">
        <v>208</v>
      </c>
      <c r="Q13" s="200" t="s">
        <v>209</v>
      </c>
      <c r="R13" s="200" t="s">
        <v>210</v>
      </c>
      <c r="S13" s="201" t="s">
        <v>211</v>
      </c>
      <c r="W13" s="199" t="s">
        <v>208</v>
      </c>
      <c r="X13" s="200" t="s">
        <v>209</v>
      </c>
      <c r="Y13" s="200" t="s">
        <v>210</v>
      </c>
      <c r="Z13" s="201" t="s">
        <v>211</v>
      </c>
      <c r="AE13" s="199" t="s">
        <v>208</v>
      </c>
      <c r="AF13" s="200" t="s">
        <v>209</v>
      </c>
      <c r="AG13" s="200" t="s">
        <v>210</v>
      </c>
      <c r="AH13" s="201" t="s">
        <v>211</v>
      </c>
      <c r="AM13" s="199" t="s">
        <v>208</v>
      </c>
      <c r="AN13" s="200" t="s">
        <v>209</v>
      </c>
      <c r="AO13" s="200" t="s">
        <v>210</v>
      </c>
      <c r="AP13" s="201" t="s">
        <v>211</v>
      </c>
      <c r="AT13" s="199" t="s">
        <v>208</v>
      </c>
      <c r="AU13" s="200" t="s">
        <v>209</v>
      </c>
      <c r="AV13" s="200" t="s">
        <v>210</v>
      </c>
      <c r="AW13" s="201" t="s">
        <v>211</v>
      </c>
      <c r="BA13" s="199" t="s">
        <v>208</v>
      </c>
      <c r="BB13" s="200" t="s">
        <v>209</v>
      </c>
      <c r="BC13" s="200" t="s">
        <v>210</v>
      </c>
      <c r="BD13" s="201" t="s">
        <v>211</v>
      </c>
      <c r="BI13" s="199" t="s">
        <v>208</v>
      </c>
      <c r="BJ13" s="200" t="s">
        <v>209</v>
      </c>
      <c r="BK13" s="200" t="s">
        <v>210</v>
      </c>
      <c r="BL13" s="201" t="s">
        <v>211</v>
      </c>
    </row>
    <row r="14" spans="9:64">
      <c r="I14" s="202" t="s">
        <v>212</v>
      </c>
      <c r="J14" s="195">
        <v>0</v>
      </c>
      <c r="K14" s="203">
        <v>0</v>
      </c>
      <c r="L14" s="204">
        <f>J14*K14</f>
        <v>0</v>
      </c>
      <c r="P14" s="202" t="s">
        <v>228</v>
      </c>
      <c r="Q14" s="195">
        <v>11.15</v>
      </c>
      <c r="R14" s="203">
        <v>921</v>
      </c>
      <c r="S14" s="204">
        <f>Q14*R14</f>
        <v>10269.15</v>
      </c>
      <c r="W14" s="202" t="s">
        <v>35</v>
      </c>
      <c r="X14" s="195">
        <v>20.75</v>
      </c>
      <c r="Y14" s="203">
        <v>774</v>
      </c>
      <c r="Z14" s="204">
        <f>X14*Y14</f>
        <v>16060.5</v>
      </c>
      <c r="AE14" s="202" t="s">
        <v>17</v>
      </c>
      <c r="AF14" s="195">
        <v>8.6999999999999993</v>
      </c>
      <c r="AG14" s="203">
        <v>1856</v>
      </c>
      <c r="AH14" s="204">
        <f>AF14*AG14</f>
        <v>16147.199999999999</v>
      </c>
      <c r="AM14" s="202" t="s">
        <v>64</v>
      </c>
      <c r="AN14" s="195">
        <v>14.06</v>
      </c>
      <c r="AO14" s="203">
        <v>1147</v>
      </c>
      <c r="AP14" s="204">
        <f>AN14*AO14</f>
        <v>16126.82</v>
      </c>
      <c r="AT14" s="202" t="s">
        <v>65</v>
      </c>
      <c r="AU14" s="195">
        <v>7.18</v>
      </c>
      <c r="AV14" s="203">
        <v>1408</v>
      </c>
      <c r="AW14" s="204">
        <f>AU14*AV14</f>
        <v>10109.439999999999</v>
      </c>
      <c r="BA14" s="202" t="s">
        <v>100</v>
      </c>
      <c r="BB14" s="195">
        <v>31</v>
      </c>
      <c r="BC14" s="203">
        <v>1883</v>
      </c>
      <c r="BD14" s="204">
        <f>BB14*BC14</f>
        <v>58373</v>
      </c>
      <c r="BI14" s="202" t="s">
        <v>66</v>
      </c>
      <c r="BJ14" s="195">
        <v>1.96</v>
      </c>
      <c r="BK14" s="203">
        <v>10256</v>
      </c>
      <c r="BL14" s="204">
        <f>BJ14*BK14</f>
        <v>20101.759999999998</v>
      </c>
    </row>
    <row r="15" spans="9:64">
      <c r="I15" s="202" t="s">
        <v>212</v>
      </c>
      <c r="J15" s="195">
        <v>0</v>
      </c>
      <c r="K15" s="203">
        <f>E36</f>
        <v>0</v>
      </c>
      <c r="L15" s="204">
        <f>J15*K15</f>
        <v>0</v>
      </c>
      <c r="P15" s="202" t="s">
        <v>212</v>
      </c>
      <c r="Q15" s="195">
        <v>0</v>
      </c>
      <c r="R15" s="203">
        <f>L36</f>
        <v>0</v>
      </c>
      <c r="S15" s="204">
        <f>Q15*R15</f>
        <v>0</v>
      </c>
      <c r="W15" s="202" t="s">
        <v>212</v>
      </c>
      <c r="X15" s="195">
        <v>0</v>
      </c>
      <c r="Y15" s="203">
        <f>S36</f>
        <v>0</v>
      </c>
      <c r="Z15" s="204">
        <f>X15*Y15</f>
        <v>0</v>
      </c>
      <c r="AE15" s="202" t="s">
        <v>19</v>
      </c>
      <c r="AF15" s="195">
        <v>24.9</v>
      </c>
      <c r="AG15" s="203">
        <v>653</v>
      </c>
      <c r="AH15" s="204">
        <f>AF15*AG15</f>
        <v>16259.699999999999</v>
      </c>
      <c r="AM15" s="202"/>
      <c r="AN15" s="195"/>
      <c r="AO15" s="203"/>
      <c r="AP15" s="204"/>
      <c r="AT15" s="202"/>
      <c r="AU15" s="195"/>
      <c r="AV15" s="203"/>
      <c r="AW15" s="204"/>
      <c r="BA15" s="202" t="s">
        <v>7</v>
      </c>
      <c r="BB15" s="195">
        <v>8.6300000000000008</v>
      </c>
      <c r="BC15" s="203">
        <v>1169</v>
      </c>
      <c r="BD15" s="204">
        <f>BB15*BC15</f>
        <v>10088.470000000001</v>
      </c>
      <c r="BI15" s="202"/>
      <c r="BJ15" s="195"/>
      <c r="BK15" s="203"/>
      <c r="BL15" s="204">
        <f>BJ15*BK15</f>
        <v>0</v>
      </c>
    </row>
    <row r="16" spans="9:64">
      <c r="I16" s="202" t="s">
        <v>212</v>
      </c>
      <c r="J16" s="195">
        <v>0</v>
      </c>
      <c r="K16" s="203">
        <v>0</v>
      </c>
      <c r="L16" s="204">
        <f>J16*K16</f>
        <v>0</v>
      </c>
      <c r="P16" s="202" t="s">
        <v>212</v>
      </c>
      <c r="Q16" s="195">
        <v>0</v>
      </c>
      <c r="R16" s="203">
        <v>0</v>
      </c>
      <c r="S16" s="204">
        <f>Q16*R16</f>
        <v>0</v>
      </c>
      <c r="W16" s="202" t="s">
        <v>212</v>
      </c>
      <c r="X16" s="195">
        <v>0</v>
      </c>
      <c r="Y16" s="203">
        <v>0</v>
      </c>
      <c r="Z16" s="204">
        <f>X16*Y16</f>
        <v>0</v>
      </c>
      <c r="AE16" s="202" t="s">
        <v>212</v>
      </c>
      <c r="AF16" s="195">
        <v>0</v>
      </c>
      <c r="AG16" s="203">
        <v>0</v>
      </c>
      <c r="AH16" s="204">
        <f>AF16*AG16</f>
        <v>0</v>
      </c>
      <c r="AM16" s="202" t="s">
        <v>212</v>
      </c>
      <c r="AN16" s="195">
        <v>0</v>
      </c>
      <c r="AO16" s="203">
        <v>0</v>
      </c>
      <c r="AP16" s="204">
        <f>AN16*AO16</f>
        <v>0</v>
      </c>
      <c r="AT16" s="202" t="s">
        <v>212</v>
      </c>
      <c r="AU16" s="195">
        <v>0</v>
      </c>
      <c r="AV16" s="203">
        <v>0</v>
      </c>
      <c r="AW16" s="204">
        <f>AU16*AV16</f>
        <v>0</v>
      </c>
      <c r="BA16" s="202" t="s">
        <v>212</v>
      </c>
      <c r="BB16" s="195">
        <v>0</v>
      </c>
      <c r="BC16" s="203">
        <v>0</v>
      </c>
      <c r="BD16" s="204">
        <f>BB16*BC16</f>
        <v>0</v>
      </c>
      <c r="BI16" s="202" t="s">
        <v>212</v>
      </c>
      <c r="BJ16" s="195">
        <v>0</v>
      </c>
      <c r="BK16" s="203">
        <v>0</v>
      </c>
      <c r="BL16" s="204">
        <f>BJ16*BK16</f>
        <v>0</v>
      </c>
    </row>
    <row r="17" spans="2:65">
      <c r="I17" s="205" t="s">
        <v>213</v>
      </c>
      <c r="J17" s="206"/>
      <c r="K17" s="206"/>
      <c r="L17" s="204">
        <f>L15+L14+L16</f>
        <v>0</v>
      </c>
      <c r="P17" s="205" t="s">
        <v>213</v>
      </c>
      <c r="Q17" s="206"/>
      <c r="R17" s="206"/>
      <c r="S17" s="204">
        <f>S15+S14+S16</f>
        <v>10269.15</v>
      </c>
      <c r="W17" s="205" t="s">
        <v>213</v>
      </c>
      <c r="X17" s="206"/>
      <c r="Y17" s="206"/>
      <c r="Z17" s="204">
        <f>Z15+Z14+Z16</f>
        <v>16060.5</v>
      </c>
      <c r="AE17" s="205" t="s">
        <v>213</v>
      </c>
      <c r="AF17" s="206"/>
      <c r="AG17" s="206"/>
      <c r="AH17" s="204">
        <f>AH15+AH14+AH16</f>
        <v>32406.899999999998</v>
      </c>
      <c r="AM17" s="205" t="s">
        <v>213</v>
      </c>
      <c r="AN17" s="206"/>
      <c r="AO17" s="206"/>
      <c r="AP17" s="204">
        <f>AP15+AP14+AP16</f>
        <v>16126.82</v>
      </c>
      <c r="AT17" s="205" t="s">
        <v>213</v>
      </c>
      <c r="AU17" s="206"/>
      <c r="AV17" s="206"/>
      <c r="AW17" s="204">
        <f>AW15+AW14+AW16</f>
        <v>10109.439999999999</v>
      </c>
      <c r="BA17" s="205" t="s">
        <v>213</v>
      </c>
      <c r="BB17" s="206"/>
      <c r="BC17" s="206"/>
      <c r="BD17" s="204">
        <f>BD15+BD14+BD16</f>
        <v>68461.47</v>
      </c>
      <c r="BI17" s="205" t="s">
        <v>213</v>
      </c>
      <c r="BJ17" s="206"/>
      <c r="BK17" s="206"/>
      <c r="BL17" s="204">
        <f>BL15+BL14+BL16</f>
        <v>20101.759999999998</v>
      </c>
    </row>
    <row r="18" spans="2:65">
      <c r="I18" s="205" t="s">
        <v>214</v>
      </c>
      <c r="J18" s="206"/>
      <c r="K18" s="206"/>
      <c r="L18" s="204">
        <v>0</v>
      </c>
      <c r="P18" s="205" t="s">
        <v>214</v>
      </c>
      <c r="Q18" s="206"/>
      <c r="R18" s="206"/>
      <c r="S18" s="204">
        <f>L31*0.04*15/360</f>
        <v>16.666666666666668</v>
      </c>
      <c r="W18" s="205" t="s">
        <v>214</v>
      </c>
      <c r="X18" s="206"/>
      <c r="Y18" s="206"/>
      <c r="Z18" s="204">
        <f>S34*0.04*16/360</f>
        <v>18.286222222222221</v>
      </c>
      <c r="AE18" s="205" t="s">
        <v>214</v>
      </c>
      <c r="AF18" s="206"/>
      <c r="AG18" s="206"/>
      <c r="AH18" s="204">
        <f>Z34*0.04*17/360</f>
        <v>19.577929530864203</v>
      </c>
      <c r="AM18" s="205" t="s">
        <v>214</v>
      </c>
      <c r="AN18" s="206"/>
      <c r="AO18" s="206"/>
      <c r="AP18" s="204">
        <f>AH34*0.04*17/360</f>
        <v>80.828132286644717</v>
      </c>
      <c r="AT18" s="205" t="s">
        <v>214</v>
      </c>
      <c r="AU18" s="206"/>
      <c r="AV18" s="206"/>
      <c r="AW18" s="204">
        <f>AP34*0.04*20/360</f>
        <v>131.10891618675498</v>
      </c>
      <c r="BA18" s="205" t="s">
        <v>214</v>
      </c>
      <c r="BB18" s="206"/>
      <c r="BC18" s="206"/>
      <c r="BD18" s="204">
        <f>AW34*0.04*21/360</f>
        <v>26.225614137769096</v>
      </c>
      <c r="BI18" s="205" t="s">
        <v>214</v>
      </c>
      <c r="BJ18" s="206"/>
      <c r="BK18" s="206"/>
      <c r="BL18" s="204">
        <f>BD34*0.04*21/360</f>
        <v>139.363</v>
      </c>
    </row>
    <row r="19" spans="2:65">
      <c r="I19" s="207" t="s">
        <v>215</v>
      </c>
      <c r="J19" s="208"/>
      <c r="K19" s="208"/>
      <c r="L19" s="209">
        <v>20000</v>
      </c>
      <c r="P19" s="207" t="s">
        <v>215</v>
      </c>
      <c r="Q19" s="208"/>
      <c r="R19" s="208"/>
      <c r="S19" s="209">
        <f>SUM(S14,S18)+10000</f>
        <v>20285.816666666666</v>
      </c>
      <c r="W19" s="207" t="s">
        <v>215</v>
      </c>
      <c r="X19" s="208"/>
      <c r="Y19" s="208"/>
      <c r="Z19" s="209">
        <f>Z14+Z18+S34</f>
        <v>26364.786222222225</v>
      </c>
      <c r="AE19" s="207" t="s">
        <v>215</v>
      </c>
      <c r="AF19" s="208"/>
      <c r="AG19" s="208"/>
      <c r="AH19" s="209">
        <f>AA34+AH17+AH18</f>
        <v>32426.57792953086</v>
      </c>
      <c r="AM19" s="207" t="s">
        <v>215</v>
      </c>
      <c r="AN19" s="208"/>
      <c r="AO19" s="208"/>
      <c r="AP19" s="209">
        <f>AP17+AP18</f>
        <v>16207.648132286644</v>
      </c>
      <c r="AT19" s="207" t="s">
        <v>215</v>
      </c>
      <c r="AU19" s="208"/>
      <c r="AV19" s="208"/>
      <c r="AW19" s="209">
        <f>AW17+AW18</f>
        <v>10240.548916186754</v>
      </c>
      <c r="BA19" s="207" t="s">
        <v>215</v>
      </c>
      <c r="BB19" s="208"/>
      <c r="BC19" s="208"/>
      <c r="BD19" s="209">
        <f>AW34+BD17+BD18</f>
        <v>79727.244530324533</v>
      </c>
      <c r="BI19" s="207" t="s">
        <v>215</v>
      </c>
      <c r="BJ19" s="208"/>
      <c r="BK19" s="208"/>
      <c r="BL19" s="209">
        <f>BE34+BL17+BL18</f>
        <v>20241.602999999999</v>
      </c>
    </row>
    <row r="20" spans="2:65">
      <c r="B20" s="164"/>
      <c r="C20" s="164" t="s">
        <v>187</v>
      </c>
      <c r="D20" s="164" t="s">
        <v>188</v>
      </c>
      <c r="E20" s="164" t="s">
        <v>189</v>
      </c>
      <c r="F20" s="165" t="s">
        <v>176</v>
      </c>
      <c r="I20" s="210" t="s">
        <v>216</v>
      </c>
      <c r="J20" s="200" t="s">
        <v>209</v>
      </c>
      <c r="K20" s="200" t="s">
        <v>210</v>
      </c>
      <c r="L20" s="201" t="s">
        <v>211</v>
      </c>
      <c r="P20" s="210" t="s">
        <v>216</v>
      </c>
      <c r="Q20" s="200" t="s">
        <v>209</v>
      </c>
      <c r="R20" s="200" t="s">
        <v>210</v>
      </c>
      <c r="S20" s="201" t="s">
        <v>211</v>
      </c>
      <c r="W20" s="210" t="s">
        <v>216</v>
      </c>
      <c r="X20" s="200" t="s">
        <v>209</v>
      </c>
      <c r="Y20" s="200" t="s">
        <v>210</v>
      </c>
      <c r="Z20" s="201" t="s">
        <v>211</v>
      </c>
      <c r="AE20" s="210" t="s">
        <v>216</v>
      </c>
      <c r="AF20" s="200" t="s">
        <v>209</v>
      </c>
      <c r="AG20" s="200" t="s">
        <v>210</v>
      </c>
      <c r="AH20" s="201" t="s">
        <v>211</v>
      </c>
      <c r="AM20" s="210" t="s">
        <v>216</v>
      </c>
      <c r="AN20" s="200" t="s">
        <v>209</v>
      </c>
      <c r="AO20" s="200" t="s">
        <v>210</v>
      </c>
      <c r="AP20" s="201" t="s">
        <v>211</v>
      </c>
      <c r="AT20" s="210" t="s">
        <v>216</v>
      </c>
      <c r="AU20" s="200" t="s">
        <v>209</v>
      </c>
      <c r="AV20" s="200" t="s">
        <v>210</v>
      </c>
      <c r="AW20" s="201" t="s">
        <v>211</v>
      </c>
      <c r="BA20" s="210" t="s">
        <v>216</v>
      </c>
      <c r="BB20" s="200" t="s">
        <v>209</v>
      </c>
      <c r="BC20" s="200" t="s">
        <v>210</v>
      </c>
      <c r="BD20" s="201" t="s">
        <v>211</v>
      </c>
      <c r="BI20" s="210" t="s">
        <v>216</v>
      </c>
      <c r="BJ20" s="200" t="s">
        <v>209</v>
      </c>
      <c r="BK20" s="200" t="s">
        <v>210</v>
      </c>
      <c r="BL20" s="201" t="s">
        <v>211</v>
      </c>
    </row>
    <row r="21" spans="2:65">
      <c r="B21" s="166" t="s">
        <v>64</v>
      </c>
      <c r="C21" s="167">
        <v>13.94</v>
      </c>
      <c r="D21" s="168">
        <v>1147</v>
      </c>
      <c r="E21" s="176">
        <v>16000</v>
      </c>
      <c r="F21" s="177">
        <v>0.16</v>
      </c>
      <c r="I21" s="202" t="s">
        <v>65</v>
      </c>
      <c r="J21" s="195">
        <v>7.1</v>
      </c>
      <c r="K21" s="203">
        <v>1408</v>
      </c>
      <c r="L21" s="204">
        <v>10000</v>
      </c>
      <c r="P21" s="202" t="s">
        <v>7</v>
      </c>
      <c r="Q21" s="195">
        <v>8.5500000000000007</v>
      </c>
      <c r="R21" s="203">
        <v>1169</v>
      </c>
      <c r="S21" s="204">
        <v>10000</v>
      </c>
      <c r="W21" s="202" t="s">
        <v>19</v>
      </c>
      <c r="X21" s="195">
        <v>24.5</v>
      </c>
      <c r="Y21" s="203">
        <v>653</v>
      </c>
      <c r="Z21" s="204">
        <v>16000</v>
      </c>
      <c r="AE21" s="202"/>
      <c r="AF21" s="195"/>
      <c r="AG21" s="203"/>
      <c r="AH21" s="204"/>
      <c r="AM21" s="202"/>
      <c r="AN21" s="195"/>
      <c r="AO21" s="203"/>
      <c r="AP21" s="204"/>
      <c r="AT21" s="202" t="s">
        <v>100</v>
      </c>
      <c r="AU21" s="195">
        <v>30.8</v>
      </c>
      <c r="AV21" s="203">
        <v>1883</v>
      </c>
      <c r="AW21" s="204">
        <v>58000</v>
      </c>
      <c r="BA21" s="202" t="s">
        <v>66</v>
      </c>
      <c r="BB21" s="195">
        <v>1.95</v>
      </c>
      <c r="BC21" s="203">
        <v>10256</v>
      </c>
      <c r="BD21" s="204">
        <v>20000</v>
      </c>
      <c r="BI21" s="202"/>
      <c r="BJ21" s="195"/>
      <c r="BK21" s="203"/>
      <c r="BL21" s="204"/>
    </row>
    <row r="22" spans="2:65">
      <c r="B22" s="166" t="s">
        <v>35</v>
      </c>
      <c r="C22" s="169">
        <v>20.65</v>
      </c>
      <c r="D22" s="168">
        <v>774</v>
      </c>
      <c r="E22" s="176">
        <v>16000</v>
      </c>
      <c r="F22" s="177">
        <v>0.16</v>
      </c>
      <c r="I22" s="211" t="s">
        <v>212</v>
      </c>
      <c r="J22" s="195">
        <v>0</v>
      </c>
      <c r="K22" s="203">
        <v>0</v>
      </c>
      <c r="L22" s="204">
        <f>J22*K22</f>
        <v>0</v>
      </c>
      <c r="P22" s="211" t="s">
        <v>212</v>
      </c>
      <c r="Q22" s="195">
        <v>0</v>
      </c>
      <c r="R22" s="203">
        <v>0</v>
      </c>
      <c r="S22" s="204">
        <f>Q22*R22</f>
        <v>0</v>
      </c>
      <c r="W22" s="211" t="s">
        <v>212</v>
      </c>
      <c r="X22" s="195">
        <v>0</v>
      </c>
      <c r="Y22" s="203">
        <v>0</v>
      </c>
      <c r="Z22" s="204">
        <f>X22*Y22</f>
        <v>0</v>
      </c>
      <c r="AE22" s="211" t="s">
        <v>212</v>
      </c>
      <c r="AF22" s="195">
        <v>0</v>
      </c>
      <c r="AG22" s="203">
        <v>0</v>
      </c>
      <c r="AH22" s="204">
        <f>AF22*AG22</f>
        <v>0</v>
      </c>
      <c r="AM22" s="211" t="s">
        <v>212</v>
      </c>
      <c r="AN22" s="195">
        <v>0</v>
      </c>
      <c r="AO22" s="203">
        <v>0</v>
      </c>
      <c r="AP22" s="204">
        <f>AN22*AO22</f>
        <v>0</v>
      </c>
      <c r="AT22" s="211" t="s">
        <v>212</v>
      </c>
      <c r="AU22" s="195">
        <v>0</v>
      </c>
      <c r="AV22" s="203">
        <v>0</v>
      </c>
      <c r="AW22" s="204">
        <f>AU22*AV22</f>
        <v>0</v>
      </c>
      <c r="BA22" s="211" t="s">
        <v>212</v>
      </c>
      <c r="BB22" s="195">
        <v>0</v>
      </c>
      <c r="BC22" s="203">
        <v>0</v>
      </c>
      <c r="BD22" s="204">
        <f>BB22*BC22</f>
        <v>0</v>
      </c>
      <c r="BI22" s="211" t="s">
        <v>212</v>
      </c>
      <c r="BJ22" s="195">
        <v>0</v>
      </c>
      <c r="BK22" s="203">
        <v>0</v>
      </c>
      <c r="BL22" s="204">
        <f>BJ22*BK22</f>
        <v>0</v>
      </c>
    </row>
    <row r="23" spans="2:65">
      <c r="B23" s="166" t="s">
        <v>77</v>
      </c>
      <c r="C23" s="169">
        <v>9.7449999999999992</v>
      </c>
      <c r="D23" s="168">
        <v>1231</v>
      </c>
      <c r="E23" s="176">
        <v>12000</v>
      </c>
      <c r="F23" s="177">
        <v>0.12</v>
      </c>
      <c r="I23" s="212" t="s">
        <v>217</v>
      </c>
      <c r="J23" s="213"/>
      <c r="K23" s="213"/>
      <c r="L23" s="214">
        <f>L22+L21</f>
        <v>10000</v>
      </c>
      <c r="P23" s="212" t="s">
        <v>217</v>
      </c>
      <c r="Q23" s="213"/>
      <c r="R23" s="213"/>
      <c r="S23" s="214">
        <f>S22+S21</f>
        <v>10000</v>
      </c>
      <c r="W23" s="212" t="s">
        <v>217</v>
      </c>
      <c r="X23" s="213"/>
      <c r="Y23" s="213"/>
      <c r="Z23" s="214">
        <v>16000</v>
      </c>
      <c r="AE23" s="212" t="s">
        <v>217</v>
      </c>
      <c r="AF23" s="213"/>
      <c r="AG23" s="213"/>
      <c r="AH23" s="214"/>
      <c r="AM23" s="212" t="s">
        <v>217</v>
      </c>
      <c r="AN23" s="213"/>
      <c r="AO23" s="213"/>
      <c r="AP23" s="214"/>
      <c r="AT23" s="212" t="s">
        <v>217</v>
      </c>
      <c r="AU23" s="213"/>
      <c r="AV23" s="213"/>
      <c r="AW23" s="214"/>
      <c r="BA23" s="212" t="s">
        <v>217</v>
      </c>
      <c r="BB23" s="213"/>
      <c r="BC23" s="213"/>
      <c r="BD23" s="214"/>
      <c r="BI23" s="212" t="s">
        <v>217</v>
      </c>
      <c r="BJ23" s="213"/>
      <c r="BK23" s="213"/>
      <c r="BL23" s="214"/>
    </row>
    <row r="24" spans="2:65">
      <c r="B24" s="166" t="s">
        <v>17</v>
      </c>
      <c r="C24" s="169">
        <v>8.6199999999999992</v>
      </c>
      <c r="D24" s="168">
        <v>1856</v>
      </c>
      <c r="E24" s="176">
        <v>16000</v>
      </c>
      <c r="F24" s="177">
        <v>0.16</v>
      </c>
    </row>
    <row r="25" spans="2:65" ht="15.75" thickBot="1">
      <c r="B25" s="166" t="s">
        <v>96</v>
      </c>
      <c r="C25" s="170">
        <v>10.85</v>
      </c>
      <c r="D25" s="171">
        <v>921</v>
      </c>
      <c r="E25" s="176">
        <v>10000</v>
      </c>
      <c r="F25" s="177">
        <v>0.1</v>
      </c>
    </row>
    <row r="26" spans="2:65" ht="15.75" thickBot="1">
      <c r="B26" s="166" t="s">
        <v>88</v>
      </c>
      <c r="C26" s="169">
        <v>4.1500000000000004</v>
      </c>
      <c r="D26" s="171">
        <v>2409</v>
      </c>
      <c r="E26" s="176">
        <v>10000</v>
      </c>
      <c r="F26" s="177">
        <v>0.1</v>
      </c>
      <c r="I26" s="220"/>
      <c r="J26" s="229" t="s">
        <v>187</v>
      </c>
      <c r="K26" s="221" t="s">
        <v>188</v>
      </c>
      <c r="L26" s="221" t="s">
        <v>189</v>
      </c>
      <c r="M26" s="221" t="s">
        <v>176</v>
      </c>
      <c r="P26" s="220"/>
      <c r="Q26" s="229" t="s">
        <v>187</v>
      </c>
      <c r="R26" s="221" t="s">
        <v>188</v>
      </c>
      <c r="S26" s="221" t="s">
        <v>189</v>
      </c>
      <c r="T26" s="221" t="s">
        <v>176</v>
      </c>
      <c r="W26" s="220"/>
      <c r="X26" s="229" t="s">
        <v>187</v>
      </c>
      <c r="Y26" s="221" t="s">
        <v>188</v>
      </c>
      <c r="Z26" s="221" t="s">
        <v>189</v>
      </c>
      <c r="AA26" s="221" t="s">
        <v>176</v>
      </c>
      <c r="AE26" s="220"/>
      <c r="AF26" s="229" t="s">
        <v>187</v>
      </c>
      <c r="AG26" s="221" t="s">
        <v>188</v>
      </c>
      <c r="AH26" s="221" t="s">
        <v>189</v>
      </c>
      <c r="AI26" s="221" t="s">
        <v>176</v>
      </c>
      <c r="AM26" s="220"/>
      <c r="AN26" s="229" t="s">
        <v>187</v>
      </c>
      <c r="AO26" s="221" t="s">
        <v>188</v>
      </c>
      <c r="AP26" s="221" t="s">
        <v>189</v>
      </c>
      <c r="AQ26" s="221" t="s">
        <v>176</v>
      </c>
      <c r="AT26" s="220"/>
      <c r="AU26" s="229" t="s">
        <v>187</v>
      </c>
      <c r="AV26" s="221" t="s">
        <v>188</v>
      </c>
      <c r="AW26" s="221" t="s">
        <v>189</v>
      </c>
      <c r="AX26" s="221" t="s">
        <v>176</v>
      </c>
      <c r="BA26" s="220"/>
      <c r="BB26" s="229" t="s">
        <v>187</v>
      </c>
      <c r="BC26" s="221" t="s">
        <v>188</v>
      </c>
      <c r="BD26" s="221" t="s">
        <v>189</v>
      </c>
      <c r="BE26" s="221" t="s">
        <v>176</v>
      </c>
      <c r="BI26" s="220"/>
      <c r="BJ26" s="229" t="s">
        <v>187</v>
      </c>
      <c r="BK26" s="221" t="s">
        <v>188</v>
      </c>
      <c r="BL26" s="221" t="s">
        <v>189</v>
      </c>
      <c r="BM26" s="221" t="s">
        <v>176</v>
      </c>
    </row>
    <row r="27" spans="2:65" ht="15.75" thickBot="1">
      <c r="B27" s="172" t="s">
        <v>185</v>
      </c>
      <c r="C27" s="187"/>
      <c r="D27" s="188"/>
      <c r="E27" s="176">
        <v>20000</v>
      </c>
      <c r="F27" s="178">
        <v>0.2</v>
      </c>
      <c r="I27" s="236" t="s">
        <v>64</v>
      </c>
      <c r="J27" s="230">
        <v>13.94</v>
      </c>
      <c r="K27" s="224">
        <v>1147</v>
      </c>
      <c r="L27" s="225">
        <v>16000</v>
      </c>
      <c r="M27" s="226">
        <v>0.16</v>
      </c>
      <c r="P27" s="236" t="s">
        <v>64</v>
      </c>
      <c r="Q27" s="230">
        <v>13.94</v>
      </c>
      <c r="R27" s="224">
        <v>1147</v>
      </c>
      <c r="S27" s="225">
        <v>16000</v>
      </c>
      <c r="T27" s="226">
        <v>0.16</v>
      </c>
      <c r="W27" s="236" t="s">
        <v>64</v>
      </c>
      <c r="X27" s="230">
        <v>13.94</v>
      </c>
      <c r="Y27" s="224">
        <v>1147</v>
      </c>
      <c r="Z27" s="225">
        <v>16000</v>
      </c>
      <c r="AA27" s="226">
        <v>0.16</v>
      </c>
      <c r="AE27" s="236" t="s">
        <v>64</v>
      </c>
      <c r="AF27" s="230">
        <v>13.94</v>
      </c>
      <c r="AG27" s="224">
        <v>1147</v>
      </c>
      <c r="AH27" s="225">
        <v>16000</v>
      </c>
      <c r="AI27" s="226">
        <v>0.16</v>
      </c>
      <c r="AM27" s="236"/>
      <c r="AN27" s="230"/>
      <c r="AO27" s="224"/>
      <c r="AP27" s="225"/>
      <c r="AQ27" s="226"/>
      <c r="AT27" s="236"/>
      <c r="AU27" s="230"/>
      <c r="AV27" s="224"/>
      <c r="AW27" s="225"/>
      <c r="AX27" s="226"/>
      <c r="BA27" s="236"/>
      <c r="BB27" s="230"/>
      <c r="BC27" s="224"/>
      <c r="BD27" s="225"/>
      <c r="BE27" s="226"/>
      <c r="BI27" s="236"/>
      <c r="BJ27" s="230"/>
      <c r="BK27" s="224"/>
      <c r="BL27" s="225"/>
      <c r="BM27" s="226"/>
    </row>
    <row r="28" spans="2:65" ht="15.75" thickBot="1">
      <c r="B28" s="173" t="s">
        <v>169</v>
      </c>
      <c r="C28" s="173"/>
      <c r="D28" s="173"/>
      <c r="E28" s="174">
        <f>SUM(E21:E27)</f>
        <v>100000</v>
      </c>
      <c r="F28" s="175">
        <v>1</v>
      </c>
      <c r="I28" s="236" t="s">
        <v>35</v>
      </c>
      <c r="J28" s="231">
        <v>20.65</v>
      </c>
      <c r="K28" s="224">
        <v>774</v>
      </c>
      <c r="L28" s="225">
        <v>16000</v>
      </c>
      <c r="M28" s="226">
        <v>0.16</v>
      </c>
      <c r="P28" s="236" t="s">
        <v>35</v>
      </c>
      <c r="Q28" s="231">
        <v>20.65</v>
      </c>
      <c r="R28" s="224">
        <v>774</v>
      </c>
      <c r="S28" s="225">
        <v>16000</v>
      </c>
      <c r="T28" s="226">
        <v>0.16</v>
      </c>
      <c r="W28" s="236" t="s">
        <v>19</v>
      </c>
      <c r="X28" s="231">
        <v>24.5</v>
      </c>
      <c r="Y28" s="224">
        <v>653</v>
      </c>
      <c r="Z28" s="225">
        <v>16000</v>
      </c>
      <c r="AA28" s="226">
        <v>0.16</v>
      </c>
      <c r="AE28" s="236"/>
      <c r="AF28" s="231"/>
      <c r="AG28" s="224"/>
      <c r="AH28" s="225"/>
      <c r="AI28" s="226"/>
      <c r="AM28" s="236"/>
      <c r="AN28" s="231"/>
      <c r="AO28" s="224"/>
      <c r="AP28" s="225"/>
      <c r="AQ28" s="226"/>
      <c r="AT28" s="236" t="s">
        <v>100</v>
      </c>
      <c r="AU28" s="231">
        <v>30.8</v>
      </c>
      <c r="AV28" s="224">
        <v>1883</v>
      </c>
      <c r="AW28" s="225">
        <v>58000</v>
      </c>
      <c r="AX28" s="226">
        <v>0.57999999999999996</v>
      </c>
      <c r="BA28" s="236" t="s">
        <v>66</v>
      </c>
      <c r="BB28" s="231">
        <v>1.95</v>
      </c>
      <c r="BC28" s="224">
        <v>10256</v>
      </c>
      <c r="BD28" s="225">
        <v>20000</v>
      </c>
      <c r="BE28" s="226">
        <v>0.2</v>
      </c>
      <c r="BI28" s="236"/>
      <c r="BJ28" s="231"/>
      <c r="BK28" s="224"/>
      <c r="BL28" s="225"/>
      <c r="BM28" s="226"/>
    </row>
    <row r="29" spans="2:65" ht="16.5" thickTop="1" thickBot="1">
      <c r="I29" s="236" t="s">
        <v>77</v>
      </c>
      <c r="J29" s="231">
        <v>9.7449999999999992</v>
      </c>
      <c r="K29" s="224">
        <v>1231</v>
      </c>
      <c r="L29" s="225">
        <v>12000</v>
      </c>
      <c r="M29" s="226">
        <v>0.12</v>
      </c>
      <c r="P29" s="236" t="s">
        <v>77</v>
      </c>
      <c r="Q29" s="231">
        <v>9.7449999999999992</v>
      </c>
      <c r="R29" s="224">
        <v>1231</v>
      </c>
      <c r="S29" s="225">
        <v>12000</v>
      </c>
      <c r="T29" s="226">
        <v>0.12</v>
      </c>
      <c r="W29" s="236" t="s">
        <v>77</v>
      </c>
      <c r="X29" s="231">
        <v>9.7449999999999992</v>
      </c>
      <c r="Y29" s="224">
        <v>1231</v>
      </c>
      <c r="Z29" s="225">
        <v>12000</v>
      </c>
      <c r="AA29" s="226">
        <v>0.12</v>
      </c>
      <c r="AE29" s="236" t="s">
        <v>77</v>
      </c>
      <c r="AF29" s="231">
        <v>9.7449999999999992</v>
      </c>
      <c r="AG29" s="224">
        <v>1231</v>
      </c>
      <c r="AH29" s="225">
        <v>12000</v>
      </c>
      <c r="AI29" s="226">
        <v>0.12</v>
      </c>
      <c r="AM29" s="236" t="s">
        <v>77</v>
      </c>
      <c r="AN29" s="231">
        <v>9.7449999999999992</v>
      </c>
      <c r="AO29" s="224">
        <v>1231</v>
      </c>
      <c r="AP29" s="225">
        <v>12000</v>
      </c>
      <c r="AQ29" s="226">
        <v>0.12</v>
      </c>
      <c r="AT29" s="236" t="s">
        <v>77</v>
      </c>
      <c r="AU29" s="231">
        <v>9.7449999999999992</v>
      </c>
      <c r="AV29" s="224">
        <v>1231</v>
      </c>
      <c r="AW29" s="225">
        <v>12000</v>
      </c>
      <c r="AX29" s="226">
        <v>0.12</v>
      </c>
      <c r="BA29" s="236" t="s">
        <v>77</v>
      </c>
      <c r="BB29" s="231">
        <v>9.7449999999999992</v>
      </c>
      <c r="BC29" s="224">
        <v>1231</v>
      </c>
      <c r="BD29" s="225">
        <v>12000</v>
      </c>
      <c r="BE29" s="226">
        <v>0.12</v>
      </c>
      <c r="BI29" s="236" t="s">
        <v>77</v>
      </c>
      <c r="BJ29" s="231">
        <v>9.7449999999999992</v>
      </c>
      <c r="BK29" s="224">
        <v>1231</v>
      </c>
      <c r="BL29" s="225">
        <v>12000</v>
      </c>
      <c r="BM29" s="226">
        <v>0.12</v>
      </c>
    </row>
    <row r="30" spans="2:65" ht="15.75" thickBot="1">
      <c r="I30" s="236" t="s">
        <v>17</v>
      </c>
      <c r="J30" s="231">
        <v>8.6199999999999992</v>
      </c>
      <c r="K30" s="224">
        <v>1856</v>
      </c>
      <c r="L30" s="225">
        <v>16000</v>
      </c>
      <c r="M30" s="226">
        <v>0.16</v>
      </c>
      <c r="P30" s="236" t="s">
        <v>17</v>
      </c>
      <c r="Q30" s="231">
        <v>8.6199999999999992</v>
      </c>
      <c r="R30" s="224">
        <v>1856</v>
      </c>
      <c r="S30" s="225">
        <v>16000</v>
      </c>
      <c r="T30" s="226">
        <v>0.16</v>
      </c>
      <c r="W30" s="236" t="s">
        <v>17</v>
      </c>
      <c r="X30" s="231">
        <v>8.6199999999999992</v>
      </c>
      <c r="Y30" s="224">
        <v>1856</v>
      </c>
      <c r="Z30" s="225">
        <v>16000</v>
      </c>
      <c r="AA30" s="226">
        <v>0.16</v>
      </c>
      <c r="AE30" s="236"/>
      <c r="AF30" s="231"/>
      <c r="AG30" s="224"/>
      <c r="AH30" s="225"/>
      <c r="AI30" s="226"/>
      <c r="AM30" s="236"/>
      <c r="AN30" s="231"/>
      <c r="AO30" s="224"/>
      <c r="AP30" s="225"/>
      <c r="AQ30" s="226"/>
      <c r="AT30" s="236"/>
      <c r="AU30" s="231"/>
      <c r="AV30" s="224"/>
      <c r="AW30" s="225"/>
      <c r="AX30" s="226"/>
      <c r="BA30" s="236"/>
      <c r="BB30" s="231"/>
      <c r="BC30" s="224"/>
      <c r="BD30" s="225"/>
      <c r="BE30" s="226"/>
      <c r="BI30" s="236"/>
      <c r="BJ30" s="231"/>
      <c r="BK30" s="224"/>
      <c r="BL30" s="225"/>
      <c r="BM30" s="226"/>
    </row>
    <row r="31" spans="2:65" ht="15.75" thickBot="1">
      <c r="I31" s="236" t="s">
        <v>96</v>
      </c>
      <c r="J31" s="232">
        <v>10.85</v>
      </c>
      <c r="K31" s="227">
        <v>921</v>
      </c>
      <c r="L31" s="225">
        <v>10000</v>
      </c>
      <c r="M31" s="226">
        <v>0.1</v>
      </c>
      <c r="P31" s="236" t="s">
        <v>88</v>
      </c>
      <c r="Q31" s="231">
        <v>4.1500000000000004</v>
      </c>
      <c r="R31" s="227">
        <v>2409</v>
      </c>
      <c r="S31" s="225">
        <v>10000</v>
      </c>
      <c r="T31" s="226">
        <v>0.1</v>
      </c>
      <c r="W31" s="236" t="s">
        <v>88</v>
      </c>
      <c r="X31" s="231">
        <v>4.1500000000000004</v>
      </c>
      <c r="Y31" s="227">
        <v>2409</v>
      </c>
      <c r="Z31" s="225">
        <v>10000</v>
      </c>
      <c r="AA31" s="226">
        <v>0.1</v>
      </c>
      <c r="AE31" s="236" t="s">
        <v>88</v>
      </c>
      <c r="AF31" s="231">
        <v>4.1500000000000004</v>
      </c>
      <c r="AG31" s="227">
        <v>2409</v>
      </c>
      <c r="AH31" s="225">
        <v>10000</v>
      </c>
      <c r="AI31" s="226">
        <v>0.1</v>
      </c>
      <c r="AM31" s="236" t="s">
        <v>88</v>
      </c>
      <c r="AN31" s="231">
        <v>4.1500000000000004</v>
      </c>
      <c r="AO31" s="227">
        <v>2409</v>
      </c>
      <c r="AP31" s="225">
        <v>10000</v>
      </c>
      <c r="AQ31" s="226">
        <v>0.1</v>
      </c>
      <c r="AT31" s="236" t="s">
        <v>88</v>
      </c>
      <c r="AU31" s="231">
        <v>4.1500000000000004</v>
      </c>
      <c r="AV31" s="227">
        <v>2409</v>
      </c>
      <c r="AW31" s="225">
        <v>10000</v>
      </c>
      <c r="AX31" s="226">
        <v>0.1</v>
      </c>
      <c r="BA31" s="236" t="s">
        <v>88</v>
      </c>
      <c r="BB31" s="231">
        <v>4.1500000000000004</v>
      </c>
      <c r="BC31" s="227">
        <v>2409</v>
      </c>
      <c r="BD31" s="225">
        <v>10000</v>
      </c>
      <c r="BE31" s="226">
        <v>0.1</v>
      </c>
      <c r="BI31" s="236" t="s">
        <v>88</v>
      </c>
      <c r="BJ31" s="231">
        <v>4.1500000000000004</v>
      </c>
      <c r="BK31" s="227">
        <v>2409</v>
      </c>
      <c r="BL31" s="225">
        <v>10000</v>
      </c>
      <c r="BM31" s="226">
        <v>0.1</v>
      </c>
    </row>
    <row r="32" spans="2:65" ht="15.75" thickBot="1">
      <c r="I32" s="236" t="s">
        <v>88</v>
      </c>
      <c r="J32" s="231">
        <v>4.1500000000000004</v>
      </c>
      <c r="K32" s="227">
        <v>2409</v>
      </c>
      <c r="L32" s="225">
        <v>10000</v>
      </c>
      <c r="M32" s="226">
        <v>0.1</v>
      </c>
      <c r="P32" s="237" t="s">
        <v>65</v>
      </c>
      <c r="Q32" s="233">
        <v>7.1</v>
      </c>
      <c r="R32" s="228">
        <v>1408</v>
      </c>
      <c r="S32" s="222">
        <v>10000</v>
      </c>
      <c r="T32" s="223">
        <v>0.1</v>
      </c>
      <c r="W32" s="237" t="s">
        <v>65</v>
      </c>
      <c r="X32" s="233">
        <v>7.1</v>
      </c>
      <c r="Y32" s="228">
        <v>1408</v>
      </c>
      <c r="Z32" s="222">
        <v>10000</v>
      </c>
      <c r="AA32" s="223">
        <v>0.1</v>
      </c>
      <c r="AE32" s="237" t="s">
        <v>65</v>
      </c>
      <c r="AF32" s="233">
        <v>7.1</v>
      </c>
      <c r="AG32" s="228">
        <v>1408</v>
      </c>
      <c r="AH32" s="222">
        <v>10000</v>
      </c>
      <c r="AI32" s="223">
        <v>0.1</v>
      </c>
      <c r="AM32" s="237" t="s">
        <v>65</v>
      </c>
      <c r="AN32" s="233">
        <v>7.1</v>
      </c>
      <c r="AO32" s="228">
        <v>1408</v>
      </c>
      <c r="AP32" s="222">
        <v>10000</v>
      </c>
      <c r="AQ32" s="223">
        <v>0.1</v>
      </c>
      <c r="AT32" s="237"/>
      <c r="AU32" s="233"/>
      <c r="AV32" s="228"/>
      <c r="AW32" s="222"/>
      <c r="AX32" s="223"/>
      <c r="BA32" s="237"/>
      <c r="BB32" s="233"/>
      <c r="BC32" s="228"/>
      <c r="BD32" s="222"/>
      <c r="BE32" s="223"/>
      <c r="BI32" s="237"/>
      <c r="BJ32" s="233"/>
      <c r="BK32" s="228"/>
      <c r="BL32" s="222"/>
      <c r="BM32" s="223"/>
    </row>
    <row r="33" spans="9:65" ht="15.75" thickBot="1">
      <c r="I33" s="237" t="s">
        <v>65</v>
      </c>
      <c r="J33" s="233">
        <v>7.1</v>
      </c>
      <c r="K33" s="228">
        <v>1408</v>
      </c>
      <c r="L33" s="222">
        <v>10000</v>
      </c>
      <c r="M33" s="223">
        <v>0.1</v>
      </c>
      <c r="P33" s="238" t="s">
        <v>7</v>
      </c>
      <c r="Q33" s="241">
        <v>8.5500000000000007</v>
      </c>
      <c r="R33" s="239">
        <v>1169</v>
      </c>
      <c r="S33" s="239">
        <v>10000</v>
      </c>
      <c r="T33" s="240">
        <v>0.1</v>
      </c>
      <c r="W33" s="238" t="s">
        <v>7</v>
      </c>
      <c r="X33" s="241">
        <v>8.5500000000000007</v>
      </c>
      <c r="Y33" s="239">
        <v>1169</v>
      </c>
      <c r="Z33" s="239">
        <v>10000</v>
      </c>
      <c r="AA33" s="240">
        <v>0.1</v>
      </c>
      <c r="AE33" s="238" t="s">
        <v>7</v>
      </c>
      <c r="AF33" s="241">
        <v>8.5500000000000007</v>
      </c>
      <c r="AG33" s="239">
        <v>1169</v>
      </c>
      <c r="AH33" s="239">
        <v>10000</v>
      </c>
      <c r="AI33" s="240">
        <v>0.1</v>
      </c>
      <c r="AM33" s="238" t="s">
        <v>7</v>
      </c>
      <c r="AN33" s="241">
        <v>8.5500000000000007</v>
      </c>
      <c r="AO33" s="239">
        <v>1169</v>
      </c>
      <c r="AP33" s="239">
        <v>10000</v>
      </c>
      <c r="AQ33" s="240">
        <v>0.1</v>
      </c>
      <c r="AT33" s="238" t="s">
        <v>7</v>
      </c>
      <c r="AU33" s="241">
        <v>8.5500000000000007</v>
      </c>
      <c r="AV33" s="239">
        <v>1169</v>
      </c>
      <c r="AW33" s="239">
        <v>10000</v>
      </c>
      <c r="AX33" s="240">
        <v>0.1</v>
      </c>
      <c r="BA33" s="238"/>
      <c r="BB33" s="241"/>
      <c r="BC33" s="239"/>
      <c r="BD33" s="239"/>
      <c r="BE33" s="240"/>
      <c r="BI33" s="238"/>
      <c r="BJ33" s="241"/>
      <c r="BK33" s="239"/>
      <c r="BL33" s="239"/>
      <c r="BM33" s="240"/>
    </row>
    <row r="34" spans="9:65" ht="15.75" thickBot="1">
      <c r="I34" s="215" t="s">
        <v>185</v>
      </c>
      <c r="J34" s="234"/>
      <c r="K34" s="219"/>
      <c r="L34" s="222">
        <f>L23</f>
        <v>10000</v>
      </c>
      <c r="M34" s="223">
        <v>0.1</v>
      </c>
      <c r="P34" s="215" t="s">
        <v>185</v>
      </c>
      <c r="Q34" s="234"/>
      <c r="R34" s="219"/>
      <c r="S34" s="222">
        <v>10286</v>
      </c>
      <c r="T34" s="223">
        <v>0.1</v>
      </c>
      <c r="W34" s="215" t="s">
        <v>185</v>
      </c>
      <c r="X34" s="234"/>
      <c r="Y34" s="219"/>
      <c r="Z34" s="222">
        <f>Z19-Z21</f>
        <v>10364.786222222225</v>
      </c>
      <c r="AA34" s="223">
        <v>0.1</v>
      </c>
      <c r="AE34" s="215" t="s">
        <v>185</v>
      </c>
      <c r="AF34" s="234"/>
      <c r="AG34" s="219"/>
      <c r="AH34" s="222">
        <f>Z34+AH19</f>
        <v>42791.364151753085</v>
      </c>
      <c r="AI34" s="223">
        <v>0.42</v>
      </c>
      <c r="AM34" s="215" t="s">
        <v>185</v>
      </c>
      <c r="AN34" s="234"/>
      <c r="AO34" s="219"/>
      <c r="AP34" s="222">
        <f>AH34+AP19</f>
        <v>58999.012284039731</v>
      </c>
      <c r="AQ34" s="223">
        <v>0.57999999999999996</v>
      </c>
      <c r="AT34" s="215" t="s">
        <v>185</v>
      </c>
      <c r="AU34" s="234"/>
      <c r="AV34" s="219"/>
      <c r="AW34" s="222">
        <f>999+AW19</f>
        <v>11239.548916186754</v>
      </c>
      <c r="AX34" s="223">
        <v>0.1</v>
      </c>
      <c r="BA34" s="215" t="s">
        <v>185</v>
      </c>
      <c r="BB34" s="234"/>
      <c r="BC34" s="219"/>
      <c r="BD34" s="222">
        <f>49639+10088</f>
        <v>59727</v>
      </c>
      <c r="BE34" s="223">
        <v>0.48</v>
      </c>
      <c r="BI34" s="215" t="s">
        <v>185</v>
      </c>
      <c r="BJ34" s="234"/>
      <c r="BK34" s="219"/>
      <c r="BL34" s="222">
        <f>BD34+BL19</f>
        <v>79968.603000000003</v>
      </c>
      <c r="BM34" s="223">
        <v>0.78</v>
      </c>
    </row>
    <row r="35" spans="9:65" ht="15.75" thickBot="1">
      <c r="I35" s="216" t="s">
        <v>169</v>
      </c>
      <c r="J35" s="235"/>
      <c r="K35" s="216"/>
      <c r="L35" s="217">
        <f>SUM(L27:L34)</f>
        <v>100000</v>
      </c>
      <c r="M35" s="218">
        <v>1</v>
      </c>
      <c r="P35" s="216" t="s">
        <v>169</v>
      </c>
      <c r="Q35" s="235"/>
      <c r="R35" s="216"/>
      <c r="S35" s="217">
        <v>100286</v>
      </c>
      <c r="T35" s="218">
        <v>1</v>
      </c>
      <c r="W35" s="216" t="s">
        <v>169</v>
      </c>
      <c r="X35" s="235"/>
      <c r="Y35" s="216"/>
      <c r="Z35" s="217">
        <v>100375</v>
      </c>
      <c r="AA35" s="218">
        <v>1</v>
      </c>
      <c r="AE35" s="216" t="s">
        <v>169</v>
      </c>
      <c r="AF35" s="235"/>
      <c r="AG35" s="216"/>
      <c r="AH35" s="217">
        <f>AH27+AH29+AH31+AH32+AH33+AH34</f>
        <v>100791.36415175308</v>
      </c>
      <c r="AI35" s="218">
        <v>1</v>
      </c>
      <c r="AM35" s="216" t="s">
        <v>169</v>
      </c>
      <c r="AN35" s="235"/>
      <c r="AO35" s="216"/>
      <c r="AP35" s="217">
        <f>AP27+AP29+AP31+AP32+AP33+AP34</f>
        <v>100999.01228403972</v>
      </c>
      <c r="AQ35" s="218">
        <v>1</v>
      </c>
      <c r="AT35" s="216" t="s">
        <v>169</v>
      </c>
      <c r="AU35" s="235"/>
      <c r="AV35" s="216"/>
      <c r="AW35" s="217">
        <f>AW28+AW29+AW31+AW33+AW34</f>
        <v>101239.54891618676</v>
      </c>
      <c r="AX35" s="218">
        <v>1</v>
      </c>
      <c r="BA35" s="216" t="s">
        <v>169</v>
      </c>
      <c r="BB35" s="235"/>
      <c r="BC35" s="216"/>
      <c r="BD35" s="217">
        <f>BD29+BD31+BD33+BD34+BD28</f>
        <v>101727</v>
      </c>
      <c r="BE35" s="218">
        <v>1</v>
      </c>
      <c r="BI35" s="216" t="s">
        <v>169</v>
      </c>
      <c r="BJ35" s="235"/>
      <c r="BK35" s="216"/>
      <c r="BL35" s="217">
        <f>BL34+BL31+BL29</f>
        <v>101968.603</v>
      </c>
      <c r="BM35" s="218">
        <v>1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21"/>
  <sheetViews>
    <sheetView tabSelected="1" workbookViewId="0">
      <selection activeCell="K10" sqref="K10"/>
    </sheetView>
  </sheetViews>
  <sheetFormatPr defaultRowHeight="15"/>
  <cols>
    <col min="2" max="2" width="15.5703125" customWidth="1"/>
    <col min="3" max="3" width="15.28515625" customWidth="1"/>
    <col min="4" max="4" width="17.5703125" customWidth="1"/>
    <col min="5" max="5" width="23.85546875" customWidth="1"/>
    <col min="6" max="6" width="24.7109375" customWidth="1"/>
  </cols>
  <sheetData>
    <row r="1" spans="1:10" ht="27" customHeight="1">
      <c r="A1" s="145" t="s">
        <v>195</v>
      </c>
      <c r="B1" s="145" t="s">
        <v>139</v>
      </c>
      <c r="C1" s="145" t="s">
        <v>196</v>
      </c>
      <c r="D1" s="145" t="s">
        <v>197</v>
      </c>
      <c r="E1" s="145" t="s">
        <v>198</v>
      </c>
      <c r="F1" s="145" t="s">
        <v>199</v>
      </c>
    </row>
    <row r="2" spans="1:10">
      <c r="A2" s="185">
        <v>1</v>
      </c>
      <c r="B2" s="186">
        <v>43299</v>
      </c>
      <c r="C2" s="246">
        <v>1.0954349922713951E-2</v>
      </c>
      <c r="D2" s="184">
        <f>ΑΛΛΑΓΕΣ!$M$27*ΤΙΜΕΣ!H67+ΑΛΛΑΓΕΣ!$M$28*ΤΙΜΕΣ!E67+ΑΛΛΑΓΕΣ!$M$29*ΤΙΜΕΣ!K67+ΑΛΛΑΓΕΣ!$M$30*ΤΙΜΕΣ!C67+ΑΛΛΑΓΕΣ!$M$31*ΤΙΜΕΣ!M67+ΑΛΛΑΓΕΣ!$M$32*ΤΙΜΕΣ!L67+ΑΛΛΑΓΕΣ!$M$33*ΤΙΜΕΣ!I67+4%*ΑΠΟΤΕΛΕΣΜΑ!A2/365</f>
        <v>5.3455603075211813E-3</v>
      </c>
      <c r="E2" s="247">
        <v>1.0954349922713951E-2</v>
      </c>
      <c r="F2" s="184">
        <v>5.3455603075211813E-3</v>
      </c>
      <c r="J2" s="248">
        <f>STDEV(D2:D21)</f>
        <v>6.1193424761435671E-3</v>
      </c>
    </row>
    <row r="3" spans="1:10">
      <c r="A3" s="185">
        <v>2</v>
      </c>
      <c r="B3" s="186">
        <v>43300</v>
      </c>
      <c r="C3" s="246">
        <v>-9.2702654249233758E-3</v>
      </c>
      <c r="D3" s="184">
        <f>ΑΛΛΑΓΕΣ!$M$27*ΤΙΜΕΣ!H68+ΑΛΛΑΓΕΣ!$M$28*ΤΙΜΕΣ!E68+ΑΛΛΑΓΕΣ!$M$29*ΤΙΜΕΣ!K68+ΑΛΛΑΓΕΣ!$M$30*ΤΙΜΕΣ!C68+ΑΛΛΑΓΕΣ!$M$31*ΤΙΜΕΣ!M68+ΑΛΛΑΓΕΣ!$M$32*ΤΙΜΕΣ!L68+ΑΛΛΑΓΕΣ!$M$33*ΤΙΜΕΣ!I68+4%*ΑΠΟΤΕΛΕΣΜΑ!A3/365</f>
        <v>-5.0517178522393718E-3</v>
      </c>
      <c r="E3" s="184">
        <f>E2+C3</f>
        <v>1.684084497790575E-3</v>
      </c>
      <c r="F3" s="184">
        <f>F2+D3</f>
        <v>2.9384245528180954E-4</v>
      </c>
      <c r="J3" s="29">
        <f>STDEV(C2:C21)</f>
        <v>9.7711228273022963E-3</v>
      </c>
    </row>
    <row r="4" spans="1:10">
      <c r="A4" s="185">
        <v>3</v>
      </c>
      <c r="B4" s="186">
        <v>43301</v>
      </c>
      <c r="C4" s="246">
        <v>-1.6147622391342323E-2</v>
      </c>
      <c r="D4" s="184">
        <f>ΑΛΛΑΓΕΣ!$M$27*ΤΙΜΕΣ!H69+ΑΛΛΑΓΕΣ!$M$28*ΤΙΜΕΣ!E69+ΑΛΛΑΓΕΣ!$M$29*ΤΙΜΕΣ!K69+ΑΛΛΑΓΕΣ!$M$30*ΤΙΜΕΣ!C69+ΑΛΛΑΓΕΣ!$M$31*ΤΙΜΕΣ!M69+ΑΛΛΑΓΕΣ!$M$32*ΤΙΜΕΣ!L69+ΑΛΛΑΓΕΣ!$M$33*ΤΙΜΕΣ!I69+4%*ΑΠΟΤΕΛΕΣΜΑ!A4/365</f>
        <v>-1.4628974321549915E-2</v>
      </c>
      <c r="E4" s="184">
        <f>E3+C4</f>
        <v>-1.4463537893551748E-2</v>
      </c>
      <c r="F4" s="184">
        <f t="shared" ref="F4:F21" si="0">F3+D4</f>
        <v>-1.4335131866268105E-2</v>
      </c>
    </row>
    <row r="5" spans="1:10">
      <c r="A5" s="185">
        <v>4</v>
      </c>
      <c r="B5" s="186">
        <v>43304</v>
      </c>
      <c r="C5" s="246">
        <v>-3.7984984511351912E-3</v>
      </c>
      <c r="D5" s="184">
        <f>ΑΛΛΑΓΕΣ!$M$27*ΤΙΜΕΣ!H70+ΑΛΛΑΓΕΣ!$M$28*ΤΙΜΕΣ!E70+ΑΛΛΑΓΕΣ!$M$29*ΤΙΜΕΣ!K70+ΑΛΛΑΓΕΣ!$M$30*ΤΙΜΕΣ!C70+ΑΛΛΑΓΕΣ!$M$31*ΤΙΜΕΣ!M70+ΑΛΛΑΓΕΣ!$M$32*ΤΙΜΕΣ!L70+ΑΛΛΑΓΕΣ!$M$33*ΤΙΜΕΣ!I70+4%*ΑΠΟΤΕΛΕΣΜΑ!A5/365</f>
        <v>-5.4531796529392446E-4</v>
      </c>
      <c r="E5" s="184">
        <f>E4+C5</f>
        <v>-1.8262036344686941E-2</v>
      </c>
      <c r="F5" s="184">
        <f t="shared" si="0"/>
        <v>-1.488044983156203E-2</v>
      </c>
    </row>
    <row r="6" spans="1:10">
      <c r="A6" s="185">
        <v>5</v>
      </c>
      <c r="B6" s="186">
        <v>43305</v>
      </c>
      <c r="C6" s="246">
        <v>-1.6380674471252305E-3</v>
      </c>
      <c r="D6" s="184">
        <f>ΑΛΛΑΓΕΣ!$M$27*ΤΙΜΕΣ!H71+ΑΛΛΑΓΕΣ!$M$28*ΤΙΜΕΣ!E71+ΑΛΛΑΓΕΣ!$M$29*ΤΙΜΕΣ!K71+ΑΛΛΑΓΕΣ!$M$30*ΤΙΜΕΣ!C71+ΑΛΛΑΓΕΣ!$M$31*ΤΙΜΕΣ!M71+ΑΛΛΑΓΕΣ!$M$32*ΤΙΜΕΣ!L71+ΑΛΛΑΓΕΣ!$M$33*ΤΙΜΕΣ!I71+4%*ΑΠΟΤΕΛΕΣΜΑ!A6/365</f>
        <v>-3.2011027724145975E-3</v>
      </c>
      <c r="E6" s="184">
        <f t="shared" ref="E6:E21" si="1">E5+C6</f>
        <v>-1.990010379181217E-2</v>
      </c>
      <c r="F6" s="184">
        <f t="shared" si="0"/>
        <v>-1.8081552603976626E-2</v>
      </c>
    </row>
    <row r="7" spans="1:10">
      <c r="A7" s="185">
        <v>6</v>
      </c>
      <c r="B7" s="186">
        <v>43306</v>
      </c>
      <c r="C7" s="246">
        <v>3.3398786909412904E-3</v>
      </c>
      <c r="D7" s="184">
        <f>ΑΛΛΑΓΕΣ!$M$27*ΤΙΜΕΣ!H72+ΑΛΛΑΓΕΣ!$M$28*ΤΙΜΕΣ!E72+ΑΛΛΑΓΕΣ!$M$29*ΤΙΜΕΣ!K72+ΑΛΛΑΓΕΣ!$M$30*ΤΙΜΕΣ!C72+ΑΛΛΑΓΕΣ!$M$31*ΤΙΜΕΣ!M72+ΑΛΛΑΓΕΣ!$M$32*ΤΙΜΕΣ!L72+ΑΛΛΑΓΕΣ!$M$33*ΤΙΜΕΣ!I72+4%*ΑΠΟΤΕΛΕΣΜΑ!A7/365</f>
        <v>1.1035368818639298E-3</v>
      </c>
      <c r="E7" s="184">
        <f t="shared" si="1"/>
        <v>-1.6560225100870879E-2</v>
      </c>
      <c r="F7" s="184">
        <f t="shared" si="0"/>
        <v>-1.6978015722112695E-2</v>
      </c>
    </row>
    <row r="8" spans="1:10">
      <c r="A8" s="185">
        <v>7</v>
      </c>
      <c r="B8" s="186">
        <v>43307</v>
      </c>
      <c r="C8" s="246">
        <v>3.4876277734816313E-3</v>
      </c>
      <c r="D8" s="184">
        <f>ΑΛΛΑΓΕΣ!$M$27*ΤΙΜΕΣ!H73+ΑΛΛΑΓΕΣ!$M$28*ΤΙΜΕΣ!E73+ΑΛΛΑΓΕΣ!$M$29*ΤΙΜΕΣ!K73+ΑΛΛΑΓΕΣ!$M$30*ΤΙΜΕΣ!C73+ΑΛΛΑΓΕΣ!$M$31*ΤΙΜΕΣ!M73+ΑΛΛΑΓΕΣ!$M$32*ΤΙΜΕΣ!L73+ΑΛΛΑΓΕΣ!$M$33*ΤΙΜΕΣ!I73+4%*ΑΠΟΤΕΛΕΣΜΑ!A8/365</f>
        <v>8.4741450752241695E-3</v>
      </c>
      <c r="E8" s="184">
        <f t="shared" si="1"/>
        <v>-1.3072597327389248E-2</v>
      </c>
      <c r="F8" s="184">
        <f t="shared" si="0"/>
        <v>-8.5038706468885256E-3</v>
      </c>
    </row>
    <row r="9" spans="1:10">
      <c r="A9" s="185">
        <v>8</v>
      </c>
      <c r="B9" s="186">
        <v>43308</v>
      </c>
      <c r="C9" s="246">
        <v>-5.282590395007539E-3</v>
      </c>
      <c r="D9" s="184">
        <f>ΑΛΛΑΓΕΣ!$M$27*ΤΙΜΕΣ!H74+ΑΛΛΑΓΕΣ!$M$28*ΤΙΜΕΣ!E74+ΑΛΛΑΓΕΣ!$M$29*ΤΙΜΕΣ!K74+ΑΛΛΑΓΕΣ!$M$30*ΤΙΜΕΣ!C74+ΑΛΛΑΓΕΣ!$M$31*ΤΙΜΕΣ!M74+ΑΛΛΑΓΕΣ!$M$32*ΤΙΜΕΣ!L74+ΑΛΛΑΓΕΣ!$M$33*ΤΙΜΕΣ!I74+4%*ΑΠΟΤΕΛΕΣΜΑ!A9/365</f>
        <v>-6.3966788870491111E-4</v>
      </c>
      <c r="E9" s="184">
        <f t="shared" si="1"/>
        <v>-1.8355187722396787E-2</v>
      </c>
      <c r="F9" s="184">
        <f t="shared" si="0"/>
        <v>-9.1435385355934373E-3</v>
      </c>
    </row>
    <row r="10" spans="1:10">
      <c r="A10" s="185">
        <v>9</v>
      </c>
      <c r="B10" s="186">
        <v>43311</v>
      </c>
      <c r="C10" s="246">
        <v>8.9427666546922253E-3</v>
      </c>
      <c r="D10" s="184">
        <f>ΑΛΛΑΓΕΣ!$M$27*ΤΙΜΕΣ!H75+ΑΛΛΑΓΕΣ!$M$28*ΤΙΜΕΣ!E75+ΑΛΛΑΓΕΣ!$M$29*ΤΙΜΕΣ!K75+ΑΛΛΑΓΕΣ!$M$30*ΤΙΜΕΣ!C75+ΑΛΛΑΓΕΣ!$M$31*ΤΙΜΕΣ!M75+ΑΛΛΑΓΕΣ!$M$32*ΤΙΜΕΣ!L75+ΑΛΛΑΓΕΣ!$M$33*ΤΙΜΕΣ!I75+4%*ΑΠΟΤΕΛΕΣΜΑ!A10/365</f>
        <v>6.711870251025976E-3</v>
      </c>
      <c r="E10" s="184">
        <f t="shared" si="1"/>
        <v>-9.4124210677045614E-3</v>
      </c>
      <c r="F10" s="184">
        <f t="shared" si="0"/>
        <v>-2.4316682845674613E-3</v>
      </c>
    </row>
    <row r="11" spans="1:10">
      <c r="A11" s="185">
        <v>10</v>
      </c>
      <c r="B11" s="186">
        <v>43312</v>
      </c>
      <c r="C11" s="246">
        <v>4.0147216309682106E-3</v>
      </c>
      <c r="D11" s="184">
        <f>ΑΛΛΑΓΕΣ!$M$27*ΤΙΜΕΣ!H76+ΑΛΛΑΓΕΣ!$M$28*ΤΙΜΕΣ!E76+ΑΛΛΑΓΕΣ!$M$29*ΤΙΜΕΣ!K76+ΑΛΛΑΓΕΣ!$M$30*ΤΙΜΕΣ!C76+ΑΛΛΑΓΕΣ!$M$31*ΤΙΜΕΣ!M76+ΑΛΛΑΓΕΣ!$M$32*ΤΙΜΕΣ!L76+ΑΛΛΑΓΕΣ!$M$33*ΤΙΜΕΣ!I76+4%*ΑΠΟΤΕΛΕΣΜΑ!A11/365</f>
        <v>-1.6076059975610945E-3</v>
      </c>
      <c r="E11" s="184">
        <f t="shared" si="1"/>
        <v>-5.3976994367363508E-3</v>
      </c>
      <c r="F11" s="184">
        <f t="shared" si="0"/>
        <v>-4.0392742821285556E-3</v>
      </c>
    </row>
    <row r="12" spans="1:10">
      <c r="A12" s="185">
        <v>11</v>
      </c>
      <c r="B12" s="186">
        <v>43313</v>
      </c>
      <c r="C12" s="246">
        <v>5.6471578568025526E-4</v>
      </c>
      <c r="D12" s="184">
        <f>ΑΛΛΑΓΕΣ!$M$27*ΤΙΜΕΣ!H77+ΑΛΛΑΓΕΣ!$M$28*ΤΙΜΕΣ!E77+ΑΛΛΑΓΕΣ!$M$29*ΤΙΜΕΣ!K77+ΑΛΛΑΓΕΣ!$M$30*ΤΙΜΕΣ!C77+ΑΛΛΑΓΕΣ!$M$31*ΤΙΜΕΣ!M77+ΑΛΛΑΓΕΣ!$M$32*ΤΙΜΕΣ!L77+ΑΛΛΑΓΕΣ!$M$33*ΤΙΜΕΣ!I77+4%*ΑΠΟΤΕΛΕΣΜΑ!A12/365</f>
        <v>-2.3315944190329821E-3</v>
      </c>
      <c r="E12" s="184">
        <f t="shared" si="1"/>
        <v>-4.8329836510560952E-3</v>
      </c>
      <c r="F12" s="184">
        <f t="shared" si="0"/>
        <v>-6.3708687011615377E-3</v>
      </c>
    </row>
    <row r="13" spans="1:10">
      <c r="A13" s="185">
        <v>12</v>
      </c>
      <c r="B13" s="186">
        <v>43314</v>
      </c>
      <c r="C13" s="246">
        <v>-7.551482586678513E-3</v>
      </c>
      <c r="D13" s="184">
        <f>ΑΛΛΑΓΕΣ!$M$27*ΤΙΜΕΣ!H78+ΑΛΛΑΓΕΣ!$M$28*ΤΙΜΕΣ!E78+ΑΛΛΑΓΕΣ!$M$29*ΤΙΜΕΣ!K78+ΑΛΛΑΓΕΣ!$M$30*ΤΙΜΕΣ!C78+ΑΛΛΑΓΕΣ!$M$31*ΤΙΜΕΣ!M78+ΑΛΛΑΓΕΣ!$M$32*ΤΙΜΕΣ!L78+ΑΛΛΑΓΕΣ!$M$33*ΤΙΜΕΣ!I78+4%*ΑΠΟΤΕΛΕΣΜΑ!A13/365</f>
        <v>-1.0099404245380681E-3</v>
      </c>
      <c r="E13" s="184">
        <f t="shared" si="1"/>
        <v>-1.2384466237734608E-2</v>
      </c>
      <c r="F13" s="184">
        <f t="shared" si="0"/>
        <v>-7.3808091256996056E-3</v>
      </c>
    </row>
    <row r="14" spans="1:10">
      <c r="A14" s="185">
        <v>13</v>
      </c>
      <c r="B14" s="186">
        <v>43315</v>
      </c>
      <c r="C14" s="246">
        <v>7.5908694642890621E-3</v>
      </c>
      <c r="D14" s="184">
        <f>ΑΛΛΑΓΕΣ!$M$27*ΤΙΜΕΣ!H79+ΑΛΛΑΓΕΣ!$M$28*ΤΙΜΕΣ!E79+ΑΛΛΑΓΕΣ!$M$29*ΤΙΜΕΣ!K79+ΑΛΛΑΓΕΣ!$M$30*ΤΙΜΕΣ!C79+ΑΛΛΑΓΕΣ!$M$31*ΤΙΜΕΣ!M79+ΑΛΛΑΓΕΣ!$M$32*ΤΙΜΕΣ!L79+ΑΛΛΑΓΕΣ!$M$33*ΤΙΜΕΣ!I79+4%*ΑΠΟΤΕΛΕΣΜΑ!A14/365</f>
        <v>8.5889374706770109E-3</v>
      </c>
      <c r="E14" s="184">
        <f t="shared" si="1"/>
        <v>-4.7935967734455461E-3</v>
      </c>
      <c r="F14" s="184">
        <f t="shared" si="0"/>
        <v>1.2081283449774053E-3</v>
      </c>
    </row>
    <row r="15" spans="1:10">
      <c r="A15" s="185">
        <v>14</v>
      </c>
      <c r="B15" s="186">
        <v>43318</v>
      </c>
      <c r="C15" s="246">
        <v>-2.7081761352518688E-3</v>
      </c>
      <c r="D15" s="184">
        <f>ΑΛΛΑΓΕΣ!$M$27*ΤΙΜΕΣ!H80+ΑΛΛΑΓΕΣ!$M$28*ΤΙΜΕΣ!E80+ΑΛΛΑΓΕΣ!$M$29*ΤΙΜΕΣ!K80+ΑΛΛΑΓΕΣ!$M$30*ΤΙΜΕΣ!C80+ΑΛΛΑΓΕΣ!$M$31*ΤΙΜΕΣ!M80+ΑΛΛΑΓΕΣ!$M$32*ΤΙΜΕΣ!L80+ΑΛΛΑΓΕΣ!$M$33*ΤΙΜΕΣ!I80+4%*ΑΠΟΤΕΛΕΣΜΑ!A15/365</f>
        <v>2.5343784090202867E-3</v>
      </c>
      <c r="E15" s="184">
        <f t="shared" si="1"/>
        <v>-7.5017729086974145E-3</v>
      </c>
      <c r="F15" s="184">
        <f t="shared" si="0"/>
        <v>3.742506753997692E-3</v>
      </c>
    </row>
    <row r="16" spans="1:10">
      <c r="A16" s="185">
        <v>15</v>
      </c>
      <c r="B16" s="186">
        <v>43319</v>
      </c>
      <c r="C16" s="246">
        <v>2.1828901706329529E-3</v>
      </c>
      <c r="D16" s="184">
        <f>ΑΛΛΑΓΕΣ!$M$27*ΤΙΜΕΣ!H81+ΑΛΛΑΓΕΣ!$M$28*ΤΙΜΕΣ!E81+ΑΛΛΑΓΕΣ!$M$29*ΤΙΜΕΣ!K81+ΑΛΛΑΓΕΣ!$M$30*ΤΙΜΕΣ!C81+ΑΛΛΑΓΕΣ!$M$31*ΤΙΜΕΣ!M81+ΑΛΛΑΓΕΣ!$M$32*ΤΙΜΕΣ!L81+ΑΛΛΑΓΕΣ!$M$33*ΤΙΜΕΣ!I81+4%*ΑΠΟΤΕΛΕΣΜΑ!A16/365</f>
        <v>1.2306357049795482E-3</v>
      </c>
      <c r="E16" s="184">
        <f t="shared" si="1"/>
        <v>-5.3188827380644616E-3</v>
      </c>
      <c r="F16" s="184">
        <f t="shared" si="0"/>
        <v>4.9731424589772397E-3</v>
      </c>
    </row>
    <row r="17" spans="1:6">
      <c r="A17" s="185">
        <v>16</v>
      </c>
      <c r="B17" s="186">
        <v>43320</v>
      </c>
      <c r="C17" s="246">
        <v>-4.2782081010425263E-3</v>
      </c>
      <c r="D17" s="184">
        <f>ΑΛΛΑΓΕΣ!$M$27*ΤΙΜΕΣ!H82+ΑΛΛΑΓΕΣ!$M$28*ΤΙΜΕΣ!E82+ΑΛΛΑΓΕΣ!$M$29*ΤΙΜΕΣ!K82+ΑΛΛΑΓΕΣ!$M$30*ΤΙΜΕΣ!C82+ΑΛΛΑΓΕΣ!$M$31*ΤΙΜΕΣ!M82+ΑΛΛΑΓΕΣ!$M$32*ΤΙΜΕΣ!L82+ΑΛΛΑΓΕΣ!$M$33*ΤΙΜΕΣ!I82+4%*ΑΠΟΤΕΛΕΣΜΑ!A17/365</f>
        <v>-1.1745554045746722E-3</v>
      </c>
      <c r="E17" s="184">
        <f t="shared" si="1"/>
        <v>-9.5970908391069878E-3</v>
      </c>
      <c r="F17" s="184">
        <f t="shared" si="0"/>
        <v>3.7985870544025675E-3</v>
      </c>
    </row>
    <row r="18" spans="1:6">
      <c r="A18" s="185">
        <v>17</v>
      </c>
      <c r="B18" s="186">
        <v>43321</v>
      </c>
      <c r="C18" s="246">
        <v>-4.4820890931721027E-3</v>
      </c>
      <c r="D18" s="184">
        <f>ΑΛΛΑΓΕΣ!$M$27*ΤΙΜΕΣ!H83+ΑΛΛΑΓΕΣ!$M$28*ΤΙΜΕΣ!E83+ΑΛΛΑΓΕΣ!$M$29*ΤΙΜΕΣ!K83+ΑΛΛΑΓΕΣ!$M$30*ΤΙΜΕΣ!C83+ΑΛΛΑΓΕΣ!$M$31*ΤΙΜΕΣ!M83+ΑΛΛΑΓΕΣ!$M$32*ΤΙΜΕΣ!L83+ΑΛΛΑΓΕΣ!$M$33*ΤΙΜΕΣ!I83+4%*ΑΠΟΤΕΛΕΣΜΑ!A18/365</f>
        <v>1.5245805359275905E-3</v>
      </c>
      <c r="E18" s="184">
        <f t="shared" si="1"/>
        <v>-1.4079179932279091E-2</v>
      </c>
      <c r="F18" s="184">
        <f t="shared" si="0"/>
        <v>5.3231675903301582E-3</v>
      </c>
    </row>
    <row r="19" spans="1:6">
      <c r="A19" s="185">
        <v>18</v>
      </c>
      <c r="B19" s="186">
        <v>43322</v>
      </c>
      <c r="C19" s="246">
        <v>-1.4575999863463021E-2</v>
      </c>
      <c r="D19" s="184">
        <f>ΑΛΛΑΓΕΣ!$M$27*ΤΙΜΕΣ!H84+ΑΛΛΑΓΕΣ!$M$28*ΤΙΜΕΣ!E84+ΑΛΛΑΓΕΣ!$M$29*ΤΙΜΕΣ!K84+ΑΛΛΑΓΕΣ!$M$30*ΤΙΜΕΣ!C84+ΑΛΛΑΓΕΣ!$M$31*ΤΙΜΕΣ!M84+ΑΛΛΑΓΕΣ!$M$32*ΤΙΜΕΣ!L84+ΑΛΛΑΓΕΣ!$M$33*ΤΙΜΕΣ!I84+4%*ΑΠΟΤΕΛΕΣΜΑ!A19/365</f>
        <v>-6.698189620096006E-3</v>
      </c>
      <c r="E19" s="184">
        <f t="shared" si="1"/>
        <v>-2.8655179795742114E-2</v>
      </c>
      <c r="F19" s="184">
        <f t="shared" si="0"/>
        <v>-1.3750220297658478E-3</v>
      </c>
    </row>
    <row r="20" spans="1:6">
      <c r="A20" s="185">
        <v>19</v>
      </c>
      <c r="B20" s="186">
        <v>43325</v>
      </c>
      <c r="C20" s="246">
        <v>-3.1441228508923433E-2</v>
      </c>
      <c r="D20" s="184">
        <f>ΑΛΛΑΓΕΣ!$M$27*ΤΙΜΕΣ!H85+ΑΛΛΑΓΕΣ!$M$28*ΤΙΜΕΣ!E85+ΑΛΛΑΓΕΣ!$M$29*ΤΙΜΕΣ!K85+ΑΛΛΑΓΕΣ!$M$30*ΤΙΜΕΣ!C85+ΑΛΛΑΓΕΣ!$M$31*ΤΙΜΕΣ!M85+ΑΛΛΑΓΕΣ!$M$32*ΤΙΜΕΣ!L85+ΑΛΛΑΓΕΣ!$M$33*ΤΙΜΕΣ!I85+4%*ΑΠΟΤΕΛΕΣΜΑ!A20/365</f>
        <v>-1.3578515696307539E-2</v>
      </c>
      <c r="E20" s="184">
        <f t="shared" si="1"/>
        <v>-6.0096408304665547E-2</v>
      </c>
      <c r="F20" s="184">
        <f t="shared" si="0"/>
        <v>-1.4953537726073387E-2</v>
      </c>
    </row>
    <row r="21" spans="1:6">
      <c r="A21" s="185">
        <v>20</v>
      </c>
      <c r="B21" s="186">
        <v>43326</v>
      </c>
      <c r="C21" s="246">
        <v>-5.4127951468319177E-4</v>
      </c>
      <c r="D21" s="184">
        <f>ΑΛΛΑΓΕΣ!$M$27*ΤΙΜΕΣ!H86+ΑΛΛΑΓΕΣ!$M$28*ΤΙΜΕΣ!E86+ΑΛΛΑΓΕΣ!$M$29*ΤΙΜΕΣ!K86+ΑΛΛΑΓΕΣ!$M$30*ΤΙΜΕΣ!C86+ΑΛΛΑΓΕΣ!$M$31*ΤΙΜΕΣ!M86+ΑΛΛΑΓΕΣ!$M$32*ΤΙΜΕΣ!L86+ΑΛΛΑΓΕΣ!$M$33*ΤΙΜΕΣ!I86+4%*ΑΠΟΤΕΛΕΣΜΑ!A21/365</f>
        <v>8.097462090844755E-4</v>
      </c>
      <c r="E21" s="184">
        <f t="shared" si="1"/>
        <v>-6.0637687819348737E-2</v>
      </c>
      <c r="F21" s="184">
        <f t="shared" si="0"/>
        <v>-1.4143791516988911E-2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18</vt:i4>
      </vt:variant>
    </vt:vector>
  </HeadingPairs>
  <TitlesOfParts>
    <vt:vector size="18" baseType="lpstr">
      <vt:lpstr>ΒΗΜΑ 1ο</vt:lpstr>
      <vt:lpstr>ΒΗΜΑ 2ο-ΚΛΑΔΟΙ</vt:lpstr>
      <vt:lpstr>ΒΗΜΑ 2ο-ΤΙΜΕΣ</vt:lpstr>
      <vt:lpstr>ΒΗΜΑ 2ο-ΑΠΟΔΟΣΕΙΣ</vt:lpstr>
      <vt:lpstr>ΒΗΜΑ 2ο-ΣΥΣΧΕΤΙΣΗ</vt:lpstr>
      <vt:lpstr>ΒΗΜΑ 3ο-ΕΙΣΑΓΩΓΗ</vt:lpstr>
      <vt:lpstr>ΚΕΦΑΛΑΙΟΠΟΙΗΣΗ</vt:lpstr>
      <vt:lpstr>ΒΗΤΑ</vt:lpstr>
      <vt:lpstr>ΡΕΥΣΤΟΤΗΤΑ</vt:lpstr>
      <vt:lpstr>ΤΥΠΙΚΗ ΑΠΟΚΛΙΣΗ</vt:lpstr>
      <vt:lpstr>ΚΕΦΑΛΑΙΑΚΗ ΔΟΜΗ</vt:lpstr>
      <vt:lpstr>CURRENT RATIO</vt:lpstr>
      <vt:lpstr>SCORING</vt:lpstr>
      <vt:lpstr>ΧΑΡΤΟΦΥΛΑΚΙΟ</vt:lpstr>
      <vt:lpstr>ΤΙΜΕΣ</vt:lpstr>
      <vt:lpstr>ΠΑΡΑΚΟΛΟΥΘΗΣΗ</vt:lpstr>
      <vt:lpstr>ΑΛΛΑΓΕΣ</vt:lpstr>
      <vt:lpstr>ΑΠΟΤΕΛΕΣΜΑ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anastasis ziakas</dc:creator>
  <cp:lastModifiedBy>anastasis ziakas</cp:lastModifiedBy>
  <dcterms:created xsi:type="dcterms:W3CDTF">2018-07-12T08:36:02Z</dcterms:created>
  <dcterms:modified xsi:type="dcterms:W3CDTF">2018-08-16T14:30:55Z</dcterms:modified>
</cp:coreProperties>
</file>