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ocumenttasks/documenttask1.xml" ContentType="application/vnd.ms-excel.documenttasks+xml"/>
  <Override PartName="/xl/namedSheetViews/namedSheetView1.xml" ContentType="application/vnd.ms-excel.namedsheetview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ybmbri.sharepoint.com/sites/FileFundraising/Shared Documents/"/>
    </mc:Choice>
  </mc:AlternateContent>
  <xr:revisionPtr revIDLastSave="15520" documentId="11_89527BC3004BF6C6D247C55C2E2F21CF91B55B64" xr6:coauthVersionLast="47" xr6:coauthVersionMax="47" xr10:uidLastSave="{407414D3-C429-40D6-AB95-DFFE1652832C}"/>
  <bookViews>
    <workbookView xWindow="-120" yWindow="-120" windowWidth="20730" windowHeight="11280" xr2:uid="{00000000-000D-0000-FFFF-FFFF00000000}"/>
  </bookViews>
  <sheets>
    <sheet name="Sheet1" sheetId="14" r:id="rId1"/>
    <sheet name="Data Kurban 2022" sheetId="7" r:id="rId2"/>
    <sheet name="Lembar1" sheetId="12" state="hidden" r:id="rId3"/>
    <sheet name="Kanal Transaksi 2022" sheetId="8" r:id="rId4"/>
    <sheet name="Resume" sheetId="11" r:id="rId5"/>
    <sheet name="Rekap Valid" sheetId="9" state="hidden" r:id="rId6"/>
    <sheet name="Sedekah Daging" sheetId="10" state="hidden" r:id="rId7"/>
    <sheet name="Data Kurban 2023" sheetId="13" r:id="rId8"/>
  </sheets>
  <definedNames>
    <definedName name="_xlnm._FilterDatabase" localSheetId="1" hidden="1">'Data Kurban 2022'!$A$2:$BM$385</definedName>
    <definedName name="_xlnm._FilterDatabase" localSheetId="6" hidden="1">'Sedekah Daging'!$A$1:$R$146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1" i="14" l="1"/>
  <c r="C14" i="14"/>
  <c r="D4" i="14"/>
  <c r="D5" i="14" l="1"/>
  <c r="D2" i="14"/>
  <c r="D22" i="14" s="1"/>
  <c r="C2" i="14"/>
  <c r="C22" i="14" s="1"/>
  <c r="M12" i="13"/>
  <c r="M11" i="13"/>
  <c r="W10" i="13" l="1"/>
  <c r="X10" i="13" s="1"/>
  <c r="V10" i="13"/>
  <c r="M10" i="13"/>
  <c r="U9" i="13"/>
  <c r="V9" i="13" s="1"/>
  <c r="M9" i="13"/>
  <c r="W8" i="13"/>
  <c r="V8" i="13"/>
  <c r="X8" i="13" s="1"/>
  <c r="M8" i="13"/>
  <c r="X7" i="13"/>
  <c r="M7" i="13"/>
  <c r="X6" i="13"/>
  <c r="M6" i="13"/>
  <c r="U5" i="13"/>
  <c r="W5" i="13" s="1"/>
  <c r="M5" i="13"/>
  <c r="U4" i="13"/>
  <c r="M4" i="13"/>
  <c r="I382" i="7"/>
  <c r="V379" i="7"/>
  <c r="Q150" i="10"/>
  <c r="H149" i="10"/>
  <c r="G10" i="12"/>
  <c r="H150" i="10"/>
  <c r="O150" i="10"/>
  <c r="O149" i="10"/>
  <c r="N149" i="10"/>
  <c r="M149" i="10"/>
  <c r="L149" i="10"/>
  <c r="Z378" i="7"/>
  <c r="Z377" i="7"/>
  <c r="Z375" i="7"/>
  <c r="Z374" i="7"/>
  <c r="Z366" i="7"/>
  <c r="Z365" i="7"/>
  <c r="Z363" i="7"/>
  <c r="Z356" i="7"/>
  <c r="Z355" i="7"/>
  <c r="Z352" i="7"/>
  <c r="Z351" i="7"/>
  <c r="Z348" i="7"/>
  <c r="Z346" i="7"/>
  <c r="Z345" i="7"/>
  <c r="Z344" i="7"/>
  <c r="Z343" i="7"/>
  <c r="Z342" i="7"/>
  <c r="Z341" i="7"/>
  <c r="Z340" i="7"/>
  <c r="Z335" i="7"/>
  <c r="Z332" i="7"/>
  <c r="Z326" i="7"/>
  <c r="Z324" i="7"/>
  <c r="Z320" i="7"/>
  <c r="Z319" i="7"/>
  <c r="Z318" i="7"/>
  <c r="Z317" i="7"/>
  <c r="Z316" i="7"/>
  <c r="Z315" i="7"/>
  <c r="Z314" i="7"/>
  <c r="Z313" i="7"/>
  <c r="Z312" i="7"/>
  <c r="Z308" i="7"/>
  <c r="Z306" i="7"/>
  <c r="Z302" i="7"/>
  <c r="Z300" i="7"/>
  <c r="Z298" i="7"/>
  <c r="Z297" i="7"/>
  <c r="Z296" i="7"/>
  <c r="Z292" i="7"/>
  <c r="Z291" i="7"/>
  <c r="Z288" i="7"/>
  <c r="Z279" i="7"/>
  <c r="Z271" i="7"/>
  <c r="Z270" i="7"/>
  <c r="Z268" i="7"/>
  <c r="Z267" i="7"/>
  <c r="Z266" i="7"/>
  <c r="Z265" i="7"/>
  <c r="Z264" i="7"/>
  <c r="Z262" i="7"/>
  <c r="Z261" i="7"/>
  <c r="Z260" i="7"/>
  <c r="Z259" i="7"/>
  <c r="Z257" i="7"/>
  <c r="Z256" i="7"/>
  <c r="Z252" i="7"/>
  <c r="Z249" i="7"/>
  <c r="Z245" i="7"/>
  <c r="Z244" i="7"/>
  <c r="Z243" i="7"/>
  <c r="Z242" i="7"/>
  <c r="Z241" i="7"/>
  <c r="Z235" i="7"/>
  <c r="Z234" i="7"/>
  <c r="Z226" i="7"/>
  <c r="Z223" i="7"/>
  <c r="Z221" i="7"/>
  <c r="Z220" i="7"/>
  <c r="Z219" i="7"/>
  <c r="Z218" i="7"/>
  <c r="Z217" i="7"/>
  <c r="Z34" i="7"/>
  <c r="V380" i="7"/>
  <c r="Q149" i="10"/>
  <c r="H148" i="10"/>
  <c r="M146" i="10"/>
  <c r="M144" i="10"/>
  <c r="P143" i="10"/>
  <c r="Q143" i="10" s="1"/>
  <c r="P145" i="10"/>
  <c r="Q145" i="10" s="1"/>
  <c r="M53" i="10"/>
  <c r="M85" i="10"/>
  <c r="M114" i="10"/>
  <c r="M59" i="10"/>
  <c r="L59" i="10"/>
  <c r="M84" i="10"/>
  <c r="L84" i="10"/>
  <c r="M87" i="10"/>
  <c r="L87" i="10"/>
  <c r="M109" i="10"/>
  <c r="L109" i="10"/>
  <c r="M130" i="10"/>
  <c r="M119" i="10"/>
  <c r="M121" i="10"/>
  <c r="M120" i="10"/>
  <c r="M118" i="10"/>
  <c r="M115" i="10"/>
  <c r="M79" i="10"/>
  <c r="M68" i="10"/>
  <c r="M67" i="10"/>
  <c r="M65" i="10"/>
  <c r="M64" i="10"/>
  <c r="M60" i="10"/>
  <c r="M58" i="10"/>
  <c r="M57" i="10"/>
  <c r="M56" i="10"/>
  <c r="M55" i="10"/>
  <c r="M54" i="10"/>
  <c r="M52" i="10"/>
  <c r="M51" i="10"/>
  <c r="V278" i="7"/>
  <c r="U278" i="7"/>
  <c r="V247" i="7"/>
  <c r="V246" i="7"/>
  <c r="V250" i="7"/>
  <c r="V251" i="7"/>
  <c r="V253" i="7"/>
  <c r="V254" i="7"/>
  <c r="V255" i="7"/>
  <c r="V258" i="7"/>
  <c r="V263" i="7"/>
  <c r="V269" i="7"/>
  <c r="V272" i="7"/>
  <c r="V273" i="7"/>
  <c r="V274" i="7"/>
  <c r="V275" i="7"/>
  <c r="V277" i="7"/>
  <c r="V276" i="7"/>
  <c r="V281" i="7"/>
  <c r="V282" i="7"/>
  <c r="V283" i="7"/>
  <c r="V284" i="7"/>
  <c r="V285" i="7"/>
  <c r="V286" i="7"/>
  <c r="V287" i="7"/>
  <c r="V280" i="7"/>
  <c r="V289" i="7"/>
  <c r="V290" i="7"/>
  <c r="V299" i="7"/>
  <c r="V301" i="7"/>
  <c r="V303" i="7"/>
  <c r="V304" i="7"/>
  <c r="V305" i="7"/>
  <c r="V293" i="7"/>
  <c r="V295" i="7"/>
  <c r="V307" i="7"/>
  <c r="V309" i="7"/>
  <c r="V310" i="7"/>
  <c r="V311" i="7"/>
  <c r="V321" i="7"/>
  <c r="V322" i="7"/>
  <c r="V323" i="7"/>
  <c r="V325" i="7"/>
  <c r="V327" i="7"/>
  <c r="V328" i="7"/>
  <c r="V330" i="7"/>
  <c r="V331" i="7"/>
  <c r="V333" i="7"/>
  <c r="V334" i="7"/>
  <c r="V336" i="7"/>
  <c r="V337" i="7"/>
  <c r="V338" i="7"/>
  <c r="V339" i="7"/>
  <c r="V347" i="7"/>
  <c r="V349" i="7"/>
  <c r="V367" i="7"/>
  <c r="V353" i="7"/>
  <c r="V354" i="7"/>
  <c r="V364" i="7"/>
  <c r="V376" i="7"/>
  <c r="P136" i="10"/>
  <c r="Q136" i="10" s="1"/>
  <c r="P137" i="10"/>
  <c r="Q137" i="10" s="1"/>
  <c r="P138" i="10"/>
  <c r="Q138" i="10" s="1"/>
  <c r="P139" i="10"/>
  <c r="Q139" i="10" s="1"/>
  <c r="P140" i="10"/>
  <c r="Q140" i="10" s="1"/>
  <c r="P141" i="10"/>
  <c r="Q141" i="10" s="1"/>
  <c r="P142" i="10"/>
  <c r="Q142" i="10" s="1"/>
  <c r="Q20" i="10"/>
  <c r="Q12" i="10"/>
  <c r="M7" i="10"/>
  <c r="M9" i="10"/>
  <c r="M13" i="10"/>
  <c r="M14" i="10"/>
  <c r="M27" i="10"/>
  <c r="V154" i="7"/>
  <c r="V148" i="7"/>
  <c r="V149" i="7"/>
  <c r="V150" i="7"/>
  <c r="V151" i="7"/>
  <c r="V152" i="7"/>
  <c r="V155" i="7"/>
  <c r="V156" i="7"/>
  <c r="V157" i="7"/>
  <c r="V165" i="7"/>
  <c r="V166" i="7"/>
  <c r="V167" i="7"/>
  <c r="V168" i="7"/>
  <c r="V175" i="7"/>
  <c r="V172" i="7"/>
  <c r="V178" i="7"/>
  <c r="V179" i="7"/>
  <c r="V180" i="7"/>
  <c r="V191" i="7"/>
  <c r="V192" i="7"/>
  <c r="V193" i="7"/>
  <c r="V194" i="7"/>
  <c r="V181" i="7"/>
  <c r="V195" i="7"/>
  <c r="V200" i="7"/>
  <c r="V201" i="7"/>
  <c r="V202" i="7"/>
  <c r="V203" i="7"/>
  <c r="V205" i="7"/>
  <c r="V206" i="7"/>
  <c r="V207" i="7"/>
  <c r="V222" i="7"/>
  <c r="V224" i="7"/>
  <c r="V225" i="7"/>
  <c r="V227" i="7"/>
  <c r="V228" i="7"/>
  <c r="V230" i="7"/>
  <c r="V231" i="7"/>
  <c r="V232" i="7"/>
  <c r="V233" i="7"/>
  <c r="V236" i="7"/>
  <c r="V237" i="7"/>
  <c r="V238" i="7"/>
  <c r="V239" i="7"/>
  <c r="V240" i="7"/>
  <c r="V248" i="7"/>
  <c r="P135" i="10"/>
  <c r="Q135" i="10" s="1"/>
  <c r="P131" i="10"/>
  <c r="P132" i="10"/>
  <c r="P133" i="10"/>
  <c r="P134" i="10"/>
  <c r="Q131" i="10"/>
  <c r="Q132" i="10"/>
  <c r="Q133" i="10"/>
  <c r="Q134" i="10"/>
  <c r="P101" i="10"/>
  <c r="Q101" i="10" s="1"/>
  <c r="P102" i="10"/>
  <c r="Q102" i="10" s="1"/>
  <c r="P103" i="10"/>
  <c r="Q103" i="10" s="1"/>
  <c r="P104" i="10"/>
  <c r="Q104" i="10" s="1"/>
  <c r="P105" i="10"/>
  <c r="Q105" i="10" s="1"/>
  <c r="P106" i="10"/>
  <c r="Q106" i="10" s="1"/>
  <c r="P107" i="10"/>
  <c r="Q107" i="10" s="1"/>
  <c r="P108" i="10"/>
  <c r="Q108" i="10" s="1"/>
  <c r="P110" i="10"/>
  <c r="Q110" i="10" s="1"/>
  <c r="P111" i="10"/>
  <c r="Q111" i="10" s="1"/>
  <c r="P112" i="10"/>
  <c r="Q112" i="10" s="1"/>
  <c r="P113" i="10"/>
  <c r="Q113" i="10" s="1"/>
  <c r="P116" i="10"/>
  <c r="Q116" i="10" s="1"/>
  <c r="P117" i="10"/>
  <c r="Q117" i="10" s="1"/>
  <c r="P122" i="10"/>
  <c r="Q122" i="10" s="1"/>
  <c r="P123" i="10"/>
  <c r="Q123" i="10" s="1"/>
  <c r="P124" i="10"/>
  <c r="Q124" i="10" s="1"/>
  <c r="P125" i="10"/>
  <c r="Q125" i="10" s="1"/>
  <c r="P126" i="10"/>
  <c r="Q126" i="10" s="1"/>
  <c r="P127" i="10"/>
  <c r="Q127" i="10" s="1"/>
  <c r="P128" i="10"/>
  <c r="Q128" i="10" s="1"/>
  <c r="P129" i="10"/>
  <c r="Q129" i="10" s="1"/>
  <c r="P100" i="10"/>
  <c r="Q100" i="10" s="1"/>
  <c r="P69" i="10"/>
  <c r="P70" i="10"/>
  <c r="P71" i="10"/>
  <c r="P72" i="10"/>
  <c r="P73" i="10"/>
  <c r="P74" i="10"/>
  <c r="P75" i="10"/>
  <c r="P76" i="10"/>
  <c r="P77" i="10"/>
  <c r="P78" i="10"/>
  <c r="P80" i="10"/>
  <c r="P81" i="10"/>
  <c r="P82" i="10"/>
  <c r="P83" i="10"/>
  <c r="P86" i="10"/>
  <c r="P88" i="10"/>
  <c r="P89" i="10"/>
  <c r="P90" i="10"/>
  <c r="P91" i="10"/>
  <c r="P92" i="10"/>
  <c r="P93" i="10"/>
  <c r="P94" i="10"/>
  <c r="P95" i="10"/>
  <c r="P96" i="10"/>
  <c r="P97" i="10"/>
  <c r="P98" i="10"/>
  <c r="P99" i="10"/>
  <c r="Q80" i="10"/>
  <c r="Q81" i="10"/>
  <c r="Q82" i="10"/>
  <c r="Q83" i="10"/>
  <c r="Q86" i="10"/>
  <c r="Q88" i="10"/>
  <c r="Q89" i="10"/>
  <c r="Q90" i="10"/>
  <c r="Q91" i="10"/>
  <c r="Q92" i="10"/>
  <c r="Q93" i="10"/>
  <c r="Q94" i="10"/>
  <c r="Q95" i="10"/>
  <c r="Q96" i="10"/>
  <c r="Q97" i="10"/>
  <c r="Q98" i="10"/>
  <c r="Q99" i="10"/>
  <c r="Q74" i="10"/>
  <c r="Q75" i="10"/>
  <c r="Q76" i="10"/>
  <c r="Q77" i="10"/>
  <c r="Q78" i="10"/>
  <c r="Q69" i="10"/>
  <c r="Q70" i="10"/>
  <c r="Q71" i="10"/>
  <c r="Q72" i="10"/>
  <c r="Q73" i="10"/>
  <c r="P4" i="10"/>
  <c r="P5" i="10"/>
  <c r="P6" i="10"/>
  <c r="P8" i="10"/>
  <c r="P10" i="10"/>
  <c r="P11" i="10"/>
  <c r="P15" i="10"/>
  <c r="P16" i="10"/>
  <c r="P17" i="10"/>
  <c r="P18" i="10"/>
  <c r="P19" i="10"/>
  <c r="P21" i="10"/>
  <c r="P22" i="10"/>
  <c r="P23" i="10"/>
  <c r="P24" i="10"/>
  <c r="P25" i="10"/>
  <c r="P26" i="10"/>
  <c r="P28" i="10"/>
  <c r="P29" i="10"/>
  <c r="P30" i="10"/>
  <c r="P31" i="10"/>
  <c r="P32" i="10"/>
  <c r="P33" i="10"/>
  <c r="P34" i="10"/>
  <c r="P35" i="10"/>
  <c r="P36" i="10"/>
  <c r="P37" i="10"/>
  <c r="P38" i="10"/>
  <c r="P39" i="10"/>
  <c r="P40" i="10"/>
  <c r="P41" i="10"/>
  <c r="P42" i="10"/>
  <c r="P43" i="10"/>
  <c r="P44" i="10"/>
  <c r="P45" i="10"/>
  <c r="P46" i="10"/>
  <c r="P47" i="10"/>
  <c r="P48" i="10"/>
  <c r="P49" i="10"/>
  <c r="P50" i="10"/>
  <c r="P61" i="10"/>
  <c r="P62" i="10"/>
  <c r="P63" i="10"/>
  <c r="P66" i="10"/>
  <c r="P3" i="10"/>
  <c r="Q4" i="10"/>
  <c r="Q5" i="10"/>
  <c r="Q6" i="10"/>
  <c r="Q8" i="10"/>
  <c r="Q10" i="10"/>
  <c r="Q11" i="10"/>
  <c r="Q15" i="10"/>
  <c r="Q16" i="10"/>
  <c r="Q17" i="10"/>
  <c r="Q18" i="10"/>
  <c r="Q19" i="10"/>
  <c r="Q21" i="10"/>
  <c r="Q22" i="10"/>
  <c r="Q23" i="10"/>
  <c r="Q24" i="10"/>
  <c r="Q25" i="10"/>
  <c r="Q26" i="10"/>
  <c r="Q28" i="10"/>
  <c r="Q29" i="10"/>
  <c r="Q30" i="10"/>
  <c r="Q31" i="10"/>
  <c r="Q32" i="10"/>
  <c r="Q33" i="10"/>
  <c r="Q34" i="10"/>
  <c r="Q35" i="10"/>
  <c r="Q36" i="10"/>
  <c r="Q37" i="10"/>
  <c r="Q38" i="10"/>
  <c r="Q39" i="10"/>
  <c r="Q40" i="10"/>
  <c r="Q41" i="10"/>
  <c r="Q42" i="10"/>
  <c r="Q43" i="10"/>
  <c r="Q44" i="10"/>
  <c r="Q45" i="10"/>
  <c r="Q46" i="10"/>
  <c r="Q47" i="10"/>
  <c r="Q48" i="10"/>
  <c r="Q49" i="10"/>
  <c r="Q50" i="10"/>
  <c r="Q61" i="10"/>
  <c r="Q62" i="10"/>
  <c r="Q63" i="10"/>
  <c r="Q66" i="10"/>
  <c r="Q3" i="10"/>
  <c r="C3" i="9"/>
  <c r="C2" i="9"/>
  <c r="B3" i="9"/>
  <c r="D3" i="9" s="1"/>
  <c r="B2" i="9"/>
  <c r="V96" i="7"/>
  <c r="V116" i="7"/>
  <c r="V119" i="7"/>
  <c r="V110" i="7"/>
  <c r="V111" i="7"/>
  <c r="V112" i="7"/>
  <c r="V121" i="7"/>
  <c r="V122" i="7"/>
  <c r="V123" i="7"/>
  <c r="V125" i="7"/>
  <c r="V128" i="7"/>
  <c r="V131" i="7"/>
  <c r="V132" i="7"/>
  <c r="V133" i="7"/>
  <c r="V137" i="7"/>
  <c r="V139" i="7"/>
  <c r="V145" i="7"/>
  <c r="V75" i="7"/>
  <c r="U75" i="7"/>
  <c r="Z153" i="7"/>
  <c r="Z158" i="7"/>
  <c r="Z147" i="7"/>
  <c r="Z160" i="7"/>
  <c r="Z161" i="7"/>
  <c r="Z159" i="7"/>
  <c r="V57" i="7"/>
  <c r="V58" i="7"/>
  <c r="V59" i="7"/>
  <c r="Z60" i="7"/>
  <c r="V71" i="7"/>
  <c r="V76" i="7"/>
  <c r="V77" i="7"/>
  <c r="V78" i="7"/>
  <c r="V83" i="7"/>
  <c r="V84" i="7"/>
  <c r="V85" i="7"/>
  <c r="V89" i="7"/>
  <c r="Z87" i="7"/>
  <c r="V92" i="7"/>
  <c r="V94" i="7"/>
  <c r="V95" i="7"/>
  <c r="V97" i="7"/>
  <c r="Z99" i="7"/>
  <c r="AF6" i="7" a="1"/>
  <c r="AF6" i="7" s="1"/>
  <c r="AF5" i="7"/>
  <c r="AF12" i="7"/>
  <c r="AF13" i="7"/>
  <c r="AF14" i="7"/>
  <c r="AF15" i="7"/>
  <c r="AF16" i="7"/>
  <c r="AF17" i="7"/>
  <c r="AF19" i="7"/>
  <c r="AF20" i="7"/>
  <c r="AF21" i="7"/>
  <c r="AF25" i="7"/>
  <c r="AF34" i="7"/>
  <c r="AF36" i="7"/>
  <c r="AF37" i="7"/>
  <c r="AF38" i="7"/>
  <c r="AF39" i="7"/>
  <c r="AF41" i="7"/>
  <c r="AF44" i="7"/>
  <c r="AF48" i="7"/>
  <c r="AF49" i="7"/>
  <c r="AF50" i="7"/>
  <c r="AF55" i="7"/>
  <c r="AF56" i="7"/>
  <c r="AF60" i="7"/>
  <c r="AF66" i="7"/>
  <c r="AF67" i="7"/>
  <c r="AF68" i="7"/>
  <c r="AF69" i="7"/>
  <c r="AF70" i="7"/>
  <c r="AF79" i="7"/>
  <c r="AF80" i="7"/>
  <c r="AF81" i="7"/>
  <c r="AF82" i="7"/>
  <c r="AF73" i="7"/>
  <c r="AF53" i="7"/>
  <c r="AF87" i="7"/>
  <c r="AF99" i="7"/>
  <c r="AF100" i="7"/>
  <c r="AF101" i="7"/>
  <c r="AF108" i="7"/>
  <c r="AF109" i="7"/>
  <c r="AF113" i="7"/>
  <c r="AF114" i="7"/>
  <c r="AF115" i="7"/>
  <c r="AF120" i="7"/>
  <c r="AF124" i="7"/>
  <c r="AF74" i="7"/>
  <c r="AF86" i="7"/>
  <c r="AF90" i="7"/>
  <c r="AF91" i="7"/>
  <c r="AF3" i="7"/>
  <c r="Z3" i="7"/>
  <c r="V40" i="7"/>
  <c r="V42" i="7"/>
  <c r="V43" i="7"/>
  <c r="V45" i="7"/>
  <c r="V46" i="7"/>
  <c r="V52" i="7"/>
  <c r="V54" i="7"/>
  <c r="V22" i="7"/>
  <c r="V32" i="7"/>
  <c r="V33" i="7"/>
  <c r="V35" i="7"/>
  <c r="Z48" i="7"/>
  <c r="Z49" i="7"/>
  <c r="Z50" i="7"/>
  <c r="Z36" i="7"/>
  <c r="Z37" i="7"/>
  <c r="V18" i="7"/>
  <c r="W18" i="7"/>
  <c r="X18" i="7"/>
  <c r="Z25" i="7"/>
  <c r="V4" i="7"/>
  <c r="Z6" i="7"/>
  <c r="Z41" i="7"/>
  <c r="Z55" i="7"/>
  <c r="Z56" i="7"/>
  <c r="Z66" i="7"/>
  <c r="Z67" i="7"/>
  <c r="Z68" i="7"/>
  <c r="Z69" i="7"/>
  <c r="Z70" i="7"/>
  <c r="Z79" i="7"/>
  <c r="Z80" i="7"/>
  <c r="Z81" i="7"/>
  <c r="Z82" i="7"/>
  <c r="Z73" i="7"/>
  <c r="Z53" i="7"/>
  <c r="Z100" i="7"/>
  <c r="Z101" i="7"/>
  <c r="Z108" i="7"/>
  <c r="Z109" i="7"/>
  <c r="Z113" i="7"/>
  <c r="Z114" i="7"/>
  <c r="Z115" i="7"/>
  <c r="Z120" i="7"/>
  <c r="Z124" i="7"/>
  <c r="Z74" i="7"/>
  <c r="Z86" i="7"/>
  <c r="Z90" i="7"/>
  <c r="Z91" i="7"/>
  <c r="Z134" i="7"/>
  <c r="Z136" i="7"/>
  <c r="Z138" i="7"/>
  <c r="Z140" i="7"/>
  <c r="Z143" i="7"/>
  <c r="Z144" i="7"/>
  <c r="Z146" i="7"/>
  <c r="Z162" i="7"/>
  <c r="Z163" i="7"/>
  <c r="Z164" i="7"/>
  <c r="Z98" i="7"/>
  <c r="Z169" i="7"/>
  <c r="Z170" i="7"/>
  <c r="Z171" i="7"/>
  <c r="Z173" i="7"/>
  <c r="Z174" i="7"/>
  <c r="Z176" i="7"/>
  <c r="Z177" i="7"/>
  <c r="Z188" i="7"/>
  <c r="Z189" i="7"/>
  <c r="Z190" i="7"/>
  <c r="Z196" i="7"/>
  <c r="Z197" i="7"/>
  <c r="Z198" i="7"/>
  <c r="Z199" i="7"/>
  <c r="Z204" i="7"/>
  <c r="Z208" i="7"/>
  <c r="Z209" i="7"/>
  <c r="Z210" i="7"/>
  <c r="Z12" i="7"/>
  <c r="Z13" i="7"/>
  <c r="Z14" i="7"/>
  <c r="Z15" i="7"/>
  <c r="Z16" i="7"/>
  <c r="Z17" i="7"/>
  <c r="Z19" i="7"/>
  <c r="Z20" i="7"/>
  <c r="Z21" i="7"/>
  <c r="Z38" i="7"/>
  <c r="Z39" i="7"/>
  <c r="Z44" i="7"/>
  <c r="Z5" i="7"/>
  <c r="X96" i="7"/>
  <c r="W96" i="7"/>
  <c r="X116" i="7"/>
  <c r="W116" i="7"/>
  <c r="X119" i="7"/>
  <c r="W119" i="7"/>
  <c r="X110" i="7"/>
  <c r="W110" i="7"/>
  <c r="X111" i="7"/>
  <c r="W111" i="7"/>
  <c r="Z111" i="7" s="1"/>
  <c r="X112" i="7"/>
  <c r="W112" i="7"/>
  <c r="X121" i="7"/>
  <c r="W121" i="7"/>
  <c r="X122" i="7"/>
  <c r="W122" i="7"/>
  <c r="X123" i="7"/>
  <c r="W123" i="7"/>
  <c r="X125" i="7"/>
  <c r="W125" i="7"/>
  <c r="X128" i="7"/>
  <c r="W128" i="7"/>
  <c r="X131" i="7"/>
  <c r="W131" i="7"/>
  <c r="X132" i="7"/>
  <c r="W132" i="7"/>
  <c r="Z132" i="7"/>
  <c r="X133" i="7"/>
  <c r="W133" i="7"/>
  <c r="X137" i="7"/>
  <c r="W137" i="7"/>
  <c r="X139" i="7"/>
  <c r="W139" i="7"/>
  <c r="X145" i="7"/>
  <c r="W145" i="7"/>
  <c r="X57" i="7"/>
  <c r="W57" i="7"/>
  <c r="X58" i="7"/>
  <c r="W58" i="7"/>
  <c r="X59" i="7"/>
  <c r="W59" i="7"/>
  <c r="X71" i="7"/>
  <c r="W71" i="7"/>
  <c r="Z71" i="7" s="1"/>
  <c r="X76" i="7"/>
  <c r="W76" i="7"/>
  <c r="X77" i="7"/>
  <c r="W77" i="7"/>
  <c r="X78" i="7"/>
  <c r="W78" i="7"/>
  <c r="X83" i="7"/>
  <c r="W83" i="7"/>
  <c r="X84" i="7"/>
  <c r="W84" i="7"/>
  <c r="X85" i="7"/>
  <c r="W85" i="7"/>
  <c r="X89" i="7"/>
  <c r="W89" i="7"/>
  <c r="X92" i="7"/>
  <c r="W92" i="7"/>
  <c r="Z92" i="7" s="1"/>
  <c r="X94" i="7"/>
  <c r="W94" i="7"/>
  <c r="X95" i="7"/>
  <c r="W95" i="7"/>
  <c r="X97" i="7"/>
  <c r="W97" i="7"/>
  <c r="X46" i="7"/>
  <c r="X40" i="7"/>
  <c r="W40" i="7"/>
  <c r="X42" i="7"/>
  <c r="W42" i="7"/>
  <c r="X43" i="7"/>
  <c r="W43" i="7"/>
  <c r="X45" i="7"/>
  <c r="W45" i="7"/>
  <c r="W46" i="7"/>
  <c r="X52" i="7"/>
  <c r="W52" i="7"/>
  <c r="X54" i="7"/>
  <c r="W54" i="7"/>
  <c r="X22" i="7"/>
  <c r="W22" i="7"/>
  <c r="X32" i="7"/>
  <c r="W32" i="7"/>
  <c r="X33" i="7"/>
  <c r="W33" i="7"/>
  <c r="X35" i="7"/>
  <c r="W35" i="7"/>
  <c r="X4" i="7"/>
  <c r="W4" i="7"/>
  <c r="Z78" i="7" l="1"/>
  <c r="Z42" i="7"/>
  <c r="Z89" i="7"/>
  <c r="Z59" i="7"/>
  <c r="X9" i="13"/>
  <c r="W9" i="13"/>
  <c r="W4" i="13"/>
  <c r="V4" i="13"/>
  <c r="V5" i="13"/>
  <c r="X5" i="13" s="1"/>
  <c r="Z122" i="7"/>
  <c r="X379" i="7"/>
  <c r="W379" i="7"/>
  <c r="Z95" i="7"/>
  <c r="Z85" i="7"/>
  <c r="Z131" i="7"/>
  <c r="Z128" i="7"/>
  <c r="Z121" i="7"/>
  <c r="Z52" i="7"/>
  <c r="Z58" i="7"/>
  <c r="Z137" i="7"/>
  <c r="Z110" i="7"/>
  <c r="U382" i="7"/>
  <c r="Z119" i="7"/>
  <c r="X75" i="7"/>
  <c r="V382" i="7"/>
  <c r="X278" i="7"/>
  <c r="W278" i="7"/>
  <c r="X380" i="7"/>
  <c r="W380" i="7"/>
  <c r="O146" i="10"/>
  <c r="N146" i="10"/>
  <c r="Q146" i="10" s="1"/>
  <c r="O144" i="10"/>
  <c r="N144" i="10"/>
  <c r="Q144" i="10" s="1"/>
  <c r="O109" i="10"/>
  <c r="N109" i="10"/>
  <c r="Q109" i="10" s="1"/>
  <c r="N114" i="10"/>
  <c r="Q114" i="10" s="1"/>
  <c r="N85" i="10"/>
  <c r="Q85" i="10"/>
  <c r="N53" i="10"/>
  <c r="Q53" i="10"/>
  <c r="O59" i="10"/>
  <c r="N59" i="10"/>
  <c r="Q59" i="10" s="1"/>
  <c r="O84" i="10"/>
  <c r="N84" i="10"/>
  <c r="Q84" i="10" s="1"/>
  <c r="O87" i="10"/>
  <c r="N87" i="10"/>
  <c r="Q87" i="10" s="1"/>
  <c r="O130" i="10"/>
  <c r="N130" i="10"/>
  <c r="Q130" i="10" s="1"/>
  <c r="O119" i="10"/>
  <c r="N119" i="10"/>
  <c r="Q119" i="10" s="1"/>
  <c r="O121" i="10"/>
  <c r="N121" i="10"/>
  <c r="Q121" i="10" s="1"/>
  <c r="O120" i="10"/>
  <c r="N120" i="10"/>
  <c r="Q120" i="10" s="1"/>
  <c r="O118" i="10"/>
  <c r="N118" i="10"/>
  <c r="Q118" i="10" s="1"/>
  <c r="O115" i="10"/>
  <c r="N115" i="10"/>
  <c r="Q115" i="10" s="1"/>
  <c r="O79" i="10"/>
  <c r="N79" i="10"/>
  <c r="Q79" i="10" s="1"/>
  <c r="O68" i="10"/>
  <c r="N68" i="10"/>
  <c r="Q68" i="10" s="1"/>
  <c r="O67" i="10"/>
  <c r="N67" i="10"/>
  <c r="Q67" i="10" s="1"/>
  <c r="O65" i="10"/>
  <c r="N65" i="10"/>
  <c r="Q65" i="10" s="1"/>
  <c r="O64" i="10"/>
  <c r="N64" i="10"/>
  <c r="Q64" i="10" s="1"/>
  <c r="O60" i="10"/>
  <c r="N60" i="10"/>
  <c r="Q60" i="10" s="1"/>
  <c r="O58" i="10"/>
  <c r="N58" i="10"/>
  <c r="Q58" i="10" s="1"/>
  <c r="O57" i="10"/>
  <c r="N57" i="10"/>
  <c r="Q57" i="10" s="1"/>
  <c r="O56" i="10"/>
  <c r="N56" i="10"/>
  <c r="Q56" i="10" s="1"/>
  <c r="O55" i="10"/>
  <c r="N55" i="10"/>
  <c r="Q55" i="10" s="1"/>
  <c r="O54" i="10"/>
  <c r="N54" i="10"/>
  <c r="Q54" i="10" s="1"/>
  <c r="O52" i="10"/>
  <c r="N52" i="10"/>
  <c r="Q52" i="10" s="1"/>
  <c r="O51" i="10"/>
  <c r="N51" i="10"/>
  <c r="X247" i="7"/>
  <c r="W247" i="7"/>
  <c r="X246" i="7"/>
  <c r="W246" i="7"/>
  <c r="X250" i="7"/>
  <c r="W250" i="7"/>
  <c r="X251" i="7"/>
  <c r="W251" i="7"/>
  <c r="X253" i="7"/>
  <c r="W253" i="7"/>
  <c r="X254" i="7"/>
  <c r="W254" i="7"/>
  <c r="X255" i="7"/>
  <c r="W255" i="7"/>
  <c r="X258" i="7"/>
  <c r="W258" i="7"/>
  <c r="X263" i="7"/>
  <c r="W263" i="7"/>
  <c r="X269" i="7"/>
  <c r="W269" i="7"/>
  <c r="X272" i="7"/>
  <c r="W272" i="7"/>
  <c r="X273" i="7"/>
  <c r="W273" i="7"/>
  <c r="X274" i="7"/>
  <c r="W274" i="7"/>
  <c r="X275" i="7"/>
  <c r="W275" i="7"/>
  <c r="X277" i="7"/>
  <c r="W277" i="7"/>
  <c r="X276" i="7"/>
  <c r="W276" i="7"/>
  <c r="X281" i="7"/>
  <c r="W281" i="7"/>
  <c r="X282" i="7"/>
  <c r="W282" i="7"/>
  <c r="X283" i="7"/>
  <c r="W283" i="7"/>
  <c r="X284" i="7"/>
  <c r="W284" i="7"/>
  <c r="X285" i="7"/>
  <c r="W285" i="7"/>
  <c r="X286" i="7"/>
  <c r="W286" i="7"/>
  <c r="X287" i="7"/>
  <c r="W287" i="7"/>
  <c r="X280" i="7"/>
  <c r="W280" i="7"/>
  <c r="X289" i="7"/>
  <c r="W289" i="7"/>
  <c r="X290" i="7"/>
  <c r="W290" i="7"/>
  <c r="X299" i="7"/>
  <c r="W299" i="7"/>
  <c r="X301" i="7"/>
  <c r="W301" i="7"/>
  <c r="X303" i="7"/>
  <c r="W303" i="7"/>
  <c r="X304" i="7"/>
  <c r="W304" i="7"/>
  <c r="X305" i="7"/>
  <c r="W305" i="7"/>
  <c r="X293" i="7"/>
  <c r="W293" i="7"/>
  <c r="X295" i="7"/>
  <c r="W295" i="7"/>
  <c r="X307" i="7"/>
  <c r="W307" i="7"/>
  <c r="X309" i="7"/>
  <c r="W309" i="7"/>
  <c r="X310" i="7"/>
  <c r="W310" i="7"/>
  <c r="X311" i="7"/>
  <c r="W311" i="7"/>
  <c r="X321" i="7"/>
  <c r="W321" i="7"/>
  <c r="X322" i="7"/>
  <c r="W322" i="7"/>
  <c r="X323" i="7"/>
  <c r="W323" i="7"/>
  <c r="X325" i="7"/>
  <c r="W325" i="7"/>
  <c r="X327" i="7"/>
  <c r="W327" i="7"/>
  <c r="X328" i="7"/>
  <c r="W328" i="7"/>
  <c r="X330" i="7"/>
  <c r="W330" i="7"/>
  <c r="X331" i="7"/>
  <c r="W331" i="7"/>
  <c r="X333" i="7"/>
  <c r="W333" i="7"/>
  <c r="X334" i="7"/>
  <c r="W334" i="7"/>
  <c r="X336" i="7"/>
  <c r="W336" i="7"/>
  <c r="X337" i="7"/>
  <c r="W337" i="7"/>
  <c r="X338" i="7"/>
  <c r="W338" i="7"/>
  <c r="X339" i="7"/>
  <c r="W339" i="7"/>
  <c r="X347" i="7"/>
  <c r="W347" i="7"/>
  <c r="X349" i="7"/>
  <c r="W349" i="7"/>
  <c r="X367" i="7"/>
  <c r="W367" i="7"/>
  <c r="X353" i="7"/>
  <c r="W353" i="7"/>
  <c r="X354" i="7"/>
  <c r="W354" i="7"/>
  <c r="X364" i="7"/>
  <c r="W364" i="7"/>
  <c r="X376" i="7"/>
  <c r="W376" i="7"/>
  <c r="W154" i="7"/>
  <c r="Z154" i="7" s="1"/>
  <c r="O7" i="10"/>
  <c r="N7" i="10"/>
  <c r="Q7" i="10" s="1"/>
  <c r="O9" i="10"/>
  <c r="N9" i="10"/>
  <c r="Q9" i="10" s="1"/>
  <c r="O13" i="10"/>
  <c r="N13" i="10"/>
  <c r="Q13" i="10" s="1"/>
  <c r="O14" i="10"/>
  <c r="N14" i="10"/>
  <c r="Q14" i="10" s="1"/>
  <c r="O27" i="10"/>
  <c r="N27" i="10"/>
  <c r="X148" i="7"/>
  <c r="W148" i="7"/>
  <c r="X149" i="7"/>
  <c r="W149" i="7"/>
  <c r="X150" i="7"/>
  <c r="W150" i="7"/>
  <c r="X151" i="7"/>
  <c r="W151" i="7"/>
  <c r="X152" i="7"/>
  <c r="W152" i="7"/>
  <c r="X155" i="7"/>
  <c r="W155" i="7"/>
  <c r="X156" i="7"/>
  <c r="W156" i="7"/>
  <c r="X157" i="7"/>
  <c r="W157" i="7"/>
  <c r="X165" i="7"/>
  <c r="W165" i="7"/>
  <c r="X166" i="7"/>
  <c r="W166" i="7"/>
  <c r="X167" i="7"/>
  <c r="W167" i="7"/>
  <c r="X168" i="7"/>
  <c r="W168" i="7"/>
  <c r="X175" i="7"/>
  <c r="W175" i="7"/>
  <c r="X172" i="7"/>
  <c r="W172" i="7"/>
  <c r="X178" i="7"/>
  <c r="W178" i="7"/>
  <c r="X179" i="7"/>
  <c r="W179" i="7"/>
  <c r="X180" i="7"/>
  <c r="W180" i="7"/>
  <c r="X191" i="7"/>
  <c r="W191" i="7"/>
  <c r="X192" i="7"/>
  <c r="W192" i="7"/>
  <c r="X193" i="7"/>
  <c r="W193" i="7"/>
  <c r="X194" i="7"/>
  <c r="W194" i="7"/>
  <c r="X181" i="7"/>
  <c r="W181" i="7"/>
  <c r="X195" i="7"/>
  <c r="W195" i="7"/>
  <c r="X200" i="7"/>
  <c r="W200" i="7"/>
  <c r="X201" i="7"/>
  <c r="W201" i="7"/>
  <c r="X202" i="7"/>
  <c r="W202" i="7"/>
  <c r="X203" i="7"/>
  <c r="W203" i="7"/>
  <c r="X205" i="7"/>
  <c r="W205" i="7"/>
  <c r="X206" i="7"/>
  <c r="W206" i="7"/>
  <c r="X207" i="7"/>
  <c r="W207" i="7"/>
  <c r="X222" i="7"/>
  <c r="W222" i="7"/>
  <c r="X224" i="7"/>
  <c r="W224" i="7"/>
  <c r="X225" i="7"/>
  <c r="W225" i="7"/>
  <c r="X227" i="7"/>
  <c r="W227" i="7"/>
  <c r="X228" i="7"/>
  <c r="W228" i="7"/>
  <c r="X230" i="7"/>
  <c r="W230" i="7"/>
  <c r="X231" i="7"/>
  <c r="W231" i="7"/>
  <c r="X232" i="7"/>
  <c r="W232" i="7"/>
  <c r="X233" i="7"/>
  <c r="W233" i="7"/>
  <c r="X236" i="7"/>
  <c r="W236" i="7"/>
  <c r="X237" i="7"/>
  <c r="W237" i="7"/>
  <c r="X238" i="7"/>
  <c r="W238" i="7"/>
  <c r="X239" i="7"/>
  <c r="W239" i="7"/>
  <c r="X240" i="7"/>
  <c r="W240" i="7"/>
  <c r="X248" i="7"/>
  <c r="W248" i="7"/>
  <c r="Z43" i="7"/>
  <c r="Z46" i="7"/>
  <c r="Z97" i="7"/>
  <c r="Z139" i="7"/>
  <c r="Z145" i="7"/>
  <c r="Z96" i="7"/>
  <c r="Z32" i="7"/>
  <c r="Z54" i="7"/>
  <c r="Z33" i="7"/>
  <c r="Z22" i="7"/>
  <c r="Z40" i="7"/>
  <c r="Z83" i="7"/>
  <c r="Z77" i="7"/>
  <c r="Z123" i="7"/>
  <c r="Z84" i="7"/>
  <c r="Z57" i="7"/>
  <c r="Z125" i="7"/>
  <c r="Z116" i="7"/>
  <c r="Z35" i="7"/>
  <c r="Z4" i="7"/>
  <c r="Z45" i="7"/>
  <c r="Z94" i="7"/>
  <c r="Z76" i="7"/>
  <c r="Z133" i="7"/>
  <c r="Z112" i="7"/>
  <c r="Z18" i="7"/>
  <c r="D2" i="9"/>
  <c r="W75" i="7"/>
  <c r="Z239" i="7" l="1"/>
  <c r="Z233" i="7"/>
  <c r="Z228" i="7"/>
  <c r="Z222" i="7"/>
  <c r="Z203" i="7"/>
  <c r="Z195" i="7"/>
  <c r="Z192" i="7"/>
  <c r="Z178" i="7"/>
  <c r="Z167" i="7"/>
  <c r="Z156" i="7"/>
  <c r="Z150" i="7"/>
  <c r="Z353" i="7"/>
  <c r="Z339" i="7"/>
  <c r="Z334" i="7"/>
  <c r="Z328" i="7"/>
  <c r="Z322" i="7"/>
  <c r="Z309" i="7"/>
  <c r="Z305" i="7"/>
  <c r="Z299" i="7"/>
  <c r="Z287" i="7"/>
  <c r="Z283" i="7"/>
  <c r="Z277" i="7"/>
  <c r="Z272" i="7"/>
  <c r="Z255" i="7"/>
  <c r="Z250" i="7"/>
  <c r="Z278" i="7"/>
  <c r="X4" i="13"/>
  <c r="Z380" i="7"/>
  <c r="Z379" i="7"/>
  <c r="X382" i="7"/>
  <c r="Z238" i="7"/>
  <c r="Z232" i="7"/>
  <c r="Z227" i="7"/>
  <c r="Z207" i="7"/>
  <c r="Z202" i="7"/>
  <c r="Z181" i="7"/>
  <c r="Z191" i="7"/>
  <c r="Z172" i="7"/>
  <c r="Z166" i="7"/>
  <c r="Z155" i="7"/>
  <c r="Z149" i="7"/>
  <c r="Z376" i="7"/>
  <c r="Z367" i="7"/>
  <c r="Z338" i="7"/>
  <c r="Z333" i="7"/>
  <c r="Z327" i="7"/>
  <c r="Z321" i="7"/>
  <c r="Z307" i="7"/>
  <c r="Z304" i="7"/>
  <c r="Z290" i="7"/>
  <c r="Z286" i="7"/>
  <c r="Z282" i="7"/>
  <c r="Z275" i="7"/>
  <c r="Z269" i="7"/>
  <c r="Z254" i="7"/>
  <c r="Z246" i="7"/>
  <c r="Z248" i="7"/>
  <c r="Z237" i="7"/>
  <c r="Z231" i="7"/>
  <c r="Z225" i="7"/>
  <c r="Z206" i="7"/>
  <c r="Z201" i="7"/>
  <c r="Z194" i="7"/>
  <c r="Z180" i="7"/>
  <c r="Z175" i="7"/>
  <c r="Z165" i="7"/>
  <c r="Z152" i="7"/>
  <c r="Z148" i="7"/>
  <c r="Z364" i="7"/>
  <c r="Z349" i="7"/>
  <c r="Z337" i="7"/>
  <c r="Z331" i="7"/>
  <c r="Z325" i="7"/>
  <c r="Z311" i="7"/>
  <c r="Z295" i="7"/>
  <c r="Z303" i="7"/>
  <c r="Z289" i="7"/>
  <c r="Z285" i="7"/>
  <c r="Z281" i="7"/>
  <c r="Z274" i="7"/>
  <c r="Z263" i="7"/>
  <c r="Z253" i="7"/>
  <c r="Z247" i="7"/>
  <c r="Z240" i="7"/>
  <c r="Z236" i="7"/>
  <c r="Z230" i="7"/>
  <c r="Z224" i="7"/>
  <c r="Z205" i="7"/>
  <c r="Z200" i="7"/>
  <c r="Z193" i="7"/>
  <c r="Z179" i="7"/>
  <c r="Z168" i="7"/>
  <c r="Z157" i="7"/>
  <c r="Z151" i="7"/>
  <c r="Z354" i="7"/>
  <c r="Z347" i="7"/>
  <c r="Z336" i="7"/>
  <c r="Z330" i="7"/>
  <c r="Z323" i="7"/>
  <c r="Z310" i="7"/>
  <c r="Z293" i="7"/>
  <c r="Z301" i="7"/>
  <c r="Z280" i="7"/>
  <c r="Z284" i="7"/>
  <c r="Z276" i="7"/>
  <c r="Z273" i="7"/>
  <c r="Z258" i="7"/>
  <c r="Z251" i="7"/>
  <c r="Z75" i="7"/>
  <c r="W382" i="7"/>
  <c r="X383" i="7" s="1"/>
  <c r="Q51" i="10"/>
  <c r="Q27" i="10"/>
  <c r="B4" i="9"/>
  <c r="C4" i="9"/>
  <c r="D4" i="9" s="1"/>
  <c r="Z382" i="7" l="1"/>
  <c r="I383" i="7" s="1"/>
  <c r="I384" i="7" l="1"/>
  <c r="I385" i="7" s="1"/>
  <c r="G387" i="7"/>
  <c r="Z383" i="7"/>
  <c r="Z386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tc={F217E8D9-9B93-4A63-8C11-9E538E48FAE3}</author>
    <author>tc={E4BE33C0-AC4E-4D0C-B49C-334BD036B080}</author>
    <author>tc={926087C5-4BED-4D17-B772-0205860DBA3F}</author>
    <author>tc={FE4B9681-0EB9-493E-B373-BC9A6E5222CE}</author>
    <author>tc={EB55ED39-DF19-48E3-B022-DE26EBFB4882}</author>
    <author>tc={46FC90ED-0FD2-4056-B3ED-D5DDA541F77C}</author>
    <author>tc={B124C6FD-BC51-4BB8-BBA3-6F32EB05C690}</author>
    <author>tc={C2CB2082-DDEC-4CF1-B2D5-0CCC36A8C2B3}</author>
    <author>tc={AD85F20B-EC27-47F0-8F3E-BBA67243A80C}</author>
    <author>tc={BD1BCCE4-D81F-43A3-9472-CCF28CAB7D3E}</author>
    <author>tc={B7473A92-797C-44F1-8E21-10352D6B1060}</author>
    <author>tc={169541F4-FD81-4CCB-8AA0-0940A457E9CA}</author>
    <author>tc={E0D1FA5F-0CAF-40F4-BC03-DFB334AA05D6}</author>
    <author>tc={14D01C40-DAC2-46D1-8BFE-E942CA9010AB}</author>
    <author>tc={2FB644C0-0EB8-4F7C-A08B-677C87ACA039}</author>
    <author>tc={AB8A207A-403A-4142-9AAF-2971DAA9DF5F}</author>
    <author>tc={80CEE9FD-857D-4859-BB91-7757C27B204F}</author>
    <author>tc={8ABF74A0-7D74-4F5A-B30F-31C2F9EB2C52}</author>
    <author>tc={15A7C980-41AB-4E33-B22A-CEF582AB1D15}</author>
    <author>tc={F0C5BDF3-7676-4E21-B5C0-D9BF747AAE1D}</author>
    <author>tc={AD9F4092-6365-4279-99CA-CA7B5241FFFF}</author>
    <author>tc={37D28ED7-52AC-474C-8D7E-BD4439661FA4}</author>
  </authors>
  <commentList>
    <comment ref="J69" authorId="0" shapeId="0" xr:uid="{F217E8D9-9B93-4A63-8C11-9E538E48FAE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ada perubahan @Wahidahtul Mukaromah @Febri Nahdatun 
</t>
      </text>
    </comment>
    <comment ref="J70" authorId="1" shapeId="0" xr:uid="{E4BE33C0-AC4E-4D0C-B49C-334BD036B08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Ada perubahan jenis hewan dan nominal bang @Febri Nahdatun dan @Economic Program Division </t>
      </text>
    </comment>
    <comment ref="J79" authorId="2" shapeId="0" xr:uid="{926087C5-4BED-4D17-B772-0205860DBA3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ada perubahan @Wahidahtul Mukaromah @Febri Nahdatun </t>
      </text>
    </comment>
    <comment ref="N79" authorId="3" shapeId="0" xr:uid="{FE4B9681-0EB9-493E-B373-BC9A6E5222C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ada perubahan ID internal bang @Febri Nahdatun </t>
      </text>
    </comment>
    <comment ref="O98" authorId="4" shapeId="0" xr:uid="{EB55ED39-DF19-48E3-B022-DE26EBFB488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Nama pelengkap bang mba @Economic Program Division @Febri Nahdatun @Wahidahtul Mukaromah </t>
      </text>
    </comment>
    <comment ref="O113" authorId="5" shapeId="0" xr:uid="{46FC90ED-0FD2-4056-B3ED-D5DDA541F77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Namanya kurang lengkap yang benar "Hanida Alia Putri Binti Hariyanto" CC @Wahidahtul Mukaromah @Febri Nahdatun @Economic Program Division </t>
      </text>
    </comment>
    <comment ref="E164" authorId="6" shapeId="0" xr:uid="{B124C6FD-BC51-4BB8-BBA3-6F32EB05C690}">
      <text>
        <t>[Threaded comment]
Your version of Excel allows you to read this threaded comment; however, any edits to it will get removed if the file is opened in a newer version of Excel. Learn more: https://go.microsoft.com/fwlink/?linkid=870924
Comment:
    Pelengkapan nama @Wahidahtul Mukaromah @Febri Nahdatun @Economic Program Division 
Reply:
    done Tri Kenyo Kusumawati ..</t>
      </text>
    </comment>
    <comment ref="O188" authorId="7" shapeId="0" xr:uid="{C2CB2082-DDEC-4CF1-B2D5-0CCC36A8C2B3}">
      <text>
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untuk nama mudhohi yang benar itu double D bukan double N, sudah di ubah @Wahidahtul Mukaromah @Febri Nahdatun 
Reply:
    done ..</t>
      </text>
    </comment>
    <comment ref="J190" authorId="8" shapeId="0" xr:uid="{AD85F20B-EC27-47F0-8F3E-BBA67243A80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pada perubahan juga kak @Febri Nahdatun @Economic Program Division </t>
      </text>
    </comment>
    <comment ref="J227" authorId="9" shapeId="0" xr:uid="{BD1BCCE4-D81F-43A3-9472-CCF28CAB7D3E}">
      <text>
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@Alfiyyah Putri Nugraheni @Febri Nahdatun di data crm kambing standar disini 1/7 sapi, sudah diubah 
Reply:
    done dan sudah dikonfirmasi ke DD ..</t>
      </text>
    </comment>
    <comment ref="E228" authorId="10" shapeId="0" xr:uid="{B7473A92-797C-44F1-8E21-10352D6B1060}">
      <text>
        <t>[Threaded comment]
Your version of Excel allows you to read this threaded comment; however, any edits to it will get removed if the file is opened in a newer version of Excel. Learn more: https://go.microsoft.com/fwlink/?linkid=870924
Comment:
    kak, bang ini belum masuk ke data mitra. Baru satu aja @Economic Program Division @Ari Safitri @Febri Nahdatun 
Reply:
    done ..</t>
      </text>
    </comment>
    <comment ref="J234" authorId="11" shapeId="0" xr:uid="{169541F4-FD81-4CCB-8AA0-0940A457E9C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@Alfiyyah Putri Nugraheni @Febri Nahdatun di data crm kambing standar disini 1/7 sapi
Reply:
    @Wahidahtul Mukaromah 
Reply:
    sudah di ubah
</t>
      </text>
    </comment>
    <comment ref="J235" authorId="12" shapeId="0" xr:uid="{E0D1FA5F-0CAF-40F4-BC03-DFB334AA05D6}">
      <text>
        <t>[Threaded comment]
Your version of Excel allows you to read this threaded comment; however, any edits to it will get removed if the file is opened in a newer version of Excel. Learn more: https://go.microsoft.com/fwlink/?linkid=870924
Comment:
    @Alfiyyah Putri Nugraheni @Wahidahtul Mukaromah @Febri Nahdatun data crm kambing stamndar disini 1/7 sapi, sudah di ubah
Reply:
    done dan sudah dikonfirmasi ke DD ..</t>
      </text>
    </comment>
    <comment ref="J260" authorId="13" shapeId="0" xr:uid="{14D01C40-DAC2-46D1-8BFE-E942CA9010A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Ada perubahan juga bang @Febri Nahdatun @Economic Program Division </t>
      </text>
    </comment>
    <comment ref="O278" authorId="14" shapeId="0" xr:uid="{2FB644C0-0EB8-4F7C-A08B-677C87ACA039}">
      <text>
        <t>[Threaded comment]
Your version of Excel allows you to read this threaded comment; however, any edits to it will get removed if the file is opened in a newer version of Excel. Learn more: https://go.microsoft.com/fwlink/?linkid=870924
Comment:
    Bang @Febri Nahdatun ada yang ganti nih bang jadi ini
Reply:
    done ..</t>
      </text>
    </comment>
    <comment ref="O332" authorId="15" shapeId="0" xr:uid="{AB8A207A-403A-4142-9AAF-2971DAA9DF5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Bang ada perubahan nama bang @Economic Program Division </t>
      </text>
    </comment>
    <comment ref="AA337" authorId="16" shapeId="0" xr:uid="{80CEE9FD-857D-4859-BB91-7757C27B204F}">
      <text>
        <t>[Threaded comment]
Your version of Excel allows you to read this threaded comment; however, any edits to it will get removed if the file is opened in a newer version of Excel. Learn more: https://go.microsoft.com/fwlink/?linkid=870924
Comment:
    tambah bang @Febri Nahdatun 
Reply:
    done ..</t>
      </text>
    </comment>
    <comment ref="H348" authorId="17" shapeId="0" xr:uid="{8ABF74A0-7D74-4F5A-B30F-31C2F9EB2C52}">
      <text>
        <t>[Threaded comment]
Your version of Excel allows you to read this threaded comment; however, any edits to it will get removed if the file is opened in a newer version of Excel. Learn more: https://go.microsoft.com/fwlink/?linkid=870924
Comment:
    @Febri Nahdatun @Alfiyyah Putri Nugraheni perubahan nominal yg masuk ke rekening
Reply:
    - Done akan terupdate ke Power BI
- Untuk data ke Mitra tidak menampilkan nominal ya mba ..</t>
      </text>
    </comment>
    <comment ref="H379" authorId="18" shapeId="0" xr:uid="{15A7C980-41AB-4E33-B22A-CEF582AB1D15}">
      <text>
        <t>[Threaded comment]
Your version of Excel allows you to read this threaded comment; however, any edits to it will get removed if the file is opened in a newer version of Excel. Learn more: https://go.microsoft.com/fwlink/?linkid=870924
Comment:
    2.599.000</t>
      </text>
    </comment>
    <comment ref="J379" authorId="19" shapeId="0" xr:uid="{F0C5BDF3-7676-4E21-B5C0-D9BF747AAE1D}">
      <text>
        <t>[Threaded comment]
Your version of Excel allows you to read this threaded comment; however, any edits to it will get removed if the file is opened in a newer version of Excel. Learn more: https://go.microsoft.com/fwlink/?linkid=870924
Comment:
    Premium jadi 1/7 sapi</t>
      </text>
    </comment>
    <comment ref="H380" authorId="20" shapeId="0" xr:uid="{AD9F4092-6365-4279-99CA-CA7B5241FFFF}">
      <text>
        <t>[Threaded comment]
Your version of Excel allows you to read this threaded comment; however, any edits to it will get removed if the file is opened in a newer version of Excel. Learn more: https://go.microsoft.com/fwlink/?linkid=870924
Comment:
    1949000</t>
      </text>
    </comment>
    <comment ref="J380" authorId="21" shapeId="0" xr:uid="{37D28ED7-52AC-474C-8D7E-BD4439661FA4}">
      <text>
        <t>[Threaded comment]
Your version of Excel allows you to read this threaded comment; however, any edits to it will get removed if the file is opened in a newer version of Excel. Learn more: https://go.microsoft.com/fwlink/?linkid=870924
Comment:
    kambing jadi 1/7 sapi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tc={32DFC58F-01B1-4EFA-BF3A-0054A0356F14}</author>
    <author>tc={F2E6680C-1855-4994-9078-9C4AB430BDE1}</author>
  </authors>
  <commentList>
    <comment ref="I116" authorId="0" shapeId="0" xr:uid="{32DFC58F-01B1-4EFA-BF3A-0054A0356F1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@Azmi Satri mba, ini jadi confirmed atas rekening koran 9/7/22 13.24 ya
</t>
      </text>
    </comment>
    <comment ref="I122" authorId="1" shapeId="0" xr:uid="{F2E6680C-1855-4994-9078-9C4AB430BDE1}">
      <text>
        <t>[Threaded comment]
Your version of Excel allows you to read this threaded comment; however, any edits to it will get removed if the file is opened in a newer version of Excel. Learn more: https://go.microsoft.com/fwlink/?linkid=870924
Comment:
    @Azmi Satri mba, ini jadi confirmed atas rekening koran transferan nurfiah ya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tc={890789E6-7308-4DCF-A0BB-9636FF65B119}</author>
    <author>tc={19917682-F4FC-4DD8-A73E-812A3D32BA40}</author>
    <author>tc={387E1EB7-5ACC-47C9-B9CB-02EE23D9C2FC}</author>
    <author>tc={B31CB22C-9C37-41D0-A4FA-46990D1BE0DD}</author>
    <author>tc={C4C0F657-51C6-4D08-8ABE-EE930250F617}</author>
    <author>tc={B93DF11A-8762-4853-8AC3-5E4AE68D7EF3}</author>
    <author>tc={0D3DD820-571D-4899-947A-5B7ECBEF9E0D}</author>
    <author>tc={208E4E2A-5BDD-41BC-859E-82C91E4002C8}</author>
    <author>tc={74AD3A24-760D-4EF5-AA4A-2F80B3E4DF76}</author>
    <author>tc={60120D70-43D6-4C35-9D05-09E695618E57}</author>
    <author>tc={3B7EA332-FD8F-4B26-AE05-173A9D40D470}</author>
    <author>tc={A36B1D12-B72B-4620-A4B0-34B1E935BA07}</author>
    <author>tc={E333489D-F941-4B14-8BA9-F39215D45564}</author>
    <author>tc={8594854D-8F3A-4063-8A2B-B6BE2DC4AE23}</author>
    <author>tc={B5E45491-C25F-4831-897B-3071F1404247}</author>
    <author>tc={74A5F1C1-EBB5-4144-8A24-F444604940F3}</author>
    <author>tc={986B6CCA-FFC8-4CDE-8A03-3530934682DE}</author>
    <author>tc={0C774F48-F225-4DB9-AF4B-E8011C2BF401}</author>
    <author>tc={204D5959-096E-48A7-926A-B1455E14229E}</author>
    <author>tc={42F0FB4A-2A92-41F7-89AA-E843E233E587}</author>
    <author>tc={131E783B-E4A7-4891-AE42-8E247405748A}</author>
    <author>tc={3A5FFD8D-58A3-440C-A6C0-C32D3A765694}</author>
  </authors>
  <commentList>
    <comment ref="O38" authorId="0" shapeId="0" xr:uid="{890789E6-7308-4DCF-A0BB-9636FF65B11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Ini juga bu @Wahidahtul Mukaromah </t>
      </text>
    </comment>
    <comment ref="G43" authorId="1" shapeId="0" xr:uid="{19917682-F4FC-4DD8-A73E-812A3D32BA40}">
      <text>
        <t>[Threaded comment]
Your version of Excel allows you to read this threaded comment; however, any edits to it will get removed if the file is opened in a newer version of Excel. Learn more: https://go.microsoft.com/fwlink/?linkid=870924
Comment:
    Kanal pembayaran berbeda dengan pengisian di form</t>
      </text>
    </comment>
    <comment ref="I45" authorId="2" shapeId="0" xr:uid="{387E1EB7-5ACC-47C9-B9CB-02EE23D9C2FC}">
      <text>
        <t>[Threaded comment]
Your version of Excel allows you to read this threaded comment; however, any edits to it will get removed if the file is opened in a newer version of Excel. Learn more: https://go.microsoft.com/fwlink/?linkid=870924
Comment:
    @Alfiyyah Putri Nugraheni ini beneran udah dianggap masuk ya dananya?
Reply:
    aman bu</t>
      </text>
    </comment>
    <comment ref="E64" authorId="3" shapeId="0" xr:uid="{B31CB22C-9C37-41D0-A4FA-46990D1BE0D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Nama donaturnya Pak Joni, tapi niat kurbannya untuk pak yusuf muko dan keluarga</t>
      </text>
    </comment>
    <comment ref="L70" authorId="4" shapeId="0" xr:uid="{C4C0F657-51C6-4D08-8ABE-EE930250F617}">
      <text>
        <t>[Threaded comment]
Your version of Excel allows you to read this threaded comment; however, any edits to it will get removed if the file is opened in a newer version of Excel. Learn more: https://go.microsoft.com/fwlink/?linkid=870924
Comment:
    @Alfiyyah Putri Nugraheni ini ada 2 fiy</t>
      </text>
    </comment>
    <comment ref="N82" authorId="5" shapeId="0" xr:uid="{B93DF11A-8762-4853-8AC3-5E4AE68D7EF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Ada perubahan ya bu @Wahidahtul Mukaromah . Baru dikonfirmasi 
Reply:
    oke
</t>
      </text>
    </comment>
    <comment ref="N87" authorId="6" shapeId="0" xr:uid="{0D3DD820-571D-4899-947A-5B7ECBEF9E0D}">
      <text>
        <t>[Threaded comment]
Your version of Excel allows you to read this threaded comment; however, any edits to it will get removed if the file is opened in a newer version of Excel. Learn more: https://go.microsoft.com/fwlink/?linkid=870924
Comment:
    Bu ini masuk fundraiser HO @Wahidahtul Mukaromah 
Reply:
    Nanti pencatatannya gimana untuk membedakan itu khusus distribusi Padang</t>
      </text>
    </comment>
    <comment ref="K91" authorId="7" shapeId="0" xr:uid="{208E4E2A-5BDD-41BC-859E-82C91E4002C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@Alfiyyah Putri Nugraheni dibukti tf notifnya kambing, ada update kah?
</t>
      </text>
    </comment>
    <comment ref="K92" authorId="8" shapeId="0" xr:uid="{74AD3A24-760D-4EF5-AA4A-2F80B3E4DF76}">
      <text>
        <t>[Threaded comment]
Your version of Excel allows you to read this threaded comment; however, any edits to it will get removed if the file is opened in a newer version of Excel. Learn more: https://go.microsoft.com/fwlink/?linkid=870924
Comment:
    @Alfiyyah Putri Nugraheni dibukti tf kambing jadinya ke sapi ya?</t>
      </text>
    </comment>
    <comment ref="L93" authorId="9" shapeId="0" xr:uid="{60120D70-43D6-4C35-9D05-09E695618E57}">
      <text>
        <t>[Threaded comment]
Your version of Excel allows you to read this threaded comment; however, any edits to it will get removed if the file is opened in a newer version of Excel. Learn more: https://go.microsoft.com/fwlink/?linkid=870924
Comment:
    @Alfiyyah Putri Nugraheni nama mudhohi sesuai di sheet padang atau ini ya? karena beda nih</t>
      </text>
    </comment>
    <comment ref="K96" authorId="10" shapeId="0" xr:uid="{3B7EA332-FD8F-4B26-AE05-173A9D40D470}">
      <text>
        <t>[Threaded comment]
Your version of Excel allows you to read this threaded comment; however, any edits to it will get removed if the file is opened in a newer version of Excel. Learn more: https://go.microsoft.com/fwlink/?linkid=870924
Comment:
    Bu cara nambahin sapi premium gimana? @Wahidahtul Mukaromah 
Reply:
    done ya
Reply:
    @Alfiyyah Putri Nugraheni kalau dari bukti transfer ini masuknya 1/7 sapi premium ya?</t>
      </text>
    </comment>
    <comment ref="L97" authorId="11" shapeId="0" xr:uid="{A36B1D12-B72B-4620-A4B0-34B1E935BA07}">
      <text>
        <t>[Threaded comment]
Your version of Excel allows you to read this threaded comment; however, any edits to it will get removed if the file is opened in a newer version of Excel. Learn more: https://go.microsoft.com/fwlink/?linkid=870924
Comment:
    valid bu an ybs
Reply:
    siap</t>
      </text>
    </comment>
    <comment ref="E101" authorId="12" shapeId="0" xr:uid="{E333489D-F941-4B14-8BA9-F39215D45564}">
      <text>
        <t>[Threaded comment]
Your version of Excel allows you to read this threaded comment; however, any edits to it will get removed if the file is opened in a newer version of Excel. Learn more: https://go.microsoft.com/fwlink/?linkid=870924
Comment:
    Padang bu @Wahidahtul Mukaromah 
Reply:
    oke</t>
      </text>
    </comment>
    <comment ref="L104" authorId="13" shapeId="0" xr:uid="{8594854D-8F3A-4063-8A2B-B6BE2DC4AE2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Udah ada namanya ya BU @Wahidahtul Mukaromah </t>
      </text>
    </comment>
    <comment ref="L106" authorId="14" shapeId="0" xr:uid="{B5E45491-C25F-4831-897B-3071F140424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udah ada namnya bu @Wahidahtul Mukaromah 
Reply:
    ok
</t>
      </text>
    </comment>
    <comment ref="N140" authorId="15" shapeId="0" xr:uid="{74A5F1C1-EBB5-4144-8A24-F444604940F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@Alfiyyah Putri Nugraheni ini fundrisernya Jakarta?
</t>
      </text>
    </comment>
    <comment ref="L193" authorId="16" shapeId="0" xr:uid="{986B6CCA-FFC8-4CDE-8A03-3530934682D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ada penambahan nama kak @Lily Amalia @Annisa Putri </t>
      </text>
    </comment>
    <comment ref="E201" authorId="17" shapeId="0" xr:uid="{0C774F48-F225-4DB9-AF4B-E8011C2BF401}">
      <text>
        <t>[Threaded comment]
Your version of Excel allows you to read this threaded comment; however, any edits to it will get removed if the file is opened in a newer version of Excel. Learn more: https://go.microsoft.com/fwlink/?linkid=870924
Comment:
    nama pekurban dan petransfer beda kak @Isna Fauzia 
Reply:
    Bu Lulul</t>
      </text>
    </comment>
    <comment ref="L244" authorId="18" shapeId="0" xr:uid="{204D5959-096E-48A7-926A-B1455E14229E}">
      <text>
        <t>[Threaded comment]
Your version of Excel allows you to read this threaded comment; however, any edits to it will get removed if the file is opened in a newer version of Excel. Learn more: https://go.microsoft.com/fwlink/?linkid=870924
Comment:
    @Tara Nurfathi Widyarani minta tolong dikonfirmasi nama penulisan nama pekurbannya ya, sepertinya ybs ada salah input nama di web
Reply:
    @Wahidahtul Mukaromah bu sudah dikoreksi ya datanya</t>
      </text>
    </comment>
    <comment ref="H254" authorId="19" shapeId="0" xr:uid="{42F0FB4A-2A92-41F7-89AA-E843E233E58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kelebihan menjadi infak
Reply:
    tf 2.007.180, kelebihan 62.180 dimasukan ke sedekah daging
</t>
      </text>
    </comment>
    <comment ref="L351" authorId="20" shapeId="0" xr:uid="{131E783B-E4A7-4891-AE42-8E247405748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@Alfiyyah Putri Nugraheni sama kalau yg kaya gini jangan dimerge
Reply:
    done kak @Tara Nurfathi Widyarani </t>
      </text>
    </comment>
    <comment ref="H380" authorId="21" shapeId="0" xr:uid="{3A5FFD8D-58A3-440C-A6C0-C32D3A765694}">
      <text>
        <t>[Threaded comment]
Your version of Excel allows you to read this threaded comment; however, any edits to it will get removed if the file is opened in a newer version of Excel. Learn more: https://go.microsoft.com/fwlink/?linkid=870924
Comment:
    Sebelumnya prmeium, kelebihan sedang ditanyakan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<sst xmlns="http://schemas.openxmlformats.org/spreadsheetml/2006/main" count="9526" uniqueCount="1937">
  <si>
    <t>Pengisian oleh CRM</t>
  </si>
  <si>
    <t>Pengisian Digital Transaksi</t>
  </si>
  <si>
    <t>Pengisian Database</t>
  </si>
  <si>
    <t>No.</t>
  </si>
  <si>
    <t>Tanggal</t>
  </si>
  <si>
    <t>Invoice</t>
  </si>
  <si>
    <t>Sapaan</t>
  </si>
  <si>
    <t>Nama Donatur</t>
  </si>
  <si>
    <t>Pembayaran</t>
  </si>
  <si>
    <t>Kanal Transaksi</t>
  </si>
  <si>
    <t>Nominal</t>
  </si>
  <si>
    <t>Bukti Transfer</t>
  </si>
  <si>
    <t>Hewan Kurban</t>
  </si>
  <si>
    <t>Jenis Kurban</t>
  </si>
  <si>
    <t>Jumlah Paket Kurban</t>
  </si>
  <si>
    <t>Jumlah Mudhohi</t>
  </si>
  <si>
    <t>ID Donatur</t>
  </si>
  <si>
    <t>Nama Mudhohi</t>
  </si>
  <si>
    <t>Segmentasi</t>
  </si>
  <si>
    <t>Kanwil</t>
  </si>
  <si>
    <t>Validasi CRM</t>
  </si>
  <si>
    <t>Bukti Pembayaran (BSQ)</t>
  </si>
  <si>
    <t>Validasi Keu</t>
  </si>
  <si>
    <t>MDR</t>
  </si>
  <si>
    <t xml:space="preserve"> Admin </t>
  </si>
  <si>
    <t xml:space="preserve"> PPN  </t>
  </si>
  <si>
    <t xml:space="preserve"> PPH 23 </t>
  </si>
  <si>
    <t xml:space="preserve"> Total Potongan </t>
  </si>
  <si>
    <t xml:space="preserve"> Nominal Bersih </t>
  </si>
  <si>
    <t>Control Tim Database</t>
  </si>
  <si>
    <t>Lokasi Pendistribusian</t>
  </si>
  <si>
    <t>Pengiriman Quick Report</t>
  </si>
  <si>
    <t>Tf Langsung</t>
  </si>
  <si>
    <t>Ibu</t>
  </si>
  <si>
    <t>Irene Kusumaningdyah</t>
  </si>
  <si>
    <t>Bank transfer</t>
  </si>
  <si>
    <t>BRI</t>
  </si>
  <si>
    <t>Irene Kusumaningdyah.jpeg</t>
  </si>
  <si>
    <t>1/7 Sapi</t>
  </si>
  <si>
    <t>Nasional</t>
  </si>
  <si>
    <t>BRIL52324</t>
  </si>
  <si>
    <t>IRENE KUSUMANINGDYAH</t>
  </si>
  <si>
    <t>BRI Group</t>
  </si>
  <si>
    <t>Surabaya</t>
  </si>
  <si>
    <t>Valid</t>
  </si>
  <si>
    <t>Terkirim</t>
  </si>
  <si>
    <t>Desa Silea Jaya, Kec. Buke, Kab.Konawe Selatan, Prov Sulawesi Tenggara</t>
  </si>
  <si>
    <t>Done</t>
  </si>
  <si>
    <t>DB2022061303885</t>
  </si>
  <si>
    <t>Bapak</t>
  </si>
  <si>
    <t>Asep Sapaat</t>
  </si>
  <si>
    <t>Online</t>
  </si>
  <si>
    <t>BRI VA</t>
  </si>
  <si>
    <t>Confirmed</t>
  </si>
  <si>
    <t>Kambing Medium</t>
  </si>
  <si>
    <t>BRIL51727</t>
  </si>
  <si>
    <t>ASEP SAPAAT</t>
  </si>
  <si>
    <t>Umum</t>
  </si>
  <si>
    <t>Head Office</t>
  </si>
  <si>
    <t>Dusun Banyunganti Kidul, Desa Kaliagung, Kecamatan Sentolo, Kab. Kulonprogo, DIY</t>
  </si>
  <si>
    <t>DB2022061503894</t>
  </si>
  <si>
    <t>Wahidahtul Mukaromah</t>
  </si>
  <si>
    <t>tf kurban an Hazrina Maryam Mufidah.jpg</t>
  </si>
  <si>
    <t>BRIL51731</t>
  </si>
  <si>
    <t>HAZRINA MARYAM MUFIDAH</t>
  </si>
  <si>
    <t>YBM BRILiaN</t>
  </si>
  <si>
    <t>Desa Anggokoti, Kec. Buke, Kab.Konawe Selatan, Prov Sulawesi Tenggara</t>
  </si>
  <si>
    <t>DB2022061503895</t>
  </si>
  <si>
    <t>Gito Wardoyo</t>
  </si>
  <si>
    <t>tf kurban an gito wardoyo.jpg</t>
  </si>
  <si>
    <t>Sapi</t>
  </si>
  <si>
    <t>BRIL00311</t>
  </si>
  <si>
    <t>GITO WARDOYO</t>
  </si>
  <si>
    <t>Banten</t>
  </si>
  <si>
    <t>Desa Suka Mukti, Kec. Lalembu, Kab. Konawe Selatan, Prov. Sulawesi Tenggara</t>
  </si>
  <si>
    <t>-</t>
  </si>
  <si>
    <t>ISNEN SAHADAH</t>
  </si>
  <si>
    <t>SAVITRI ANGGITA KUSUMAWARDANI</t>
  </si>
  <si>
    <t>BIMO SATRIA ISWARA</t>
  </si>
  <si>
    <t>SADEWO ADI SATRIA</t>
  </si>
  <si>
    <t>GAYATRI NUR AISYAH EL RAHMADANI</t>
  </si>
  <si>
    <t>Hery Sulistiono</t>
  </si>
  <si>
    <t>Tf Kurban an Hery Sulistiono.jpg</t>
  </si>
  <si>
    <t>Kambing Premium</t>
  </si>
  <si>
    <t>BRIL01156</t>
  </si>
  <si>
    <t>HERY SULISTIONO</t>
  </si>
  <si>
    <t>Malang</t>
  </si>
  <si>
    <t>DB2022061603896</t>
  </si>
  <si>
    <t>Debra Murniati</t>
  </si>
  <si>
    <t>BRIL00464</t>
  </si>
  <si>
    <t>DEBRA MURNIATI</t>
  </si>
  <si>
    <t>DB2022061703898</t>
  </si>
  <si>
    <t>Shinta Fabeani</t>
  </si>
  <si>
    <t>tf kurban Ervansyah.jpg</t>
  </si>
  <si>
    <t>BRIL11476</t>
  </si>
  <si>
    <t>ERVANSYAH DAN KELUARGA</t>
  </si>
  <si>
    <t>Bandung</t>
  </si>
  <si>
    <t xml:space="preserve">DB2022061703901 </t>
  </si>
  <si>
    <t>M Abdul Malik</t>
  </si>
  <si>
    <t>TF Kurban Moch Abdul Malik.jpg</t>
  </si>
  <si>
    <t>BRIL25567</t>
  </si>
  <si>
    <t>ATHAR SAUQI AZZAHIDI</t>
  </si>
  <si>
    <t>DB2022061703903</t>
  </si>
  <si>
    <t>Atmi Pawestri</t>
  </si>
  <si>
    <t>Tf Kurban Atmi Pawestri.jpg</t>
  </si>
  <si>
    <t>BRIL52211</t>
  </si>
  <si>
    <t>ATMI PAWESTRI</t>
  </si>
  <si>
    <t xml:space="preserve">Seno Hadi Broto </t>
  </si>
  <si>
    <t>tf seno hadi broto.jpg</t>
  </si>
  <si>
    <t>BRIL06086</t>
  </si>
  <si>
    <t xml:space="preserve">SENO HADI BROTO </t>
  </si>
  <si>
    <t>DB2022061803905</t>
  </si>
  <si>
    <t>Andra Ruyus Mani</t>
  </si>
  <si>
    <t>BRIL00565</t>
  </si>
  <si>
    <t>ANDRA RUYUS MANI</t>
  </si>
  <si>
    <t>Denpasar</t>
  </si>
  <si>
    <t>Syaeful Ulum</t>
  </si>
  <si>
    <t xml:space="preserve">BRI </t>
  </si>
  <si>
    <t>Tf Syaeful Ulum</t>
  </si>
  <si>
    <t>BRIL52325</t>
  </si>
  <si>
    <t>SYAEFUL ULUM</t>
  </si>
  <si>
    <t>Semarang</t>
  </si>
  <si>
    <t>DB2022062003908</t>
  </si>
  <si>
    <t>Akhmad Aldi</t>
  </si>
  <si>
    <t>Bank Transfer</t>
  </si>
  <si>
    <t>BRIL00881</t>
  </si>
  <si>
    <t>DIANA PERMATA SARI</t>
  </si>
  <si>
    <t>Jakarta</t>
  </si>
  <si>
    <t>Desa Adaka Jaya, Kec. Buke, Kab.Konawe Selatan, Prov Sulawesi Tenggara</t>
  </si>
  <si>
    <t>Isna Irawan</t>
  </si>
  <si>
    <t>Tf Isna Irawan</t>
  </si>
  <si>
    <t>BRIL52326</t>
  </si>
  <si>
    <t>ISNA IRAWAN DAN KELUARGA</t>
  </si>
  <si>
    <t>Dusun Bongoskenti, Kelurahan Murtigading, Kecamatan Sanden, Kabupaten Bantul, DIY</t>
  </si>
  <si>
    <t>DB2022062103909</t>
  </si>
  <si>
    <t>Reza Afriansyah</t>
  </si>
  <si>
    <t>BRIL51767</t>
  </si>
  <si>
    <t>AMAD SULAIMAN BIN HARYANTO</t>
  </si>
  <si>
    <t>NURUL HUDA BINTI H.MUHAMMAD SALEH</t>
  </si>
  <si>
    <t>REZA AFRIANSYAH BIN AMAD SULAIMAN</t>
  </si>
  <si>
    <t>DB2022062203911</t>
  </si>
  <si>
    <t>Amam Sukriyanto</t>
  </si>
  <si>
    <t>tf kurban an amam.jpg</t>
  </si>
  <si>
    <t>BRIL00072</t>
  </si>
  <si>
    <t>AMAM SUKRIYANTO</t>
  </si>
  <si>
    <t>ARINTA DAMAYANTI</t>
  </si>
  <si>
    <t>SALSABILA REGATTA SUKRIYANTO</t>
  </si>
  <si>
    <t>HALIZAH AULIYA SUKRIYANTO</t>
  </si>
  <si>
    <t>OZZY ALFIRDAUSY SUKRIYANTO</t>
  </si>
  <si>
    <t>ATI</t>
  </si>
  <si>
    <t>IRAWATI</t>
  </si>
  <si>
    <t>DB2022062203912</t>
  </si>
  <si>
    <t xml:space="preserve">Bapak </t>
  </si>
  <si>
    <t>Gabe Indrakesuma</t>
  </si>
  <si>
    <t>BRIL03181</t>
  </si>
  <si>
    <t>FILLIO JUSUF KHALIFA BIN GABE INDRAKESUMA</t>
  </si>
  <si>
    <t>DB2022062203913</t>
  </si>
  <si>
    <t xml:space="preserve">Ibu </t>
  </si>
  <si>
    <t>Otty Andesita</t>
  </si>
  <si>
    <t>BRIL00288</t>
  </si>
  <si>
    <t>OTTY ANDESITA</t>
  </si>
  <si>
    <t>Budi Siswanto</t>
  </si>
  <si>
    <t>tf kurban an budi siswanto.jpg</t>
  </si>
  <si>
    <t>BRIL00193</t>
  </si>
  <si>
    <t>BUDI SISWANTO BIN M. OERIP SOEDJARWO</t>
  </si>
  <si>
    <t>DB2022062203916</t>
  </si>
  <si>
    <t>Rachmat Ronny Montang</t>
  </si>
  <si>
    <t>BRIL24837</t>
  </si>
  <si>
    <t>RACHMAT RONNY MONTANG</t>
  </si>
  <si>
    <t>Makassar</t>
  </si>
  <si>
    <t>DB2022062203918</t>
  </si>
  <si>
    <t>Noor Setyo Budi Hadiyanto</t>
  </si>
  <si>
    <t>BRIL01926</t>
  </si>
  <si>
    <t>NOOR SETYO BUDI HADIYANTO</t>
  </si>
  <si>
    <t>Jayapura</t>
  </si>
  <si>
    <t>DB2022062203917</t>
  </si>
  <si>
    <t>Tuban Saparyono</t>
  </si>
  <si>
    <t>Tf Kurban an Tuban Saparyono.jpeg</t>
  </si>
  <si>
    <t>BRIL05520</t>
  </si>
  <si>
    <t>TUBAN SAPARYONO</t>
  </si>
  <si>
    <t>Banjarmasin</t>
  </si>
  <si>
    <t>DB2022062303919</t>
  </si>
  <si>
    <t>Eny Purwanti</t>
  </si>
  <si>
    <t>tf kurban an ENY PURWANTI.jpg</t>
  </si>
  <si>
    <t>BRIL20751</t>
  </si>
  <si>
    <t xml:space="preserve">
ENY PURWANTI</t>
  </si>
  <si>
    <t>Desa Amondo, Kec. Palangga Selatan, Kab.Konawe Selatan, Prov Sulawesi Tenggara</t>
  </si>
  <si>
    <t>DB2022062303921</t>
  </si>
  <si>
    <t>Shinta Listiani Poernomo</t>
  </si>
  <si>
    <t>tf kurban an Shinta Listiani Poernomo.jpg</t>
  </si>
  <si>
    <t>Kambing Standar</t>
  </si>
  <si>
    <t>BRIL13419</t>
  </si>
  <si>
    <t>SHINTA LISTIANI POERNOMO</t>
  </si>
  <si>
    <t>DB2022062303922</t>
  </si>
  <si>
    <t>Arman Jusak</t>
  </si>
  <si>
    <t>BRIL17753</t>
  </si>
  <si>
    <t>ARMAN JUSAK</t>
  </si>
  <si>
    <t>DB2022062303923</t>
  </si>
  <si>
    <t>Suci Astuti</t>
  </si>
  <si>
    <t>BRIL11196</t>
  </si>
  <si>
    <t>SUCI ASTUTI</t>
  </si>
  <si>
    <t>DB2022062303926</t>
  </si>
  <si>
    <t>Merry Mulyani</t>
  </si>
  <si>
    <t>BRIL29203</t>
  </si>
  <si>
    <t>DB2022062403928</t>
  </si>
  <si>
    <t>Mei Puspita Sari</t>
  </si>
  <si>
    <t>BRIL35396</t>
  </si>
  <si>
    <t>MEI PUSPITA SARI</t>
  </si>
  <si>
    <t>Yogyakarta</t>
  </si>
  <si>
    <t>DB2022062403929</t>
  </si>
  <si>
    <t>Hari Ahmad Syah</t>
  </si>
  <si>
    <t>BRIL51773</t>
  </si>
  <si>
    <t xml:space="preserve">
HARI AHMAD SYAH</t>
  </si>
  <si>
    <t>DB2022062403930</t>
  </si>
  <si>
    <t>Virgiawan Adi Baskara</t>
  </si>
  <si>
    <t>BRIL10586</t>
  </si>
  <si>
    <t xml:space="preserve">
VIRGIAWAN ADI BASKARA</t>
  </si>
  <si>
    <t>DB2022062403931</t>
  </si>
  <si>
    <t>Raden Aryo Bayu Bimantara</t>
  </si>
  <si>
    <t>BRIL01040</t>
  </si>
  <si>
    <t>RADEN ARYO BAYU BIMANTARA BIN HERU MALIKSJAH</t>
  </si>
  <si>
    <t>MIRA FARANTY BINTI EKO HARTONO</t>
  </si>
  <si>
    <t>DB2022062403932</t>
  </si>
  <si>
    <t>Muksalmina</t>
  </si>
  <si>
    <t>tf kurban an muhammad bin muksal.jpg</t>
  </si>
  <si>
    <t>BRIL51776</t>
  </si>
  <si>
    <t xml:space="preserve">
MUHAMMAD BIN MUKSALMINA</t>
  </si>
  <si>
    <t>Aceh</t>
  </si>
  <si>
    <t>Sigit Hastowo</t>
  </si>
  <si>
    <t>Tf an Sigit Hastowo</t>
  </si>
  <si>
    <t>BRIL00150</t>
  </si>
  <si>
    <t>SIGIT HASTOWO</t>
  </si>
  <si>
    <t>Rahmat Merdeka</t>
  </si>
  <si>
    <t>Tf Kurban an Rahmat Merdeka.jpg</t>
  </si>
  <si>
    <t>Padang</t>
  </si>
  <si>
    <t>BRIL52327</t>
  </si>
  <si>
    <t>EMIR FADLAN ASSYAROFAIN</t>
  </si>
  <si>
    <t>Jl. Dr Moh Hatta No 3, Cupak Tengah Kec Pauh Kota Padang Sumatera Barat</t>
  </si>
  <si>
    <t>EMIR FAIZ ASSALAM</t>
  </si>
  <si>
    <t>DB2022062403936</t>
  </si>
  <si>
    <t>Nico Susanto</t>
  </si>
  <si>
    <t>TF Kurban an Nico Susanto.jpeg</t>
  </si>
  <si>
    <t>BRIL22275</t>
  </si>
  <si>
    <t>NICO SUSANTO</t>
  </si>
  <si>
    <t>Rabiatul Adawiyah</t>
  </si>
  <si>
    <t>Tf kurban an Rabiatul Adawiyah.jpg</t>
  </si>
  <si>
    <t>1/7 Sapi Standar</t>
  </si>
  <si>
    <t>BRIL09645</t>
  </si>
  <si>
    <t>KELUARGA BESAR BRILIFE KANTOR WILAYAH PADANG</t>
  </si>
  <si>
    <t>DB2022062503938</t>
  </si>
  <si>
    <t>Luthfi Hidayat</t>
  </si>
  <si>
    <t>BRIL14007</t>
  </si>
  <si>
    <t>LUTHFI HIDAYAT</t>
  </si>
  <si>
    <t>DB2022062603940</t>
  </si>
  <si>
    <t>Irwan Roesmawan</t>
  </si>
  <si>
    <t>BRIL11976</t>
  </si>
  <si>
    <t>IRWAN ROESMAWAN</t>
  </si>
  <si>
    <t>DB2022062603941</t>
  </si>
  <si>
    <t>Yuni Khodijah</t>
  </si>
  <si>
    <t>BRIL39781</t>
  </si>
  <si>
    <t xml:space="preserve">
YUNI KHODIJAH</t>
  </si>
  <si>
    <t>DB2022062703942</t>
  </si>
  <si>
    <t>Untoro Widagdo</t>
  </si>
  <si>
    <t>BRIL10668</t>
  </si>
  <si>
    <t>UNTORO WIDAGDO</t>
  </si>
  <si>
    <t>DB2022062703943</t>
  </si>
  <si>
    <t>Heru Langgeng Setiawan</t>
  </si>
  <si>
    <t>BRIL24177</t>
  </si>
  <si>
    <t>HERU LANGGENG SETIAWAN</t>
  </si>
  <si>
    <t>DB2022062703946</t>
  </si>
  <si>
    <t>Sanityasa Raharja</t>
  </si>
  <si>
    <t>BRIL04854</t>
  </si>
  <si>
    <t>SANITYASA RAHARJA</t>
  </si>
  <si>
    <t>DB2022062703947</t>
  </si>
  <si>
    <t>Arwan Zamroni</t>
  </si>
  <si>
    <t>BRIL01079</t>
  </si>
  <si>
    <t>ARWAN ZAMRONI</t>
  </si>
  <si>
    <t>Palembang</t>
  </si>
  <si>
    <t>YULI ASTUTI</t>
  </si>
  <si>
    <t>ADHI RAMDANI YUWANSYAH PUTRA</t>
  </si>
  <si>
    <t>RIFKY RAHARDIANSYAH PUTRA</t>
  </si>
  <si>
    <t>IKHSANITYAS ZAHRATUNISYA</t>
  </si>
  <si>
    <t>SRI RIZQI UTAMI BINTI DEDE NOPA</t>
  </si>
  <si>
    <t>Henry Saputra</t>
  </si>
  <si>
    <t>tf kurban an henry saputra.jpg</t>
  </si>
  <si>
    <t>BRIL07980</t>
  </si>
  <si>
    <t>HENRY SAPUTRA</t>
  </si>
  <si>
    <t>Yuda Agus Prasetya</t>
  </si>
  <si>
    <t>Bukti Transfer Yuda Agus Prasetya.jpg</t>
  </si>
  <si>
    <t>BRIL24377</t>
  </si>
  <si>
    <t>NIZAR M. DZAKI</t>
  </si>
  <si>
    <t>DB2022062703948</t>
  </si>
  <si>
    <t>Seno Adji R. SE</t>
  </si>
  <si>
    <t>Bukti Transfer Seno Adji R SE.jpg</t>
  </si>
  <si>
    <t>BRIL00187</t>
  </si>
  <si>
    <t>R.SENO ADJI DAN KELUARGA</t>
  </si>
  <si>
    <t>Bambang Widihasmoro</t>
  </si>
  <si>
    <t>Tf kurban an bambang widihasmoro.jpg</t>
  </si>
  <si>
    <t>BRIL00239</t>
  </si>
  <si>
    <t>M. RAFIQ DEWAJI BIN BAMBANG WIDIHASMORO</t>
  </si>
  <si>
    <t>Tersedia</t>
  </si>
  <si>
    <t>Najibah Nur Annisa</t>
  </si>
  <si>
    <t>tf kurban an Najibah Nur Annisa.jpg</t>
  </si>
  <si>
    <t>BRIL52331</t>
  </si>
  <si>
    <t>AULIA PRARIADI WIBOWO</t>
  </si>
  <si>
    <t>DB2022062703949</t>
  </si>
  <si>
    <t>Dodi Selamet Rohadi</t>
  </si>
  <si>
    <t>Permata VA</t>
  </si>
  <si>
    <t>BRIL51833</t>
  </si>
  <si>
    <t>FARAH SABINA HADIYANI</t>
  </si>
  <si>
    <t>FAIRUZ RAISSA ANDINA</t>
  </si>
  <si>
    <t>Firsandy Arzan</t>
  </si>
  <si>
    <t>Tf kurban an Firsandy Arzan Monte.jpg</t>
  </si>
  <si>
    <t>BRIL01993</t>
  </si>
  <si>
    <t>KAIMANA</t>
  </si>
  <si>
    <t>Nursyita Pratini</t>
  </si>
  <si>
    <t>Bukti Tf Nursyita Pratini</t>
  </si>
  <si>
    <t>BRIL10096</t>
  </si>
  <si>
    <t>ALMH. YENNI RUSBIATY RUSNANDAR</t>
  </si>
  <si>
    <t>DB2022062803952</t>
  </si>
  <si>
    <t>Sukesta Mohamad</t>
  </si>
  <si>
    <t>OVO</t>
  </si>
  <si>
    <t>BRIL51953</t>
  </si>
  <si>
    <t>SUKESTA MOHAMAD</t>
  </si>
  <si>
    <t>DB2022062803953</t>
  </si>
  <si>
    <t>Saudari</t>
  </si>
  <si>
    <t>Condro Sri Mareta Anastasia</t>
  </si>
  <si>
    <t>BRIL05685</t>
  </si>
  <si>
    <t>CONDRO SRI MARETA ANASTASIA</t>
  </si>
  <si>
    <t>DB2022062803954</t>
  </si>
  <si>
    <t>Suhodo prajitno</t>
  </si>
  <si>
    <t>BRIL01086</t>
  </si>
  <si>
    <t>SUHODO PRAJITNO</t>
  </si>
  <si>
    <t>DB2022062803956</t>
  </si>
  <si>
    <t>Ghiant Masua Khols</t>
  </si>
  <si>
    <t>BRIL52133</t>
  </si>
  <si>
    <t>GHIANT MASUA KHOLS</t>
  </si>
  <si>
    <t>Agus Purnomo</t>
  </si>
  <si>
    <t>tf kurban an agus purnomo.jpg</t>
  </si>
  <si>
    <t>BRIL01357</t>
  </si>
  <si>
    <t>AGUS PURNOM0</t>
  </si>
  <si>
    <t>Khaerun Nissa Rizfani</t>
  </si>
  <si>
    <t>BSI</t>
  </si>
  <si>
    <t>Bukti Tf Fani Indah Habib</t>
  </si>
  <si>
    <t>BRIL52328</t>
  </si>
  <si>
    <t>KHAERUN NISA RIZFANI</t>
  </si>
  <si>
    <t>Indah Yunita</t>
  </si>
  <si>
    <t>BRIL52329</t>
  </si>
  <si>
    <t>INDAH YUNITA</t>
  </si>
  <si>
    <t>Habiburrahman</t>
  </si>
  <si>
    <t>BRIL52330</t>
  </si>
  <si>
    <t>HABIBURRAHMAN</t>
  </si>
  <si>
    <t>DB2022062803960</t>
  </si>
  <si>
    <t>Linda Widiarsih</t>
  </si>
  <si>
    <t>Mandiri VA</t>
  </si>
  <si>
    <t>BRIL51751</t>
  </si>
  <si>
    <t>LINDA WIDIARSIH</t>
  </si>
  <si>
    <t>DB2022062803963</t>
  </si>
  <si>
    <t>Joni Ardiansyah</t>
  </si>
  <si>
    <t>BRIL23842</t>
  </si>
  <si>
    <t>H. M. YUSUF MUKO BIN MUKO SEKELUARGA BESAR</t>
  </si>
  <si>
    <t>DB2022062803965</t>
  </si>
  <si>
    <t>Abdul Muttaqien</t>
  </si>
  <si>
    <t>BRIL02234</t>
  </si>
  <si>
    <t>MAHESWARA RAFIF FARZANA</t>
  </si>
  <si>
    <t>DB2022062803964</t>
  </si>
  <si>
    <t>Husnani</t>
  </si>
  <si>
    <t>Bukti Transfer Husnani.jpg</t>
  </si>
  <si>
    <t>BRIL30490</t>
  </si>
  <si>
    <t>ALM. MUHAMMAD SYIRI</t>
  </si>
  <si>
    <t>Raisa Ruslan Binti Ruslan</t>
  </si>
  <si>
    <t>Tf Kurban an Raisa.jpg</t>
  </si>
  <si>
    <t>BRIL13320</t>
  </si>
  <si>
    <t>AHYAD NASUTION BIN AHMAD KHAIRI NASUTION</t>
  </si>
  <si>
    <t>RAISA RUSLAN BINTI RUSLAN</t>
  </si>
  <si>
    <t>DB2022062903966</t>
  </si>
  <si>
    <t>Desi Herlinawati</t>
  </si>
  <si>
    <t>Bukti Transfer Desi Herlinawati.jpg</t>
  </si>
  <si>
    <t>BRIL01191</t>
  </si>
  <si>
    <t>DESI HERLINAWATI</t>
  </si>
  <si>
    <t>DB2022062903967</t>
  </si>
  <si>
    <t>Alya Nailah Suha Septita</t>
  </si>
  <si>
    <t>BRIL52323</t>
  </si>
  <si>
    <t>ALYA NAILAH SUHA SEPTITA</t>
  </si>
  <si>
    <t>DB2022062903969</t>
  </si>
  <si>
    <t>Meidy Suryedi</t>
  </si>
  <si>
    <t>BRIL05746</t>
  </si>
  <si>
    <t>MEIDY SURYEDI</t>
  </si>
  <si>
    <t>DB2022062903971</t>
  </si>
  <si>
    <t>YANIZ WAHYU ASTARI</t>
  </si>
  <si>
    <t>BRIL04281</t>
  </si>
  <si>
    <t>REZA ARDIAN</t>
  </si>
  <si>
    <t>DB2022062903972</t>
  </si>
  <si>
    <t>Amelia Erliana Sari</t>
  </si>
  <si>
    <t>BRIL06769</t>
  </si>
  <si>
    <t>AMELIA ERLIANA SARI</t>
  </si>
  <si>
    <t>DB2022062903974</t>
  </si>
  <si>
    <t>Didik Gunawan Prasetyo</t>
  </si>
  <si>
    <t>confirmed</t>
  </si>
  <si>
    <t>BRIL01050</t>
  </si>
  <si>
    <t>DIDIK GUNAWAN PRASETYO</t>
  </si>
  <si>
    <t>DB2022062903975</t>
  </si>
  <si>
    <t>Nunung Nurhayaty</t>
  </si>
  <si>
    <t>BRIL00820</t>
  </si>
  <si>
    <t>ELAN NURHADI PURWANTO BIN ADI PURNOMO</t>
  </si>
  <si>
    <t>DB2022062903976</t>
  </si>
  <si>
    <t>Yustiana rezki perwira</t>
  </si>
  <si>
    <t>BRIL33779</t>
  </si>
  <si>
    <t>YUSTIANA REZKI PERWIRA</t>
  </si>
  <si>
    <t>Raden Erik Mulyadin</t>
  </si>
  <si>
    <t>Konf Keu</t>
  </si>
  <si>
    <t>1/7 Sapi Premium</t>
  </si>
  <si>
    <t>BRIL03017</t>
  </si>
  <si>
    <t>RADEN ERIK MULYADIN</t>
  </si>
  <si>
    <t>Doni Afriandi</t>
  </si>
  <si>
    <t>tf kurban an doni afriandi.jpg</t>
  </si>
  <si>
    <t>BRIL08215</t>
  </si>
  <si>
    <t>DONI AFRIANDI</t>
  </si>
  <si>
    <t>Panji Kurniawan</t>
  </si>
  <si>
    <t>SABAINARA ANJANI LAKSMI BIN PANJI KURNIAWAN</t>
  </si>
  <si>
    <t>Narto Laksono</t>
  </si>
  <si>
    <t>Sapi Premium</t>
  </si>
  <si>
    <t>BRIL00397</t>
  </si>
  <si>
    <t>NARTO LAKSONO</t>
  </si>
  <si>
    <t>JULIA SUDARMIATI</t>
  </si>
  <si>
    <t>ADITYA BIMO L</t>
  </si>
  <si>
    <t>REINALDY BAYU L</t>
  </si>
  <si>
    <t>AL MAZA ILHAM L</t>
  </si>
  <si>
    <t>SUDJIAH DAN</t>
  </si>
  <si>
    <t>SOEPARDIJAH</t>
  </si>
  <si>
    <t>Reno Adrian Zainal</t>
  </si>
  <si>
    <t>Tf an Reno Adrian</t>
  </si>
  <si>
    <t>BRIL01788</t>
  </si>
  <si>
    <t>RENO ADRIAN ZAINAL</t>
  </si>
  <si>
    <t>DB2022063003980</t>
  </si>
  <si>
    <t>Adit</t>
  </si>
  <si>
    <t>BRIL52335</t>
  </si>
  <si>
    <t>ADITIA PRASETIA DAN KELUARGA</t>
  </si>
  <si>
    <t>DB2022063003981</t>
  </si>
  <si>
    <t>Nanda Fatriansyah</t>
  </si>
  <si>
    <t>Mandri ATM</t>
  </si>
  <si>
    <t>BRIL24087</t>
  </si>
  <si>
    <t>NANDA FATRIANSYAH</t>
  </si>
  <si>
    <t>DB2022063003982</t>
  </si>
  <si>
    <t>Sri Ardianti Pratiwi Siregar</t>
  </si>
  <si>
    <t>BNI VA</t>
  </si>
  <si>
    <t>BRIL14085</t>
  </si>
  <si>
    <t xml:space="preserve">
SRI ARDIANTI PRATIWI SIREGAR BINTI ALI YUSRAN SIREGAR</t>
  </si>
  <si>
    <t xml:space="preserve">Jakarta </t>
  </si>
  <si>
    <t>DB2022063003983</t>
  </si>
  <si>
    <t>Alya Anindita Maheswari</t>
  </si>
  <si>
    <t>BRIL52336</t>
  </si>
  <si>
    <t>ALYA ANINDITA MAHESWARI</t>
  </si>
  <si>
    <t>DB2022063003984</t>
  </si>
  <si>
    <t>Kakak</t>
  </si>
  <si>
    <t>Hanida Alia Putri</t>
  </si>
  <si>
    <t>tf kurban an hanida.jpg</t>
  </si>
  <si>
    <t>BRIL52337</t>
  </si>
  <si>
    <t>HANIDA ALIA PUTRI BINTI HARIYANTO</t>
  </si>
  <si>
    <t>DB2022063003986</t>
  </si>
  <si>
    <t>Elsa</t>
  </si>
  <si>
    <t>BRIL39441</t>
  </si>
  <si>
    <t>ELSA BINTI SULIAN NOOR</t>
  </si>
  <si>
    <t>DB2022063003988</t>
  </si>
  <si>
    <t>Rita</t>
  </si>
  <si>
    <t>BRIL51769</t>
  </si>
  <si>
    <t xml:space="preserve">
NURBAITI TAHARUDDIN</t>
  </si>
  <si>
    <t>DB2022063003977</t>
  </si>
  <si>
    <t>Feby W</t>
  </si>
  <si>
    <t>BRIL02311</t>
  </si>
  <si>
    <t>FEBY WIDHYARTO</t>
  </si>
  <si>
    <t>Medan</t>
  </si>
  <si>
    <t>valid</t>
  </si>
  <si>
    <t>ANANTA H PITALOKA</t>
  </si>
  <si>
    <t>AGASTYA S BYANTARA</t>
  </si>
  <si>
    <t>DB2022063003979</t>
  </si>
  <si>
    <t>Zhilal</t>
  </si>
  <si>
    <t>BRIL10924</t>
  </si>
  <si>
    <t>ZHILAL ELHAQ MUBARAK DAN ICHA RASTIKA</t>
  </si>
  <si>
    <t>DB2022070103989</t>
  </si>
  <si>
    <t>Ahmad Daelami</t>
  </si>
  <si>
    <t>Tf Kurban Ahamd Daelami.jpg</t>
  </si>
  <si>
    <t>BRIL52338</t>
  </si>
  <si>
    <t>ENTIN BIN H. MUHAIMIN</t>
  </si>
  <si>
    <t>DB2022070103990</t>
  </si>
  <si>
    <t>Hoki Agusta Rino Atmaja</t>
  </si>
  <si>
    <t>BRIL01179</t>
  </si>
  <si>
    <t>HOKI AGUSTA RINO ATMAJA BIN SURATNO</t>
  </si>
  <si>
    <t>DB2022070103991</t>
  </si>
  <si>
    <t>Agus Juarsa</t>
  </si>
  <si>
    <t>BRIL12829</t>
  </si>
  <si>
    <t>AGUS JUARSA BIN SUGAMA ADIWIJAYA</t>
  </si>
  <si>
    <t>DB2022070103992</t>
  </si>
  <si>
    <t>Ogi Iskandar</t>
  </si>
  <si>
    <t>Bukti Transfer Ogi Iskandar.jpg</t>
  </si>
  <si>
    <t>BRIL51763</t>
  </si>
  <si>
    <t>OGI ISKANDAR BIN IMUN SULAIMAN</t>
  </si>
  <si>
    <t>Bandar Lampung</t>
  </si>
  <si>
    <t>Dwi Iqbal Noviawan</t>
  </si>
  <si>
    <t>Tf Kurban an Dwi Iqbal Noviawan.jpg</t>
  </si>
  <si>
    <t>BRIL52339</t>
  </si>
  <si>
    <t>DWI IQBAL NOVIAWAN</t>
  </si>
  <si>
    <t>DB2022070103993</t>
  </si>
  <si>
    <t>Galih Prakarsa Gumilang</t>
  </si>
  <si>
    <t>BRIL02467</t>
  </si>
  <si>
    <t>GALIH PRAKARSA GUMILANG BIN HADI SUHARNO</t>
  </si>
  <si>
    <t>DYAH RATNA ANGGRAINI BINTI ACHMAD ANTONO</t>
  </si>
  <si>
    <t>AVICENNA GUMILANG BIN GALIH PRAKARSA GUMILANG</t>
  </si>
  <si>
    <t>DB2022070103994</t>
  </si>
  <si>
    <t>Susi Hariyani</t>
  </si>
  <si>
    <t>BRIL05353</t>
  </si>
  <si>
    <t>SUSI HARIYANI BINTI SOEMARDJO</t>
  </si>
  <si>
    <t>NOER RAMADHANTI ARYANDHINI BINTI UNGKI IRAWAN</t>
  </si>
  <si>
    <t>MUHAMAD NOOR RAYHAN ADRIANSYAH BIN UNGKI IRAWAN</t>
  </si>
  <si>
    <t>DB2022070103996</t>
  </si>
  <si>
    <t>Silfana Eka Putri Paputungan</t>
  </si>
  <si>
    <t>BRIL14475</t>
  </si>
  <si>
    <t>SILFANA EKA PUTRI PAPUTUNGAN BINTI FIRMAN KADIR PAPUTUNGAN</t>
  </si>
  <si>
    <t>Manado</t>
  </si>
  <si>
    <t>DB2022070204003</t>
  </si>
  <si>
    <t>Mochamad Rifqi Alian</t>
  </si>
  <si>
    <t>BRIL09527</t>
  </si>
  <si>
    <t>MOCHAMAD RIFQI ALIAN</t>
  </si>
  <si>
    <t>DB2022070204004</t>
  </si>
  <si>
    <t>Merry Andriani</t>
  </si>
  <si>
    <t>BRIL23065</t>
  </si>
  <si>
    <t>ALKANA YUDHA BIN ASRUL MUCHTAR</t>
  </si>
  <si>
    <t>DB2022070204007</t>
  </si>
  <si>
    <t>Yunia Pratiwi</t>
  </si>
  <si>
    <t>BRIL02900</t>
  </si>
  <si>
    <t>AZKADINA DIANDRA ALRADYA DJOYOKOESOEMO BINTI JEFFRY HADYPRASETYO DJOYOKOESOEMO</t>
  </si>
  <si>
    <t>AISHA SHANUM DJOYOKOESOEMO BINTI JEFFRY HADYPRASETYO DJOYOKOESOEMO</t>
  </si>
  <si>
    <t xml:space="preserve">Tf Langsung </t>
  </si>
  <si>
    <t>Ella Meilani</t>
  </si>
  <si>
    <t>BRIL07989</t>
  </si>
  <si>
    <t>AKMAL ADHYASA KUSUMA BIN ISMET INONU</t>
  </si>
  <si>
    <t>DB2022070204008</t>
  </si>
  <si>
    <t>Faizal</t>
  </si>
  <si>
    <t>BRIL52340</t>
  </si>
  <si>
    <t>FAIZAL BIN HUSNI ROMEDAN</t>
  </si>
  <si>
    <t>DB2022070204009</t>
  </si>
  <si>
    <t>Ahmad Faisal Nugroho</t>
  </si>
  <si>
    <t>Tf Kurban an Ahmad Faisal.jpg</t>
  </si>
  <si>
    <t>BRIL51725</t>
  </si>
  <si>
    <t>AHMAD FAISAL NUGROHO</t>
  </si>
  <si>
    <t>DB2022070204012</t>
  </si>
  <si>
    <t>Saudara</t>
  </si>
  <si>
    <t>Ilham Ramadhan</t>
  </si>
  <si>
    <t>BRIL06389</t>
  </si>
  <si>
    <t>KELUARGA ILHAM RAMADHAN BIN ISA ANSHORI</t>
  </si>
  <si>
    <t>Boghie Nara Imansyah</t>
  </si>
  <si>
    <t>Tf Boghie Nara</t>
  </si>
  <si>
    <t>BRIL09759</t>
  </si>
  <si>
    <t>BOGHIE NARA</t>
  </si>
  <si>
    <t>RR IRISDA NUKRHAYYA</t>
  </si>
  <si>
    <t>IR. SANIR RONO M.ENG</t>
  </si>
  <si>
    <t>DB2022070204011</t>
  </si>
  <si>
    <t>Nungki Sekarningrum</t>
  </si>
  <si>
    <t>confirmed by keu</t>
  </si>
  <si>
    <t>BRIL39676</t>
  </si>
  <si>
    <t>NUNGKI SEKARNINGRUM BINTI MARBITO</t>
  </si>
  <si>
    <t>DB2022070304016</t>
  </si>
  <si>
    <t>Didik Triharyanto</t>
  </si>
  <si>
    <t>tf kurban an didik triharyanto.jpg</t>
  </si>
  <si>
    <t>BRIL00919</t>
  </si>
  <si>
    <t>ALM BAPAK SATAL</t>
  </si>
  <si>
    <t>DB2022070304013</t>
  </si>
  <si>
    <t>Hamzah Sagena</t>
  </si>
  <si>
    <t>BRIL11151</t>
  </si>
  <si>
    <t>DIDI SETIAWAN HAMZAH BIN HAMZAH SAGENA</t>
  </si>
  <si>
    <t>Tf langsung</t>
  </si>
  <si>
    <t>Muhamad Indrawan Anwar</t>
  </si>
  <si>
    <t>Muhamad Indrawan Anwar.jpg</t>
  </si>
  <si>
    <t>BRIL01999</t>
  </si>
  <si>
    <t>MUHAMAD INDRAWAN ANWAR &amp; KELUARGA</t>
  </si>
  <si>
    <t>Irvan Sulthoni H.</t>
  </si>
  <si>
    <t>tf an kurban Irvan.jpg</t>
  </si>
  <si>
    <t>BRIL07581</t>
  </si>
  <si>
    <t>IRVAN SULTHONI HARIS</t>
  </si>
  <si>
    <t>DB2022070404017</t>
  </si>
  <si>
    <t>Aninta Dearima</t>
  </si>
  <si>
    <t>BRIL04840</t>
  </si>
  <si>
    <t>ANINTA DEARIMA</t>
  </si>
  <si>
    <t>DB2022070404018</t>
  </si>
  <si>
    <t>Muhammad Isa Anshori</t>
  </si>
  <si>
    <t>BRIL05889</t>
  </si>
  <si>
    <t>MUHAMMAD ISA ANSHORI BIN SAMSURI</t>
  </si>
  <si>
    <t>DB2022070404019</t>
  </si>
  <si>
    <t>Amran Hakim</t>
  </si>
  <si>
    <t>BRIL29435</t>
  </si>
  <si>
    <t>AMRAN HAKIM BIN NURDIN</t>
  </si>
  <si>
    <t>DB2022070404020</t>
  </si>
  <si>
    <t>Ridzal N</t>
  </si>
  <si>
    <t>BRIL10303</t>
  </si>
  <si>
    <t>RIDZAL NIKONANTO BIN ARMY EKONANTO</t>
  </si>
  <si>
    <t>DB2022070404021</t>
  </si>
  <si>
    <t>Gandy Kusuma Widagdo</t>
  </si>
  <si>
    <t>BRIL01087</t>
  </si>
  <si>
    <t>GANDY KUSUMA WIDAGDO BIN AGUS EKO TJAHJONO</t>
  </si>
  <si>
    <t>DB2022070404022</t>
  </si>
  <si>
    <t>Febri Syampraja</t>
  </si>
  <si>
    <t>BRIL23887</t>
  </si>
  <si>
    <t>FEBRI SYAMPRAJA BIN SYAMSUL NASRI</t>
  </si>
  <si>
    <t>DB2022070404023</t>
  </si>
  <si>
    <t>Yoga Gagah Anoraga</t>
  </si>
  <si>
    <t>ShopeePay</t>
  </si>
  <si>
    <t>BRIL10269</t>
  </si>
  <si>
    <t>YOGA GAGAH ANORAGA SEKELUARGA</t>
  </si>
  <si>
    <t>DB2022070404024</t>
  </si>
  <si>
    <t>Yoana Ustriani Binti Haji Berlan</t>
  </si>
  <si>
    <t>BRIL01177</t>
  </si>
  <si>
    <t>YOANA USTRIANI BINTI HAJI BERLAN</t>
  </si>
  <si>
    <t>DB2022070404025</t>
  </si>
  <si>
    <t>Silvia Paramita</t>
  </si>
  <si>
    <t>BRIL06828</t>
  </si>
  <si>
    <t>LIRA LUISHA DISADIANTA BINTI TITO GUSTIANDIKA</t>
  </si>
  <si>
    <t>DB2022070404026</t>
  </si>
  <si>
    <t>Fandi Azhar Pohan</t>
  </si>
  <si>
    <t>BRIL15371</t>
  </si>
  <si>
    <t>FANDI AZHAR POHAN BIN AHMAD TAQWIN POHAN</t>
  </si>
  <si>
    <t>DB2022070404027</t>
  </si>
  <si>
    <t>Tin Ria Trisna Ningrum</t>
  </si>
  <si>
    <t>BRIL52341</t>
  </si>
  <si>
    <t>TIN RIA TRISNA N BINTI MURTAM DALIMIN</t>
  </si>
  <si>
    <t>DB2022070404028</t>
  </si>
  <si>
    <t>Maherdhita Galuh Putri Octaviany</t>
  </si>
  <si>
    <t>BRIL06681</t>
  </si>
  <si>
    <t>MAHERDHITA GALUH PUTRI OCTAVIANY BINTI MUCHRAM HERKUTANTO</t>
  </si>
  <si>
    <t>Triyoga Agung Wibowo</t>
  </si>
  <si>
    <t>BRIL00869</t>
  </si>
  <si>
    <t>TRIYOGA AGUNG WIBOWO</t>
  </si>
  <si>
    <t>Insan Putra</t>
  </si>
  <si>
    <t>BRIL06429</t>
  </si>
  <si>
    <t>TRIANI AGUSTIN</t>
  </si>
  <si>
    <t>DB2022070404029</t>
  </si>
  <si>
    <t>Mantovaya Adriyana</t>
  </si>
  <si>
    <t>BRIL19737</t>
  </si>
  <si>
    <t xml:space="preserve">
MANTOVAYA ADRIYANA BINTI HARI SOEDARNO</t>
  </si>
  <si>
    <t>DB2022070404030</t>
  </si>
  <si>
    <t>Gatot Ardano</t>
  </si>
  <si>
    <t>BRIL10354</t>
  </si>
  <si>
    <t>HERU KRISTIAWAN BIN PRANOTO DAN KELUARGA</t>
  </si>
  <si>
    <t>DB2022070404031</t>
  </si>
  <si>
    <t>Tri Kenyo Kusumawati</t>
  </si>
  <si>
    <t>BRIL01295</t>
  </si>
  <si>
    <t>TRI KENYO KUSUMAWATI</t>
  </si>
  <si>
    <t>DB2022070404033</t>
  </si>
  <si>
    <t>SYAHREZA BIMA PRATAMA</t>
  </si>
  <si>
    <t>DB2022070404035</t>
  </si>
  <si>
    <t>Aathirah Valmay Priyono</t>
  </si>
  <si>
    <t>BRIL52342</t>
  </si>
  <si>
    <t>AATHIRAH VALMAY PRIYONO</t>
  </si>
  <si>
    <t>DB2022070404036</t>
  </si>
  <si>
    <t>Fatah Andiriswara Ibnu Aji</t>
  </si>
  <si>
    <t>BRIL01427</t>
  </si>
  <si>
    <t>FATAH ANDIRISWARA IBNU AJI BIN FIRMAN BUNTOLO AJI</t>
  </si>
  <si>
    <t>DB2022070404037</t>
  </si>
  <si>
    <t>Mochamad Reza Pradestama</t>
  </si>
  <si>
    <t>BRIL01512</t>
  </si>
  <si>
    <t>HANI HANDAYANI BINTI KUSNA LAKSAPUTRA</t>
  </si>
  <si>
    <t>Anna Mufidah</t>
  </si>
  <si>
    <t>BRIL13787</t>
  </si>
  <si>
    <t>ANNA MUFIDAH</t>
  </si>
  <si>
    <t>DB2022070404038</t>
  </si>
  <si>
    <t>Yosida Rosiyadi</t>
  </si>
  <si>
    <t>BRIL52343</t>
  </si>
  <si>
    <t>YOSIDA ROSIYADI</t>
  </si>
  <si>
    <t>DB2022070504047</t>
  </si>
  <si>
    <t>Juni Aspan Devi</t>
  </si>
  <si>
    <t>BRIL00359</t>
  </si>
  <si>
    <t xml:space="preserve">JUNI ASPAN DEVI BIN H.HAROEN THAHER, LENNY HERDIANY BINTI H.R.SYARIFUDDIN ZULKIFLI, MUHAMMAD FAWWAZ ABIYYU ANVILEN BIN JUNI ASPAN DEVI, RATU ALMAS NAURAH ANVILEN BINTI JUNI </t>
  </si>
  <si>
    <t>DB2022070504046</t>
  </si>
  <si>
    <t>Arbhie Nugraha Hanafi</t>
  </si>
  <si>
    <t>BRIL52344</t>
  </si>
  <si>
    <t xml:space="preserve">
KELUARGA ARBHIE HANAFI</t>
  </si>
  <si>
    <t>DB2022070504040</t>
  </si>
  <si>
    <t>Bambang Wahyudi</t>
  </si>
  <si>
    <t>BRIL21313</t>
  </si>
  <si>
    <t>BAMBANG WAHYUDI BIN SUHARTONO</t>
  </si>
  <si>
    <t>DB2022070504041</t>
  </si>
  <si>
    <t>Agung Tjahjonoady</t>
  </si>
  <si>
    <t>BRIL15191</t>
  </si>
  <si>
    <t>AGUNG TJAHJONOADY</t>
  </si>
  <si>
    <t>DB2022070504042</t>
  </si>
  <si>
    <t>Anindita Rarassasanti</t>
  </si>
  <si>
    <t>BRIL09282</t>
  </si>
  <si>
    <t>ANINDITA RARASSASANTI BINTI SULISTYO</t>
  </si>
  <si>
    <t>DB2022070504045</t>
  </si>
  <si>
    <t>Erik Chan Angga R</t>
  </si>
  <si>
    <t>BRIL26322</t>
  </si>
  <si>
    <t>ERIK CHAN ANGGA ROSSI BIN SAYADI</t>
  </si>
  <si>
    <t>DB2022070504048</t>
  </si>
  <si>
    <t>Irawan Setyadi Bin Endang Djakaria dan Klg</t>
  </si>
  <si>
    <t>BRIL16920</t>
  </si>
  <si>
    <t>IRAWAN SETYADI BIN ENDANG DJAKARIA DAN KELUARGA</t>
  </si>
  <si>
    <t>DB2022070504049</t>
  </si>
  <si>
    <t>Rinaldi Wicaksana</t>
  </si>
  <si>
    <t>BRIL06293</t>
  </si>
  <si>
    <t>RINALDI WICAKSANA</t>
  </si>
  <si>
    <t>DB2022070504050</t>
  </si>
  <si>
    <t>Rahmat Suseno Kyoto</t>
  </si>
  <si>
    <t>BRIL52345</t>
  </si>
  <si>
    <t>RAHMAT SUSENO KYOTO BIN PURWOKO</t>
  </si>
  <si>
    <t>DB2022070504051</t>
  </si>
  <si>
    <t>Tri Hartono</t>
  </si>
  <si>
    <t>BRIL04235</t>
  </si>
  <si>
    <t>TRI HARTONO BIN HADI SUPARNO ALIAS SUPARNO BINTI PARENGSIH</t>
  </si>
  <si>
    <t>DB2022070504062</t>
  </si>
  <si>
    <t>Aris Prasetyo</t>
  </si>
  <si>
    <t>Bukti Transfer Kurban Aris Prasetyo.jpg</t>
  </si>
  <si>
    <t>BRIL23012</t>
  </si>
  <si>
    <t>WAHYU PUTRI RAHMAWATI</t>
  </si>
  <si>
    <t>NUNUK ERIWATININGTIAS</t>
  </si>
  <si>
    <t>BAMBANG WAHYU ARDIANTO</t>
  </si>
  <si>
    <t>ALMARHUM SOETRISNO WADJI POETRO</t>
  </si>
  <si>
    <t>ALMARHUMAH SAYOETI</t>
  </si>
  <si>
    <t>ALMARHUM MULYADI</t>
  </si>
  <si>
    <t>ALMARHUMAH SRIATI</t>
  </si>
  <si>
    <t>DB2022070504056</t>
  </si>
  <si>
    <t>Sirwanuddin Malik</t>
  </si>
  <si>
    <t>Bukti Transfer Kurban an Sirwanuddin Malik.jpg</t>
  </si>
  <si>
    <t>BRIL08662</t>
  </si>
  <si>
    <t>SIRWANUDDIN MALIK</t>
  </si>
  <si>
    <t>Ardhanny Bagus</t>
  </si>
  <si>
    <t>Confirmed by keu</t>
  </si>
  <si>
    <t>BRIL01114</t>
  </si>
  <si>
    <t>ARDHANNY BAGUS PINUNTUN</t>
  </si>
  <si>
    <t>Ahmad Rifai</t>
  </si>
  <si>
    <t>BRIL22686</t>
  </si>
  <si>
    <t>AHMAD RIFAI</t>
  </si>
  <si>
    <t>DB2022070504052</t>
  </si>
  <si>
    <t>Syndia Dewi Mastura</t>
  </si>
  <si>
    <t>BRIL01248</t>
  </si>
  <si>
    <t>EMILIE MASTUROVA BINTI JOSEF KUKLA</t>
  </si>
  <si>
    <t>DB2022070504053</t>
  </si>
  <si>
    <t>SYNDIA DEWI MASTURA BINTI MUHAMMAD AMIR MASTURA</t>
  </si>
  <si>
    <t>DB2022070504054</t>
  </si>
  <si>
    <t xml:space="preserve">Rany Famela </t>
  </si>
  <si>
    <t>BRIL03163</t>
  </si>
  <si>
    <t>(ALM) KHAIRUL MALIK BIN MALIK</t>
  </si>
  <si>
    <t>DB2022070504057</t>
  </si>
  <si>
    <t>Dany Wulansari</t>
  </si>
  <si>
    <t>BRIL02554</t>
  </si>
  <si>
    <t>DANY WULANSARI BINTI SOETADI</t>
  </si>
  <si>
    <t>DB2022070504063</t>
  </si>
  <si>
    <t>Hendra Winata</t>
  </si>
  <si>
    <t>BRIL00752</t>
  </si>
  <si>
    <t>HENDRA WINATA BIN HARDONO</t>
  </si>
  <si>
    <t>DB2022070504059</t>
  </si>
  <si>
    <t>Rosa Purwanti</t>
  </si>
  <si>
    <t>Bukti Tf ImamDody</t>
  </si>
  <si>
    <t>BRIL09561</t>
  </si>
  <si>
    <t>IMAM DODY DARMAWAN BIN IMAM HARYADI</t>
  </si>
  <si>
    <t>DB2022070504060</t>
  </si>
  <si>
    <t>Priyo Hartono Bin Taryoko</t>
  </si>
  <si>
    <t>Bukti Transfer Luluk Nastiti.jpg</t>
  </si>
  <si>
    <t>BRIL02325</t>
  </si>
  <si>
    <t>PRIYO HARTONO BIN TARYOKO</t>
  </si>
  <si>
    <t>DB2022070504085</t>
  </si>
  <si>
    <t>Wiwik Riyatnasari</t>
  </si>
  <si>
    <t>kurban an wiwik.jpg</t>
  </si>
  <si>
    <t>BRIL05920</t>
  </si>
  <si>
    <t>WIWIK RIYATNASARI BINTI MARSONO</t>
  </si>
  <si>
    <t>R. Aditya Soeparno Putra</t>
  </si>
  <si>
    <t>kurban an R. Aditya Soeparno Putra.jpg</t>
  </si>
  <si>
    <t>BRIL18575</t>
  </si>
  <si>
    <t>ARMELA SITALAKSMI BINTI TOTO SUTARTO</t>
  </si>
  <si>
    <t>DB2022070504074</t>
  </si>
  <si>
    <t>Eugenia Javanica</t>
  </si>
  <si>
    <t>BRIL13615</t>
  </si>
  <si>
    <t>EUGENIA JAVANICA RATNA PURI BINTI R SOEKARSONO</t>
  </si>
  <si>
    <t>DB2022070504075</t>
  </si>
  <si>
    <t>Bambang Sumadi</t>
  </si>
  <si>
    <t>BRIL09676</t>
  </si>
  <si>
    <t>BAMBANG SUMADI</t>
  </si>
  <si>
    <t>DB2022070504078</t>
  </si>
  <si>
    <t>RITA YULIANI</t>
  </si>
  <si>
    <t>BRIL16513</t>
  </si>
  <si>
    <t>RITA YULIANI BINTI IBRAHIM</t>
  </si>
  <si>
    <t>DB2022070504079</t>
  </si>
  <si>
    <t>Yadanur Alim</t>
  </si>
  <si>
    <t>BRIL03172</t>
  </si>
  <si>
    <t>YADANUR ALIM BIN CAHYO</t>
  </si>
  <si>
    <t>DB2022070504082</t>
  </si>
  <si>
    <t>Imelda Wijayanti</t>
  </si>
  <si>
    <t>BRIL17812</t>
  </si>
  <si>
    <t>IMELDA WIJAYANTI BINTI ZAINAL ABIDIN THOIB</t>
  </si>
  <si>
    <t>DB2022070604086</t>
  </si>
  <si>
    <t>Ernita Wahyu Andriana</t>
  </si>
  <si>
    <t>BRIL21061</t>
  </si>
  <si>
    <t>ERNITA WAHYU ANDRIANA BINTI ABDUL MUTHALIB</t>
  </si>
  <si>
    <t>DB2022070604090</t>
  </si>
  <si>
    <t>Ade Ayu Meitamy</t>
  </si>
  <si>
    <t>BRIL01488</t>
  </si>
  <si>
    <t>ADE AYU MEITAMY BINTI SUDARMADI</t>
  </si>
  <si>
    <t>DB2022070604091</t>
  </si>
  <si>
    <t>Endi Auditya</t>
  </si>
  <si>
    <t>BRIL02780</t>
  </si>
  <si>
    <t>ENDI AUDITYA BIN EDI PRATOMO</t>
  </si>
  <si>
    <t>Tri Suseno</t>
  </si>
  <si>
    <t>an Kurban Padang Tri Suseno.jpg</t>
  </si>
  <si>
    <t>BRIL52346</t>
  </si>
  <si>
    <t>TRI SUSENO</t>
  </si>
  <si>
    <t>Yudika Hanafi</t>
  </si>
  <si>
    <t>kurban an yudika hanafi.jpg</t>
  </si>
  <si>
    <t>BRIL52347</t>
  </si>
  <si>
    <t>YUDIKA HANAFI</t>
  </si>
  <si>
    <t>Hery Nurbyantoko</t>
  </si>
  <si>
    <t>Tf an Hery Nurbyantoko</t>
  </si>
  <si>
    <t>BRIL02779</t>
  </si>
  <si>
    <t xml:space="preserve">SOETEDJO </t>
  </si>
  <si>
    <t xml:space="preserve">SOEMIATI ACHRINI </t>
  </si>
  <si>
    <t>SUHIRMAN ( *ALM* )</t>
  </si>
  <si>
    <t>SURTINI DIMIN ( *ALM*)</t>
  </si>
  <si>
    <t>BAGUS ALTHAFRAFII NURBYANTOKO ( *ALM*)</t>
  </si>
  <si>
    <t>BAGAS AZZANAZAKI NURBYANTOKO</t>
  </si>
  <si>
    <t>NUR HERMA KURNIAWATI</t>
  </si>
  <si>
    <t>HERY NURBYANTOKO</t>
  </si>
  <si>
    <t>Sujarwati</t>
  </si>
  <si>
    <t>Bukti Transfer Yeny Krisdiana .jpg</t>
  </si>
  <si>
    <t>BRIL04723</t>
  </si>
  <si>
    <t>YENY KRISDIANA BINTI MURHAD KADIRUN</t>
  </si>
  <si>
    <t>Nurhayati Kurniasih</t>
  </si>
  <si>
    <t>tf an Nurhayati.jpg</t>
  </si>
  <si>
    <t>BRIL51761</t>
  </si>
  <si>
    <t>NURHAYATI KURNIASIH</t>
  </si>
  <si>
    <t>Edodi Eka Satria</t>
  </si>
  <si>
    <t>tf an Edodi Eka Satria.jpg</t>
  </si>
  <si>
    <t>BRIL09851</t>
  </si>
  <si>
    <t>EDODI EKA SATRIA</t>
  </si>
  <si>
    <t>Andhista Paramita Yunianfi</t>
  </si>
  <si>
    <t>kurban an Andhista Paramita Yunianfi.jpg</t>
  </si>
  <si>
    <t>BRIL01915</t>
  </si>
  <si>
    <t>ANDHISTA PARAMITA YUNIANFI</t>
  </si>
  <si>
    <t>DB2022070604092</t>
  </si>
  <si>
    <t>Anastasia Indri Vernianti</t>
  </si>
  <si>
    <t>BRIL08733</t>
  </si>
  <si>
    <t>IIN SRIYATI BINTI ABDULLAH KHASAN WIRYOSUDHARMO</t>
  </si>
  <si>
    <t>DB2022070604093</t>
  </si>
  <si>
    <t>Zulfati Rahma Magistra</t>
  </si>
  <si>
    <t>BRIL10311</t>
  </si>
  <si>
    <t>ZULFATI RAHMA MAGISTRA BINTI SUHARMAN</t>
  </si>
  <si>
    <t>DB2022070604096</t>
  </si>
  <si>
    <t>Lisdyanto Andi Irawan</t>
  </si>
  <si>
    <t>BRIL00790</t>
  </si>
  <si>
    <t>LISDYANTO ANDI IRAWAN</t>
  </si>
  <si>
    <t>DB2022070604098</t>
  </si>
  <si>
    <t>Gadis Ashabi Choirani</t>
  </si>
  <si>
    <t>BRIL10570</t>
  </si>
  <si>
    <t>KELUARGA IBNU MAULANA FAUZI BIN MAHMUD FAUZI</t>
  </si>
  <si>
    <t>DB2022070604099</t>
  </si>
  <si>
    <t>Eritha Tania Kusuma</t>
  </si>
  <si>
    <t>BRIL51738</t>
  </si>
  <si>
    <t>ERITHA TANIA KUSUMA</t>
  </si>
  <si>
    <t>DB2022070604100</t>
  </si>
  <si>
    <t>Ahmad Haidar</t>
  </si>
  <si>
    <t>BRIL19695</t>
  </si>
  <si>
    <t>AHMAD HAIDAR BIN AKHMAD DARMAWAN</t>
  </si>
  <si>
    <t>DB2022070604101</t>
  </si>
  <si>
    <t>Rosmarini</t>
  </si>
  <si>
    <t>BRIL06297</t>
  </si>
  <si>
    <t>ROSMARINI BINTI OSMAN DJAMAL (ALM)</t>
  </si>
  <si>
    <t>ADRIAN SUGIARTO BIN BOY AHMAD SUGIARTO</t>
  </si>
  <si>
    <t>DB2022070604102</t>
  </si>
  <si>
    <t>Mama Sudarsono</t>
  </si>
  <si>
    <t>BRIL05825</t>
  </si>
  <si>
    <t>SUHAEDA BINTI SAAMAN</t>
  </si>
  <si>
    <t>DB2022070604103</t>
  </si>
  <si>
    <t>Ida Susana Tri Rahayu</t>
  </si>
  <si>
    <t>BRIL00679</t>
  </si>
  <si>
    <t>IDA SUSANA TRI RAHAYU BINTI NGALI HS</t>
  </si>
  <si>
    <t>DB2022070604105</t>
  </si>
  <si>
    <t>Siti Rahmi Rosa</t>
  </si>
  <si>
    <t>BRIL25834</t>
  </si>
  <si>
    <t>SITI RAHMI ROSA BINTI IYUS RUSMANA</t>
  </si>
  <si>
    <t>DB2022070604106</t>
  </si>
  <si>
    <t>Ahmad Muzakky</t>
  </si>
  <si>
    <t>BRIL00267</t>
  </si>
  <si>
    <t>AHMAD MUZAKKY BIN MA'US TAMIN</t>
  </si>
  <si>
    <t>DB2022070604107</t>
  </si>
  <si>
    <t>Fita Fitria</t>
  </si>
  <si>
    <t>BRIL30708</t>
  </si>
  <si>
    <t>DJUBAEDA MUHAMMAD BINTI TOBER</t>
  </si>
  <si>
    <t>DB2022070604108</t>
  </si>
  <si>
    <t>Sri Ifariani</t>
  </si>
  <si>
    <t>BRIL33814</t>
  </si>
  <si>
    <t>SRI IFARIANI BINTI FIKRI ABASYAH LUBIS</t>
  </si>
  <si>
    <t>Pekanbaru</t>
  </si>
  <si>
    <t>DB2022070604109</t>
  </si>
  <si>
    <t>Latifah Nuryatun</t>
  </si>
  <si>
    <t>BRIL28944</t>
  </si>
  <si>
    <t>LATIFAH NURYATUN BINTI KUATNO</t>
  </si>
  <si>
    <t>DB2022070604110</t>
  </si>
  <si>
    <t>Hermansyah</t>
  </si>
  <si>
    <t>BRIL00608</t>
  </si>
  <si>
    <t>HERMANSYAH BIN A. JABAR HABIB</t>
  </si>
  <si>
    <t>DB2022070604111</t>
  </si>
  <si>
    <t>Guntur Ramadyanto</t>
  </si>
  <si>
    <t>BRIL43750</t>
  </si>
  <si>
    <t>GUNTUR RAMADYANTO</t>
  </si>
  <si>
    <t>DB2022070604112</t>
  </si>
  <si>
    <t>Rakhman Burhani</t>
  </si>
  <si>
    <t>BRIL21443</t>
  </si>
  <si>
    <t>AHSAN ZULFIKAR BIN RAKHMAN BURHANI</t>
  </si>
  <si>
    <t>DB2022070604113</t>
  </si>
  <si>
    <t>Eka Ahmad Djatnika bin Agus Setiasena</t>
  </si>
  <si>
    <t>BRIL00228</t>
  </si>
  <si>
    <t>EKA AHMAD DJATNIKA BIN AGUS SETIASENA</t>
  </si>
  <si>
    <t>Fajar Masruri Chandra</t>
  </si>
  <si>
    <t>FAJAR MASRURI CHANDRA SETIAWAN BIN DWIYANTO</t>
  </si>
  <si>
    <t>Bapak/Ibu</t>
  </si>
  <si>
    <t>Pekerja BRI KC Padang Panjang</t>
  </si>
  <si>
    <t>INSAN BRILIAN KC PADANG PANJANG</t>
  </si>
  <si>
    <t>Maliq Abdulrachman</t>
  </si>
  <si>
    <t>Bukti Transfer Maliq .jpg</t>
  </si>
  <si>
    <t>BRIL01327</t>
  </si>
  <si>
    <t>SABRINA ARISHA MASHEL BINTI MALIQ ABDULRACHMAN SADAQ</t>
  </si>
  <si>
    <t>Asri Mufti Aziz</t>
  </si>
  <si>
    <t>Bukti Transfer Asri Mufti Aziz .jpg</t>
  </si>
  <si>
    <t>BRIL02521</t>
  </si>
  <si>
    <t>ASRI MUFTI AZIZ BIN ABDUL AZIZ PAWALLANG</t>
  </si>
  <si>
    <t>Pamudjiono</t>
  </si>
  <si>
    <t>Kurban an Pamudjiono.jpg</t>
  </si>
  <si>
    <t>BRIL52348</t>
  </si>
  <si>
    <t>PAMUDJIONO</t>
  </si>
  <si>
    <t>Luar Negeri</t>
  </si>
  <si>
    <t>DB2022070704124</t>
  </si>
  <si>
    <t>Muhammad Tara</t>
  </si>
  <si>
    <t>Bukti Transfer Muhammad Tara .jpg</t>
  </si>
  <si>
    <t>BRIL04394</t>
  </si>
  <si>
    <t>MUHAMMAD TARA BIN UMAR HAMZAH</t>
  </si>
  <si>
    <t>DB2022070704121</t>
  </si>
  <si>
    <t>Mijil Ciptaning Dananjoyo</t>
  </si>
  <si>
    <t>Bukti Transfer Mijil Ciptaning .jpg</t>
  </si>
  <si>
    <t>BRIL11424</t>
  </si>
  <si>
    <t>MIJIL CIPTANING DANANJOYO BIN SUBAGYO</t>
  </si>
  <si>
    <t>DB2022070604115</t>
  </si>
  <si>
    <t>Tuzaki Atmalia</t>
  </si>
  <si>
    <t>BRIL09857</t>
  </si>
  <si>
    <t>TUZAKI ATMALIA ROOSALIN BINTI TAHARJONO</t>
  </si>
  <si>
    <t>DB2022070704122</t>
  </si>
  <si>
    <t>Pria Pramudyta Sukma</t>
  </si>
  <si>
    <t>BRIL07768</t>
  </si>
  <si>
    <t>PRIA PRAMUDYTA SUKMA BIN TATANG DJUHARTA KARNAWISASTRA</t>
  </si>
  <si>
    <t>DB2022070704125</t>
  </si>
  <si>
    <t>Ratna Wahyu Kuntari (BRI KC KEDIRI)</t>
  </si>
  <si>
    <t>BRIL03869</t>
  </si>
  <si>
    <t>TONI HADI WIJAYA BIN MUSMIN</t>
  </si>
  <si>
    <t>DB2022070704126</t>
  </si>
  <si>
    <t>Wahyudi Yusra</t>
  </si>
  <si>
    <t>BRIL03637</t>
  </si>
  <si>
    <t>WAHYUDI YUSRA BIN YUSRA TEUNGKU CUT AMAD</t>
  </si>
  <si>
    <t>DB2022070704127</t>
  </si>
  <si>
    <t>Laily Fajrin</t>
  </si>
  <si>
    <t>BRIL52349</t>
  </si>
  <si>
    <t>LAILY FAJRIN BINTI ANWAR TAUFIEK HIDAYAT</t>
  </si>
  <si>
    <t>DB2022070704132</t>
  </si>
  <si>
    <t>Candra Agussalim</t>
  </si>
  <si>
    <t>BRIL13143</t>
  </si>
  <si>
    <t>CANDRA AGUSSALIM BIN ABDUL RIVAI DAULAY</t>
  </si>
  <si>
    <t>DB2022070704140</t>
  </si>
  <si>
    <t>Amalia</t>
  </si>
  <si>
    <t>BRIL04334</t>
  </si>
  <si>
    <t>AMALIA BINTI HASNURI</t>
  </si>
  <si>
    <t>DB2022070704142</t>
  </si>
  <si>
    <t>Hurip Mardiko</t>
  </si>
  <si>
    <t>BRIL13597</t>
  </si>
  <si>
    <t>HURIP MARDIKO</t>
  </si>
  <si>
    <t>DB2022070704144</t>
  </si>
  <si>
    <t>Muhammad Adly Yusrizal</t>
  </si>
  <si>
    <t>BRIL52350</t>
  </si>
  <si>
    <t>MUHAMMAD ADLY YUSRIZAL</t>
  </si>
  <si>
    <t>DB2022070704146</t>
  </si>
  <si>
    <t>Budi Kurniawan</t>
  </si>
  <si>
    <t>Bukti Transfer Budi Kurniawan.jpg</t>
  </si>
  <si>
    <t>BRIL07793</t>
  </si>
  <si>
    <t>BUDI KURNIAWAN BIN ROESLI ADAM</t>
  </si>
  <si>
    <t>DB2022070704147</t>
  </si>
  <si>
    <t>Rizia Yasminda</t>
  </si>
  <si>
    <t>online</t>
  </si>
  <si>
    <t>BRIL11455</t>
  </si>
  <si>
    <t>RIZIA YASMINDA BINTI PRIYASTONO</t>
  </si>
  <si>
    <t>Manajemen BRI RO Padang</t>
  </si>
  <si>
    <t>MANAJEMEN BRI RO PADANG</t>
  </si>
  <si>
    <t>Masjid Raya Kebenaran Andalas, Jl. Dr. Moh. Hatta, Anduring, Kec. Kuranji, Kota Padang Sumatera Bara</t>
  </si>
  <si>
    <t>Yori Zania Pusparani</t>
  </si>
  <si>
    <t>an kurban Yori Zania Pusparani.jpg</t>
  </si>
  <si>
    <t>YORI ZANIA PUSPARANI</t>
  </si>
  <si>
    <t>Nuraeningtyas Viratri</t>
  </si>
  <si>
    <t>Tf an Nugraeningtyas Viratri</t>
  </si>
  <si>
    <t>BRIL52352</t>
  </si>
  <si>
    <t>RATINI</t>
  </si>
  <si>
    <t>Angga Arfiansyah</t>
  </si>
  <si>
    <t>Bukti Transfer Angga Arfiansyah .jpg</t>
  </si>
  <si>
    <t>BRIL09821</t>
  </si>
  <si>
    <t>ANGGA ARFIANSYAH</t>
  </si>
  <si>
    <t>DB2022070704150</t>
  </si>
  <si>
    <t>Rita Novianti</t>
  </si>
  <si>
    <t>Bukti Transfer Rita Novianti .jpg</t>
  </si>
  <si>
    <t>BRIL11568</t>
  </si>
  <si>
    <t>SEBASTIAN ADHITYA BIN DEDDY EFFENDI</t>
  </si>
  <si>
    <t>Arif Wicaksono</t>
  </si>
  <si>
    <t>Bukti Transfer Arif Wicaksono .jpg</t>
  </si>
  <si>
    <t>BRIL00053</t>
  </si>
  <si>
    <t>ARIF WICAKSONO</t>
  </si>
  <si>
    <t>Eko Wibowo Bin Rizali</t>
  </si>
  <si>
    <t>CSR BRI Insurance Padang</t>
  </si>
  <si>
    <t>BRI Insurance Padang</t>
  </si>
  <si>
    <t>7/7/2022  12:18</t>
  </si>
  <si>
    <t>Ahyan Yusuf</t>
  </si>
  <si>
    <t>Bukti Transfer Ahyan Yusuf.jpg</t>
  </si>
  <si>
    <t>BRIL07637</t>
  </si>
  <si>
    <t>AHYAN YUSUF BIN YUSUF MUCHTAR</t>
  </si>
  <si>
    <t>DB2022070704154</t>
  </si>
  <si>
    <t>RAHMAT GINANJAR</t>
  </si>
  <si>
    <t>BRIL11550</t>
  </si>
  <si>
    <t>RAHMAT GINANJAR BIN H GAOSUL ABIDIN</t>
  </si>
  <si>
    <t>DB2022070704159</t>
  </si>
  <si>
    <t>Rina Afriana</t>
  </si>
  <si>
    <t>BRIL24249</t>
  </si>
  <si>
    <t>RINA AFRIANA BINTI DJUFRI</t>
  </si>
  <si>
    <t>DB2022070704160</t>
  </si>
  <si>
    <t>Feiza Pratikasari</t>
  </si>
  <si>
    <t>BRIL17428</t>
  </si>
  <si>
    <t>FEIZA PRATIKASARI BINTI ZULSAFLA SAFRI</t>
  </si>
  <si>
    <t>DB2022070704161</t>
  </si>
  <si>
    <t>Endang Purbandini</t>
  </si>
  <si>
    <t>BRIL02430</t>
  </si>
  <si>
    <t>ENDANG PURBANDINI</t>
  </si>
  <si>
    <t>DB2022070704162</t>
  </si>
  <si>
    <t>Kirana Zahrani Adikusna</t>
  </si>
  <si>
    <t>KIRANA ZAHRANI ADIKUSNA</t>
  </si>
  <si>
    <t>DB2022070704163</t>
  </si>
  <si>
    <t>Katya Khanza Adikusna</t>
  </si>
  <si>
    <t>KATYA KHANZA ADIKUSNA</t>
  </si>
  <si>
    <t>DB2022070704164</t>
  </si>
  <si>
    <t>Maya Rosana Amalia</t>
  </si>
  <si>
    <t>MAYA ROSANA AMALIA</t>
  </si>
  <si>
    <t>DB2022070704167</t>
  </si>
  <si>
    <t>Sunaryati</t>
  </si>
  <si>
    <t>SUNARYATI</t>
  </si>
  <si>
    <t>DB2022070704165</t>
  </si>
  <si>
    <t>Sonni Kailani</t>
  </si>
  <si>
    <t>BRIL06307</t>
  </si>
  <si>
    <t>SONNI KAILANI BIN CHAIRUL KAILANI</t>
  </si>
  <si>
    <t>DB2022070704166</t>
  </si>
  <si>
    <t>Dewi Handayani Rambe</t>
  </si>
  <si>
    <t>BRIL27323</t>
  </si>
  <si>
    <t>KELUARGA ZULKIFLI RAMBE</t>
  </si>
  <si>
    <t>Juliyanto Widodo</t>
  </si>
  <si>
    <t>Bukti Transfer Yulianto Widodo.jpg</t>
  </si>
  <si>
    <t>BRIL15300</t>
  </si>
  <si>
    <t>JULIYANTO WIDODO BIN SUDIRO</t>
  </si>
  <si>
    <t>DB2022070804181</t>
  </si>
  <si>
    <t>Yuliawan Cahya Pamungkas</t>
  </si>
  <si>
    <t>Bukti Transfer Yuliawan Cahya Pamungkas.jpg</t>
  </si>
  <si>
    <t>BRIL00716</t>
  </si>
  <si>
    <t>RAFKA ADZRIEL PAMUNGKAS BIN YULIAWAN CAHYA PAMUNGKAS</t>
  </si>
  <si>
    <t>DB2022070704168</t>
  </si>
  <si>
    <t>ADHELIA AYU CLARA NUGROHO</t>
  </si>
  <si>
    <t>BRIL52355</t>
  </si>
  <si>
    <t>DB2022070704169</t>
  </si>
  <si>
    <t>Ramlan Tanova</t>
  </si>
  <si>
    <t>BRIL52356</t>
  </si>
  <si>
    <t>RAMLAN TANOVA BIN THAMRIN JAFA</t>
  </si>
  <si>
    <t>DB2022070704170</t>
  </si>
  <si>
    <t>Dhanny</t>
  </si>
  <si>
    <t>BRIL01422</t>
  </si>
  <si>
    <t>DHANNY</t>
  </si>
  <si>
    <t>DB2022070704172</t>
  </si>
  <si>
    <t>Weri Asdi</t>
  </si>
  <si>
    <t>BRIL05457</t>
  </si>
  <si>
    <t>WERI ASDI BIN ZAIRUL ASDI</t>
  </si>
  <si>
    <t>DB2022070804177</t>
  </si>
  <si>
    <t>Lukman Hakim</t>
  </si>
  <si>
    <t>BRIL10621</t>
  </si>
  <si>
    <t>DARMINI BINTI ATMO DISAN</t>
  </si>
  <si>
    <t>DB2022070804179</t>
  </si>
  <si>
    <t>Anggita kusumastuti</t>
  </si>
  <si>
    <t>BRIL39739</t>
  </si>
  <si>
    <t>ARA SUHARA BIN MEMED</t>
  </si>
  <si>
    <t>DB2022070804180</t>
  </si>
  <si>
    <t>Sukarman Hakim</t>
  </si>
  <si>
    <t>BRIL49733</t>
  </si>
  <si>
    <t>KELUARGA BESAR TAEFUR BIN NASUCHA</t>
  </si>
  <si>
    <t>ul</t>
  </si>
  <si>
    <t>DB2022070804185</t>
  </si>
  <si>
    <t>Dodi Munandar</t>
  </si>
  <si>
    <t>Bukti Transfer Dodi Munandar.jpeg</t>
  </si>
  <si>
    <t>BRIL17006</t>
  </si>
  <si>
    <t>DODI MUNANDAR BIN DUDU ABDUL PAKIH</t>
  </si>
  <si>
    <t>DB2022070804183</t>
  </si>
  <si>
    <t>DERALL MOREST</t>
  </si>
  <si>
    <t>BRIL00380</t>
  </si>
  <si>
    <t>DERALL MOREST BIN THAMRIN &amp; KELUARGA</t>
  </si>
  <si>
    <t>DB2022070804184</t>
  </si>
  <si>
    <t>Rizky Febrianto Putra Negara</t>
  </si>
  <si>
    <t>BRIL10746</t>
  </si>
  <si>
    <t>RIZKY FEBRIANTO PUTRA NEGARA BIN IWAN PAIMIN</t>
  </si>
  <si>
    <t>Danny Pradana</t>
  </si>
  <si>
    <t>Bukti Transfer Danny Pradana.jpg</t>
  </si>
  <si>
    <t>BRIL52357</t>
  </si>
  <si>
    <t>DANNY PRADANA</t>
  </si>
  <si>
    <t>DB2022070804195</t>
  </si>
  <si>
    <t>Muhammad Muyasir</t>
  </si>
  <si>
    <t>Bukti transfer Muhammad Muyasir.jpeg</t>
  </si>
  <si>
    <t>BRIL03051</t>
  </si>
  <si>
    <t>MUHAMMAD MUYASIR BIN MUHAMMAD SUYADI</t>
  </si>
  <si>
    <t>DB2022070804198</t>
  </si>
  <si>
    <t>Kasih Maharani</t>
  </si>
  <si>
    <t>BRIL09531</t>
  </si>
  <si>
    <t xml:space="preserve">KASIH MAHARANI BINTI SUMARSONO </t>
  </si>
  <si>
    <t>MUHAMMAD SYAFRUDDIN BIN THAMRIN</t>
  </si>
  <si>
    <t>DB2022070804200</t>
  </si>
  <si>
    <t>Bambang Tri Haryogo</t>
  </si>
  <si>
    <t>Bukti Transfer Bambang Haryogo.jpg</t>
  </si>
  <si>
    <t>BRIL02789</t>
  </si>
  <si>
    <t>BAMBANG TRI HARYOGO BIN SUGIHARTO</t>
  </si>
  <si>
    <t>Yopie Diar Prasetio</t>
  </si>
  <si>
    <t>Bukti Transfer Yopie Diar Prasetio.jpg</t>
  </si>
  <si>
    <t>BRIL05036</t>
  </si>
  <si>
    <t>YOPIE DIAR PRASETIO &amp; KELUARGA (SITI NURFAJRINA &amp; RAFARDHAN DANEESH MAHESWARA)</t>
  </si>
  <si>
    <t>Nur Ismah</t>
  </si>
  <si>
    <t>an kurban Nur Ismah.jpg</t>
  </si>
  <si>
    <t>BRIL52358</t>
  </si>
  <si>
    <t xml:space="preserve"> H. TITAH YUSANTO KURNIAWAN DAN KELUARGA</t>
  </si>
  <si>
    <t>DB2022070804186</t>
  </si>
  <si>
    <t>wahyu juwita ningrum</t>
  </si>
  <si>
    <t>BRIL03393</t>
  </si>
  <si>
    <t>WAHYU JUWITA NINGRUM BINTI WAHYU HIDAYANTO</t>
  </si>
  <si>
    <t>DB2022070804187</t>
  </si>
  <si>
    <t>Muhammad Baiquni Husein</t>
  </si>
  <si>
    <t>BRIL51754</t>
  </si>
  <si>
    <t>MUHAMMAD BAIQUNI HUSEIN BIN AUZAI</t>
  </si>
  <si>
    <t>DB2022070804188</t>
  </si>
  <si>
    <t>Lily Amalia</t>
  </si>
  <si>
    <t>BRIL52359</t>
  </si>
  <si>
    <t>MOH. NASIR NUR</t>
  </si>
  <si>
    <t>DB2022070804190</t>
  </si>
  <si>
    <t>Nur indah paramita</t>
  </si>
  <si>
    <t>Bukti Transfer Nur Indah Paramita.jpg</t>
  </si>
  <si>
    <t>BRIL01886</t>
  </si>
  <si>
    <t>NUR INDAH PARAMITA BINTI BAMBANG S WIDAGDO</t>
  </si>
  <si>
    <t>DB2022070804192</t>
  </si>
  <si>
    <t>ADI PURNOMO BIN TJOKROWARDOYO</t>
  </si>
  <si>
    <t>DB2022070804193</t>
  </si>
  <si>
    <t>Dimas Radityo Satrio Nugroho</t>
  </si>
  <si>
    <t>BRIL05049</t>
  </si>
  <si>
    <t>ARKAN BIN DIMAS</t>
  </si>
  <si>
    <t>DB2022070804194</t>
  </si>
  <si>
    <t>Muhamad Rizki Herdian</t>
  </si>
  <si>
    <t>BRIL51975</t>
  </si>
  <si>
    <t>MUHAMAD RIZKI HERDIAN BIN TAMBERA</t>
  </si>
  <si>
    <t>DB2022070804196</t>
  </si>
  <si>
    <t>Januar Arifin</t>
  </si>
  <si>
    <t>BRIL00490</t>
  </si>
  <si>
    <t>KELUARGA JANUAR ARIFIN BIN H. AFFENDI DIMYATI</t>
  </si>
  <si>
    <t>DB2022070804202</t>
  </si>
  <si>
    <t>Ratinah</t>
  </si>
  <si>
    <t>BRIL51765</t>
  </si>
  <si>
    <t>ALMH. TARMINI BINTI DARSIYAN</t>
  </si>
  <si>
    <t>DB2022070804203</t>
  </si>
  <si>
    <t>Hamid Rusdianto</t>
  </si>
  <si>
    <t>BRIL01128</t>
  </si>
  <si>
    <t>HAMID RUSDIANTO BIN SOESANTO</t>
  </si>
  <si>
    <t>DB2022070804208</t>
  </si>
  <si>
    <t>Erwan Khalid</t>
  </si>
  <si>
    <t>BRIL30079</t>
  </si>
  <si>
    <t>ERWAN KHALID BIN IDAM KHOLID</t>
  </si>
  <si>
    <t>DB2022070804209</t>
  </si>
  <si>
    <t>Yadi Cahyadi</t>
  </si>
  <si>
    <t>BRIL14718</t>
  </si>
  <si>
    <t>BAGAS DWI SYAFIQ RAMADHAN BIN YADI CAHYADI</t>
  </si>
  <si>
    <t>DB2022070804210</t>
  </si>
  <si>
    <t>Rizki Aulia Rahman</t>
  </si>
  <si>
    <t>BRIL05140</t>
  </si>
  <si>
    <t>RIZKI AULIA RAHMAN BIN MAMAT RAHMAT</t>
  </si>
  <si>
    <t>DB2022070804211</t>
  </si>
  <si>
    <t>Adetya Rahajeng</t>
  </si>
  <si>
    <t>BRIL52360</t>
  </si>
  <si>
    <t>ADETYA PAFITA RAHAJENG</t>
  </si>
  <si>
    <t>DB2022070804199</t>
  </si>
  <si>
    <t>Fiska</t>
  </si>
  <si>
    <t>BRIL52361</t>
  </si>
  <si>
    <t>FISKA WIJAYANTI BINTI MUCHRODI</t>
  </si>
  <si>
    <t>Wengga A</t>
  </si>
  <si>
    <t>WENGGA A</t>
  </si>
  <si>
    <t>Kebun Ketaping, Kec. Kuranji, Kota Padang, Sumatera Barat</t>
  </si>
  <si>
    <t>Shelvy A</t>
  </si>
  <si>
    <t>SHELVY A</t>
  </si>
  <si>
    <t>Vesa</t>
  </si>
  <si>
    <t>VESA</t>
  </si>
  <si>
    <t>Novialdi S</t>
  </si>
  <si>
    <t>NOVIALDI S</t>
  </si>
  <si>
    <t>Marce U</t>
  </si>
  <si>
    <t>MARCE U</t>
  </si>
  <si>
    <t>RIski H</t>
  </si>
  <si>
    <t>RISKI H</t>
  </si>
  <si>
    <t>Naulis S</t>
  </si>
  <si>
    <t>NAULIS S</t>
  </si>
  <si>
    <t>DB2022070804216</t>
  </si>
  <si>
    <t>Retno Wulan Winastri</t>
  </si>
  <si>
    <t>Bukti Transfer Retno Wulan Winastri.jpg</t>
  </si>
  <si>
    <t>BRIL01903</t>
  </si>
  <si>
    <t>RETNO WULAN WINASTRI</t>
  </si>
  <si>
    <t>DB2022070804217</t>
  </si>
  <si>
    <t>Kurnia Astuti</t>
  </si>
  <si>
    <t>BRIL52366</t>
  </si>
  <si>
    <t>KURNIA ASTUTI</t>
  </si>
  <si>
    <t>DB2022070804219</t>
  </si>
  <si>
    <t>Puji wahyu estiani</t>
  </si>
  <si>
    <t>BRIL06686</t>
  </si>
  <si>
    <t>PUJI WAHYU ESTIANI BINTI SUTIKNO</t>
  </si>
  <si>
    <t>DB2022070804220</t>
  </si>
  <si>
    <t>Evan zulfiqar</t>
  </si>
  <si>
    <t>BRIL52264</t>
  </si>
  <si>
    <t>ANDI EVAN ZULFIQAR BIN ANDI ABDUL GAFFAR</t>
  </si>
  <si>
    <t>DB2022070804221</t>
  </si>
  <si>
    <t>AZURA HILYA ADMAJA</t>
  </si>
  <si>
    <t>BRIL51393</t>
  </si>
  <si>
    <t>AZURA HILYA ADMAJA BINTI PRADHIKA WAHYU SAPUTRA</t>
  </si>
  <si>
    <t>DB2022070804222</t>
  </si>
  <si>
    <t>Mohammad Fadhil Imanuddin</t>
  </si>
  <si>
    <t>BRIL47483</t>
  </si>
  <si>
    <t>MOHAMMAD AZKA CAHYADININGRAT BIN MOHAMMAD FADHIL IMANUDDIN</t>
  </si>
  <si>
    <t>DB2022070804225</t>
  </si>
  <si>
    <t>Henik Fajarwati</t>
  </si>
  <si>
    <t>BRIL17758</t>
  </si>
  <si>
    <t>HENIK FAJARWATI BINTI HADI HARTOYO</t>
  </si>
  <si>
    <t>DB2022070804226</t>
  </si>
  <si>
    <t>Rita novianti</t>
  </si>
  <si>
    <t>Bukti Transfer Rita Novianti ke2.jpg</t>
  </si>
  <si>
    <t>ELLY SUPRIATIN BINTI MOH HOLIL</t>
  </si>
  <si>
    <t>DB2022070804227</t>
  </si>
  <si>
    <t>Arief Budi Pranowo</t>
  </si>
  <si>
    <t>BRIL02963</t>
  </si>
  <si>
    <t>ARIEF BUDI PRANOWO BIN AGUS BUDI PRAYOGO</t>
  </si>
  <si>
    <t>FEBY DINDY ELZA BINTI RUJUK CS</t>
  </si>
  <si>
    <t>DB2022070904228</t>
  </si>
  <si>
    <t>Demas Agung Prasetio</t>
  </si>
  <si>
    <t>BRIL21103</t>
  </si>
  <si>
    <t>MUHAMMAD ZHAFRAN BIN DEMAS AGUNG PRASETIO</t>
  </si>
  <si>
    <t>DB2022070904229</t>
  </si>
  <si>
    <t>Akbar Suwardi</t>
  </si>
  <si>
    <t>BRIL03589</t>
  </si>
  <si>
    <t>AKBAR SUWARDI BIN SUWARDI</t>
  </si>
  <si>
    <t>DB2022070904230</t>
  </si>
  <si>
    <t>Yugi prahendali anggrawan kusumah</t>
  </si>
  <si>
    <t>BRIL24920</t>
  </si>
  <si>
    <t>YUGI PRAHENDALI ANGGRAWAN KUSUMAH BIN MARWAN KUSUMAH</t>
  </si>
  <si>
    <t>DB2022070904231</t>
  </si>
  <si>
    <t>Agus Salim Suseno</t>
  </si>
  <si>
    <t>BRIL03244</t>
  </si>
  <si>
    <t>AGUS SALIM SUSENO BIN SUMARYONO</t>
  </si>
  <si>
    <t>DB2022070904232</t>
  </si>
  <si>
    <t>Nurhannah Luviani</t>
  </si>
  <si>
    <t>BRIL52363</t>
  </si>
  <si>
    <t>NURHANNAH LUVIANI BINTI MUHAMMAD LUBIYANTO</t>
  </si>
  <si>
    <t>DB2022070904233</t>
  </si>
  <si>
    <t>Roy Indrisulistyanto</t>
  </si>
  <si>
    <t>BRIL11810</t>
  </si>
  <si>
    <t>ROY INDRISULISTYANTO BIN H. R. PUDJATMOKO</t>
  </si>
  <si>
    <t>DB2022070904234</t>
  </si>
  <si>
    <t>Victor adriansyah Bin Suriansyah Djunaid</t>
  </si>
  <si>
    <t>BRIL12511</t>
  </si>
  <si>
    <t>VICTOR ADRIANSYAH BIN SURIANSYAH DJUNAID</t>
  </si>
  <si>
    <t>DB2022070904237</t>
  </si>
  <si>
    <t>Bella Nadzlania</t>
  </si>
  <si>
    <t>BRIL52364</t>
  </si>
  <si>
    <t>BELLA NADZLANIA BINTI ASEP SUPRIATNA</t>
  </si>
  <si>
    <t>DB2022070904238</t>
  </si>
  <si>
    <t>Meicicho mardiyah</t>
  </si>
  <si>
    <t>BRIL10936</t>
  </si>
  <si>
    <t>MEICICHO MARDIYAH BINTI FREDY KRISTIAN</t>
  </si>
  <si>
    <t>DB2022070904239</t>
  </si>
  <si>
    <t>Wahyu fitrayanto nugraha</t>
  </si>
  <si>
    <t>BRIL02497</t>
  </si>
  <si>
    <t>WAHYU FITRAYANTO NUGRAHA BIN NONO SURDIYATNO</t>
  </si>
  <si>
    <t>Fajar Vishnu Pratama</t>
  </si>
  <si>
    <t>Bukti Transfer Kurban an Fajar Vishnu Pratama.jpg</t>
  </si>
  <si>
    <t>BRIL03601</t>
  </si>
  <si>
    <t>FAJAR VISHNU PRATAMA</t>
  </si>
  <si>
    <t>Nurul Vieda Saraswati</t>
  </si>
  <si>
    <t>Bukti Transfer Kurban an Muhammad Aqshal Virasto bin Sudalmanto.jpg</t>
  </si>
  <si>
    <t>BRIL52365</t>
  </si>
  <si>
    <t>MUHAMMAD AQSHAL VIRASTO BIN SUDALMANTO</t>
  </si>
  <si>
    <t>Riandi Ismet</t>
  </si>
  <si>
    <t>Tf an Riandi Ismet</t>
  </si>
  <si>
    <t>BRIL14536</t>
  </si>
  <si>
    <t>RIANDI ISMET</t>
  </si>
  <si>
    <t>Salsabiella Ramadhanti</t>
  </si>
  <si>
    <t>BRIL52334</t>
  </si>
  <si>
    <t>SALSABIELLA RAMADHANTI</t>
  </si>
  <si>
    <t>DB2022070904240</t>
  </si>
  <si>
    <t>Tursinah</t>
  </si>
  <si>
    <t>an kurban tursinah.jpg</t>
  </si>
  <si>
    <t>TURSINAH BINTI SUWANDA KARTONADI</t>
  </si>
  <si>
    <t>DB2022070904241</t>
  </si>
  <si>
    <t>LULU DEVITA S</t>
  </si>
  <si>
    <t>BRIL00487</t>
  </si>
  <si>
    <t>ABDURRACHMAN ALATAS YIO BIN RACHMAT WILLIAM YIO</t>
  </si>
  <si>
    <t>DB2022070904242</t>
  </si>
  <si>
    <t>Yustika Agustina</t>
  </si>
  <si>
    <t>BRIL51781</t>
  </si>
  <si>
    <t>YUSTIKA AGUSTINA BIN BAMBANG HANDAYANTO</t>
  </si>
  <si>
    <t>DB2022070904246</t>
  </si>
  <si>
    <t>Iswahyudi</t>
  </si>
  <si>
    <t>BRIL09217</t>
  </si>
  <si>
    <t>ALYA NUR ANNISA BINTI ISWAHYUDI</t>
  </si>
  <si>
    <t>DB2022070904247</t>
  </si>
  <si>
    <t>Rifan Fitrandi</t>
  </si>
  <si>
    <t>BRIL01597</t>
  </si>
  <si>
    <t>RIFAN FITRANDI</t>
  </si>
  <si>
    <t>DB2022070904248</t>
  </si>
  <si>
    <t>Dini Nurbaiti</t>
  </si>
  <si>
    <t>BRIL52367</t>
  </si>
  <si>
    <t xml:space="preserve">DINI NURBAITI BINTI GHOEFRON
</t>
  </si>
  <si>
    <t>SITI SANIKYAH BINTI FATCHUL AMIN</t>
  </si>
  <si>
    <t>Alfathir Fauzi</t>
  </si>
  <si>
    <t>Tf Kurban an Razqa Ziyad Fauzi.jpg</t>
  </si>
  <si>
    <t>BRIL17796</t>
  </si>
  <si>
    <t>RAZQA ZIYAD FAUZI</t>
  </si>
  <si>
    <t>Mufita Sulis</t>
  </si>
  <si>
    <t>BRIL52368</t>
  </si>
  <si>
    <t>MUFITA SULIS</t>
  </si>
  <si>
    <t>DB2022070904255</t>
  </si>
  <si>
    <t>Maya Merdeka Wati</t>
  </si>
  <si>
    <t>BRIL10528</t>
  </si>
  <si>
    <t>MAYA MERDEKA WATI BINTI H. MIFTAHUL AKBAR</t>
  </si>
  <si>
    <t>Sambori, Kec Lambitu Kb Bima, NTB</t>
  </si>
  <si>
    <t>DB2022070904257</t>
  </si>
  <si>
    <t>Yeni Kusumawati</t>
  </si>
  <si>
    <t>BRIL47318</t>
  </si>
  <si>
    <t>ATHARRAZKA ZELIG KAMAYEL</t>
  </si>
  <si>
    <t>DB2022070904259</t>
  </si>
  <si>
    <t>Oktavian Udhy Setiana</t>
  </si>
  <si>
    <t>BRIL16402</t>
  </si>
  <si>
    <t>OKTAVIAN UDHY SETIANA BIN IMAM KASID</t>
  </si>
  <si>
    <t>Moh Noeroel Fadjari</t>
  </si>
  <si>
    <t>an oktavian udhy setiana.jpg</t>
  </si>
  <si>
    <t>BRIL00642</t>
  </si>
  <si>
    <t>MOH NOEROEL FADJARI BIN H. IMAM MATLUWI</t>
  </si>
  <si>
    <t>Bukti Transfer Kurban Moh Noeroel Fadjari.jfif</t>
  </si>
  <si>
    <t>HANITA WULANDARI BINTI H. IDA KAMDARI</t>
  </si>
  <si>
    <t>NASYWA FARAH AZZAHRA BINTI MOH NOEROEL FADJARI</t>
  </si>
  <si>
    <t>SALWA INDIRA AZALIA BINTI MOH NOEROEL FADJARI</t>
  </si>
  <si>
    <t>TRISTAN FIQRI ARYA DARMAWAN BIN MOH NOEROEL FADJARI</t>
  </si>
  <si>
    <t>HJ. HALIMATUS SAKDIYAH BINTI H.R DJUHARI</t>
  </si>
  <si>
    <t>HJ. DARMI SUDJARTI BINTI KANDAR</t>
  </si>
  <si>
    <t>DB2022070904261</t>
  </si>
  <si>
    <t>Tazkia Aisyah Mumtaz binti Donald Richard</t>
  </si>
  <si>
    <t>an Tazkia Aisyah Mumtaz binti Donald Richard.jpg</t>
  </si>
  <si>
    <t>BRIL13636</t>
  </si>
  <si>
    <t>TAZKIA AISYAH MUMTAZ BINTI DONALD RICHARD</t>
  </si>
  <si>
    <t>DB2022070904263</t>
  </si>
  <si>
    <t>Erry selvina</t>
  </si>
  <si>
    <t>BRIL18350</t>
  </si>
  <si>
    <t>ERRY SELVINA BINTI SUWANTO</t>
  </si>
  <si>
    <t>DB2022070904265</t>
  </si>
  <si>
    <t>confiemd by keu</t>
  </si>
  <si>
    <t>NAILA ALATAS BINTI ALWI ALATAS</t>
  </si>
  <si>
    <t>Emilda Erman</t>
  </si>
  <si>
    <t>Tf Kurban an Emilda Emran.jpg</t>
  </si>
  <si>
    <t>BRIL10168</t>
  </si>
  <si>
    <t>EMILDA ERMAN BINTI ERMAN</t>
  </si>
  <si>
    <t>DB2022070904253</t>
  </si>
  <si>
    <t>Kicky Andrie Davetra</t>
  </si>
  <si>
    <t>BRIL00282</t>
  </si>
  <si>
    <t>KICKY ANDRIE DAVETRA BIN AGOESTJIK BUSTAMI</t>
  </si>
  <si>
    <t>AGOESTJIK BUSTAMI BIN KGS BUSTAMI</t>
  </si>
  <si>
    <t>KOESDININGSIH BINTI KAMIL SOEMONO</t>
  </si>
  <si>
    <t>ADHITYA INDRA PRAYUDHA BIN AGOESTJIK BUSTAMI</t>
  </si>
  <si>
    <t>DONNY OCTARIO BIN AGOESTJIK BUSTAMI</t>
  </si>
  <si>
    <t>ANITA PRAMITASARI BINTI AGOESTJIK BUSTAMI</t>
  </si>
  <si>
    <t>MEI CIPTO WALUYO BIN KAMIL SOEMONO</t>
  </si>
  <si>
    <t>DB2022070904269</t>
  </si>
  <si>
    <t>Nidha Aulia Qurrata A'yun (BS UNSOED)</t>
  </si>
  <si>
    <t>BRIL52369</t>
  </si>
  <si>
    <t>NIDHA AULIA QURRATA A'YUN (BS UNSOED)</t>
  </si>
  <si>
    <t>Reza Cahya Dwiputra KC bukittinggi</t>
  </si>
  <si>
    <t>an Reza Cahya Dwiputra.jpg</t>
  </si>
  <si>
    <t>BRIL01439</t>
  </si>
  <si>
    <t>REZA CAHYA DWIPUTRA</t>
  </si>
  <si>
    <t>DB2022070904271</t>
  </si>
  <si>
    <t>Bambang Satrio Utomo</t>
  </si>
  <si>
    <t>BRIL18831</t>
  </si>
  <si>
    <t>BUNGA DZIKRILLAH MARTIN BINTI ADING MARTIN</t>
  </si>
  <si>
    <t>Rr Anjarsari Dwi R</t>
  </si>
  <si>
    <t>Tf Kurban_Rr Anjarsari Dwi R.jpg</t>
  </si>
  <si>
    <t>BRIL51770</t>
  </si>
  <si>
    <t>RR ANJARSARI DWI RAHMAYANTI BINTI MAS ANTON SARWONO</t>
  </si>
  <si>
    <t>Agus</t>
  </si>
  <si>
    <t>AGUS</t>
  </si>
  <si>
    <t>06 Juli 2022 20:43</t>
  </si>
  <si>
    <t>DB2022070604118</t>
  </si>
  <si>
    <t>Muhammad Dino Putra Nurcahya</t>
  </si>
  <si>
    <t>BRIL02854</t>
  </si>
  <si>
    <t>MUHAMMAD DINO PUTRA NURCAHYA BIN MUH SYODIK PRIYATNO</t>
  </si>
  <si>
    <t>Jakarta 1</t>
  </si>
  <si>
    <t>08 Juli 2022 12:44</t>
  </si>
  <si>
    <t>DB2022070804204</t>
  </si>
  <si>
    <t>Rustiadi Budi Purnowo</t>
  </si>
  <si>
    <t>BRIL07272</t>
  </si>
  <si>
    <t>RUSTIADI BUDI PURNOWO BIN MARGONO</t>
  </si>
  <si>
    <t>Konawe Selatan mba, Sulawesi Tenggara</t>
  </si>
  <si>
    <t>s</t>
  </si>
  <si>
    <t>Control</t>
  </si>
  <si>
    <t>Diisi oleh Keuangan</t>
  </si>
  <si>
    <t>No</t>
  </si>
  <si>
    <t>Tanggal Transaksi</t>
  </si>
  <si>
    <t>No Rekening YBM</t>
  </si>
  <si>
    <t>Pemilik Rekening</t>
  </si>
  <si>
    <t>Bukti Transaksi</t>
  </si>
  <si>
    <t>13 Juni 2022</t>
  </si>
  <si>
    <t>Ipay88</t>
  </si>
  <si>
    <t>020601010922303</t>
  </si>
  <si>
    <t>Dashboard ipay88</t>
  </si>
  <si>
    <t>Transfer Bank</t>
  </si>
  <si>
    <t>020601011618305</t>
  </si>
  <si>
    <t>15 Juni 2022</t>
  </si>
  <si>
    <t>16 Juni 2022</t>
  </si>
  <si>
    <t>17 Juni 2022</t>
  </si>
  <si>
    <t>18 Juni 2022</t>
  </si>
  <si>
    <t>20 Juni 2022</t>
  </si>
  <si>
    <t>21 Juni 2022</t>
  </si>
  <si>
    <t>22 Juni 2022</t>
  </si>
  <si>
    <t>Noor Setyo</t>
  </si>
  <si>
    <t>23 Juni 2022</t>
  </si>
  <si>
    <t>Shinta Listiani</t>
  </si>
  <si>
    <t>Ipay89</t>
  </si>
  <si>
    <t>24 Juni 2022</t>
  </si>
  <si>
    <t>Mei Puspita</t>
  </si>
  <si>
    <t>020601011621308</t>
  </si>
  <si>
    <t xml:space="preserve">Raden Aryo Bayu Bimantara </t>
  </si>
  <si>
    <t>25 Juni 2022</t>
  </si>
  <si>
    <t>26 Juni 2022</t>
  </si>
  <si>
    <t>Irwan Roesmawa</t>
  </si>
  <si>
    <t>27 Juni 2022</t>
  </si>
  <si>
    <t>Yuda Agus P</t>
  </si>
  <si>
    <t>Seno Adji</t>
  </si>
  <si>
    <t>Nursyita P</t>
  </si>
  <si>
    <t>28 Juni 2022</t>
  </si>
  <si>
    <t>Indah Yunita (untuk 3 orang)</t>
  </si>
  <si>
    <t>Fani</t>
  </si>
  <si>
    <t>Indah</t>
  </si>
  <si>
    <t>Habib</t>
  </si>
  <si>
    <t>29 Juni 2022</t>
  </si>
  <si>
    <t>Fajar</t>
  </si>
  <si>
    <t>Belum masuk data publish karena belum no.hp untuk FU</t>
  </si>
  <si>
    <t>Raisa Ruslan</t>
  </si>
  <si>
    <t>Alya Nailah S</t>
  </si>
  <si>
    <t>Raden Malik M</t>
  </si>
  <si>
    <t>Belum masuk data publish karena belum nama mudhohi</t>
  </si>
  <si>
    <t>Salsabiella</t>
  </si>
  <si>
    <t>30 Juni 2022</t>
  </si>
  <si>
    <t>Narto L</t>
  </si>
  <si>
    <t>Gustiani/Adit</t>
  </si>
  <si>
    <t xml:space="preserve">Doni Afriandi </t>
  </si>
  <si>
    <t>Dewi Intan S/Reno Adrian Zainal</t>
  </si>
  <si>
    <t>Hanida Alia</t>
  </si>
  <si>
    <t>1 Juli 2022</t>
  </si>
  <si>
    <t>2 Juli 2022</t>
  </si>
  <si>
    <t>Merry andriani</t>
  </si>
  <si>
    <t>Ahmad Faisal</t>
  </si>
  <si>
    <t>Anna Mufiddah</t>
  </si>
  <si>
    <t>Nungki Sekarni</t>
  </si>
  <si>
    <t>Muhamad Indraw</t>
  </si>
  <si>
    <t>3 Juli 2022</t>
  </si>
  <si>
    <t>Dahniar Sufi/Irvan Sulthoni H.</t>
  </si>
  <si>
    <t>Irvan</t>
  </si>
  <si>
    <t>Boghie Nara</t>
  </si>
  <si>
    <t>4 Juli 2022</t>
  </si>
  <si>
    <t>Tin Ria</t>
  </si>
  <si>
    <t>Febri SyamPraj</t>
  </si>
  <si>
    <t>Maherdhita Galuh</t>
  </si>
  <si>
    <t>Triyoga Agung</t>
  </si>
  <si>
    <t>Mantovaya Adri</t>
  </si>
  <si>
    <t>Ditha Imawati</t>
  </si>
  <si>
    <t>Tri Kenyo K</t>
  </si>
  <si>
    <t>Tri kenyo kusumwati</t>
  </si>
  <si>
    <t>Nurhasanah/Yosida rosiyadi</t>
  </si>
  <si>
    <t>5 Juli 2022</t>
  </si>
  <si>
    <t>Agung Tjahyono</t>
  </si>
  <si>
    <t>Ardhanny Bagus Pinuntun</t>
  </si>
  <si>
    <t>Erik Chan</t>
  </si>
  <si>
    <t>Juni Aspan</t>
  </si>
  <si>
    <t>Irawan Setyadi</t>
  </si>
  <si>
    <t>Sirwanuddin</t>
  </si>
  <si>
    <t>Luluk Nastiti/Priyo Hartono Bin Taryoko</t>
  </si>
  <si>
    <t>Imelda Wijany</t>
  </si>
  <si>
    <t>Wiwik Riyatnas</t>
  </si>
  <si>
    <t>6 Juli 2022</t>
  </si>
  <si>
    <t>Hery Nurbyanto</t>
  </si>
  <si>
    <t>R Aditya Soepa</t>
  </si>
  <si>
    <t>Nurhayati K</t>
  </si>
  <si>
    <t>Zulfati Rahma</t>
  </si>
  <si>
    <t>Anik Sulistyani/Pamudjiono</t>
  </si>
  <si>
    <t>Eritha Tania</t>
  </si>
  <si>
    <t>Edodi Eka S</t>
  </si>
  <si>
    <t>Andhista</t>
  </si>
  <si>
    <t>Wengga</t>
  </si>
  <si>
    <t>Riski H</t>
  </si>
  <si>
    <t>Nailus S</t>
  </si>
  <si>
    <t>Ernita wahyu andriana</t>
  </si>
  <si>
    <t>Ade ayu meitamy</t>
  </si>
  <si>
    <t>endi auditya</t>
  </si>
  <si>
    <t>Gadis ashabi choirani</t>
  </si>
  <si>
    <t>Ahmad haidar</t>
  </si>
  <si>
    <t>7 Juli 2022</t>
  </si>
  <si>
    <t>Nugraeningtyas viratri</t>
  </si>
  <si>
    <t>Pria Pramudyta</t>
  </si>
  <si>
    <t>Maliq Sadaq</t>
  </si>
  <si>
    <t>Yori Zania</t>
  </si>
  <si>
    <t>Muhammad Adly</t>
  </si>
  <si>
    <t>Angga Afriansy</t>
  </si>
  <si>
    <t>Eko Wibowo Bin Rizal</t>
  </si>
  <si>
    <t>CSR BRI Insurance (1)</t>
  </si>
  <si>
    <t>CSR BRI Insurance (2)</t>
  </si>
  <si>
    <t>Yulianto Widodo</t>
  </si>
  <si>
    <t>8 Juli 2022</t>
  </si>
  <si>
    <t>Wahyu Juwitani</t>
  </si>
  <si>
    <t>Nunung Nurhaya</t>
  </si>
  <si>
    <t>Muhammad Muyas</t>
  </si>
  <si>
    <t>Fiska Wijayanti</t>
  </si>
  <si>
    <t>Reza Cahya Dwi</t>
  </si>
  <si>
    <t>Siti Nurfajrin/Yopie Diar Prasetio</t>
  </si>
  <si>
    <t>Nur Ismah Isha</t>
  </si>
  <si>
    <t>Retno Wulan</t>
  </si>
  <si>
    <t>Pradhika Wahyu/AZURA HILYA ADMAJA</t>
  </si>
  <si>
    <t>Fajar Vishnu</t>
  </si>
  <si>
    <t>Henik Fajarwat</t>
  </si>
  <si>
    <t>9 Juli 2022</t>
  </si>
  <si>
    <t>Nurul Vieda S</t>
  </si>
  <si>
    <t>Yugi Prahendal</t>
  </si>
  <si>
    <t>Roy Indrisulis</t>
  </si>
  <si>
    <t>Lulu Devita S</t>
  </si>
  <si>
    <t>Yustika Agusti</t>
  </si>
  <si>
    <t>Al Fathir Fauzi</t>
  </si>
  <si>
    <t>Riyanti/Oktavian Udhy Setiana</t>
  </si>
  <si>
    <t>Donald Ricard/Tazkia Aisyah Mumtaz binti Donald Richard</t>
  </si>
  <si>
    <t>Siti Nurfiah/Nidha Aulia Qurrata A'yun (BS UNSOED)</t>
  </si>
  <si>
    <t>020601011940304</t>
  </si>
  <si>
    <t>10 Juli 2022</t>
  </si>
  <si>
    <t>Keterangan</t>
  </si>
  <si>
    <t>Dana belum masuk ke rekening YBM</t>
  </si>
  <si>
    <t>Sebaran Sumbar</t>
  </si>
  <si>
    <t>Validitas</t>
  </si>
  <si>
    <t>Data Masuk</t>
  </si>
  <si>
    <t>Proses</t>
  </si>
  <si>
    <t>Valid CRM</t>
  </si>
  <si>
    <t>Valid Keu</t>
  </si>
  <si>
    <t>Valid Database</t>
  </si>
  <si>
    <t xml:space="preserve">Tanggal </t>
  </si>
  <si>
    <t>DB2022070504064</t>
  </si>
  <si>
    <t>Jon Eriadi</t>
  </si>
  <si>
    <t>DB2022070504070</t>
  </si>
  <si>
    <t>Sabela Amelia</t>
  </si>
  <si>
    <t>DB2022070504071</t>
  </si>
  <si>
    <t>Rysta Vara Nurlette</t>
  </si>
  <si>
    <t>DB2022070504073</t>
  </si>
  <si>
    <t>Irfanul Arifin</t>
  </si>
  <si>
    <t>DB2022070504076</t>
  </si>
  <si>
    <t>M. Rifki Adha</t>
  </si>
  <si>
    <t xml:space="preserve">Online </t>
  </si>
  <si>
    <t>DB2022070504077</t>
  </si>
  <si>
    <t>Khairuni syahbana</t>
  </si>
  <si>
    <t>DB2022070504080</t>
  </si>
  <si>
    <t>Putri Utami Sari</t>
  </si>
  <si>
    <t>DB2022070504081</t>
  </si>
  <si>
    <t>Bewok</t>
  </si>
  <si>
    <t>DB2022070504083</t>
  </si>
  <si>
    <t>Maulia Fariha</t>
  </si>
  <si>
    <t>06/07/2022 08.20</t>
  </si>
  <si>
    <t>DB2022070604087</t>
  </si>
  <si>
    <t>Han</t>
  </si>
  <si>
    <t>DB2022070604088</t>
  </si>
  <si>
    <t>06/07/2022 08.41</t>
  </si>
  <si>
    <t>DB2022070604089</t>
  </si>
  <si>
    <t>Ilham Artian</t>
  </si>
  <si>
    <t>Rusita Melinda</t>
  </si>
  <si>
    <t>Saeful Ulum</t>
  </si>
  <si>
    <t>TF Sedekah Daging Ulum.jpg</t>
  </si>
  <si>
    <t>Ferrawaty</t>
  </si>
  <si>
    <t>TF Sedekah Daging Ferawaty.jpeg</t>
  </si>
  <si>
    <t>Ikmal</t>
  </si>
  <si>
    <t>Tf Sedekah Daging_Ikmal.jpg</t>
  </si>
  <si>
    <t>Aulia Novianti</t>
  </si>
  <si>
    <t>TF Sedekah Daging Aulia Novianti.jpg</t>
  </si>
  <si>
    <t>DB2022070604114</t>
  </si>
  <si>
    <t>Oom siti sarah</t>
  </si>
  <si>
    <t>Shopeepay</t>
  </si>
  <si>
    <t>TF Sedekah Daging Oom Siti Sarah.jpg</t>
  </si>
  <si>
    <t>Amil YBM BRILiaN</t>
  </si>
  <si>
    <t>Tf Sedekah Daging_Amil YBM.jpg</t>
  </si>
  <si>
    <t xml:space="preserve">Amir Mudaris </t>
  </si>
  <si>
    <t>Kiki Rejeki</t>
  </si>
  <si>
    <t>06/07/2022 10.25</t>
  </si>
  <si>
    <t>DB2022070604095</t>
  </si>
  <si>
    <t>Elsa Rosabela</t>
  </si>
  <si>
    <t>banktransfer</t>
  </si>
  <si>
    <t>06/07/2022 10.16</t>
  </si>
  <si>
    <t>DB2022070604094</t>
  </si>
  <si>
    <t>Gustiani</t>
  </si>
  <si>
    <t>06/07/2022 19.22</t>
  </si>
  <si>
    <t>DB2022070604117</t>
  </si>
  <si>
    <t>Cindy patricya</t>
  </si>
  <si>
    <t>Hamba Allah</t>
  </si>
  <si>
    <t>Tf Sedekah Daging_Hamba Allah.jpg</t>
  </si>
  <si>
    <t>Tf Sedekah Daging_Hamba Allah 2.jpg</t>
  </si>
  <si>
    <t>Made Maherni</t>
  </si>
  <si>
    <t>Tf Sedekah Daging_Made Maherni.jpg</t>
  </si>
  <si>
    <t>Fuad Solahudin</t>
  </si>
  <si>
    <t>Tf Sedekah Daging_Fuad S.jpg</t>
  </si>
  <si>
    <t>Ryan Fitrandy</t>
  </si>
  <si>
    <t>Susanto</t>
  </si>
  <si>
    <t>Rianis Kusuma</t>
  </si>
  <si>
    <t>Hernawati</t>
  </si>
  <si>
    <t>(Flip)</t>
  </si>
  <si>
    <t>Dewi Cahyani</t>
  </si>
  <si>
    <t>TF Sedekah Daging Dewi Cahyani.jpg</t>
  </si>
  <si>
    <t>DB2022070704123</t>
  </si>
  <si>
    <t>Randi Muftiardi</t>
  </si>
  <si>
    <t>Nurma Kumalasari</t>
  </si>
  <si>
    <t>07/07/2022 09.30</t>
  </si>
  <si>
    <t>DB2022070704129</t>
  </si>
  <si>
    <t>Ismiyati (Almh)</t>
  </si>
  <si>
    <t>07/07/2022 09.41</t>
  </si>
  <si>
    <t>DB2022070704130</t>
  </si>
  <si>
    <t>Muhamad Fikri S.</t>
  </si>
  <si>
    <t>Hendra Hadi</t>
  </si>
  <si>
    <t>07/07/2022 10.04</t>
  </si>
  <si>
    <t>DB2022070704158</t>
  </si>
  <si>
    <t>Deby purnama sari</t>
  </si>
  <si>
    <t>07/07/2022 10.08</t>
  </si>
  <si>
    <t>DB2022070704141</t>
  </si>
  <si>
    <t>Aidil RIdho</t>
  </si>
  <si>
    <t>07/07/2022 09.59</t>
  </si>
  <si>
    <t>DB2022070704139</t>
  </si>
  <si>
    <t>Zainul F. Akbar</t>
  </si>
  <si>
    <t>Abi Pratama</t>
  </si>
  <si>
    <t>7/7/2022  14:05:00 PM</t>
  </si>
  <si>
    <t>DB2022070704157</t>
  </si>
  <si>
    <t>Surianto</t>
  </si>
  <si>
    <t>7/7/2022  16:18:00 PM</t>
  </si>
  <si>
    <t>Ririn Septiani</t>
  </si>
  <si>
    <t>07/07/2022 09.46</t>
  </si>
  <si>
    <t>DB2022070704133</t>
  </si>
  <si>
    <t>Muslim</t>
  </si>
  <si>
    <t>07/07/2022 09.49</t>
  </si>
  <si>
    <t>DB2022070704134</t>
  </si>
  <si>
    <t>M Ainun Najib</t>
  </si>
  <si>
    <t>07/07/2022 09.56</t>
  </si>
  <si>
    <t>DB2022070704136</t>
  </si>
  <si>
    <t>Maulidyana Ummul Khaeir</t>
  </si>
  <si>
    <t>DB2022070704137</t>
  </si>
  <si>
    <t>Rahma Alima</t>
  </si>
  <si>
    <t>07/07/2022 09.58</t>
  </si>
  <si>
    <t>DB2022070704138</t>
  </si>
  <si>
    <t>Naomi Tisa</t>
  </si>
  <si>
    <t>07/07/2022 10.10</t>
  </si>
  <si>
    <t>DB2022070704143</t>
  </si>
  <si>
    <t>Maya Dwi Marina</t>
  </si>
  <si>
    <t>07/07/2022 10.12</t>
  </si>
  <si>
    <t>DB2022070704145</t>
  </si>
  <si>
    <t>Edo Pamirsa</t>
  </si>
  <si>
    <t>07/07/2022 12.16</t>
  </si>
  <si>
    <t>DB2022070704153</t>
  </si>
  <si>
    <t>Nani</t>
  </si>
  <si>
    <t>07/07/2022 12.46</t>
  </si>
  <si>
    <t>DB2022070704155</t>
  </si>
  <si>
    <t>07/07/2022 13.17</t>
  </si>
  <si>
    <t>DB2022070704156</t>
  </si>
  <si>
    <t>Nurqalbi Utami</t>
  </si>
  <si>
    <t>06/07/2022 04.51</t>
  </si>
  <si>
    <t>Irma Awwaliyah</t>
  </si>
  <si>
    <t>08/07/2022 09.12</t>
  </si>
  <si>
    <t>Hairani</t>
  </si>
  <si>
    <t>TF Sedekah Daging Hairani.jpg</t>
  </si>
  <si>
    <t>08/07/2022 09.00</t>
  </si>
  <si>
    <t>Ranti</t>
  </si>
  <si>
    <t>TF Sedekah Daging Ranti.jpg</t>
  </si>
  <si>
    <t>07/07/2022 21.46</t>
  </si>
  <si>
    <t>DB2022070704171</t>
  </si>
  <si>
    <t>Arie</t>
  </si>
  <si>
    <t>07/07/2022 22.11</t>
  </si>
  <si>
    <t>DB2022070704173</t>
  </si>
  <si>
    <t>Evie Fitria</t>
  </si>
  <si>
    <t>07/07/2022 23.19</t>
  </si>
  <si>
    <t>DB2022070704174</t>
  </si>
  <si>
    <t>Asmr</t>
  </si>
  <si>
    <t>08/07/2022 04.55</t>
  </si>
  <si>
    <t>DB2022070804178</t>
  </si>
  <si>
    <t>Irawati</t>
  </si>
  <si>
    <t>08/07/2022 07.35</t>
  </si>
  <si>
    <t>DB2022070804182</t>
  </si>
  <si>
    <t>Intan</t>
  </si>
  <si>
    <t>07/07/2022 21.05</t>
  </si>
  <si>
    <t>Laily Fajrin dkk</t>
  </si>
  <si>
    <t>Tf Sedekah Daging_Penghimpunan Laily.jpg</t>
  </si>
  <si>
    <t>08/07/2022 07.32</t>
  </si>
  <si>
    <t>Dian Pratiwi</t>
  </si>
  <si>
    <t>08/07/2022 06.21</t>
  </si>
  <si>
    <t>Link Aja</t>
  </si>
  <si>
    <t>07/07/2022 21.32</t>
  </si>
  <si>
    <t>Achmad Azhari</t>
  </si>
  <si>
    <t>07/07/2022 16.03</t>
  </si>
  <si>
    <t>Sulaimah Disma</t>
  </si>
  <si>
    <t>Surya Saputra</t>
  </si>
  <si>
    <t>TF sedekah daging Surya Saputra.jpg</t>
  </si>
  <si>
    <t>Novi S. Arief</t>
  </si>
  <si>
    <t>TF Sedekah Daging Novi S. Arif.jpg</t>
  </si>
  <si>
    <t>Moch Munawir</t>
  </si>
  <si>
    <t>Ari Djanuar P</t>
  </si>
  <si>
    <t>DB2022070804197</t>
  </si>
  <si>
    <t>Vidya Sadjiman</t>
  </si>
  <si>
    <t>Imam Sufiudin</t>
  </si>
  <si>
    <t>8/7/2022 20.07</t>
  </si>
  <si>
    <t>Dian Intan Yasmin</t>
  </si>
  <si>
    <t>8/7/2022 18.42</t>
  </si>
  <si>
    <t>Muhammad Ilham</t>
  </si>
  <si>
    <t>08/07/2022 13.45</t>
  </si>
  <si>
    <t>DB2022070804207</t>
  </si>
  <si>
    <t>Fikryan</t>
  </si>
  <si>
    <t>08/07/2022 15.17</t>
  </si>
  <si>
    <t>DB2022070804214</t>
  </si>
  <si>
    <t>Muhammad Ahra Zufry</t>
  </si>
  <si>
    <t>08/07/2022 15.47</t>
  </si>
  <si>
    <t>DB2022070804215</t>
  </si>
  <si>
    <t>Lilis Suhartini</t>
  </si>
  <si>
    <t>08/07/2022 18.51</t>
  </si>
  <si>
    <t>DB2022070804218</t>
  </si>
  <si>
    <t>Ahmad Kosim</t>
  </si>
  <si>
    <t>08/07/2022 20.14</t>
  </si>
  <si>
    <t>DB2022070804224</t>
  </si>
  <si>
    <t>Avinda Jihan Ardiani</t>
  </si>
  <si>
    <t>09/07/2022 08.49</t>
  </si>
  <si>
    <t>Alfiyyah dkk</t>
  </si>
  <si>
    <t>Tf Sedekah Kurban Alfiyah dkk.jpg</t>
  </si>
  <si>
    <t>09/07/2022 08.16</t>
  </si>
  <si>
    <t>Hanif</t>
  </si>
  <si>
    <t>Tf Sedekah Daging_Hanif.jpg</t>
  </si>
  <si>
    <t>09/07/2022 08.59</t>
  </si>
  <si>
    <t>Enda</t>
  </si>
  <si>
    <t>Tf Sedekah Daging_Enda.jpg</t>
  </si>
  <si>
    <t>09/07/2022 09.07</t>
  </si>
  <si>
    <t>09/07/2022 09.15</t>
  </si>
  <si>
    <t>Tukimin</t>
  </si>
  <si>
    <t>09/07/2022 09.27</t>
  </si>
  <si>
    <t>Andang Darmawa</t>
  </si>
  <si>
    <t>08/07/2022 19.51</t>
  </si>
  <si>
    <t>Siswanto</t>
  </si>
  <si>
    <t>Tf Sedekah Daging_Siswanto.jpg</t>
  </si>
  <si>
    <t>08/07/2022 18.32</t>
  </si>
  <si>
    <t>Fitria Suartini</t>
  </si>
  <si>
    <t>Tf Sedekah Daging_Fitria Suartini.jpg</t>
  </si>
  <si>
    <t>08/07/2022 17.12</t>
  </si>
  <si>
    <t>08/07/2022 17.24</t>
  </si>
  <si>
    <t xml:space="preserve">Sihono </t>
  </si>
  <si>
    <t>08/07/2022 17.30</t>
  </si>
  <si>
    <t>Rengga Purnama</t>
  </si>
  <si>
    <t>08/07/2022 18.59</t>
  </si>
  <si>
    <t>Flip</t>
  </si>
  <si>
    <t>08/07/2022 10.53</t>
  </si>
  <si>
    <t>Laily dkk</t>
  </si>
  <si>
    <t>Tf Sedekah Daging Laily dkk.jpg</t>
  </si>
  <si>
    <t>08/07/2022 10.48</t>
  </si>
  <si>
    <t>Saryono</t>
  </si>
  <si>
    <t>09/07/2022 12.22</t>
  </si>
  <si>
    <t>Tf ATM</t>
  </si>
  <si>
    <t>09/07/2022 11.57</t>
  </si>
  <si>
    <t>Iftitah Kamalia</t>
  </si>
  <si>
    <t>Tf Sedekah Daging_Iftitah Kamalia.jpg</t>
  </si>
  <si>
    <t>09/07/2022 11.53</t>
  </si>
  <si>
    <t>Robiana Weda</t>
  </si>
  <si>
    <t>09/07/2022 13.37</t>
  </si>
  <si>
    <t>Tazkya Amalia</t>
  </si>
  <si>
    <t>09/07/2022 14.00</t>
  </si>
  <si>
    <t>09/07/2022 14.01</t>
  </si>
  <si>
    <t>Moch Agus Salim</t>
  </si>
  <si>
    <t>09/07/2022 14.08</t>
  </si>
  <si>
    <t>Malvin</t>
  </si>
  <si>
    <t>Tf Sedekah Daging_Malvin.jpg</t>
  </si>
  <si>
    <t>09/07/2022 15.02</t>
  </si>
  <si>
    <t>Rio Eldianson</t>
  </si>
  <si>
    <t>Tf Sedekah Daging_Rio Eldianson.jpg</t>
  </si>
  <si>
    <t>09/07/2022 16.13</t>
  </si>
  <si>
    <t>Laili Mubarokah</t>
  </si>
  <si>
    <t>TF Sedekah Daging Laili Mubarokah.jpg</t>
  </si>
  <si>
    <t>08/07/2022 15.09</t>
  </si>
  <si>
    <t>08/07/2022 10.45</t>
  </si>
  <si>
    <t>Komala Safitri</t>
  </si>
  <si>
    <t>08/07/2022 10.15</t>
  </si>
  <si>
    <t>Adhi Pratama</t>
  </si>
  <si>
    <t>09/07/2022 12.38</t>
  </si>
  <si>
    <t>DB2022070904249</t>
  </si>
  <si>
    <t>Deni Muslifah</t>
  </si>
  <si>
    <t>09/07/2022 13.07</t>
  </si>
  <si>
    <t>DB2022070904250</t>
  </si>
  <si>
    <t>Vira</t>
  </si>
  <si>
    <t>09/07/2022 13.23</t>
  </si>
  <si>
    <t>DB2022070904251</t>
  </si>
  <si>
    <t>Beny Sulistyo Hartadi</t>
  </si>
  <si>
    <t>09/07/2022 19.32</t>
  </si>
  <si>
    <t>Azizah (Siti Hawa, Afifuddin, Siti, Abdur)</t>
  </si>
  <si>
    <t>Tf Sedekah Daging_Azizah.jpg</t>
  </si>
  <si>
    <t>09/07/2022 18.03</t>
  </si>
  <si>
    <t>DB2022070904262</t>
  </si>
  <si>
    <t>wa ode hartati octaviana</t>
  </si>
  <si>
    <t>09/07/2022 18.35</t>
  </si>
  <si>
    <t>DB2022070904264</t>
  </si>
  <si>
    <t>Endang susilowati</t>
  </si>
  <si>
    <t>09/07/2022 19.21</t>
  </si>
  <si>
    <t>DB2022070904267</t>
  </si>
  <si>
    <t>Zainul Abidin</t>
  </si>
  <si>
    <t>09/07/2022 20.31</t>
  </si>
  <si>
    <t>DB2022070904268</t>
  </si>
  <si>
    <t>09/07/2022 20.43</t>
  </si>
  <si>
    <t>DB2022070904270</t>
  </si>
  <si>
    <t>BS UNSOED</t>
  </si>
  <si>
    <t>09/07/2022 18.45</t>
  </si>
  <si>
    <t>09/07/2022 17.52</t>
  </si>
  <si>
    <t>Dewi Risputien</t>
  </si>
  <si>
    <t>09/07/2022 19.00</t>
  </si>
  <si>
    <t>Farras Nabilah</t>
  </si>
  <si>
    <t>Risnasari Rosman</t>
  </si>
  <si>
    <t>09/07/2022 21.07</t>
  </si>
  <si>
    <t>09/07/2022 23.12</t>
  </si>
  <si>
    <t>Amalia Ekasa</t>
  </si>
  <si>
    <t>09/07/2022 00.45</t>
  </si>
  <si>
    <t>10 Juli 2022 10:42</t>
  </si>
  <si>
    <t>DB2022071004273</t>
  </si>
  <si>
    <t>Sumiyati</t>
  </si>
  <si>
    <t>10 Juli 2022 16:55</t>
  </si>
  <si>
    <t>DB2022071004274</t>
  </si>
  <si>
    <t>Orang Baik SH</t>
  </si>
  <si>
    <t>Tf dari BCA</t>
  </si>
  <si>
    <t>Tf Sedekah Daging (1).jpg</t>
  </si>
  <si>
    <t>09/07/2022 23.22</t>
  </si>
  <si>
    <t>Fitria Hidayatika</t>
  </si>
  <si>
    <t>Tf Sedekah Daging_Fitria Hidayatika.jpg</t>
  </si>
  <si>
    <t>09/07/2022 16.39</t>
  </si>
  <si>
    <t>Siti Aminah</t>
  </si>
  <si>
    <t>Tf Sedekah Daging_Siti Aminah.jpg</t>
  </si>
  <si>
    <t>10 Juli 2022 18:35</t>
  </si>
  <si>
    <t>Razin Hilmy Baihaqi</t>
  </si>
  <si>
    <t>11/07/20202 9.37</t>
  </si>
  <si>
    <t>M Syahril</t>
  </si>
  <si>
    <t>Tf Sedekah Daging_M Syahril.jpg</t>
  </si>
  <si>
    <t>11/07/20202 8.42</t>
  </si>
  <si>
    <t>Rifki</t>
  </si>
  <si>
    <t>11/07/20202 10.19</t>
  </si>
  <si>
    <t>Iim Zaimah</t>
  </si>
  <si>
    <t>Tf Sedekah Daging_Iim Zaimah.jpg</t>
  </si>
  <si>
    <t>11/07/20202 10.10</t>
  </si>
  <si>
    <t>Teguh Samudra Firdaus</t>
  </si>
  <si>
    <t>Tf Sedekah Daging_Teguh Samudra Firdaus.jpg</t>
  </si>
  <si>
    <t>11/07/20202 11.30</t>
  </si>
  <si>
    <t>Hawa</t>
  </si>
  <si>
    <t>Tf Sedekah Daging_Hawa.jpg</t>
  </si>
  <si>
    <t>11/07/20202 13.40</t>
  </si>
  <si>
    <t>Fuad S</t>
  </si>
  <si>
    <t>Tf Sedekah Daging_Fuad S (1).jpg</t>
  </si>
  <si>
    <t>11/07/20202 13.42</t>
  </si>
  <si>
    <t>Azmi</t>
  </si>
  <si>
    <t>Tf Sedekah Daging_Azmi.jpg</t>
  </si>
  <si>
    <t>Bapak Alm. Soekarno Soekardi</t>
  </si>
  <si>
    <t>Alfiyyah</t>
  </si>
  <si>
    <t>Sedekah Daging Alfiyyah.jpg</t>
  </si>
  <si>
    <t>09 Juli 2022 16:36</t>
  </si>
  <si>
    <t>DB2022070904260</t>
  </si>
  <si>
    <t xml:space="preserve">Saudari </t>
  </si>
  <si>
    <t>Hanifia Ihza Manila</t>
  </si>
  <si>
    <t>MERRY MULYANI</t>
  </si>
  <si>
    <t>Nominal+Admin</t>
  </si>
  <si>
    <t>Sebaran Hewan</t>
  </si>
  <si>
    <t>Jenis Hewan Kurban</t>
  </si>
  <si>
    <t>Atas Nama</t>
  </si>
  <si>
    <t>Fundraiser</t>
  </si>
  <si>
    <t>Seg</t>
  </si>
  <si>
    <t>Unit Kerja</t>
  </si>
  <si>
    <t>Validasi FIA</t>
  </si>
  <si>
    <t>Lokasi Pendistribusiaan Daging</t>
  </si>
  <si>
    <t>Tanggal Pemotongan</t>
  </si>
  <si>
    <t>Status Quick Report</t>
  </si>
  <si>
    <t>No Laporan Mudhodi</t>
  </si>
  <si>
    <t>Verifikasi Laporan</t>
  </si>
  <si>
    <t>Kirim Laporan</t>
  </si>
  <si>
    <t>17 Mei 2023 19:35</t>
  </si>
  <si>
    <t>YBM2023051709915</t>
  </si>
  <si>
    <t>Gaby Febrita Indraswari</t>
  </si>
  <si>
    <t>BRIVA</t>
  </si>
  <si>
    <t>Sapi 1/7</t>
  </si>
  <si>
    <t>Gaby Febrita Indraswari binti Indra Kusuma</t>
  </si>
  <si>
    <t>19 Mei 2023 17:37</t>
  </si>
  <si>
    <t>YBM2023051909924</t>
  </si>
  <si>
    <t>Domba Standar</t>
  </si>
  <si>
    <t>20 Mei 2023</t>
  </si>
  <si>
    <t>Yudhi Setyawan</t>
  </si>
  <si>
    <t>https://ybmbri-my.sharepoint.com/:i:/g/personal/corsec_ybmbri_org/EWyESl4t-V1Ij9_AdEQyBgkBn4S4FC6O5PaxqyCa6KBCWw?e=6HemiT</t>
  </si>
  <si>
    <t>Domba Premium</t>
  </si>
  <si>
    <t>Yudhi Setyawan Bin Hartono</t>
  </si>
  <si>
    <t>RO Jakarta 2</t>
  </si>
  <si>
    <t>24 Mei 2023 14:28</t>
  </si>
  <si>
    <t>YBM2023052409976</t>
  </si>
  <si>
    <t>NAOMI TISA FIRGIANA</t>
  </si>
  <si>
    <t>https://ybmbri-my.sharepoint.com/:i:/g/personal/corsec_ybmbri_org/EfZoDcY4MgpCricg09OVeZIBAOV4LV3AZzwDDTzk-YXXOg?e=wtGLpm</t>
  </si>
  <si>
    <t>Domba Medium</t>
  </si>
  <si>
    <t>Naomi Tisa Firgiana binti Karyono Sidharta</t>
  </si>
  <si>
    <t>YBM BRILiaN RO Jkt</t>
  </si>
  <si>
    <t>24 Mei 2023 16:50</t>
  </si>
  <si>
    <t>YBM2023052409977</t>
  </si>
  <si>
    <t>Shaffa Tasyani Renaningtyas</t>
  </si>
  <si>
    <t>BNIVA</t>
  </si>
  <si>
    <t>25 Mei 2023 11:57</t>
  </si>
  <si>
    <t>YBM2023052509982</t>
  </si>
  <si>
    <t>Mochamad Fany Alfarizi</t>
  </si>
  <si>
    <t>Dana</t>
  </si>
  <si>
    <t>25 Mei 2023 15:34</t>
  </si>
  <si>
    <t>YBM2023052509983</t>
  </si>
  <si>
    <t>Muhammad Fadhil Adinugroho</t>
  </si>
  <si>
    <t>Muhammad Fadhil Adinugroho bin Indra Praseno</t>
  </si>
  <si>
    <t>CHANGE MANAGEMENT DIVISION</t>
  </si>
  <si>
    <t>Rekening yang digunakan 305, 303 YBM BRILiaN</t>
  </si>
  <si>
    <t>Transfer Langsung</t>
  </si>
  <si>
    <t>MandiriVA</t>
  </si>
  <si>
    <t xml:space="preserve">Kontrol Data </t>
  </si>
  <si>
    <t>25 Mei 2023</t>
  </si>
  <si>
    <t>YBM2023052610000</t>
  </si>
  <si>
    <t>Dimas Ario</t>
  </si>
  <si>
    <t>Seno Hadi Broto</t>
  </si>
  <si>
    <t>Rek RO/SBO</t>
  </si>
  <si>
    <t>Mandiri</t>
  </si>
  <si>
    <t>Seno Hadi Broto bin Mulyosubroto</t>
  </si>
  <si>
    <t>Yang dipindah ke DD hanya yang bersebaran Nasional</t>
  </si>
  <si>
    <t>RO/SBO</t>
  </si>
  <si>
    <t>Jumlah Hewan Setara Doka</t>
  </si>
  <si>
    <t>Banda Aceh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</si>
</sst>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64" formatCode="_(* #,##0.00_);_(* \(#,##0.00\);_(* &quot;-&quot;??_);_(@_)"/>
    <numFmt numFmtId="165" formatCode="_(* #,##0_);_(* \(#,##0\);_(* &quot;-&quot;??_);_(@_)"/>
    <numFmt numFmtId="166" formatCode="m/d/yy\ h:mm;@"/>
    <numFmt numFmtId="167" formatCode="_(* #,##0_);_(* \(#,##0\);_(* &quot;-&quot;?_);_(@_)"/>
  </numFmts>
  <fonts count="4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212529"/>
      <name val="Calibri"/>
      <family val="2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color rgb="FFFFFFFF"/>
      <name val="Calibri"/>
      <family val="2"/>
    </font>
    <font>
      <u/>
      <sz val="11"/>
      <color theme="10"/>
      <name val="Calibri"/>
      <family val="2"/>
    </font>
    <font>
      <u/>
      <sz val="11"/>
      <color rgb="FF000000"/>
      <name val="Calibri"/>
      <family val="2"/>
    </font>
    <font>
      <sz val="11"/>
      <color rgb="FF444444"/>
      <name val="Calibri"/>
      <family val="2"/>
    </font>
    <font>
      <sz val="12"/>
      <color rgb="FF000000"/>
      <name val="Calibri"/>
      <family val="2"/>
    </font>
    <font>
      <sz val="11"/>
      <color rgb="FF666666"/>
      <name val="Calibri"/>
      <family val="2"/>
    </font>
    <font>
      <b/>
      <sz val="11"/>
      <color rgb="FFFFFFFF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Inter"/>
      <charset val="1"/>
    </font>
    <font>
      <sz val="11"/>
      <color rgb="FF000000"/>
      <name val="Calibri"/>
      <family val="2"/>
      <charset val="1"/>
    </font>
    <font>
      <sz val="12"/>
      <color rgb="FF212529"/>
      <name val="-Apple-System"/>
      <charset val="1"/>
    </font>
    <font>
      <sz val="11"/>
      <color rgb="FFFF0000"/>
      <name val="Inter"/>
      <charset val="1"/>
    </font>
    <font>
      <sz val="11"/>
      <color rgb="FF444444"/>
      <name val="Calibri"/>
      <family val="2"/>
      <charset val="1"/>
    </font>
    <font>
      <sz val="12"/>
      <color rgb="FFFF0000"/>
      <name val="-Apple-System"/>
      <charset val="1"/>
    </font>
    <font>
      <b/>
      <sz val="11"/>
      <color rgb="FF000000"/>
      <name val="Calibri"/>
      <family val="2"/>
      <charset val="1"/>
    </font>
    <font>
      <b/>
      <sz val="11"/>
      <color theme="0"/>
      <name val="Calibri"/>
      <family val="2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-Apple-System"/>
      <charset val="1"/>
    </font>
    <font>
      <b/>
      <sz val="11"/>
      <color rgb="FF000000"/>
      <name val="Arial Narrow"/>
      <family val="2"/>
    </font>
    <font>
      <sz val="12"/>
      <color rgb="FF000000"/>
      <name val="-Apple-System"/>
      <charset val="1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666666"/>
      <name val="Inter"/>
      <charset val="1"/>
    </font>
    <font>
      <sz val="10"/>
      <color rgb="FF000000"/>
      <name val="Roboto"/>
    </font>
    <font>
      <sz val="11"/>
      <color rgb="FF000000"/>
      <name val="Docs-Calibri"/>
      <charset val="1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E0EB1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rgb="FFD9D9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7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/>
      <top/>
      <bottom style="thin">
        <color rgb="FFA9D08E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1" fontId="44" fillId="0" borderId="0" applyFont="0" applyFill="0" applyBorder="0" applyAlignment="0" applyProtection="0"/>
  </cellStyleXfs>
  <cellXfs count="553">
    <xf numFmtId="0" fontId="0" fillId="0" borderId="0" xfId="0"/>
    <xf numFmtId="0" fontId="1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6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quotePrefix="1" applyFont="1" applyBorder="1"/>
    <xf numFmtId="0" fontId="2" fillId="0" borderId="1" xfId="1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0" fillId="0" borderId="2" xfId="0" applyBorder="1"/>
    <xf numFmtId="0" fontId="0" fillId="0" borderId="6" xfId="0" applyBorder="1"/>
    <xf numFmtId="0" fontId="2" fillId="0" borderId="1" xfId="1" applyFill="1" applyBorder="1"/>
    <xf numFmtId="0" fontId="0" fillId="0" borderId="15" xfId="0" applyBorder="1"/>
    <xf numFmtId="0" fontId="0" fillId="0" borderId="4" xfId="0" applyBorder="1"/>
    <xf numFmtId="0" fontId="0" fillId="0" borderId="3" xfId="0" applyBorder="1" applyAlignment="1">
      <alignment vertical="center"/>
    </xf>
    <xf numFmtId="0" fontId="3" fillId="0" borderId="2" xfId="0" applyFont="1" applyBorder="1"/>
    <xf numFmtId="0" fontId="3" fillId="0" borderId="0" xfId="0" applyFont="1"/>
    <xf numFmtId="0" fontId="2" fillId="5" borderId="1" xfId="1" applyFill="1" applyBorder="1"/>
    <xf numFmtId="0" fontId="0" fillId="0" borderId="1" xfId="0" quotePrefix="1" applyBorder="1"/>
    <xf numFmtId="0" fontId="2" fillId="0" borderId="1" xfId="1" applyBorder="1" applyAlignment="1">
      <alignment vertical="center"/>
    </xf>
    <xf numFmtId="0" fontId="0" fillId="6" borderId="0" xfId="0" applyFill="1"/>
    <xf numFmtId="0" fontId="1" fillId="0" borderId="0" xfId="0" applyFont="1"/>
    <xf numFmtId="0" fontId="2" fillId="0" borderId="3" xfId="1" applyFill="1" applyBorder="1" applyAlignment="1">
      <alignment vertical="center"/>
    </xf>
    <xf numFmtId="0" fontId="0" fillId="7" borderId="0" xfId="0" applyFill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1" xfId="0" applyFill="1" applyBorder="1"/>
    <xf numFmtId="1" fontId="0" fillId="7" borderId="1" xfId="0" quotePrefix="1" applyNumberFormat="1" applyFill="1" applyBorder="1" applyAlignment="1">
      <alignment horizontal="left"/>
    </xf>
    <xf numFmtId="0" fontId="0" fillId="7" borderId="1" xfId="0" applyFill="1" applyBorder="1" applyAlignment="1">
      <alignment horizontal="center"/>
    </xf>
    <xf numFmtId="0" fontId="3" fillId="0" borderId="3" xfId="0" applyFont="1" applyBorder="1"/>
    <xf numFmtId="0" fontId="3" fillId="0" borderId="3" xfId="0" quotePrefix="1" applyFont="1" applyBorder="1"/>
    <xf numFmtId="0" fontId="3" fillId="7" borderId="1" xfId="0" quotePrefix="1" applyFont="1" applyFill="1" applyBorder="1"/>
    <xf numFmtId="0" fontId="0" fillId="7" borderId="3" xfId="0" applyFill="1" applyBorder="1"/>
    <xf numFmtId="1" fontId="0" fillId="0" borderId="1" xfId="0" applyNumberForma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2" fillId="7" borderId="1" xfId="1" applyFill="1" applyBorder="1"/>
    <xf numFmtId="0" fontId="0" fillId="7" borderId="2" xfId="0" applyFill="1" applyBorder="1"/>
    <xf numFmtId="0" fontId="2" fillId="7" borderId="3" xfId="1" applyFill="1" applyBorder="1"/>
    <xf numFmtId="0" fontId="3" fillId="7" borderId="1" xfId="0" applyFont="1" applyFill="1" applyBorder="1"/>
    <xf numFmtId="0" fontId="7" fillId="7" borderId="1" xfId="0" applyFont="1" applyFill="1" applyBorder="1"/>
    <xf numFmtId="1" fontId="7" fillId="7" borderId="1" xfId="0" quotePrefix="1" applyNumberFormat="1" applyFont="1" applyFill="1" applyBorder="1" applyAlignment="1">
      <alignment horizontal="left"/>
    </xf>
    <xf numFmtId="0" fontId="0" fillId="3" borderId="1" xfId="0" applyFill="1" applyBorder="1"/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0" applyNumberFormat="1" applyFont="1" applyBorder="1" applyAlignment="1">
      <alignment vertical="center"/>
    </xf>
    <xf numFmtId="0" fontId="9" fillId="0" borderId="1" xfId="1" applyFont="1" applyFill="1" applyBorder="1" applyAlignment="1"/>
    <xf numFmtId="1" fontId="3" fillId="0" borderId="1" xfId="0" quotePrefix="1" applyNumberFormat="1" applyFont="1" applyBorder="1"/>
    <xf numFmtId="0" fontId="9" fillId="0" borderId="1" xfId="1" applyFont="1" applyBorder="1"/>
    <xf numFmtId="0" fontId="9" fillId="7" borderId="1" xfId="1" applyFont="1" applyFill="1" applyBorder="1" applyAlignment="1"/>
    <xf numFmtId="0" fontId="3" fillId="7" borderId="1" xfId="0" applyFont="1" applyFill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3" fillId="3" borderId="1" xfId="0" quotePrefix="1" applyFont="1" applyFill="1" applyBorder="1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0" borderId="8" xfId="0" applyBorder="1" applyAlignment="1">
      <alignment horizontal="center"/>
    </xf>
    <xf numFmtId="1" fontId="3" fillId="0" borderId="3" xfId="0" quotePrefix="1" applyNumberFormat="1" applyFont="1" applyBorder="1"/>
    <xf numFmtId="0" fontId="2" fillId="0" borderId="0" xfId="1"/>
    <xf numFmtId="165" fontId="3" fillId="0" borderId="1" xfId="0" applyNumberFormat="1" applyFont="1" applyBorder="1" applyAlignment="1">
      <alignment horizontal="right" vertical="center"/>
    </xf>
    <xf numFmtId="0" fontId="8" fillId="0" borderId="1" xfId="0" applyFont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8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3" fillId="8" borderId="1" xfId="0" applyFont="1" applyFill="1" applyBorder="1" applyAlignment="1">
      <alignment vertical="center"/>
    </xf>
    <xf numFmtId="0" fontId="0" fillId="7" borderId="4" xfId="0" applyFill="1" applyBorder="1" applyAlignment="1">
      <alignment horizont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/>
    </xf>
    <xf numFmtId="165" fontId="3" fillId="0" borderId="1" xfId="0" applyNumberFormat="1" applyFont="1" applyBorder="1"/>
    <xf numFmtId="0" fontId="10" fillId="0" borderId="1" xfId="0" applyFont="1" applyBorder="1" applyAlignment="1">
      <alignment vertical="center" wrapText="1"/>
    </xf>
    <xf numFmtId="0" fontId="11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5" fontId="8" fillId="0" borderId="1" xfId="0" applyNumberFormat="1" applyFont="1" applyBorder="1" applyAlignment="1">
      <alignment vertical="center"/>
    </xf>
    <xf numFmtId="0" fontId="13" fillId="0" borderId="1" xfId="1" applyFont="1" applyFill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8" fillId="2" borderId="5" xfId="0" applyFont="1" applyFill="1" applyBorder="1" applyAlignment="1">
      <alignment vertical="center"/>
    </xf>
    <xf numFmtId="15" fontId="8" fillId="4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165" fontId="8" fillId="2" borderId="1" xfId="0" applyNumberFormat="1" applyFont="1" applyFill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2" borderId="3" xfId="0" applyFont="1" applyFill="1" applyBorder="1" applyAlignment="1">
      <alignment vertical="center"/>
    </xf>
    <xf numFmtId="0" fontId="8" fillId="0" borderId="5" xfId="0" applyFont="1" applyBorder="1" applyAlignment="1">
      <alignment vertical="center"/>
    </xf>
    <xf numFmtId="165" fontId="8" fillId="0" borderId="5" xfId="0" applyNumberFormat="1" applyFont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8" fillId="0" borderId="1" xfId="0" quotePrefix="1" applyFont="1" applyBorder="1" applyAlignment="1">
      <alignment vertical="center"/>
    </xf>
    <xf numFmtId="165" fontId="8" fillId="0" borderId="1" xfId="0" applyNumberFormat="1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165" fontId="8" fillId="0" borderId="1" xfId="0" applyNumberFormat="1" applyFont="1" applyBorder="1" applyAlignment="1">
      <alignment horizontal="right" vertical="center"/>
    </xf>
    <xf numFmtId="0" fontId="8" fillId="0" borderId="5" xfId="0" applyFont="1" applyBorder="1" applyAlignment="1">
      <alignment horizontal="center" vertical="center"/>
    </xf>
    <xf numFmtId="165" fontId="8" fillId="2" borderId="5" xfId="0" applyNumberFormat="1" applyFont="1" applyFill="1" applyBorder="1" applyAlignment="1">
      <alignment vertical="center"/>
    </xf>
    <xf numFmtId="0" fontId="8" fillId="8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vertical="center"/>
    </xf>
    <xf numFmtId="165" fontId="8" fillId="8" borderId="1" xfId="0" applyNumberFormat="1" applyFont="1" applyFill="1" applyBorder="1" applyAlignment="1">
      <alignment vertical="center"/>
    </xf>
    <xf numFmtId="0" fontId="13" fillId="8" borderId="1" xfId="1" applyFont="1" applyFill="1" applyBorder="1" applyAlignment="1">
      <alignment vertical="center"/>
    </xf>
    <xf numFmtId="0" fontId="8" fillId="8" borderId="1" xfId="0" applyFont="1" applyFill="1" applyBorder="1" applyAlignment="1">
      <alignment vertical="center" wrapText="1"/>
    </xf>
    <xf numFmtId="15" fontId="8" fillId="8" borderId="1" xfId="0" applyNumberFormat="1" applyFont="1" applyFill="1" applyBorder="1" applyAlignment="1">
      <alignment horizontal="center" vertical="center"/>
    </xf>
    <xf numFmtId="0" fontId="14" fillId="8" borderId="1" xfId="1" applyFont="1" applyFill="1" applyBorder="1" applyAlignment="1">
      <alignment vertical="center"/>
    </xf>
    <xf numFmtId="0" fontId="8" fillId="8" borderId="1" xfId="0" applyFont="1" applyFill="1" applyBorder="1" applyAlignment="1">
      <alignment horizontal="left" vertical="center"/>
    </xf>
    <xf numFmtId="165" fontId="3" fillId="0" borderId="1" xfId="0" applyNumberFormat="1" applyFont="1" applyBorder="1" applyAlignment="1">
      <alignment vertical="center" wrapText="1"/>
    </xf>
    <xf numFmtId="3" fontId="3" fillId="8" borderId="1" xfId="0" applyNumberFormat="1" applyFont="1" applyFill="1" applyBorder="1" applyAlignment="1">
      <alignment vertical="center"/>
    </xf>
    <xf numFmtId="166" fontId="3" fillId="0" borderId="1" xfId="0" applyNumberFormat="1" applyFont="1" applyBorder="1" applyAlignment="1">
      <alignment horizontal="right" vertical="center"/>
    </xf>
    <xf numFmtId="0" fontId="14" fillId="0" borderId="1" xfId="1" applyFont="1" applyBorder="1" applyAlignment="1">
      <alignment vertical="center"/>
    </xf>
    <xf numFmtId="0" fontId="15" fillId="8" borderId="1" xfId="0" applyFont="1" applyFill="1" applyBorder="1" applyAlignment="1">
      <alignment vertical="center"/>
    </xf>
    <xf numFmtId="165" fontId="3" fillId="8" borderId="1" xfId="0" applyNumberFormat="1" applyFont="1" applyFill="1" applyBorder="1" applyAlignment="1">
      <alignment vertical="center"/>
    </xf>
    <xf numFmtId="0" fontId="3" fillId="8" borderId="1" xfId="0" applyFont="1" applyFill="1" applyBorder="1" applyAlignment="1">
      <alignment vertical="center" wrapText="1"/>
    </xf>
    <xf numFmtId="15" fontId="8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Border="1" applyAlignment="1">
      <alignment vertical="center"/>
    </xf>
    <xf numFmtId="0" fontId="8" fillId="0" borderId="3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3" xfId="0" applyFont="1" applyBorder="1"/>
    <xf numFmtId="165" fontId="8" fillId="0" borderId="3" xfId="0" applyNumberFormat="1" applyFont="1" applyBorder="1"/>
    <xf numFmtId="0" fontId="8" fillId="0" borderId="3" xfId="0" applyFont="1" applyBorder="1" applyAlignment="1">
      <alignment horizontal="left"/>
    </xf>
    <xf numFmtId="0" fontId="8" fillId="8" borderId="1" xfId="0" applyFont="1" applyFill="1" applyBorder="1"/>
    <xf numFmtId="0" fontId="8" fillId="8" borderId="1" xfId="0" applyFont="1" applyFill="1" applyBorder="1" applyAlignment="1">
      <alignment horizontal="left"/>
    </xf>
    <xf numFmtId="165" fontId="8" fillId="8" borderId="1" xfId="0" applyNumberFormat="1" applyFont="1" applyFill="1" applyBorder="1"/>
    <xf numFmtId="0" fontId="8" fillId="0" borderId="1" xfId="0" applyFont="1" applyBorder="1" applyAlignment="1">
      <alignment horizontal="left"/>
    </xf>
    <xf numFmtId="0" fontId="8" fillId="0" borderId="1" xfId="0" applyFont="1" applyBorder="1"/>
    <xf numFmtId="164" fontId="3" fillId="0" borderId="1" xfId="0" applyNumberFormat="1" applyFont="1" applyBorder="1"/>
    <xf numFmtId="0" fontId="13" fillId="0" borderId="1" xfId="1" applyFont="1" applyBorder="1" applyAlignment="1">
      <alignment horizontal="left"/>
    </xf>
    <xf numFmtId="0" fontId="8" fillId="0" borderId="5" xfId="0" applyFont="1" applyBorder="1"/>
    <xf numFmtId="165" fontId="8" fillId="0" borderId="5" xfId="0" applyNumberFormat="1" applyFont="1" applyBorder="1"/>
    <xf numFmtId="165" fontId="17" fillId="0" borderId="1" xfId="0" applyNumberFormat="1" applyFont="1" applyBorder="1" applyAlignment="1">
      <alignment vertical="center"/>
    </xf>
    <xf numFmtId="0" fontId="13" fillId="0" borderId="1" xfId="1" applyFont="1" applyBorder="1" applyAlignment="1">
      <alignment vertical="center"/>
    </xf>
    <xf numFmtId="165" fontId="8" fillId="0" borderId="1" xfId="0" applyNumberFormat="1" applyFont="1" applyBorder="1"/>
    <xf numFmtId="0" fontId="13" fillId="0" borderId="1" xfId="1" applyFont="1" applyBorder="1"/>
    <xf numFmtId="166" fontId="8" fillId="0" borderId="1" xfId="0" applyNumberFormat="1" applyFont="1" applyBorder="1" applyAlignment="1">
      <alignment horizontal="right" vertical="center"/>
    </xf>
    <xf numFmtId="166" fontId="8" fillId="0" borderId="3" xfId="0" applyNumberFormat="1" applyFont="1" applyBorder="1" applyAlignment="1">
      <alignment horizontal="right" vertical="center"/>
    </xf>
    <xf numFmtId="166" fontId="8" fillId="0" borderId="5" xfId="0" applyNumberFormat="1" applyFont="1" applyBorder="1" applyAlignment="1">
      <alignment horizontal="right" vertical="center"/>
    </xf>
    <xf numFmtId="166" fontId="8" fillId="8" borderId="1" xfId="0" applyNumberFormat="1" applyFont="1" applyFill="1" applyBorder="1" applyAlignment="1">
      <alignment horizontal="right" vertical="center"/>
    </xf>
    <xf numFmtId="166" fontId="3" fillId="8" borderId="1" xfId="0" applyNumberFormat="1" applyFont="1" applyFill="1" applyBorder="1" applyAlignment="1">
      <alignment horizontal="right" vertical="center"/>
    </xf>
    <xf numFmtId="166" fontId="15" fillId="8" borderId="1" xfId="0" applyNumberFormat="1" applyFont="1" applyFill="1" applyBorder="1" applyAlignment="1">
      <alignment horizontal="right" vertical="center"/>
    </xf>
    <xf numFmtId="166" fontId="8" fillId="8" borderId="1" xfId="0" applyNumberFormat="1" applyFont="1" applyFill="1" applyBorder="1" applyAlignment="1">
      <alignment horizontal="right"/>
    </xf>
    <xf numFmtId="166" fontId="3" fillId="0" borderId="1" xfId="0" applyNumberFormat="1" applyFont="1" applyBorder="1" applyAlignment="1">
      <alignment horizontal="right"/>
    </xf>
    <xf numFmtId="166" fontId="8" fillId="0" borderId="1" xfId="0" applyNumberFormat="1" applyFont="1" applyBorder="1" applyAlignment="1">
      <alignment horizontal="right"/>
    </xf>
    <xf numFmtId="0" fontId="8" fillId="6" borderId="1" xfId="0" applyFont="1" applyFill="1" applyBorder="1"/>
    <xf numFmtId="0" fontId="20" fillId="6" borderId="1" xfId="0" applyFont="1" applyFill="1" applyBorder="1"/>
    <xf numFmtId="165" fontId="4" fillId="2" borderId="3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15" fontId="8" fillId="10" borderId="1" xfId="0" applyNumberFormat="1" applyFont="1" applyFill="1" applyBorder="1" applyAlignment="1">
      <alignment horizontal="center" vertical="center"/>
    </xf>
    <xf numFmtId="22" fontId="8" fillId="0" borderId="1" xfId="0" applyNumberFormat="1" applyFont="1" applyBorder="1"/>
    <xf numFmtId="22" fontId="8" fillId="0" borderId="1" xfId="0" applyNumberFormat="1" applyFont="1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7" fillId="8" borderId="1" xfId="0" applyFont="1" applyFill="1" applyBorder="1" applyAlignment="1">
      <alignment horizontal="left"/>
    </xf>
    <xf numFmtId="0" fontId="7" fillId="8" borderId="1" xfId="0" applyFont="1" applyFill="1" applyBorder="1"/>
    <xf numFmtId="165" fontId="0" fillId="0" borderId="1" xfId="0" applyNumberFormat="1" applyBorder="1"/>
    <xf numFmtId="22" fontId="3" fillId="0" borderId="1" xfId="0" applyNumberFormat="1" applyFont="1" applyBorder="1"/>
    <xf numFmtId="14" fontId="8" fillId="0" borderId="1" xfId="0" applyNumberFormat="1" applyFont="1" applyBorder="1"/>
    <xf numFmtId="0" fontId="13" fillId="0" borderId="1" xfId="1" applyFont="1" applyFill="1" applyBorder="1"/>
    <xf numFmtId="0" fontId="9" fillId="0" borderId="1" xfId="1" applyFont="1" applyFill="1" applyBorder="1"/>
    <xf numFmtId="0" fontId="8" fillId="0" borderId="5" xfId="0" applyFont="1" applyBorder="1" applyAlignment="1">
      <alignment horizontal="center"/>
    </xf>
    <xf numFmtId="165" fontId="0" fillId="0" borderId="0" xfId="0" applyNumberFormat="1"/>
    <xf numFmtId="0" fontId="3" fillId="5" borderId="1" xfId="0" applyFont="1" applyFill="1" applyBorder="1" applyAlignment="1">
      <alignment horizontal="left"/>
    </xf>
    <xf numFmtId="0" fontId="7" fillId="0" borderId="1" xfId="0" applyFont="1" applyBorder="1"/>
    <xf numFmtId="0" fontId="7" fillId="0" borderId="1" xfId="0" applyFont="1" applyBorder="1" applyAlignment="1">
      <alignment horizontal="left"/>
    </xf>
    <xf numFmtId="0" fontId="3" fillId="11" borderId="1" xfId="0" applyFont="1" applyFill="1" applyBorder="1"/>
    <xf numFmtId="0" fontId="0" fillId="8" borderId="1" xfId="0" applyFill="1" applyBorder="1"/>
    <xf numFmtId="0" fontId="0" fillId="8" borderId="1" xfId="0" applyFill="1" applyBorder="1" applyAlignment="1">
      <alignment horizontal="left"/>
    </xf>
    <xf numFmtId="0" fontId="3" fillId="8" borderId="1" xfId="0" applyFont="1" applyFill="1" applyBorder="1"/>
    <xf numFmtId="0" fontId="8" fillId="11" borderId="1" xfId="0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vertical="center"/>
    </xf>
    <xf numFmtId="0" fontId="20" fillId="8" borderId="1" xfId="0" applyFont="1" applyFill="1" applyBorder="1" applyAlignment="1">
      <alignment horizontal="left"/>
    </xf>
    <xf numFmtId="0" fontId="20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3" fillId="0" borderId="0" xfId="0" quotePrefix="1" applyFont="1"/>
    <xf numFmtId="0" fontId="3" fillId="0" borderId="1" xfId="0" applyFont="1" applyBorder="1" applyAlignment="1">
      <alignment horizontal="left"/>
    </xf>
    <xf numFmtId="0" fontId="21" fillId="8" borderId="1" xfId="0" applyFont="1" applyFill="1" applyBorder="1"/>
    <xf numFmtId="0" fontId="21" fillId="8" borderId="1" xfId="0" applyFont="1" applyFill="1" applyBorder="1" applyAlignment="1">
      <alignment horizontal="left"/>
    </xf>
    <xf numFmtId="0" fontId="21" fillId="5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left"/>
    </xf>
    <xf numFmtId="0" fontId="23" fillId="8" borderId="1" xfId="0" applyFont="1" applyFill="1" applyBorder="1" applyAlignment="1">
      <alignment horizontal="left"/>
    </xf>
    <xf numFmtId="165" fontId="0" fillId="8" borderId="1" xfId="0" applyNumberFormat="1" applyFill="1" applyBorder="1"/>
    <xf numFmtId="0" fontId="3" fillId="5" borderId="1" xfId="0" applyFont="1" applyFill="1" applyBorder="1"/>
    <xf numFmtId="0" fontId="2" fillId="0" borderId="1" xfId="1" applyBorder="1" applyAlignment="1">
      <alignment horizontal="left"/>
    </xf>
    <xf numFmtId="0" fontId="8" fillId="6" borderId="1" xfId="0" applyFont="1" applyFill="1" applyBorder="1" applyAlignment="1">
      <alignment horizontal="center" vertical="center"/>
    </xf>
    <xf numFmtId="165" fontId="23" fillId="8" borderId="1" xfId="0" applyNumberFormat="1" applyFont="1" applyFill="1" applyBorder="1"/>
    <xf numFmtId="0" fontId="24" fillId="8" borderId="1" xfId="0" applyFont="1" applyFill="1" applyBorder="1" applyAlignment="1">
      <alignment horizontal="left"/>
    </xf>
    <xf numFmtId="0" fontId="0" fillId="0" borderId="3" xfId="0" applyBorder="1" applyAlignment="1">
      <alignment horizontal="left"/>
    </xf>
    <xf numFmtId="165" fontId="3" fillId="0" borderId="1" xfId="0" applyNumberFormat="1" applyFont="1" applyBorder="1" applyAlignment="1">
      <alignment horizontal="right"/>
    </xf>
    <xf numFmtId="165" fontId="0" fillId="0" borderId="3" xfId="0" applyNumberFormat="1" applyBorder="1"/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23" fillId="8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165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12" fillId="0" borderId="1" xfId="0" applyFont="1" applyBorder="1" applyAlignment="1">
      <alignment vertical="center"/>
    </xf>
    <xf numFmtId="0" fontId="11" fillId="4" borderId="5" xfId="0" applyFont="1" applyFill="1" applyBorder="1" applyAlignment="1">
      <alignment horizontal="center" vertical="center"/>
    </xf>
    <xf numFmtId="0" fontId="12" fillId="0" borderId="5" xfId="0" applyFont="1" applyBorder="1" applyAlignment="1">
      <alignment vertical="center"/>
    </xf>
    <xf numFmtId="0" fontId="8" fillId="0" borderId="3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14" fontId="7" fillId="0" borderId="16" xfId="0" applyNumberFormat="1" applyFont="1" applyBorder="1"/>
    <xf numFmtId="0" fontId="7" fillId="0" borderId="16" xfId="0" applyFont="1" applyBorder="1"/>
    <xf numFmtId="0" fontId="7" fillId="0" borderId="16" xfId="0" applyFont="1" applyBorder="1" applyAlignment="1">
      <alignment horizontal="left"/>
    </xf>
    <xf numFmtId="3" fontId="7" fillId="0" borderId="16" xfId="0" applyNumberFormat="1" applyFont="1" applyBorder="1"/>
    <xf numFmtId="0" fontId="2" fillId="0" borderId="16" xfId="1" applyBorder="1"/>
    <xf numFmtId="0" fontId="0" fillId="0" borderId="16" xfId="0" applyBorder="1"/>
    <xf numFmtId="22" fontId="7" fillId="0" borderId="16" xfId="0" applyNumberFormat="1" applyFont="1" applyBorder="1"/>
    <xf numFmtId="22" fontId="7" fillId="0" borderId="16" xfId="0" applyNumberFormat="1" applyFont="1" applyBorder="1" applyAlignment="1">
      <alignment wrapText="1"/>
    </xf>
    <xf numFmtId="0" fontId="7" fillId="0" borderId="16" xfId="0" applyFont="1" applyBorder="1" applyAlignment="1">
      <alignment wrapText="1"/>
    </xf>
    <xf numFmtId="0" fontId="12" fillId="0" borderId="3" xfId="0" applyFont="1" applyBorder="1" applyAlignment="1">
      <alignment vertical="center"/>
    </xf>
    <xf numFmtId="0" fontId="0" fillId="0" borderId="17" xfId="0" applyBorder="1"/>
    <xf numFmtId="0" fontId="7" fillId="0" borderId="18" xfId="0" applyFont="1" applyBorder="1" applyAlignment="1">
      <alignment horizontal="center"/>
    </xf>
    <xf numFmtId="0" fontId="0" fillId="0" borderId="9" xfId="0" applyBorder="1"/>
    <xf numFmtId="0" fontId="11" fillId="8" borderId="1" xfId="0" applyFont="1" applyFill="1" applyBorder="1" applyAlignment="1">
      <alignment horizontal="center" vertical="center"/>
    </xf>
    <xf numFmtId="166" fontId="7" fillId="8" borderId="1" xfId="0" applyNumberFormat="1" applyFont="1" applyFill="1" applyBorder="1" applyAlignment="1">
      <alignment horizontal="right"/>
    </xf>
    <xf numFmtId="166" fontId="7" fillId="0" borderId="1" xfId="0" applyNumberFormat="1" applyFont="1" applyBorder="1" applyAlignment="1">
      <alignment horizontal="right"/>
    </xf>
    <xf numFmtId="166" fontId="23" fillId="8" borderId="1" xfId="0" applyNumberFormat="1" applyFont="1" applyFill="1" applyBorder="1" applyAlignment="1">
      <alignment horizontal="right"/>
    </xf>
    <xf numFmtId="166" fontId="0" fillId="0" borderId="1" xfId="0" applyNumberFormat="1" applyBorder="1" applyAlignment="1">
      <alignment horizontal="right"/>
    </xf>
    <xf numFmtId="166" fontId="0" fillId="8" borderId="1" xfId="0" applyNumberFormat="1" applyFill="1" applyBorder="1" applyAlignment="1">
      <alignment horizontal="right"/>
    </xf>
    <xf numFmtId="0" fontId="0" fillId="0" borderId="11" xfId="0" applyBorder="1"/>
    <xf numFmtId="0" fontId="8" fillId="0" borderId="2" xfId="0" applyFont="1" applyBorder="1" applyAlignment="1">
      <alignment horizontal="center"/>
    </xf>
    <xf numFmtId="22" fontId="7" fillId="0" borderId="3" xfId="0" applyNumberFormat="1" applyFont="1" applyBorder="1" applyAlignment="1">
      <alignment wrapText="1"/>
    </xf>
    <xf numFmtId="0" fontId="7" fillId="0" borderId="3" xfId="0" applyFont="1" applyBorder="1"/>
    <xf numFmtId="0" fontId="7" fillId="0" borderId="11" xfId="0" applyFont="1" applyBorder="1"/>
    <xf numFmtId="3" fontId="7" fillId="0" borderId="11" xfId="0" applyNumberFormat="1" applyFont="1" applyBorder="1"/>
    <xf numFmtId="0" fontId="7" fillId="0" borderId="19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0" borderId="2" xfId="0" applyFont="1" applyBorder="1"/>
    <xf numFmtId="0" fontId="20" fillId="6" borderId="2" xfId="0" applyFont="1" applyFill="1" applyBorder="1"/>
    <xf numFmtId="165" fontId="0" fillId="0" borderId="1" xfId="0" applyNumberFormat="1" applyBorder="1" applyAlignment="1">
      <alignment horizontal="right"/>
    </xf>
    <xf numFmtId="0" fontId="2" fillId="0" borderId="3" xfId="1" applyBorder="1"/>
    <xf numFmtId="0" fontId="8" fillId="1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/>
    </xf>
    <xf numFmtId="0" fontId="8" fillId="0" borderId="4" xfId="0" applyFont="1" applyBorder="1" applyAlignment="1">
      <alignment horizontal="center"/>
    </xf>
    <xf numFmtId="0" fontId="5" fillId="0" borderId="1" xfId="0" applyFont="1" applyBorder="1"/>
    <xf numFmtId="0" fontId="26" fillId="0" borderId="1" xfId="0" applyFont="1" applyBorder="1"/>
    <xf numFmtId="165" fontId="26" fillId="0" borderId="1" xfId="0" applyNumberFormat="1" applyFont="1" applyBorder="1" applyAlignment="1">
      <alignment wrapText="1"/>
    </xf>
    <xf numFmtId="166" fontId="0" fillId="0" borderId="1" xfId="0" applyNumberFormat="1" applyBorder="1"/>
    <xf numFmtId="166" fontId="26" fillId="0" borderId="1" xfId="0" applyNumberFormat="1" applyFont="1" applyBorder="1" applyAlignment="1">
      <alignment horizontal="right"/>
    </xf>
    <xf numFmtId="0" fontId="8" fillId="14" borderId="1" xfId="0" applyFont="1" applyFill="1" applyBorder="1" applyAlignment="1">
      <alignment horizontal="center" vertical="center" wrapText="1"/>
    </xf>
    <xf numFmtId="0" fontId="2" fillId="8" borderId="1" xfId="1" applyFill="1" applyBorder="1"/>
    <xf numFmtId="0" fontId="26" fillId="0" borderId="1" xfId="0" applyFont="1" applyBorder="1" applyAlignment="1">
      <alignment wrapText="1"/>
    </xf>
    <xf numFmtId="0" fontId="26" fillId="0" borderId="1" xfId="0" quotePrefix="1" applyFont="1" applyBorder="1"/>
    <xf numFmtId="0" fontId="7" fillId="5" borderId="1" xfId="0" applyFont="1" applyFill="1" applyBorder="1"/>
    <xf numFmtId="0" fontId="26" fillId="5" borderId="1" xfId="0" applyFont="1" applyFill="1" applyBorder="1"/>
    <xf numFmtId="0" fontId="0" fillId="5" borderId="1" xfId="0" applyFill="1" applyBorder="1"/>
    <xf numFmtId="0" fontId="8" fillId="0" borderId="4" xfId="0" applyFont="1" applyBorder="1"/>
    <xf numFmtId="0" fontId="20" fillId="6" borderId="3" xfId="0" applyFont="1" applyFill="1" applyBorder="1"/>
    <xf numFmtId="165" fontId="0" fillId="0" borderId="12" xfId="0" applyNumberFormat="1" applyBorder="1"/>
    <xf numFmtId="22" fontId="0" fillId="0" borderId="1" xfId="0" applyNumberFormat="1" applyBorder="1" applyAlignment="1">
      <alignment horizontal="right"/>
    </xf>
    <xf numFmtId="0" fontId="3" fillId="0" borderId="0" xfId="0" applyFont="1" applyAlignment="1">
      <alignment horizontal="left"/>
    </xf>
    <xf numFmtId="0" fontId="21" fillId="13" borderId="1" xfId="0" applyFont="1" applyFill="1" applyBorder="1"/>
    <xf numFmtId="165" fontId="0" fillId="16" borderId="1" xfId="0" applyNumberFormat="1" applyFill="1" applyBorder="1"/>
    <xf numFmtId="0" fontId="23" fillId="16" borderId="1" xfId="0" applyFont="1" applyFill="1" applyBorder="1"/>
    <xf numFmtId="0" fontId="8" fillId="0" borderId="0" xfId="0" applyFont="1"/>
    <xf numFmtId="0" fontId="8" fillId="0" borderId="0" xfId="0" applyFont="1" applyAlignment="1">
      <alignment horizontal="center"/>
    </xf>
    <xf numFmtId="0" fontId="8" fillId="7" borderId="1" xfId="0" applyFont="1" applyFill="1" applyBorder="1"/>
    <xf numFmtId="0" fontId="7" fillId="0" borderId="1" xfId="0" applyFont="1" applyBorder="1" applyAlignment="1">
      <alignment horizontal="left" vertical="center"/>
    </xf>
    <xf numFmtId="0" fontId="29" fillId="0" borderId="0" xfId="0" applyFont="1"/>
    <xf numFmtId="0" fontId="27" fillId="0" borderId="1" xfId="0" applyFont="1" applyBorder="1"/>
    <xf numFmtId="0" fontId="8" fillId="2" borderId="1" xfId="0" applyFont="1" applyFill="1" applyBorder="1" applyAlignment="1">
      <alignment horizontal="right" vertical="center"/>
    </xf>
    <xf numFmtId="167" fontId="0" fillId="0" borderId="1" xfId="0" applyNumberFormat="1" applyBorder="1"/>
    <xf numFmtId="0" fontId="11" fillId="2" borderId="1" xfId="0" applyFont="1" applyFill="1" applyBorder="1" applyAlignment="1">
      <alignment vertical="center"/>
    </xf>
    <xf numFmtId="0" fontId="30" fillId="6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166" fontId="11" fillId="3" borderId="1" xfId="0" applyNumberFormat="1" applyFont="1" applyFill="1" applyBorder="1" applyAlignment="1">
      <alignment horizontal="center" vertical="center" wrapText="1"/>
    </xf>
    <xf numFmtId="165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right" vertical="center" wrapText="1"/>
    </xf>
    <xf numFmtId="15" fontId="3" fillId="3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/>
    <xf numFmtId="0" fontId="13" fillId="0" borderId="1" xfId="1" applyFont="1" applyBorder="1" applyAlignment="1">
      <alignment horizontal="left" vertical="center"/>
    </xf>
    <xf numFmtId="15" fontId="3" fillId="4" borderId="1" xfId="0" applyNumberFormat="1" applyFont="1" applyFill="1" applyBorder="1" applyAlignment="1">
      <alignment horizontal="center" vertical="center"/>
    </xf>
    <xf numFmtId="15" fontId="8" fillId="12" borderId="1" xfId="0" applyNumberFormat="1" applyFont="1" applyFill="1" applyBorder="1" applyAlignment="1">
      <alignment horizontal="center" vertical="center"/>
    </xf>
    <xf numFmtId="0" fontId="27" fillId="5" borderId="1" xfId="0" applyFont="1" applyFill="1" applyBorder="1"/>
    <xf numFmtId="0" fontId="21" fillId="6" borderId="1" xfId="0" applyFont="1" applyFill="1" applyBorder="1" applyAlignment="1">
      <alignment horizontal="left"/>
    </xf>
    <xf numFmtId="165" fontId="0" fillId="6" borderId="0" xfId="0" applyNumberFormat="1" applyFill="1"/>
    <xf numFmtId="0" fontId="10" fillId="0" borderId="1" xfId="0" applyFont="1" applyBorder="1" applyAlignment="1">
      <alignment vertical="center"/>
    </xf>
    <xf numFmtId="165" fontId="16" fillId="8" borderId="1" xfId="0" applyNumberFormat="1" applyFont="1" applyFill="1" applyBorder="1" applyAlignment="1">
      <alignment vertical="center"/>
    </xf>
    <xf numFmtId="0" fontId="13" fillId="8" borderId="1" xfId="1" applyFont="1" applyFill="1" applyBorder="1" applyAlignment="1">
      <alignment horizontal="left"/>
    </xf>
    <xf numFmtId="165" fontId="7" fillId="8" borderId="1" xfId="0" applyNumberFormat="1" applyFont="1" applyFill="1" applyBorder="1"/>
    <xf numFmtId="0" fontId="0" fillId="13" borderId="1" xfId="0" applyFill="1" applyBorder="1"/>
    <xf numFmtId="165" fontId="7" fillId="0" borderId="1" xfId="0" applyNumberFormat="1" applyFont="1" applyBorder="1"/>
    <xf numFmtId="0" fontId="8" fillId="0" borderId="1" xfId="0" applyFont="1" applyBorder="1" applyAlignment="1">
      <alignment horizontal="right" vertical="center"/>
    </xf>
    <xf numFmtId="0" fontId="11" fillId="4" borderId="3" xfId="0" applyFont="1" applyFill="1" applyBorder="1" applyAlignment="1">
      <alignment horizontal="center" vertical="center"/>
    </xf>
    <xf numFmtId="165" fontId="3" fillId="8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 wrapText="1"/>
    </xf>
    <xf numFmtId="165" fontId="8" fillId="16" borderId="1" xfId="0" applyNumberFormat="1" applyFont="1" applyFill="1" applyBorder="1" applyAlignment="1">
      <alignment vertical="center"/>
    </xf>
    <xf numFmtId="0" fontId="8" fillId="16" borderId="1" xfId="0" applyFont="1" applyFill="1" applyBorder="1" applyAlignment="1">
      <alignment vertical="center"/>
    </xf>
    <xf numFmtId="0" fontId="8" fillId="6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wrapText="1"/>
    </xf>
    <xf numFmtId="165" fontId="8" fillId="16" borderId="1" xfId="0" applyNumberFormat="1" applyFont="1" applyFill="1" applyBorder="1"/>
    <xf numFmtId="0" fontId="8" fillId="16" borderId="1" xfId="0" applyFont="1" applyFill="1" applyBorder="1"/>
    <xf numFmtId="166" fontId="22" fillId="8" borderId="1" xfId="0" applyNumberFormat="1" applyFont="1" applyFill="1" applyBorder="1" applyAlignment="1">
      <alignment horizontal="right"/>
    </xf>
    <xf numFmtId="0" fontId="22" fillId="8" borderId="1" xfId="0" applyFont="1" applyFill="1" applyBorder="1"/>
    <xf numFmtId="166" fontId="3" fillId="0" borderId="1" xfId="0" quotePrefix="1" applyNumberFormat="1" applyFont="1" applyBorder="1" applyAlignment="1">
      <alignment horizontal="right"/>
    </xf>
    <xf numFmtId="0" fontId="25" fillId="5" borderId="1" xfId="0" applyFont="1" applyFill="1" applyBorder="1"/>
    <xf numFmtId="165" fontId="7" fillId="0" borderId="1" xfId="0" applyNumberFormat="1" applyFont="1" applyBorder="1" applyAlignment="1">
      <alignment horizontal="left"/>
    </xf>
    <xf numFmtId="0" fontId="3" fillId="15" borderId="1" xfId="0" applyFont="1" applyFill="1" applyBorder="1"/>
    <xf numFmtId="0" fontId="28" fillId="6" borderId="1" xfId="0" applyFont="1" applyFill="1" applyBorder="1"/>
    <xf numFmtId="0" fontId="8" fillId="0" borderId="3" xfId="0" applyFont="1" applyBorder="1" applyAlignment="1">
      <alignment horizontal="right" vertical="center"/>
    </xf>
    <xf numFmtId="0" fontId="8" fillId="2" borderId="3" xfId="0" applyFont="1" applyFill="1" applyBorder="1" applyAlignment="1">
      <alignment horizontal="right" vertical="center"/>
    </xf>
    <xf numFmtId="0" fontId="8" fillId="0" borderId="5" xfId="0" applyFont="1" applyBorder="1" applyAlignment="1">
      <alignment horizontal="right" vertical="center"/>
    </xf>
    <xf numFmtId="0" fontId="8" fillId="2" borderId="5" xfId="0" applyFont="1" applyFill="1" applyBorder="1" applyAlignment="1">
      <alignment horizontal="right" vertical="center"/>
    </xf>
    <xf numFmtId="15" fontId="3" fillId="8" borderId="1" xfId="0" applyNumberFormat="1" applyFont="1" applyFill="1" applyBorder="1" applyAlignment="1">
      <alignment vertical="center"/>
    </xf>
    <xf numFmtId="0" fontId="3" fillId="5" borderId="5" xfId="0" applyFont="1" applyFill="1" applyBorder="1"/>
    <xf numFmtId="164" fontId="0" fillId="0" borderId="0" xfId="0" applyNumberFormat="1"/>
    <xf numFmtId="0" fontId="3" fillId="17" borderId="20" xfId="0" applyFont="1" applyFill="1" applyBorder="1"/>
    <xf numFmtId="0" fontId="3" fillId="5" borderId="20" xfId="0" applyFont="1" applyFill="1" applyBorder="1"/>
    <xf numFmtId="0" fontId="3" fillId="5" borderId="21" xfId="0" applyFont="1" applyFill="1" applyBorder="1"/>
    <xf numFmtId="0" fontId="3" fillId="5" borderId="11" xfId="0" applyFont="1" applyFill="1" applyBorder="1"/>
    <xf numFmtId="0" fontId="3" fillId="17" borderId="1" xfId="0" applyFont="1" applyFill="1" applyBorder="1"/>
    <xf numFmtId="0" fontId="3" fillId="17" borderId="5" xfId="0" applyFont="1" applyFill="1" applyBorder="1"/>
    <xf numFmtId="0" fontId="3" fillId="17" borderId="21" xfId="0" applyFont="1" applyFill="1" applyBorder="1"/>
    <xf numFmtId="0" fontId="15" fillId="0" borderId="1" xfId="0" applyFont="1" applyBorder="1"/>
    <xf numFmtId="0" fontId="20" fillId="0" borderId="1" xfId="0" applyFont="1" applyBorder="1"/>
    <xf numFmtId="0" fontId="20" fillId="8" borderId="1" xfId="0" applyFont="1" applyFill="1" applyBorder="1"/>
    <xf numFmtId="0" fontId="20" fillId="5" borderId="1" xfId="0" applyFont="1" applyFill="1" applyBorder="1"/>
    <xf numFmtId="165" fontId="3" fillId="0" borderId="1" xfId="0" applyNumberFormat="1" applyFont="1" applyBorder="1" applyAlignment="1">
      <alignment wrapText="1"/>
    </xf>
    <xf numFmtId="166" fontId="3" fillId="0" borderId="1" xfId="0" applyNumberFormat="1" applyFont="1" applyBorder="1"/>
    <xf numFmtId="0" fontId="3" fillId="0" borderId="3" xfId="0" applyFont="1" applyBorder="1" applyAlignment="1">
      <alignment vertical="center"/>
    </xf>
    <xf numFmtId="0" fontId="15" fillId="0" borderId="0" xfId="0" applyFont="1"/>
    <xf numFmtId="165" fontId="3" fillId="0" borderId="0" xfId="0" applyNumberFormat="1" applyFont="1"/>
    <xf numFmtId="165" fontId="11" fillId="0" borderId="1" xfId="0" applyNumberFormat="1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165" fontId="11" fillId="2" borderId="1" xfId="0" applyNumberFormat="1" applyFont="1" applyFill="1" applyBorder="1" applyAlignment="1">
      <alignment vertical="center"/>
    </xf>
    <xf numFmtId="0" fontId="0" fillId="0" borderId="1" xfId="0" applyBorder="1" applyAlignment="1">
      <alignment horizontal="right"/>
    </xf>
    <xf numFmtId="0" fontId="4" fillId="0" borderId="1" xfId="0" applyFont="1" applyBorder="1" applyAlignment="1">
      <alignment vertical="center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" fillId="0" borderId="1" xfId="0" applyFont="1" applyBorder="1"/>
    <xf numFmtId="0" fontId="31" fillId="0" borderId="1" xfId="0" applyFont="1" applyBorder="1"/>
    <xf numFmtId="164" fontId="8" fillId="0" borderId="1" xfId="0" applyNumberFormat="1" applyFont="1" applyBorder="1" applyAlignment="1">
      <alignment vertical="center"/>
    </xf>
    <xf numFmtId="0" fontId="18" fillId="3" borderId="3" xfId="0" applyFont="1" applyFill="1" applyBorder="1" applyAlignment="1">
      <alignment horizontal="center" vertical="center"/>
    </xf>
    <xf numFmtId="14" fontId="18" fillId="9" borderId="3" xfId="0" applyNumberFormat="1" applyFont="1" applyFill="1" applyBorder="1" applyAlignment="1">
      <alignment horizontal="center" vertical="center"/>
    </xf>
    <xf numFmtId="0" fontId="18" fillId="9" borderId="3" xfId="0" applyFont="1" applyFill="1" applyBorder="1" applyAlignment="1">
      <alignment horizontal="center" vertical="center"/>
    </xf>
    <xf numFmtId="0" fontId="19" fillId="9" borderId="3" xfId="0" applyFont="1" applyFill="1" applyBorder="1" applyAlignment="1">
      <alignment horizontal="center" vertical="center"/>
    </xf>
    <xf numFmtId="165" fontId="19" fillId="9" borderId="3" xfId="0" applyNumberFormat="1" applyFont="1" applyFill="1" applyBorder="1" applyAlignment="1">
      <alignment horizontal="center" vertical="center"/>
    </xf>
    <xf numFmtId="0" fontId="32" fillId="18" borderId="3" xfId="0" applyFont="1" applyFill="1" applyBorder="1" applyAlignment="1">
      <alignment horizontal="center" vertical="center"/>
    </xf>
    <xf numFmtId="0" fontId="19" fillId="18" borderId="3" xfId="0" applyFont="1" applyFill="1" applyBorder="1" applyAlignment="1">
      <alignment horizontal="center" vertical="center"/>
    </xf>
    <xf numFmtId="0" fontId="18" fillId="19" borderId="3" xfId="0" applyFont="1" applyFill="1" applyBorder="1" applyAlignment="1">
      <alignment horizontal="center" vertical="center"/>
    </xf>
    <xf numFmtId="165" fontId="19" fillId="19" borderId="3" xfId="0" applyNumberFormat="1" applyFont="1" applyFill="1" applyBorder="1" applyAlignment="1">
      <alignment horizontal="center" vertical="center"/>
    </xf>
    <xf numFmtId="0" fontId="19" fillId="19" borderId="3" xfId="0" applyFont="1" applyFill="1" applyBorder="1" applyAlignment="1">
      <alignment horizontal="center" vertical="center"/>
    </xf>
    <xf numFmtId="0" fontId="19" fillId="4" borderId="3" xfId="0" applyFont="1" applyFill="1" applyBorder="1" applyAlignment="1">
      <alignment horizontal="center" vertical="center"/>
    </xf>
    <xf numFmtId="0" fontId="19" fillId="20" borderId="3" xfId="0" applyFont="1" applyFill="1" applyBorder="1" applyAlignment="1">
      <alignment horizontal="center" vertical="center"/>
    </xf>
    <xf numFmtId="165" fontId="19" fillId="20" borderId="3" xfId="0" applyNumberFormat="1" applyFont="1" applyFill="1" applyBorder="1" applyAlignment="1">
      <alignment horizontal="center" vertical="center"/>
    </xf>
    <xf numFmtId="0" fontId="33" fillId="21" borderId="3" xfId="0" applyFont="1" applyFill="1" applyBorder="1" applyAlignment="1">
      <alignment horizontal="center" vertical="center"/>
    </xf>
    <xf numFmtId="0" fontId="33" fillId="21" borderId="4" xfId="0" applyFont="1" applyFill="1" applyBorder="1" applyAlignment="1">
      <alignment horizontal="center" vertical="center"/>
    </xf>
    <xf numFmtId="0" fontId="7" fillId="22" borderId="16" xfId="0" applyFont="1" applyFill="1" applyBorder="1" applyAlignment="1">
      <alignment horizontal="center" vertical="center"/>
    </xf>
    <xf numFmtId="14" fontId="7" fillId="22" borderId="16" xfId="0" applyNumberFormat="1" applyFont="1" applyFill="1" applyBorder="1" applyAlignment="1">
      <alignment horizontal="left"/>
    </xf>
    <xf numFmtId="0" fontId="7" fillId="22" borderId="16" xfId="0" applyFont="1" applyFill="1" applyBorder="1" applyAlignment="1">
      <alignment horizontal="left"/>
    </xf>
    <xf numFmtId="0" fontId="7" fillId="22" borderId="16" xfId="0" applyFont="1" applyFill="1" applyBorder="1"/>
    <xf numFmtId="165" fontId="7" fillId="22" borderId="16" xfId="0" applyNumberFormat="1" applyFont="1" applyFill="1" applyBorder="1"/>
    <xf numFmtId="0" fontId="34" fillId="18" borderId="16" xfId="0" applyFont="1" applyFill="1" applyBorder="1"/>
    <xf numFmtId="0" fontId="7" fillId="18" borderId="16" xfId="0" applyFont="1" applyFill="1" applyBorder="1" applyAlignment="1">
      <alignment horizontal="left"/>
    </xf>
    <xf numFmtId="0" fontId="7" fillId="19" borderId="16" xfId="0" applyFont="1" applyFill="1" applyBorder="1"/>
    <xf numFmtId="0" fontId="7" fillId="19" borderId="16" xfId="0" applyFont="1" applyFill="1" applyBorder="1" applyAlignment="1">
      <alignment horizontal="center"/>
    </xf>
    <xf numFmtId="0" fontId="7" fillId="4" borderId="16" xfId="0" applyFont="1" applyFill="1" applyBorder="1" applyAlignment="1">
      <alignment horizontal="center"/>
    </xf>
    <xf numFmtId="0" fontId="7" fillId="20" borderId="16" xfId="0" applyFont="1" applyFill="1" applyBorder="1"/>
    <xf numFmtId="165" fontId="7" fillId="20" borderId="16" xfId="0" applyNumberFormat="1" applyFont="1" applyFill="1" applyBorder="1"/>
    <xf numFmtId="0" fontId="3" fillId="22" borderId="16" xfId="0" applyFont="1" applyFill="1" applyBorder="1"/>
    <xf numFmtId="0" fontId="7" fillId="22" borderId="16" xfId="0" applyFont="1" applyFill="1" applyBorder="1" applyAlignment="1">
      <alignment horizontal="left" vertical="center"/>
    </xf>
    <xf numFmtId="0" fontId="9" fillId="22" borderId="16" xfId="1" applyFont="1" applyFill="1" applyBorder="1" applyAlignment="1">
      <alignment horizontal="left"/>
    </xf>
    <xf numFmtId="0" fontId="0" fillId="22" borderId="16" xfId="0" applyFill="1" applyBorder="1" applyAlignment="1">
      <alignment vertical="center"/>
    </xf>
    <xf numFmtId="14" fontId="7" fillId="22" borderId="16" xfId="0" applyNumberFormat="1" applyFont="1" applyFill="1" applyBorder="1" applyAlignment="1">
      <alignment horizontal="left" vertical="center"/>
    </xf>
    <xf numFmtId="0" fontId="7" fillId="22" borderId="16" xfId="0" applyFont="1" applyFill="1" applyBorder="1" applyAlignment="1">
      <alignment vertical="center"/>
    </xf>
    <xf numFmtId="0" fontId="7" fillId="0" borderId="16" xfId="0" applyFont="1" applyBorder="1" applyAlignment="1">
      <alignment vertical="center"/>
    </xf>
    <xf numFmtId="165" fontId="7" fillId="22" borderId="16" xfId="0" applyNumberFormat="1" applyFont="1" applyFill="1" applyBorder="1" applyAlignment="1">
      <alignment vertical="center"/>
    </xf>
    <xf numFmtId="0" fontId="9" fillId="22" borderId="16" xfId="1" applyFont="1" applyFill="1" applyBorder="1" applyAlignment="1">
      <alignment vertical="center"/>
    </xf>
    <xf numFmtId="0" fontId="34" fillId="18" borderId="16" xfId="0" applyFont="1" applyFill="1" applyBorder="1" applyAlignment="1">
      <alignment vertical="center"/>
    </xf>
    <xf numFmtId="0" fontId="3" fillId="0" borderId="16" xfId="0" applyFont="1" applyBorder="1"/>
    <xf numFmtId="0" fontId="7" fillId="19" borderId="16" xfId="0" applyFont="1" applyFill="1" applyBorder="1" applyAlignment="1">
      <alignment vertical="center"/>
    </xf>
    <xf numFmtId="0" fontId="7" fillId="19" borderId="16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0" borderId="16" xfId="0" applyFont="1" applyFill="1" applyBorder="1" applyAlignment="1">
      <alignment horizontal="center" vertical="center"/>
    </xf>
    <xf numFmtId="0" fontId="3" fillId="23" borderId="16" xfId="0" applyFont="1" applyFill="1" applyBorder="1"/>
    <xf numFmtId="0" fontId="34" fillId="18" borderId="16" xfId="1" applyFont="1" applyFill="1" applyBorder="1" applyAlignment="1">
      <alignment vertical="center"/>
    </xf>
    <xf numFmtId="0" fontId="7" fillId="20" borderId="16" xfId="0" applyFont="1" applyFill="1" applyBorder="1" applyAlignment="1">
      <alignment vertical="center"/>
    </xf>
    <xf numFmtId="41" fontId="7" fillId="22" borderId="16" xfId="0" applyNumberFormat="1" applyFont="1" applyFill="1" applyBorder="1" applyAlignment="1">
      <alignment horizontal="left" vertical="center"/>
    </xf>
    <xf numFmtId="41" fontId="7" fillId="20" borderId="16" xfId="0" applyNumberFormat="1" applyFont="1" applyFill="1" applyBorder="1" applyAlignment="1">
      <alignment horizontal="left" vertical="center"/>
    </xf>
    <xf numFmtId="0" fontId="3" fillId="18" borderId="16" xfId="0" applyFont="1" applyFill="1" applyBorder="1"/>
    <xf numFmtId="41" fontId="7" fillId="20" borderId="16" xfId="0" applyNumberFormat="1" applyFont="1" applyFill="1" applyBorder="1"/>
    <xf numFmtId="0" fontId="7" fillId="18" borderId="16" xfId="0" applyFont="1" applyFill="1" applyBorder="1"/>
    <xf numFmtId="0" fontId="7" fillId="0" borderId="16" xfId="0" quotePrefix="1" applyFont="1" applyBorder="1" applyAlignment="1">
      <alignment horizontal="left"/>
    </xf>
    <xf numFmtId="0" fontId="7" fillId="18" borderId="16" xfId="0" applyFont="1" applyFill="1" applyBorder="1" applyAlignment="1">
      <alignment vertical="center"/>
    </xf>
    <xf numFmtId="165" fontId="7" fillId="22" borderId="16" xfId="0" applyNumberFormat="1" applyFont="1" applyFill="1" applyBorder="1" applyAlignment="1">
      <alignment horizontal="right"/>
    </xf>
    <xf numFmtId="14" fontId="3" fillId="22" borderId="16" xfId="0" applyNumberFormat="1" applyFont="1" applyFill="1" applyBorder="1" applyAlignment="1">
      <alignment horizontal="left"/>
    </xf>
    <xf numFmtId="0" fontId="3" fillId="22" borderId="16" xfId="0" applyFont="1" applyFill="1" applyBorder="1" applyAlignment="1">
      <alignment horizontal="left"/>
    </xf>
    <xf numFmtId="0" fontId="3" fillId="0" borderId="16" xfId="0" applyFont="1" applyBorder="1" applyAlignment="1">
      <alignment horizontal="left"/>
    </xf>
    <xf numFmtId="165" fontId="3" fillId="22" borderId="16" xfId="0" applyNumberFormat="1" applyFont="1" applyFill="1" applyBorder="1"/>
    <xf numFmtId="165" fontId="3" fillId="22" borderId="16" xfId="0" applyNumberFormat="1" applyFont="1" applyFill="1" applyBorder="1" applyAlignment="1">
      <alignment horizontal="right"/>
    </xf>
    <xf numFmtId="14" fontId="3" fillId="22" borderId="16" xfId="0" applyNumberFormat="1" applyFont="1" applyFill="1" applyBorder="1" applyAlignment="1">
      <alignment horizontal="left" vertical="center"/>
    </xf>
    <xf numFmtId="0" fontId="3" fillId="22" borderId="16" xfId="0" applyFont="1" applyFill="1" applyBorder="1" applyAlignment="1">
      <alignment vertical="center"/>
    </xf>
    <xf numFmtId="0" fontId="3" fillId="0" borderId="16" xfId="0" applyFont="1" applyBorder="1" applyAlignment="1">
      <alignment vertical="center"/>
    </xf>
    <xf numFmtId="165" fontId="3" fillId="22" borderId="16" xfId="0" applyNumberFormat="1" applyFont="1" applyFill="1" applyBorder="1" applyAlignment="1">
      <alignment vertical="center"/>
    </xf>
    <xf numFmtId="0" fontId="35" fillId="0" borderId="16" xfId="0" applyFont="1" applyBorder="1"/>
    <xf numFmtId="0" fontId="35" fillId="18" borderId="16" xfId="0" applyFont="1" applyFill="1" applyBorder="1"/>
    <xf numFmtId="0" fontId="3" fillId="22" borderId="16" xfId="0" applyFont="1" applyFill="1" applyBorder="1" applyAlignment="1">
      <alignment horizontal="left" vertical="center"/>
    </xf>
    <xf numFmtId="0" fontId="36" fillId="0" borderId="16" xfId="0" applyFont="1" applyBorder="1" applyAlignment="1">
      <alignment vertical="center"/>
    </xf>
    <xf numFmtId="0" fontId="36" fillId="18" borderId="16" xfId="0" applyFont="1" applyFill="1" applyBorder="1" applyAlignment="1">
      <alignment vertical="center"/>
    </xf>
    <xf numFmtId="0" fontId="8" fillId="22" borderId="16" xfId="0" applyFont="1" applyFill="1" applyBorder="1"/>
    <xf numFmtId="0" fontId="33" fillId="0" borderId="16" xfId="0" applyFont="1" applyBorder="1" applyAlignment="1">
      <alignment vertical="center"/>
    </xf>
    <xf numFmtId="0" fontId="33" fillId="18" borderId="16" xfId="0" applyFont="1" applyFill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18" borderId="16" xfId="0" applyFont="1" applyFill="1" applyBorder="1" applyAlignment="1">
      <alignment vertical="center"/>
    </xf>
    <xf numFmtId="0" fontId="3" fillId="18" borderId="16" xfId="0" applyFont="1" applyFill="1" applyBorder="1" applyAlignment="1">
      <alignment vertical="center"/>
    </xf>
    <xf numFmtId="0" fontId="10" fillId="18" borderId="16" xfId="0" applyFont="1" applyFill="1" applyBorder="1"/>
    <xf numFmtId="0" fontId="3" fillId="18" borderId="16" xfId="0" applyFont="1" applyFill="1" applyBorder="1" applyAlignment="1">
      <alignment horizontal="left"/>
    </xf>
    <xf numFmtId="0" fontId="3" fillId="0" borderId="16" xfId="0" applyFont="1" applyBorder="1" applyAlignment="1">
      <alignment horizontal="left" vertical="center"/>
    </xf>
    <xf numFmtId="0" fontId="3" fillId="18" borderId="16" xfId="0" applyFont="1" applyFill="1" applyBorder="1" applyAlignment="1">
      <alignment horizontal="left" vertical="center"/>
    </xf>
    <xf numFmtId="0" fontId="37" fillId="0" borderId="16" xfId="0" applyFont="1" applyBorder="1"/>
    <xf numFmtId="0" fontId="37" fillId="18" borderId="16" xfId="0" applyFont="1" applyFill="1" applyBorder="1"/>
    <xf numFmtId="0" fontId="25" fillId="0" borderId="16" xfId="0" applyFont="1" applyBorder="1"/>
    <xf numFmtId="0" fontId="25" fillId="18" borderId="16" xfId="0" applyFont="1" applyFill="1" applyBorder="1"/>
    <xf numFmtId="14" fontId="38" fillId="22" borderId="16" xfId="0" applyNumberFormat="1" applyFont="1" applyFill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165" fontId="7" fillId="22" borderId="16" xfId="0" applyNumberFormat="1" applyFont="1" applyFill="1" applyBorder="1" applyAlignment="1">
      <alignment horizontal="center" vertical="center"/>
    </xf>
    <xf numFmtId="0" fontId="34" fillId="18" borderId="16" xfId="0" applyFont="1" applyFill="1" applyBorder="1" applyAlignment="1">
      <alignment horizontal="left" vertical="center"/>
    </xf>
    <xf numFmtId="0" fontId="7" fillId="18" borderId="16" xfId="0" applyFont="1" applyFill="1" applyBorder="1" applyAlignment="1">
      <alignment horizontal="left" vertical="center"/>
    </xf>
    <xf numFmtId="0" fontId="7" fillId="19" borderId="16" xfId="0" applyFont="1" applyFill="1" applyBorder="1" applyAlignment="1">
      <alignment horizontal="left" vertical="center"/>
    </xf>
    <xf numFmtId="14" fontId="38" fillId="22" borderId="16" xfId="0" applyNumberFormat="1" applyFont="1" applyFill="1" applyBorder="1" applyAlignment="1">
      <alignment horizontal="left"/>
    </xf>
    <xf numFmtId="0" fontId="38" fillId="0" borderId="16" xfId="0" applyFont="1" applyBorder="1"/>
    <xf numFmtId="0" fontId="38" fillId="18" borderId="16" xfId="0" applyFont="1" applyFill="1" applyBorder="1"/>
    <xf numFmtId="0" fontId="7" fillId="22" borderId="16" xfId="0" applyFont="1" applyFill="1" applyBorder="1" applyAlignment="1">
      <alignment horizontal="center"/>
    </xf>
    <xf numFmtId="0" fontId="7" fillId="20" borderId="16" xfId="0" applyFont="1" applyFill="1" applyBorder="1" applyAlignment="1">
      <alignment horizontal="center"/>
    </xf>
    <xf numFmtId="0" fontId="7" fillId="0" borderId="16" xfId="0" applyFont="1" applyBorder="1" applyAlignment="1">
      <alignment vertical="center" wrapText="1"/>
    </xf>
    <xf numFmtId="0" fontId="7" fillId="18" borderId="16" xfId="0" applyFont="1" applyFill="1" applyBorder="1" applyAlignment="1">
      <alignment vertical="center" wrapText="1"/>
    </xf>
    <xf numFmtId="0" fontId="9" fillId="22" borderId="16" xfId="1" applyFont="1" applyFill="1" applyBorder="1"/>
    <xf numFmtId="0" fontId="38" fillId="22" borderId="16" xfId="0" applyFont="1" applyFill="1" applyBorder="1" applyAlignment="1">
      <alignment horizontal="left"/>
    </xf>
    <xf numFmtId="165" fontId="38" fillId="22" borderId="16" xfId="0" applyNumberFormat="1" applyFont="1" applyFill="1" applyBorder="1"/>
    <xf numFmtId="0" fontId="39" fillId="18" borderId="16" xfId="0" applyFont="1" applyFill="1" applyBorder="1"/>
    <xf numFmtId="0" fontId="15" fillId="0" borderId="16" xfId="0" applyFont="1" applyBorder="1"/>
    <xf numFmtId="0" fontId="15" fillId="18" borderId="16" xfId="0" applyFont="1" applyFill="1" applyBorder="1"/>
    <xf numFmtId="0" fontId="38" fillId="0" borderId="16" xfId="0" applyFont="1" applyBorder="1" applyAlignment="1">
      <alignment horizontal="left"/>
    </xf>
    <xf numFmtId="0" fontId="0" fillId="22" borderId="16" xfId="0" applyFill="1" applyBorder="1"/>
    <xf numFmtId="0" fontId="0" fillId="22" borderId="16" xfId="0" applyFill="1" applyBorder="1" applyAlignment="1">
      <alignment horizontal="left"/>
    </xf>
    <xf numFmtId="0" fontId="38" fillId="18" borderId="16" xfId="0" applyFont="1" applyFill="1" applyBorder="1" applyAlignment="1">
      <alignment horizontal="left"/>
    </xf>
    <xf numFmtId="14" fontId="0" fillId="22" borderId="16" xfId="0" applyNumberFormat="1" applyFill="1" applyBorder="1" applyAlignment="1">
      <alignment horizontal="left"/>
    </xf>
    <xf numFmtId="0" fontId="0" fillId="0" borderId="16" xfId="0" applyBorder="1" applyAlignment="1">
      <alignment horizontal="left"/>
    </xf>
    <xf numFmtId="0" fontId="2" fillId="22" borderId="16" xfId="1" applyFill="1" applyBorder="1" applyAlignment="1">
      <alignment horizontal="left"/>
    </xf>
    <xf numFmtId="0" fontId="0" fillId="18" borderId="16" xfId="0" applyFill="1" applyBorder="1"/>
    <xf numFmtId="0" fontId="0" fillId="19" borderId="16" xfId="0" applyFill="1" applyBorder="1"/>
    <xf numFmtId="0" fontId="0" fillId="19" borderId="16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20" borderId="16" xfId="0" applyFill="1" applyBorder="1"/>
    <xf numFmtId="14" fontId="0" fillId="22" borderId="16" xfId="0" applyNumberFormat="1" applyFill="1" applyBorder="1" applyAlignment="1">
      <alignment horizontal="left" vertical="center"/>
    </xf>
    <xf numFmtId="0" fontId="0" fillId="0" borderId="16" xfId="0" applyBorder="1" applyAlignment="1">
      <alignment vertical="center"/>
    </xf>
    <xf numFmtId="0" fontId="0" fillId="22" borderId="16" xfId="0" applyFill="1" applyBorder="1" applyAlignment="1">
      <alignment horizontal="left" vertical="center"/>
    </xf>
    <xf numFmtId="165" fontId="38" fillId="22" borderId="16" xfId="0" applyNumberFormat="1" applyFont="1" applyFill="1" applyBorder="1" applyAlignment="1">
      <alignment vertical="center"/>
    </xf>
    <xf numFmtId="0" fontId="0" fillId="19" borderId="16" xfId="0" applyFill="1" applyBorder="1" applyAlignment="1">
      <alignment vertical="center"/>
    </xf>
    <xf numFmtId="0" fontId="0" fillId="19" borderId="16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20" borderId="16" xfId="0" applyFill="1" applyBorder="1" applyAlignment="1">
      <alignment vertical="center"/>
    </xf>
    <xf numFmtId="0" fontId="0" fillId="18" borderId="16" xfId="0" applyFill="1" applyBorder="1" applyAlignment="1">
      <alignment vertical="center"/>
    </xf>
    <xf numFmtId="0" fontId="8" fillId="0" borderId="16" xfId="0" applyFont="1" applyBorder="1"/>
    <xf numFmtId="0" fontId="8" fillId="18" borderId="16" xfId="0" applyFont="1" applyFill="1" applyBorder="1"/>
    <xf numFmtId="165" fontId="0" fillId="22" borderId="16" xfId="0" applyNumberFormat="1" applyFill="1" applyBorder="1"/>
    <xf numFmtId="0" fontId="27" fillId="0" borderId="16" xfId="0" applyFont="1" applyBorder="1"/>
    <xf numFmtId="0" fontId="27" fillId="18" borderId="16" xfId="0" applyFont="1" applyFill="1" applyBorder="1"/>
    <xf numFmtId="165" fontId="3" fillId="22" borderId="16" xfId="0" applyNumberFormat="1" applyFont="1" applyFill="1" applyBorder="1" applyAlignment="1">
      <alignment horizontal="left"/>
    </xf>
    <xf numFmtId="0" fontId="34" fillId="18" borderId="16" xfId="0" applyFont="1" applyFill="1" applyBorder="1" applyAlignment="1">
      <alignment horizontal="left"/>
    </xf>
    <xf numFmtId="0" fontId="27" fillId="0" borderId="16" xfId="0" applyFont="1" applyBorder="1" applyAlignment="1">
      <alignment horizontal="left"/>
    </xf>
    <xf numFmtId="0" fontId="27" fillId="18" borderId="16" xfId="0" applyFont="1" applyFill="1" applyBorder="1" applyAlignment="1">
      <alignment horizontal="left"/>
    </xf>
    <xf numFmtId="0" fontId="0" fillId="19" borderId="16" xfId="0" applyFill="1" applyBorder="1" applyAlignment="1">
      <alignment horizontal="left"/>
    </xf>
    <xf numFmtId="0" fontId="0" fillId="20" borderId="16" xfId="0" applyFill="1" applyBorder="1" applyAlignment="1">
      <alignment horizontal="left"/>
    </xf>
    <xf numFmtId="0" fontId="15" fillId="0" borderId="16" xfId="0" applyFont="1" applyBorder="1" applyAlignment="1">
      <alignment horizontal="left"/>
    </xf>
    <xf numFmtId="0" fontId="15" fillId="18" borderId="16" xfId="0" applyFont="1" applyFill="1" applyBorder="1" applyAlignment="1">
      <alignment horizontal="left"/>
    </xf>
    <xf numFmtId="0" fontId="0" fillId="19" borderId="16" xfId="0" applyFill="1" applyBorder="1" applyAlignment="1">
      <alignment wrapText="1"/>
    </xf>
    <xf numFmtId="0" fontId="0" fillId="19" borderId="16" xfId="0" applyFill="1" applyBorder="1" applyAlignment="1">
      <alignment horizontal="center" wrapText="1"/>
    </xf>
    <xf numFmtId="0" fontId="0" fillId="4" borderId="16" xfId="0" applyFill="1" applyBorder="1" applyAlignment="1">
      <alignment horizontal="center" wrapText="1"/>
    </xf>
    <xf numFmtId="0" fontId="0" fillId="20" borderId="16" xfId="0" applyFill="1" applyBorder="1" applyAlignment="1">
      <alignment wrapText="1"/>
    </xf>
    <xf numFmtId="165" fontId="25" fillId="22" borderId="16" xfId="0" applyNumberFormat="1" applyFont="1" applyFill="1" applyBorder="1" applyAlignment="1">
      <alignment vertical="center"/>
    </xf>
    <xf numFmtId="0" fontId="2" fillId="22" borderId="16" xfId="1" applyFill="1" applyBorder="1" applyAlignment="1">
      <alignment vertical="center"/>
    </xf>
    <xf numFmtId="0" fontId="15" fillId="22" borderId="16" xfId="0" applyFont="1" applyFill="1" applyBorder="1"/>
    <xf numFmtId="0" fontId="0" fillId="0" borderId="16" xfId="0" applyBorder="1" applyAlignment="1">
      <alignment horizontal="left" vertical="center"/>
    </xf>
    <xf numFmtId="0" fontId="40" fillId="0" borderId="16" xfId="0" applyFont="1" applyBorder="1"/>
    <xf numFmtId="0" fontId="40" fillId="18" borderId="16" xfId="0" applyFont="1" applyFill="1" applyBorder="1"/>
    <xf numFmtId="0" fontId="27" fillId="0" borderId="16" xfId="0" applyFont="1" applyBorder="1" applyAlignment="1">
      <alignment wrapText="1"/>
    </xf>
    <xf numFmtId="0" fontId="27" fillId="18" borderId="16" xfId="0" applyFont="1" applyFill="1" applyBorder="1" applyAlignment="1">
      <alignment wrapText="1"/>
    </xf>
    <xf numFmtId="0" fontId="2" fillId="22" borderId="16" xfId="1" applyFill="1" applyBorder="1"/>
    <xf numFmtId="0" fontId="0" fillId="22" borderId="16" xfId="0" applyFill="1" applyBorder="1" applyAlignment="1">
      <alignment horizontal="center"/>
    </xf>
    <xf numFmtId="0" fontId="0" fillId="20" borderId="16" xfId="0" applyFill="1" applyBorder="1" applyAlignment="1">
      <alignment horizontal="center"/>
    </xf>
    <xf numFmtId="165" fontId="40" fillId="22" borderId="16" xfId="0" applyNumberFormat="1" applyFont="1" applyFill="1" applyBorder="1" applyAlignment="1">
      <alignment vertical="center"/>
    </xf>
    <xf numFmtId="0" fontId="0" fillId="18" borderId="16" xfId="0" applyFill="1" applyBorder="1" applyAlignment="1">
      <alignment horizontal="left"/>
    </xf>
    <xf numFmtId="0" fontId="41" fillId="22" borderId="16" xfId="0" applyFont="1" applyFill="1" applyBorder="1"/>
    <xf numFmtId="0" fontId="23" fillId="22" borderId="16" xfId="0" applyFont="1" applyFill="1" applyBorder="1" applyAlignment="1">
      <alignment vertical="center"/>
    </xf>
    <xf numFmtId="0" fontId="23" fillId="0" borderId="16" xfId="0" applyFont="1" applyBorder="1" applyAlignment="1">
      <alignment vertical="center"/>
    </xf>
    <xf numFmtId="165" fontId="23" fillId="22" borderId="16" xfId="0" applyNumberFormat="1" applyFont="1" applyFill="1" applyBorder="1" applyAlignment="1">
      <alignment vertical="center"/>
    </xf>
    <xf numFmtId="0" fontId="39" fillId="18" borderId="16" xfId="0" applyFont="1" applyFill="1" applyBorder="1" applyAlignment="1">
      <alignment vertical="center"/>
    </xf>
    <xf numFmtId="0" fontId="42" fillId="22" borderId="16" xfId="0" applyFont="1" applyFill="1" applyBorder="1"/>
    <xf numFmtId="14" fontId="23" fillId="22" borderId="16" xfId="0" applyNumberFormat="1" applyFont="1" applyFill="1" applyBorder="1" applyAlignment="1">
      <alignment horizontal="left"/>
    </xf>
    <xf numFmtId="0" fontId="23" fillId="22" borderId="16" xfId="0" applyFont="1" applyFill="1" applyBorder="1" applyAlignment="1">
      <alignment horizontal="left"/>
    </xf>
    <xf numFmtId="0" fontId="23" fillId="0" borderId="16" xfId="0" applyFont="1" applyBorder="1" applyAlignment="1">
      <alignment horizontal="left"/>
    </xf>
    <xf numFmtId="0" fontId="23" fillId="0" borderId="16" xfId="0" applyFont="1" applyBorder="1"/>
    <xf numFmtId="0" fontId="23" fillId="18" borderId="16" xfId="0" applyFont="1" applyFill="1" applyBorder="1"/>
    <xf numFmtId="165" fontId="23" fillId="22" borderId="16" xfId="0" applyNumberFormat="1" applyFont="1" applyFill="1" applyBorder="1"/>
    <xf numFmtId="0" fontId="39" fillId="18" borderId="16" xfId="0" applyFont="1" applyFill="1" applyBorder="1" applyAlignment="1">
      <alignment horizontal="left"/>
    </xf>
    <xf numFmtId="14" fontId="3" fillId="22" borderId="16" xfId="0" quotePrefix="1" applyNumberFormat="1" applyFont="1" applyFill="1" applyBorder="1" applyAlignment="1">
      <alignment horizontal="left"/>
    </xf>
    <xf numFmtId="165" fontId="3" fillId="22" borderId="16" xfId="0" applyNumberFormat="1" applyFont="1" applyFill="1" applyBorder="1" applyAlignment="1">
      <alignment horizontal="right" vertical="center"/>
    </xf>
    <xf numFmtId="0" fontId="27" fillId="0" borderId="16" xfId="0" applyFont="1" applyBorder="1" applyAlignment="1">
      <alignment vertical="center"/>
    </xf>
    <xf numFmtId="0" fontId="27" fillId="18" borderId="16" xfId="0" applyFont="1" applyFill="1" applyBorder="1" applyAlignment="1">
      <alignment vertical="center"/>
    </xf>
    <xf numFmtId="0" fontId="10" fillId="18" borderId="16" xfId="0" applyFont="1" applyFill="1" applyBorder="1" applyAlignment="1">
      <alignment vertical="center"/>
    </xf>
    <xf numFmtId="0" fontId="8" fillId="22" borderId="16" xfId="0" applyFont="1" applyFill="1" applyBorder="1" applyAlignment="1">
      <alignment horizontal="left"/>
    </xf>
    <xf numFmtId="165" fontId="7" fillId="22" borderId="16" xfId="0" applyNumberFormat="1" applyFont="1" applyFill="1" applyBorder="1" applyAlignment="1">
      <alignment horizontal="left"/>
    </xf>
    <xf numFmtId="165" fontId="34" fillId="18" borderId="16" xfId="0" applyNumberFormat="1" applyFont="1" applyFill="1" applyBorder="1"/>
    <xf numFmtId="165" fontId="7" fillId="19" borderId="16" xfId="0" applyNumberFormat="1" applyFont="1" applyFill="1" applyBorder="1"/>
    <xf numFmtId="165" fontId="7" fillId="19" borderId="16" xfId="0" applyNumberFormat="1" applyFont="1" applyFill="1" applyBorder="1" applyAlignment="1">
      <alignment horizontal="center"/>
    </xf>
    <xf numFmtId="165" fontId="7" fillId="4" borderId="16" xfId="0" applyNumberFormat="1" applyFont="1" applyFill="1" applyBorder="1" applyAlignment="1">
      <alignment horizontal="center"/>
    </xf>
    <xf numFmtId="165" fontId="0" fillId="22" borderId="16" xfId="0" applyNumberFormat="1" applyFill="1" applyBorder="1" applyAlignment="1">
      <alignment vertical="center"/>
    </xf>
    <xf numFmtId="0" fontId="25" fillId="0" borderId="16" xfId="0" applyFont="1" applyBorder="1" applyAlignment="1">
      <alignment vertical="center" wrapText="1"/>
    </xf>
    <xf numFmtId="0" fontId="25" fillId="18" borderId="16" xfId="0" applyFont="1" applyFill="1" applyBorder="1" applyAlignment="1">
      <alignment vertical="center" wrapText="1"/>
    </xf>
    <xf numFmtId="165" fontId="0" fillId="22" borderId="16" xfId="0" applyNumberFormat="1" applyFill="1" applyBorder="1" applyAlignment="1">
      <alignment horizontal="right"/>
    </xf>
    <xf numFmtId="0" fontId="3" fillId="0" borderId="16" xfId="0" applyFont="1" applyBorder="1" applyAlignment="1">
      <alignment vertical="center" wrapText="1"/>
    </xf>
    <xf numFmtId="0" fontId="3" fillId="18" borderId="16" xfId="0" applyFont="1" applyFill="1" applyBorder="1" applyAlignment="1">
      <alignment vertical="center" wrapText="1"/>
    </xf>
    <xf numFmtId="0" fontId="34" fillId="18" borderId="16" xfId="1" applyFont="1" applyFill="1" applyBorder="1"/>
    <xf numFmtId="165" fontId="3" fillId="22" borderId="16" xfId="0" applyNumberFormat="1" applyFont="1" applyFill="1" applyBorder="1" applyAlignment="1">
      <alignment wrapText="1"/>
    </xf>
    <xf numFmtId="0" fontId="3" fillId="22" borderId="16" xfId="0" applyFont="1" applyFill="1" applyBorder="1" applyAlignment="1">
      <alignment wrapText="1"/>
    </xf>
    <xf numFmtId="0" fontId="27" fillId="22" borderId="16" xfId="0" applyFont="1" applyFill="1" applyBorder="1"/>
    <xf numFmtId="14" fontId="8" fillId="22" borderId="16" xfId="0" applyNumberFormat="1" applyFont="1" applyFill="1" applyBorder="1" applyAlignment="1">
      <alignment horizontal="left" vertical="center"/>
    </xf>
    <xf numFmtId="0" fontId="8" fillId="22" borderId="16" xfId="0" applyFont="1" applyFill="1" applyBorder="1" applyAlignment="1">
      <alignment vertical="center"/>
    </xf>
    <xf numFmtId="0" fontId="3" fillId="22" borderId="18" xfId="0" applyFont="1" applyFill="1" applyBorder="1"/>
    <xf numFmtId="0" fontId="18" fillId="9" borderId="16" xfId="0" applyFont="1" applyFill="1" applyBorder="1" applyAlignment="1">
      <alignment horizontal="center" vertical="center"/>
    </xf>
    <xf numFmtId="0" fontId="2" fillId="22" borderId="16" xfId="1" applyFill="1" applyBorder="1" applyAlignment="1">
      <alignment readingOrder="1"/>
    </xf>
    <xf numFmtId="0" fontId="3" fillId="17" borderId="16" xfId="0" applyFont="1" applyFill="1" applyBorder="1"/>
    <xf numFmtId="0" fontId="43" fillId="0" borderId="2" xfId="0" applyFont="1" applyBorder="1"/>
    <xf numFmtId="0" fontId="0" fillId="22" borderId="16" xfId="0" applyFill="1" applyBorder="1" applyAlignment="1">
      <alignment horizontal="center" vertical="center"/>
    </xf>
    <xf numFmtId="0" fontId="0" fillId="22" borderId="16" xfId="0" applyFill="1" applyBorder="1" applyAlignment="1">
      <alignment horizontal="center" wrapText="1"/>
    </xf>
    <xf numFmtId="165" fontId="7" fillId="22" borderId="16" xfId="0" applyNumberFormat="1" applyFont="1" applyFill="1" applyBorder="1" applyAlignment="1">
      <alignment horizontal="center"/>
    </xf>
    <xf numFmtId="0" fontId="9" fillId="24" borderId="16" xfId="1" applyFont="1" applyFill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left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 vertical="center" wrapText="1"/>
    </xf>
    <xf numFmtId="0" fontId="18" fillId="9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8" fillId="9" borderId="1" xfId="0" applyFont="1" applyFill="1" applyBorder="1" applyAlignment="1">
      <alignment horizontal="center" wrapText="1"/>
    </xf>
    <xf numFmtId="0" fontId="18" fillId="9" borderId="3" xfId="0" applyFont="1" applyFill="1" applyBorder="1" applyAlignment="1">
      <alignment horizontal="center" wrapText="1"/>
    </xf>
    <xf numFmtId="165" fontId="19" fillId="9" borderId="1" xfId="0" applyNumberFormat="1" applyFont="1" applyFill="1" applyBorder="1" applyAlignment="1">
      <alignment horizontal="center" vertical="center" wrapText="1"/>
    </xf>
    <xf numFmtId="165" fontId="19" fillId="9" borderId="3" xfId="0" applyNumberFormat="1" applyFont="1" applyFill="1" applyBorder="1" applyAlignment="1">
      <alignment horizontal="center" vertical="center" wrapText="1"/>
    </xf>
    <xf numFmtId="0" fontId="19" fillId="9" borderId="1" xfId="0" applyFont="1" applyFill="1" applyBorder="1" applyAlignment="1">
      <alignment horizontal="center" vertical="center" wrapText="1"/>
    </xf>
    <xf numFmtId="0" fontId="19" fillId="9" borderId="3" xfId="0" applyFont="1" applyFill="1" applyBorder="1" applyAlignment="1">
      <alignment horizontal="center" vertical="center" wrapText="1"/>
    </xf>
    <xf numFmtId="14" fontId="18" fillId="9" borderId="1" xfId="0" applyNumberFormat="1" applyFont="1" applyFill="1" applyBorder="1" applyAlignment="1">
      <alignment horizontal="center" vertical="center" wrapText="1"/>
    </xf>
    <xf numFmtId="14" fontId="18" fillId="9" borderId="3" xfId="0" applyNumberFormat="1" applyFont="1" applyFill="1" applyBorder="1" applyAlignment="1">
      <alignment horizontal="center" vertical="center" wrapText="1"/>
    </xf>
    <xf numFmtId="41" fontId="0" fillId="0" borderId="0" xfId="2" applyFont="1"/>
    <xf numFmtId="41" fontId="0" fillId="0" borderId="0" xfId="2" applyFont="1" applyAlignment="1">
      <alignment horizontal="center"/>
    </xf>
    <xf numFmtId="41" fontId="44" fillId="0" borderId="0" xfId="2" applyFont="1"/>
  </cellXfs>
  <cellStyles count="3">
    <cellStyle name="Comma [0]" xfId="2" builtinId="6"/>
    <cellStyle name="Hyperlink" xfId="1" builtinId="8"/>
    <cellStyle name="Normal" xfId="0" builtinId="0"/>
  </cellStyles>
  <dxfs count="85"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0EB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documenttasks/documenttask1.xml><?xml version="1.0" encoding="utf-8"?>
<Tasks xmlns="http://schemas.microsoft.com/office/tasks/2019/documenttasks">
  <Task id="{AA91891C-3ABA-4C13-AB3A-1640B2ACC9ED}">
    <Anchor>
      <Comment id="{169541F4-FD81-4CCB-8AA0-0940A457E9CA}"/>
    </Anchor>
    <History>
      <Event time="2022-07-08T09:47:38.99" id="{FBE487EC-C22C-4B0A-9FD6-D552797F5FCD}">
        <Attribution userId="S::ops1.eco@ybmbri.org::b9331ff1-4074-443b-ab62-5736048a1218" userName="Annisa Putri" userProvider="AD"/>
        <Anchor>
          <Comment id="{169541F4-FD81-4CCB-8AA0-0940A457E9CA}"/>
        </Anchor>
        <Create/>
      </Event>
      <Event time="2022-07-08T09:47:38.99" id="{07110076-C583-4AF0-B9FF-D1557FEDD105}">
        <Attribution userId="S::ops1.eco@ybmbri.org::b9331ff1-4074-443b-ab62-5736048a1218" userName="Annisa Putri" userProvider="AD"/>
        <Anchor>
          <Comment id="{169541F4-FD81-4CCB-8AA0-0940A457E9CA}"/>
        </Anchor>
        <Assign userId="S::stf.sec@ybmbri.org::7065c9bc-abfe-4050-b02c-ef5c19477338" userName="Alfiyyah Putri Nugraheni" userProvider="AD"/>
      </Event>
      <Event time="2022-07-08T09:47:38.99" id="{2DC11D2E-9400-4D7E-A3E8-843FD77B4B2C}">
        <Attribution userId="S::ops1.eco@ybmbri.org::b9331ff1-4074-443b-ab62-5736048a1218" userName="Annisa Putri" userProvider="AD"/>
        <Anchor>
          <Comment id="{169541F4-FD81-4CCB-8AA0-0940A457E9CA}"/>
        </Anchor>
        <SetTitle title="@Alfiyyah Putri Nugraheni @Febri Nahdatun di data crm kambing standar disini 1/7 sapi"/>
      </Event>
      <Event time="2022-07-08T09:49:31.89" id="{A7A6D1E3-AB4E-440B-B643-8FF1008240B6}">
        <Attribution userId="S::ops1.eco@ybmbri.org::b9331ff1-4074-443b-ab62-5736048a1218" userName="Annisa Putri" userProvider="AD"/>
        <Anchor>
          <Comment id="{1D5349CA-5794-4F5A-9C29-9C479C9AE5A9}"/>
        </Anchor>
        <UnassignAll/>
      </Event>
      <Event time="2022-07-08T09:49:31.89" id="{9B374029-65BC-409B-9947-AF2B39709F82}">
        <Attribution userId="S::ops1.eco@ybmbri.org::b9331ff1-4074-443b-ab62-5736048a1218" userName="Annisa Putri" userProvider="AD"/>
        <Anchor>
          <Comment id="{1D5349CA-5794-4F5A-9C29-9C479C9AE5A9}"/>
        </Anchor>
        <Assign userId="S::ops2.edu@ybmbri.org::e90c084a-071e-4a6e-8329-eb6b8b850ec4" userName="Wahidahtul Mukaromah" userProvider="AD"/>
      </Event>
    </History>
  </Task>
  <Task id="{1C60C52C-089E-476D-AAC9-66BFB59B6E08}">
    <Anchor>
      <Comment id="{C2CB2082-DDEC-4CF1-B2D5-0CCC36A8C2B3}"/>
    </Anchor>
    <History>
      <Event time="2022-07-08T03:46:08.74" id="{5B418CDC-243E-4D3F-8F39-7C3154E7A12F}">
        <Attribution userId="S::ops1.eco@ybmbri.org::b9331ff1-4074-443b-ab62-5736048a1218" userName="Annisa Putri" userProvider="AD"/>
        <Anchor>
          <Comment id="{C2CB2082-DDEC-4CF1-B2D5-0CCC36A8C2B3}"/>
        </Anchor>
        <Create/>
      </Event>
      <Event time="2022-07-08T03:46:08.74" id="{37667884-B76B-478D-8998-2E3FD1EFF5AC}">
        <Attribution userId="S::ops1.eco@ybmbri.org::b9331ff1-4074-443b-ab62-5736048a1218" userName="Annisa Putri" userProvider="AD"/>
        <Anchor>
          <Comment id="{C2CB2082-DDEC-4CF1-B2D5-0CCC36A8C2B3}"/>
        </Anchor>
        <Assign userId="S::ops2.edu@ybmbri.org::e90c084a-071e-4a6e-8329-eb6b8b850ec4" userName="Wahidahtul Mukaromah" userProvider="AD"/>
      </Event>
      <Event time="2022-07-08T03:46:08.74" id="{BD7EB122-61EF-48E7-BAD6-203CA50A957E}">
        <Attribution userId="S::ops1.eco@ybmbri.org::b9331ff1-4074-443b-ab62-5736048a1218" userName="Annisa Putri" userProvider="AD"/>
        <Anchor>
          <Comment id="{C2CB2082-DDEC-4CF1-B2D5-0CCC36A8C2B3}"/>
        </Anchor>
        <SetTitle title="untuk nama mudhohi yang benar itu double D bukan double N, sudah di ubah @Wahidahtul Mukaromah @Febri Nahdatun"/>
      </Event>
      <Event time="2022-07-08T03:46:30.38" id="{32B25C15-B094-4FC1-942C-2A9D371226C1}">
        <Attribution userId="S::ops1.eco@ybmbri.org::b9331ff1-4074-443b-ab62-5736048a1218" userName="Annisa Putri" userProvider="AD"/>
        <Progress percentComplete="100"/>
      </Event>
      <Event time="2022-07-08T03:46:46.27" id="{9354958A-6378-4AFC-B7DE-1D552750F4D3}">
        <Attribution userId="S::ops1.eco@ybmbri.org::b9331ff1-4074-443b-ab62-5736048a1218" userName="Annisa Putri" userProvider="AD"/>
        <Progress percentComplete="0"/>
      </Event>
    </History>
  </Task>
  <Task id="{77C6E93C-4630-4AE0-A4FB-02FBE003E0A9}">
    <Anchor>
      <Comment id="{BD1BCCE4-D81F-43A3-9472-CCF28CAB7D3E}"/>
    </Anchor>
    <History>
      <Event time="2022-07-08T09:43:09.91" id="{CF773745-4D3B-44CD-9D65-89D214D21F47}">
        <Attribution userId="S::ops1.eco@ybmbri.org::b9331ff1-4074-443b-ab62-5736048a1218" userName="Annisa Putri" userProvider="AD"/>
        <Anchor>
          <Comment id="{BD1BCCE4-D81F-43A3-9472-CCF28CAB7D3E}"/>
        </Anchor>
        <Create/>
      </Event>
      <Event time="2022-07-08T09:43:09.91" id="{04E4677D-1588-4967-ABBB-E17EE7E907A2}">
        <Attribution userId="S::ops1.eco@ybmbri.org::b9331ff1-4074-443b-ab62-5736048a1218" userName="Annisa Putri" userProvider="AD"/>
        <Anchor>
          <Comment id="{BD1BCCE4-D81F-43A3-9472-CCF28CAB7D3E}"/>
        </Anchor>
        <Assign userId="S::stf.sec@ybmbri.org::7065c9bc-abfe-4050-b02c-ef5c19477338" userName="Alfiyyah Putri Nugraheni" userProvider="AD"/>
      </Event>
      <Event time="2022-07-08T09:43:09.91" id="{3C51CA3A-944E-4B4B-B605-C5770E01B66A}">
        <Attribution userId="S::ops1.eco@ybmbri.org::b9331ff1-4074-443b-ab62-5736048a1218" userName="Annisa Putri" userProvider="AD"/>
        <Anchor>
          <Comment id="{BD1BCCE4-D81F-43A3-9472-CCF28CAB7D3E}"/>
        </Anchor>
        <SetTitle title="@Alfiyyah Putri Nugraheni @Febri Nahdatun di data crm kambing standar disini 1/7 sapi, sudah diubah"/>
      </Event>
    </History>
  </Task>
</Task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ew1" id="{A660E0E4-F60B-465B-9008-03E1B87B9BDD}">
    <nsvFilter filterId="{427C38E9-25A7-49F2-A800-6F136A636B4F}" ref="A2:BM385" tableId="0">
      <columnFilter colId="9">
        <filter colId="9">
          <x:filters>
            <x:filter val="Sapi"/>
          </x:filters>
        </filter>
      </columnFilter>
    </nsvFilter>
  </namedSheetView>
  <namedSheetView name="View2" id="{094A533E-9791-4F1D-A622-19FD7CB7652A}">
    <nsvFilter filterId="{427C38E9-25A7-49F2-A800-6F136A636B4F}" ref="A2:BM385" tableId="0"/>
  </namedSheetView>
</namedSheetViews>
</file>

<file path=xl/persons/person.xml><?xml version="1.0" encoding="utf-8"?>
<personList xmlns="http://schemas.microsoft.com/office/spreadsheetml/2018/threadedcomments" xmlns:x="http://schemas.openxmlformats.org/spreadsheetml/2006/main">
  <person displayName="Ari Safitri" id="{3DD6072F-F414-49FD-A55A-DFF84AD8BFD2}" userId="pr@ybmbri.org" providerId="PeoplePicker"/>
  <person displayName="Azmi Satri" id="{EECDBBA3-43CF-4D7C-8D42-8D063FA6C467}" userId="asm.fin@ybmbri.org" providerId="PeoplePicker"/>
  <person displayName="Febri Nahdatun" id="{537984B8-CE12-4924-B738-3251D1D7C9DB}" userId="dbm.eco@ybmbri.org" providerId="PeoplePicker"/>
  <person displayName="Lily Amalia" id="{927EDCE8-B166-450E-B8CE-EEF00FC2EB7E}" userId="dbm.soc@ybmbri.org" providerId="PeoplePicker"/>
  <person displayName="Tara Nurfathi Widyarani" id="{B5779AFC-9FE2-4B4D-BF7C-162DF093C3B9}" userId="stf.crm@ybmbri.org" providerId="PeoplePicker"/>
  <person displayName="Alfiyyah Putri Nugraheni" id="{9FF2F7E0-0D3C-4138-B57D-0B6B969F1061}" userId="stf.sec@ybmbri.org" providerId="PeoplePicker"/>
  <person displayName="Economic Program Division" id="{C74DA423-0B61-49A3-A67E-37EB997D4410}" userId="economic@ybmbri.org" providerId="PeoplePicker"/>
  <person displayName="Annisa Putri" id="{2512C483-A3B5-4945-9AE7-569D6EE614BA}" userId="ops1.eco@ybmbri.org" providerId="PeoplePicker"/>
  <person displayName="Isna Fauzia" id="{F8CEF29F-56ED-495B-AA50-ECC9B554E566}" userId="ops1.edu@ybmbri.org" providerId="PeoplePicker"/>
  <person displayName="Wahidahtul Mukaromah" id="{B6F15A94-F480-4B57-BC6D-0FF7507D4A67}" userId="ops2.edu@ybmbri.org" providerId="PeoplePicker"/>
  <person displayName="Febri Nahdatun" id="{B699B415-23AA-4911-A497-4696BFF91BD3}" userId="S::dbm.eco@ybmbri.org::aa85c4e7-d73f-4026-8ef6-e81c585957f7" providerId="AD"/>
  <person displayName="Tara Nurfathi Widyarani" id="{89D7B6AA-A7DE-43A9-BF92-33D1983DB456}" userId="S::stf.crm@ybmbri.org::40750dff-2851-406d-a4c6-45de43229f93" providerId="AD"/>
  <person displayName="Alfiyyah Putri Nugraheni" id="{E12A19E3-B550-4A78-98B1-4B38033A1B48}" userId="S::stf.sec@ybmbri.org::7065c9bc-abfe-4050-b02c-ef5c19477338" providerId="AD"/>
  <person displayName="Annisa Putri" id="{2D42F824-0F89-4E8C-9A56-70FD93D4621A}" userId="S::ops1.eco@ybmbri.org::b9331ff1-4074-443b-ab62-5736048a1218" providerId="AD"/>
  <person displayName="Wahidahtul Mukaromah" id="{968717DB-8277-420A-9921-232C92892129}" userId="S::ops2.edu@ybmbri.org::e90c084a-071e-4a6e-8329-eb6b8b850ec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69" dT="2022-06-30T02:11:41.09" personId="{E12A19E3-B550-4A78-98B1-4B38033A1B48}" id="{F217E8D9-9B93-4A63-8C11-9E538E48FAE3}">
    <text xml:space="preserve">ada perubahan @Wahidahtul Mukaromah @Febri Nahdatun 
</text>
    <mentions>
      <mention mentionpersonId="{B6F15A94-F480-4B57-BC6D-0FF7507D4A67}" mentionId="{F30F86B0-2981-4D8E-A962-69C12FDAC531}" startIndex="14" length="21"/>
      <mention mentionpersonId="{537984B8-CE12-4924-B738-3251D1D7C9DB}" mentionId="{D3A65D1C-5CA8-4C64-87D1-F31ED2DF9507}" startIndex="36" length="15"/>
    </mentions>
  </threadedComment>
  <threadedComment ref="J70" dT="2022-07-13T03:31:48.67" personId="{E12A19E3-B550-4A78-98B1-4B38033A1B48}" id="{E4BE33C0-AC4E-4D0C-B49C-334BD036B080}">
    <text xml:space="preserve">Ada perubahan jenis hewan dan nominal bang @Febri Nahdatun dan @Economic Program Division </text>
    <mentions>
      <mention mentionpersonId="{537984B8-CE12-4924-B738-3251D1D7C9DB}" mentionId="{BE27C379-0046-461C-A66A-9E897FAC4F48}" startIndex="43" length="15"/>
      <mention mentionpersonId="{C74DA423-0B61-49A3-A67E-37EB997D4410}" mentionId="{1C580DC0-CB61-40B2-BF57-616C7586BFE5}" startIndex="63" length="26"/>
    </mentions>
  </threadedComment>
  <threadedComment ref="J79" dT="2022-06-30T02:12:10.95" personId="{E12A19E3-B550-4A78-98B1-4B38033A1B48}" id="{926087C5-4BED-4D17-B772-0205860DBA3F}">
    <text xml:space="preserve">ada perubahan @Wahidahtul Mukaromah @Febri Nahdatun </text>
    <mentions>
      <mention mentionpersonId="{B6F15A94-F480-4B57-BC6D-0FF7507D4A67}" mentionId="{3A294525-220F-49A7-BA69-EBAC37AFD7F7}" startIndex="14" length="21"/>
      <mention mentionpersonId="{537984B8-CE12-4924-B738-3251D1D7C9DB}" mentionId="{7C7F22C9-7611-4242-A488-7B113FCFE176}" startIndex="36" length="15"/>
    </mentions>
  </threadedComment>
  <threadedComment ref="N79" dT="2022-07-10T03:36:15.81" personId="{E12A19E3-B550-4A78-98B1-4B38033A1B48}" id="{FE4B9681-0EB9-493E-B373-BC9A6E5222CE}">
    <text xml:space="preserve">ada perubahan ID internal bang @Febri Nahdatun </text>
    <mentions>
      <mention mentionpersonId="{537984B8-CE12-4924-B738-3251D1D7C9DB}" mentionId="{7A168706-805A-4D5B-AB94-060870B5F62F}" startIndex="31" length="15"/>
    </mentions>
  </threadedComment>
  <threadedComment ref="O98" dT="2022-07-07T07:01:59.23" personId="{E12A19E3-B550-4A78-98B1-4B38033A1B48}" id="{EB55ED39-DF19-48E3-B022-DE26EBFB4882}">
    <text xml:space="preserve">Nama pelengkap bang mba @Economic Program Division @Febri Nahdatun @Wahidahtul Mukaromah </text>
    <mentions>
      <mention mentionpersonId="{C74DA423-0B61-49A3-A67E-37EB997D4410}" mentionId="{C2859E1E-5DCA-494B-B3F4-AB12E36075DE}" startIndex="24" length="26"/>
      <mention mentionpersonId="{537984B8-CE12-4924-B738-3251D1D7C9DB}" mentionId="{3DF11AC5-ACEE-43E0-BBB4-ED0395390084}" startIndex="51" length="15"/>
      <mention mentionpersonId="{B6F15A94-F480-4B57-BC6D-0FF7507D4A67}" mentionId="{89361B0F-D6BE-4B5E-A025-1BB52C2C5890}" startIndex="67" length="21"/>
    </mentions>
  </threadedComment>
  <threadedComment ref="O113" dT="2022-07-04T21:05:46.12" personId="{E12A19E3-B550-4A78-98B1-4B38033A1B48}" id="{46FC90ED-0FD2-4056-B3ED-D5DDA541F77C}">
    <text xml:space="preserve">Namanya kurang lengkap yang benar "Hanida Alia Putri Binti Hariyanto" CC @Wahidahtul Mukaromah @Febri Nahdatun @Economic Program Division </text>
    <mentions>
      <mention mentionpersonId="{B6F15A94-F480-4B57-BC6D-0FF7507D4A67}" mentionId="{7E2BC852-4BEE-46A6-82AA-D85B88FC68B7}" startIndex="73" length="21"/>
      <mention mentionpersonId="{537984B8-CE12-4924-B738-3251D1D7C9DB}" mentionId="{79BD22BF-BF0C-4439-B5C5-52DE1B5EDD2B}" startIndex="95" length="15"/>
      <mention mentionpersonId="{C74DA423-0B61-49A3-A67E-37EB997D4410}" mentionId="{EE265312-7B71-4456-9BE3-E7B724025BDD}" startIndex="111" length="26"/>
    </mentions>
  </threadedComment>
  <threadedComment ref="E164" dT="2022-07-06T04:26:01.87" personId="{E12A19E3-B550-4A78-98B1-4B38033A1B48}" id="{B124C6FD-BC51-4BB8-BBA3-6F32EB05C690}">
    <text xml:space="preserve">Pelengkapan nama @Wahidahtul Mukaromah @Febri Nahdatun @Economic Program Division </text>
    <mentions>
      <mention mentionpersonId="{B6F15A94-F480-4B57-BC6D-0FF7507D4A67}" mentionId="{9755687D-4164-405F-8194-29C4C2F45C28}" startIndex="17" length="21"/>
      <mention mentionpersonId="{537984B8-CE12-4924-B738-3251D1D7C9DB}" mentionId="{616800AC-0196-4A6B-9880-2E1111810A84}" startIndex="39" length="15"/>
      <mention mentionpersonId="{C74DA423-0B61-49A3-A67E-37EB997D4410}" mentionId="{C2351E23-35CC-45A4-B0B7-411B1A4F6B77}" startIndex="55" length="26"/>
    </mentions>
  </threadedComment>
  <threadedComment ref="E164" dT="2022-07-06T06:19:18.91" personId="{B699B415-23AA-4911-A497-4696BFF91BD3}" id="{22ECED0D-2258-47D4-BA6C-BE086DF7C5FB}" parentId="{B124C6FD-BC51-4BB8-BBA3-6F32EB05C690}">
    <text>done Tri Kenyo Kusumawati ..</text>
  </threadedComment>
  <threadedComment ref="O188" dT="2022-07-08T03:46:08.91" personId="{2D42F824-0F89-4E8C-9A56-70FD93D4621A}" id="{C2CB2082-DDEC-4CF1-B2D5-0CCC36A8C2B3}">
    <text xml:space="preserve">untuk nama mudhohi yang benar itu double D bukan double N, sudah di ubah @Wahidahtul Mukaromah @Febri Nahdatun </text>
    <mentions>
      <mention mentionpersonId="{B6F15A94-F480-4B57-BC6D-0FF7507D4A67}" mentionId="{8D4A935E-A290-4F85-B04E-C3370F74F078}" startIndex="73" length="21"/>
      <mention mentionpersonId="{537984B8-CE12-4924-B738-3251D1D7C9DB}" mentionId="{D573011F-BEEB-4F71-BFBC-68FEC31694E7}" startIndex="95" length="15"/>
    </mentions>
  </threadedComment>
  <threadedComment ref="O188" dT="2022-07-09T10:42:14.52" personId="{B699B415-23AA-4911-A497-4696BFF91BD3}" id="{6E375395-1EB6-4E7E-BD6A-F0033BB36A4C}" parentId="{C2CB2082-DDEC-4CF1-B2D5-0CCC36A8C2B3}">
    <text>done ..</text>
  </threadedComment>
  <threadedComment ref="J190" dT="2022-07-13T03:32:22.68" personId="{E12A19E3-B550-4A78-98B1-4B38033A1B48}" id="{AD85F20B-EC27-47F0-8F3E-BBA67243A80C}">
    <text xml:space="preserve">pada perubahan juga kak @Febri Nahdatun @Economic Program Division </text>
    <mentions>
      <mention mentionpersonId="{537984B8-CE12-4924-B738-3251D1D7C9DB}" mentionId="{8A546F48-752A-4632-8FFB-6A2B482F0180}" startIndex="24" length="15"/>
      <mention mentionpersonId="{C74DA423-0B61-49A3-A67E-37EB997D4410}" mentionId="{28487BFB-A63C-47FD-B6EF-DDAA4CEBE194}" startIndex="40" length="26"/>
    </mentions>
  </threadedComment>
  <threadedComment ref="J227" dT="2022-07-08T09:43:10.14" personId="{2D42F824-0F89-4E8C-9A56-70FD93D4621A}" id="{BD1BCCE4-D81F-43A3-9472-CCF28CAB7D3E}">
    <text xml:space="preserve">@Alfiyyah Putri Nugraheni @Febri Nahdatun di data crm kambing standar disini 1/7 sapi, sudah diubah </text>
    <mentions>
      <mention mentionpersonId="{9FF2F7E0-0D3C-4138-B57D-0B6B969F1061}" mentionId="{A3B4A833-52FF-4D15-A6BB-7EB6D6AA086B}" startIndex="0" length="25"/>
      <mention mentionpersonId="{537984B8-CE12-4924-B738-3251D1D7C9DB}" mentionId="{90DADFEE-D8D2-4EE0-9BCA-62232DF8C686}" startIndex="26" length="15"/>
    </mentions>
  </threadedComment>
  <threadedComment ref="J227" dT="2022-07-09T10:40:36.95" personId="{B699B415-23AA-4911-A497-4696BFF91BD3}" id="{5AB26279-5B5E-472B-8931-D746ED12A80C}" parentId="{BD1BCCE4-D81F-43A3-9472-CCF28CAB7D3E}">
    <text>done dan sudah dikonfirmasi ke DD ..</text>
  </threadedComment>
  <threadedComment ref="E228" dT="2022-07-08T11:51:18.53" personId="{E12A19E3-B550-4A78-98B1-4B38033A1B48}" id="{B7473A92-797C-44F1-8E21-10352D6B1060}">
    <text xml:space="preserve">kak, bang ini belum masuk ke data mitra. Baru satu aja @Economic Program Division @Ari Safitri @Febri Nahdatun </text>
    <mentions>
      <mention mentionpersonId="{C74DA423-0B61-49A3-A67E-37EB997D4410}" mentionId="{711885A6-7F6F-42FB-B4DE-2AD486EB49B5}" startIndex="55" length="26"/>
      <mention mentionpersonId="{3DD6072F-F414-49FD-A55A-DFF84AD8BFD2}" mentionId="{D0517830-5B2C-4B0E-B15B-29F5100B3377}" startIndex="82" length="12"/>
      <mention mentionpersonId="{537984B8-CE12-4924-B738-3251D1D7C9DB}" mentionId="{A5F206D0-2660-45F1-863B-5DEAEA983EDD}" startIndex="95" length="15"/>
    </mentions>
  </threadedComment>
  <threadedComment ref="E228" dT="2022-07-09T10:39:39.54" personId="{B699B415-23AA-4911-A497-4696BFF91BD3}" id="{56CF2599-A7E7-4F69-A261-12D64D503DE3}" parentId="{B7473A92-797C-44F1-8E21-10352D6B1060}">
    <text>done ..</text>
  </threadedComment>
  <threadedComment ref="J234" dT="2022-07-08T09:47:39.25" personId="{2D42F824-0F89-4E8C-9A56-70FD93D4621A}" id="{169541F4-FD81-4CCB-8AA0-0940A457E9CA}">
    <text>@Alfiyyah Putri Nugraheni @Febri Nahdatun di data crm kambing standar disini 1/7 sapi</text>
    <mentions>
      <mention mentionpersonId="{9FF2F7E0-0D3C-4138-B57D-0B6B969F1061}" mentionId="{F5112EEE-02D6-400A-9DFC-B230C07374AE}" startIndex="0" length="25"/>
      <mention mentionpersonId="{537984B8-CE12-4924-B738-3251D1D7C9DB}" mentionId="{EEB98959-57C9-4419-814B-40DB0BC2BDFD}" startIndex="26" length="15"/>
    </mentions>
  </threadedComment>
  <threadedComment ref="J234" dT="2022-07-08T09:49:32.15" personId="{2D42F824-0F89-4E8C-9A56-70FD93D4621A}" id="{1D5349CA-5794-4F5A-9C29-9C479C9AE5A9}" parentId="{169541F4-FD81-4CCB-8AA0-0940A457E9CA}">
    <text xml:space="preserve">@Wahidahtul Mukaromah </text>
    <mentions>
      <mention mentionpersonId="{B6F15A94-F480-4B57-BC6D-0FF7507D4A67}" mentionId="{AC5FBFB5-A9B4-47A2-8EB9-A098B1A85E3A}" startIndex="0" length="21"/>
    </mentions>
  </threadedComment>
  <threadedComment ref="J234" dT="2022-07-08T09:58:32.08" personId="{2D42F824-0F89-4E8C-9A56-70FD93D4621A}" id="{DB86B531-53C0-439D-A043-DA29C821329A}" parentId="{169541F4-FD81-4CCB-8AA0-0940A457E9CA}">
    <text xml:space="preserve">sudah di ubah
</text>
  </threadedComment>
  <threadedComment ref="J235" dT="2022-07-08T09:52:43.37" personId="{2D42F824-0F89-4E8C-9A56-70FD93D4621A}" id="{E0D1FA5F-0CAF-40F4-BC03-DFB334AA05D6}">
    <text>@Alfiyyah Putri Nugraheni @Wahidahtul Mukaromah @Febri Nahdatun data crm kambing stamndar disini 1/7 sapi, sudah di ubah</text>
    <mentions>
      <mention mentionpersonId="{9FF2F7E0-0D3C-4138-B57D-0B6B969F1061}" mentionId="{9B573900-C1CD-44C5-BA9B-CCC4BFADB641}" startIndex="0" length="25"/>
      <mention mentionpersonId="{B6F15A94-F480-4B57-BC6D-0FF7507D4A67}" mentionId="{06FDF754-E111-4E8F-B92A-EA6EEFE760BB}" startIndex="26" length="21"/>
      <mention mentionpersonId="{537984B8-CE12-4924-B738-3251D1D7C9DB}" mentionId="{E019CA6B-437C-4EE0-BBCE-4EF1D1A2C2E3}" startIndex="48" length="15"/>
    </mentions>
  </threadedComment>
  <threadedComment ref="J235" dT="2022-07-09T10:40:23.10" personId="{B699B415-23AA-4911-A497-4696BFF91BD3}" id="{6AE51150-1B16-41DF-A802-AB75906F52E9}" parentId="{E0D1FA5F-0CAF-40F4-BC03-DFB334AA05D6}">
    <text>done dan sudah dikonfirmasi ke DD ..</text>
  </threadedComment>
  <threadedComment ref="J260" dT="2022-07-13T03:33:05.57" personId="{E12A19E3-B550-4A78-98B1-4B38033A1B48}" id="{14D01C40-DAC2-46D1-8BFE-E942CA9010AB}">
    <text xml:space="preserve">Ada perubahan juga bang @Febri Nahdatun @Economic Program Division </text>
    <mentions>
      <mention mentionpersonId="{537984B8-CE12-4924-B738-3251D1D7C9DB}" mentionId="{52D78373-D541-4107-B34D-3046C8EFC6C6}" startIndex="24" length="15"/>
      <mention mentionpersonId="{C74DA423-0B61-49A3-A67E-37EB997D4410}" mentionId="{10E7DCC4-AEE3-47CE-B457-C9FDC93BDD9C}" startIndex="40" length="26"/>
    </mentions>
  </threadedComment>
  <threadedComment ref="O278" dT="2022-07-09T08:56:13.30" personId="{E12A19E3-B550-4A78-98B1-4B38033A1B48}" id="{2FB644C0-0EB8-4F7C-A08B-677C87ACA039}">
    <text>Bang @Febri Nahdatun ada yang ganti nih bang jadi ini</text>
    <mentions>
      <mention mentionpersonId="{537984B8-CE12-4924-B738-3251D1D7C9DB}" mentionId="{48395D8B-C4E2-4536-8A13-FAD5FBB9D247}" startIndex="5" length="15"/>
    </mentions>
  </threadedComment>
  <threadedComment ref="O278" dT="2022-07-09T10:39:03.50" personId="{B699B415-23AA-4911-A497-4696BFF91BD3}" id="{639DBA14-74FF-4FC1-8ADA-7650A5B92FD8}" parentId="{2FB644C0-0EB8-4F7C-A08B-677C87ACA039}">
    <text>done ..</text>
  </threadedComment>
  <threadedComment ref="O332" dT="2022-07-10T00:58:51.94" personId="{E12A19E3-B550-4A78-98B1-4B38033A1B48}" id="{AB8A207A-403A-4142-9AAF-2971DAA9DF5F}">
    <text xml:space="preserve">Bang ada perubahan nama bang @Economic Program Division </text>
    <mentions>
      <mention mentionpersonId="{C74DA423-0B61-49A3-A67E-37EB997D4410}" mentionId="{2BA9FC01-6C41-4932-BB0A-E67A14A18C1A}" startIndex="29" length="26"/>
    </mentions>
  </threadedComment>
  <threadedComment ref="AA337" dT="2022-07-09T08:52:44.55" personId="{E12A19E3-B550-4A78-98B1-4B38033A1B48}" id="{80CEE9FD-857D-4859-BB91-7757C27B204F}">
    <text xml:space="preserve">tambah bang @Febri Nahdatun </text>
    <mentions>
      <mention mentionpersonId="{537984B8-CE12-4924-B738-3251D1D7C9DB}" mentionId="{6F637521-C18F-44E2-927A-B0F7815EAF71}" startIndex="12" length="15"/>
    </mentions>
  </threadedComment>
  <threadedComment ref="AA337" dT="2022-07-09T10:39:20.34" personId="{B699B415-23AA-4911-A497-4696BFF91BD3}" id="{0D2CF83E-0471-4520-ABB5-923F7EAF9200}" parentId="{80CEE9FD-857D-4859-BB91-7757C27B204F}">
    <text>done ..</text>
  </threadedComment>
  <threadedComment ref="H348" dT="2022-07-09T10:05:18.09" personId="{968717DB-8277-420A-9921-232C92892129}" id="{8ABF74A0-7D74-4F5A-B30F-31C2F9EB2C52}">
    <text>@Febri Nahdatun @Alfiyyah Putri Nugraheni perubahan nominal yg masuk ke rekening</text>
    <mentions>
      <mention mentionpersonId="{537984B8-CE12-4924-B738-3251D1D7C9DB}" mentionId="{1C2622D1-F699-475A-9015-85AFC850DDD7}" startIndex="0" length="15"/>
      <mention mentionpersonId="{9FF2F7E0-0D3C-4138-B57D-0B6B969F1061}" mentionId="{C9479DC5-D453-4837-93CC-21D64F213E49}" startIndex="16" length="25"/>
    </mentions>
  </threadedComment>
  <threadedComment ref="H348" dT="2022-07-09T10:38:44.07" personId="{B699B415-23AA-4911-A497-4696BFF91BD3}" id="{3305006C-C91D-4534-92C3-233FCE8E61C5}" parentId="{8ABF74A0-7D74-4F5A-B30F-31C2F9EB2C52}">
    <text>- Done akan terupdate ke Power BI
- Untuk data ke Mitra tidak menampilkan nominal ya mba ..</text>
  </threadedComment>
  <threadedComment ref="H379" dT="2022-08-22T10:35:36.34" personId="{E12A19E3-B550-4A78-98B1-4B38033A1B48}" id="{15A7C980-41AB-4E33-B22A-CEF582AB1D15}">
    <text>2.599.000</text>
  </threadedComment>
  <threadedComment ref="J379" dT="2022-08-22T10:37:32.92" personId="{E12A19E3-B550-4A78-98B1-4B38033A1B48}" id="{F0C5BDF3-7676-4E21-B5C0-D9BF747AAE1D}">
    <text>Premium jadi 1/7 sapi</text>
  </threadedComment>
  <threadedComment ref="H380" dT="2022-08-22T10:35:51.87" personId="{E12A19E3-B550-4A78-98B1-4B38033A1B48}" id="{AD9F4092-6365-4279-99CA-CA7B5241FFFF}">
    <text>1949000</text>
  </threadedComment>
  <threadedComment ref="J380" dT="2022-08-22T10:37:20.20" personId="{E12A19E3-B550-4A78-98B1-4B38033A1B48}" id="{37D28ED7-52AC-474C-8D7E-BD4439661FA4}">
    <text>kambing jadi 1/7 sapi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I116" dT="2022-07-10T04:26:04.77" personId="{968717DB-8277-420A-9921-232C92892129}" id="{32DFC58F-01B1-4EFA-BF3A-0054A0356F14}">
    <text xml:space="preserve">@Azmi Satri mba, ini jadi confirmed atas rekening koran 9/7/22 13.24 ya
</text>
    <mentions>
      <mention mentionpersonId="{EECDBBA3-43CF-4D7C-8D42-8D063FA6C467}" mentionId="{3845AC92-F341-473E-84D5-812DAC21D119}" startIndex="0" length="11"/>
    </mentions>
  </threadedComment>
  <threadedComment ref="I122" dT="2022-07-10T04:30:55.55" personId="{968717DB-8277-420A-9921-232C92892129}" id="{F2E6680C-1855-4994-9078-9C4AB430BDE1}">
    <text>@Azmi Satri mba, ini jadi confirmed atas rekening koran transferan nurfiah ya</text>
    <mentions>
      <mention mentionpersonId="{EECDBBA3-43CF-4D7C-8D42-8D063FA6C467}" mentionId="{7AE842E1-94CA-4063-8A3C-CD3210F95D13}" startIndex="0" length="11"/>
    </mentions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O38" dT="2022-06-26T12:41:36.01" personId="{E12A19E3-B550-4A78-98B1-4B38033A1B48}" id="{890789E6-7308-4DCF-A0BB-9636FF65B119}">
    <text xml:space="preserve">Ini juga bu @Wahidahtul Mukaromah </text>
    <mentions>
      <mention mentionpersonId="{B6F15A94-F480-4B57-BC6D-0FF7507D4A67}" mentionId="{E5572CF2-E26F-4D52-B684-092F765BBBE5}" startIndex="12" length="21"/>
    </mentions>
  </threadedComment>
  <threadedComment ref="G43" dT="2022-06-26T13:06:56.79" personId="{E12A19E3-B550-4A78-98B1-4B38033A1B48}" id="{19917682-F4FC-4DD8-A73E-812A3D32BA40}">
    <text>Kanal pembayaran berbeda dengan pengisian di form</text>
  </threadedComment>
  <threadedComment ref="I45" dT="2022-06-27T10:51:05.59" personId="{968717DB-8277-420A-9921-232C92892129}" id="{387E1EB7-5ACC-47C9-B9CB-02EE23D9C2FC}">
    <text xml:space="preserve">@Alfiyyah Putri Nugraheni ini beneran udah dianggap masuk ya dananya?
</text>
    <mentions>
      <mention mentionpersonId="{9FF2F7E0-0D3C-4138-B57D-0B6B969F1061}" mentionId="{C15CFE29-C88B-4F76-A61E-75FAB22EA134}" startIndex="0" length="25"/>
    </mentions>
  </threadedComment>
  <threadedComment ref="I45" dT="2022-06-27T23:59:25.18" personId="{E12A19E3-B550-4A78-98B1-4B38033A1B48}" id="{37578FAD-C7D1-42E7-9305-545842C94126}" parentId="{387E1EB7-5ACC-47C9-B9CB-02EE23D9C2FC}">
    <text>aman bu</text>
  </threadedComment>
  <threadedComment ref="E64" dT="2022-06-29T01:39:26.09" personId="{E12A19E3-B550-4A78-98B1-4B38033A1B48}" id="{B31CB22C-9C37-41D0-A4FA-46990D1BE0DD}">
    <text>Nama donaturnya Pak Joni, tapi niat kurbannya untuk pak yusuf muko dan keluarga</text>
  </threadedComment>
  <threadedComment ref="L70" dT="2022-07-10T04:07:29.63" personId="{89D7B6AA-A7DE-43A9-BF92-33D1983DB456}" id="{C4C0F657-51C6-4D08-8ABE-EE930250F617}">
    <text>@Alfiyyah Putri Nugraheni ini ada 2 fiy</text>
    <mentions>
      <mention mentionpersonId="{9FF2F7E0-0D3C-4138-B57D-0B6B969F1061}" mentionId="{4CBE8C89-296E-458C-9F49-5A652A55C606}" startIndex="0" length="25"/>
    </mentions>
  </threadedComment>
  <threadedComment ref="N82" dT="2022-06-20T03:26:52.52" personId="{E12A19E3-B550-4A78-98B1-4B38033A1B48}" id="{B93DF11A-8762-4853-8AC3-5E4AE68D7EF3}">
    <text xml:space="preserve">Ada perubahan ya bu @Wahidahtul Mukaromah . Baru dikonfirmasi </text>
    <mentions>
      <mention mentionpersonId="{B6F15A94-F480-4B57-BC6D-0FF7507D4A67}" mentionId="{FDC2B48C-E5F7-4862-A06A-14EC7098DFE4}" startIndex="20" length="21"/>
    </mentions>
  </threadedComment>
  <threadedComment ref="N82" dT="2022-06-20T04:04:19.40" personId="{968717DB-8277-420A-9921-232C92892129}" id="{BB09018D-E8F3-47C5-86AD-1C9ADDEBD341}" parentId="{B93DF11A-8762-4853-8AC3-5E4AE68D7EF3}">
    <text xml:space="preserve">oke
</text>
  </threadedComment>
  <threadedComment ref="N87" dT="2022-06-27T03:44:07.83" personId="{E12A19E3-B550-4A78-98B1-4B38033A1B48}" id="{0D3DD820-571D-4899-947A-5B7ECBEF9E0D}">
    <text xml:space="preserve">Bu ini masuk fundraiser HO @Wahidahtul Mukaromah </text>
    <mentions>
      <mention mentionpersonId="{B6F15A94-F480-4B57-BC6D-0FF7507D4A67}" mentionId="{CC3F8736-594D-4160-B4E7-D77700A5AA1B}" startIndex="27" length="21"/>
    </mentions>
  </threadedComment>
  <threadedComment ref="N87" dT="2022-06-27T03:58:24.82" personId="{968717DB-8277-420A-9921-232C92892129}" id="{601C6642-B143-4947-BEA9-FFF81AB4BB15}" parentId="{0D3DD820-571D-4899-947A-5B7ECBEF9E0D}">
    <text>Nanti pencatatannya gimana untuk membedakan itu khusus distribusi Padang</text>
  </threadedComment>
  <threadedComment ref="K91" dT="2022-07-01T02:34:46.91" personId="{968717DB-8277-420A-9921-232C92892129}" id="{208E4E2A-5BDD-41BC-859E-82C91E4002C8}">
    <text xml:space="preserve">@Alfiyyah Putri Nugraheni dibukti tf notifnya kambing, ada update kah?
</text>
    <mentions>
      <mention mentionpersonId="{9FF2F7E0-0D3C-4138-B57D-0B6B969F1061}" mentionId="{C53290FE-B185-4191-914F-D82647D089CF}" startIndex="0" length="25"/>
    </mentions>
  </threadedComment>
  <threadedComment ref="K92" dT="2022-07-01T02:32:53.80" personId="{968717DB-8277-420A-9921-232C92892129}" id="{74AD3A24-760D-4EF5-AA4A-2F80B3E4DF76}">
    <text>@Alfiyyah Putri Nugraheni dibukti tf kambing jadinya ke sapi ya?</text>
    <mentions>
      <mention mentionpersonId="{9FF2F7E0-0D3C-4138-B57D-0B6B969F1061}" mentionId="{648A4F5C-DFE4-4261-999F-2A67EBAF8FD6}" startIndex="0" length="25"/>
    </mentions>
  </threadedComment>
  <threadedComment ref="L93" dT="2022-06-28T09:03:10.32" personId="{968717DB-8277-420A-9921-232C92892129}" id="{60120D70-43D6-4C35-9D05-09E695618E57}">
    <text>@Alfiyyah Putri Nugraheni nama mudhohi sesuai di sheet padang atau ini ya? karena beda nih</text>
    <mentions>
      <mention mentionpersonId="{9FF2F7E0-0D3C-4138-B57D-0B6B969F1061}" mentionId="{D46C3CAB-62C3-4AF1-BE19-6896043A1490}" startIndex="0" length="25"/>
    </mentions>
  </threadedComment>
  <threadedComment ref="K96" dT="2022-06-28T04:39:39.17" personId="{E12A19E3-B550-4A78-98B1-4B38033A1B48}" id="{3B7EA332-FD8F-4B26-AE05-173A9D40D470}">
    <text xml:space="preserve">Bu cara nambahin sapi premium gimana? @Wahidahtul Mukaromah </text>
    <mentions>
      <mention mentionpersonId="{B6F15A94-F480-4B57-BC6D-0FF7507D4A67}" mentionId="{8ADAB3C7-9997-4085-A546-DCF5E80F1105}" startIndex="38" length="21"/>
    </mentions>
  </threadedComment>
  <threadedComment ref="K96" dT="2022-06-28T07:50:06.95" personId="{968717DB-8277-420A-9921-232C92892129}" id="{C4A0CEED-E1CF-4FE2-B322-A8FDE0F8228D}" parentId="{3B7EA332-FD8F-4B26-AE05-173A9D40D470}">
    <text xml:space="preserve">done ya
</text>
  </threadedComment>
  <threadedComment ref="K96" dT="2022-07-01T01:30:51.50" personId="{968717DB-8277-420A-9921-232C92892129}" id="{ED2A7189-576D-4E10-BDB7-4514BB486DB8}" parentId="{3B7EA332-FD8F-4B26-AE05-173A9D40D470}">
    <text>@Alfiyyah Putri Nugraheni kalau dari bukti transfer ini masuknya 1/7 sapi premium ya?</text>
    <mentions>
      <mention mentionpersonId="{9FF2F7E0-0D3C-4138-B57D-0B6B969F1061}" mentionId="{EFBD97A6-34A5-4F5B-BC05-6D02F2DF5052}" startIndex="0" length="25"/>
    </mentions>
  </threadedComment>
  <threadedComment ref="L97" dT="2022-06-29T04:33:47.18" personId="{E12A19E3-B550-4A78-98B1-4B38033A1B48}" id="{A36B1D12-B72B-4620-A4B0-34B1E935BA07}">
    <text>valid bu an ybs</text>
  </threadedComment>
  <threadedComment ref="L97" dT="2022-07-01T01:53:57.46" personId="{968717DB-8277-420A-9921-232C92892129}" id="{C50A2BB9-7E4B-443E-B3CF-2ED455153690}" parentId="{A36B1D12-B72B-4620-A4B0-34B1E935BA07}">
    <text>siap</text>
  </threadedComment>
  <threadedComment ref="E101" dT="2022-06-29T02:31:24.90" personId="{E12A19E3-B550-4A78-98B1-4B38033A1B48}" id="{E333489D-F941-4B14-8BA9-F39215D45564}">
    <text xml:space="preserve">Padang bu @Wahidahtul Mukaromah </text>
    <mentions>
      <mention mentionpersonId="{B6F15A94-F480-4B57-BC6D-0FF7507D4A67}" mentionId="{F73177F4-2079-4663-A933-34FEB74B5AE9}" startIndex="10" length="21"/>
    </mentions>
  </threadedComment>
  <threadedComment ref="E101" dT="2022-06-29T02:32:56.52" personId="{968717DB-8277-420A-9921-232C92892129}" id="{05FE020A-7AC5-477E-BE18-E636088E5CD6}" parentId="{E333489D-F941-4B14-8BA9-F39215D45564}">
    <text>oke</text>
  </threadedComment>
  <threadedComment ref="L104" dT="2022-07-07T08:01:25.80" personId="{E12A19E3-B550-4A78-98B1-4B38033A1B48}" id="{8594854D-8F3A-4063-8A2B-B6BE2DC4AE23}">
    <text xml:space="preserve">Udah ada namanya ya BU @Wahidahtul Mukaromah </text>
    <mentions>
      <mention mentionpersonId="{B6F15A94-F480-4B57-BC6D-0FF7507D4A67}" mentionId="{EC6425CA-550A-462B-BE38-628886FD9192}" startIndex="23" length="21"/>
    </mentions>
  </threadedComment>
  <threadedComment ref="L106" dT="2022-07-05T07:12:12.02" personId="{E12A19E3-B550-4A78-98B1-4B38033A1B48}" id="{B5E45491-C25F-4831-897B-3071F1404247}">
    <text xml:space="preserve">udah ada namnya bu @Wahidahtul Mukaromah 
</text>
    <mentions>
      <mention mentionpersonId="{B6F15A94-F480-4B57-BC6D-0FF7507D4A67}" mentionId="{B3A9766B-A3D2-477A-A782-4815EA3790AE}" startIndex="19" length="21"/>
    </mentions>
  </threadedComment>
  <threadedComment ref="L106" dT="2022-07-05T07:19:31.50" personId="{968717DB-8277-420A-9921-232C92892129}" id="{9ABFFB1B-59AC-4B24-9A0E-1C2C9F1A9899}" parentId="{B5E45491-C25F-4831-897B-3071F1404247}">
    <text xml:space="preserve">ok
</text>
  </threadedComment>
  <threadedComment ref="N140" dT="2022-07-04T07:28:25.73" personId="{968717DB-8277-420A-9921-232C92892129}" id="{74A5F1C1-EBB5-4144-8A24-F444604940F3}">
    <text xml:space="preserve">@Alfiyyah Putri Nugraheni ini fundrisernya Jakarta?
</text>
    <mentions>
      <mention mentionpersonId="{9FF2F7E0-0D3C-4138-B57D-0B6B969F1061}" mentionId="{F01D11E7-5BA1-484F-A682-6C0E4190D3AE}" startIndex="0" length="25"/>
    </mentions>
  </threadedComment>
  <threadedComment ref="L193" dT="2022-07-06T03:54:54.95" personId="{E12A19E3-B550-4A78-98B1-4B38033A1B48}" id="{986B6CCA-FFC8-4CDE-8A03-3530934682DE}">
    <text xml:space="preserve">ada penambahan nama kak @Lily Amalia @Annisa Putri </text>
    <mentions>
      <mention mentionpersonId="{927EDCE8-B166-450E-B8CE-EEF00FC2EB7E}" mentionId="{0B512E1F-DCC0-450A-88CB-AAC9E9ADA8B0}" startIndex="24" length="12"/>
      <mention mentionpersonId="{2512C483-A3B5-4945-9AE7-569D6EE614BA}" mentionId="{9868EBC5-8C60-4681-A27D-4696166BDD63}" startIndex="37" length="13"/>
    </mentions>
  </threadedComment>
  <threadedComment ref="E201" dT="2022-07-06T02:08:27.18" personId="{E12A19E3-B550-4A78-98B1-4B38033A1B48}" id="{0C774F48-F225-4DB9-AF4B-E8011C2BF401}">
    <text xml:space="preserve">nama pekurban dan petransfer beda kak @Isna Fauzia </text>
    <mentions>
      <mention mentionpersonId="{F8CEF29F-56ED-495B-AA50-ECC9B554E566}" mentionId="{A4E1A917-5170-455B-9AB9-1A55BB734486}" startIndex="38" length="12"/>
    </mentions>
  </threadedComment>
  <threadedComment ref="E201" dT="2022-07-07T02:22:06.28" personId="{E12A19E3-B550-4A78-98B1-4B38033A1B48}" id="{EE609A72-683D-439E-A651-9C5A7168F88A}" parentId="{0C774F48-F225-4DB9-AF4B-E8011C2BF401}">
    <text>Bu Lulul</text>
  </threadedComment>
  <threadedComment ref="L244" dT="2022-07-07T01:35:54.83" personId="{968717DB-8277-420A-9921-232C92892129}" id="{204D5959-096E-48A7-926A-B1455E14229E}">
    <text>@Tara Nurfathi Widyarani minta tolong dikonfirmasi nama penulisan nama pekurbannya ya, sepertinya ybs ada salah input nama di web</text>
    <mentions>
      <mention mentionpersonId="{B5779AFC-9FE2-4B4D-BF7C-162DF093C3B9}" mentionId="{78E02D1C-C1FE-4F39-8ADC-CE2295C62F45}" startIndex="0" length="24"/>
    </mentions>
  </threadedComment>
  <threadedComment ref="L244" dT="2022-07-07T01:55:32.87" personId="{89D7B6AA-A7DE-43A9-BF92-33D1983DB456}" id="{886E7408-CC94-449F-840F-A69E5B81F10C}" parentId="{204D5959-096E-48A7-926A-B1455E14229E}">
    <text>@Wahidahtul Mukaromah bu sudah dikoreksi ya datanya</text>
    <mentions>
      <mention mentionpersonId="{B6F15A94-F480-4B57-BC6D-0FF7507D4A67}" mentionId="{0DB57E02-BB1C-4866-B2E4-954A2EF6FB83}" startIndex="0" length="21"/>
    </mentions>
  </threadedComment>
  <threadedComment ref="H254" dT="2022-07-07T03:35:56.85" personId="{E12A19E3-B550-4A78-98B1-4B38033A1B48}" id="{42F0FB4A-2A92-41F7-89AA-E843E233E587}">
    <text xml:space="preserve">kelebihan menjadi infak
</text>
  </threadedComment>
  <threadedComment ref="H254" dT="2022-07-08T03:55:18.87" personId="{968717DB-8277-420A-9921-232C92892129}" id="{A83B6E2E-8FC6-4673-9CF6-13F81E3A1382}" parentId="{42F0FB4A-2A92-41F7-89AA-E843E233E587}">
    <text xml:space="preserve">tf 2.007.180, kelebihan 62.180 dimasukan ke sedekah daging
</text>
  </threadedComment>
  <threadedComment ref="L351" dT="2022-07-10T03:16:32.32" personId="{89D7B6AA-A7DE-43A9-BF92-33D1983DB456}" id="{131E783B-E4A7-4891-AE42-8E247405748A}">
    <text xml:space="preserve">@Alfiyyah Putri Nugraheni sama kalau yg kaya gini jangan dimerge
</text>
    <mentions>
      <mention mentionpersonId="{9FF2F7E0-0D3C-4138-B57D-0B6B969F1061}" mentionId="{48C9D199-9627-4AA2-A4E3-3A4D86AF43D1}" startIndex="0" length="25"/>
    </mentions>
  </threadedComment>
  <threadedComment ref="L351" dT="2022-07-10T03:21:35.51" personId="{E12A19E3-B550-4A78-98B1-4B38033A1B48}" id="{242832BB-4687-49C4-B516-DA40AE43F296}" parentId="{131E783B-E4A7-4891-AE42-8E247405748A}">
    <text xml:space="preserve">done kak @Tara Nurfathi Widyarani </text>
    <mentions>
      <mention mentionpersonId="{B5779AFC-9FE2-4B4D-BF7C-162DF093C3B9}" mentionId="{60C827D2-29F9-4B7D-BCF2-00EFF0771A08}" startIndex="9" length="24"/>
    </mentions>
  </threadedComment>
  <threadedComment ref="H380" dT="2022-07-11T10:01:02.64" personId="{E12A19E3-B550-4A78-98B1-4B38033A1B48}" id="{3A5FFD8D-58A3-440C-A6C0-C32D3A765694}">
    <text>Sebelumnya prmeium, kelebihan sedang ditanyakan</text>
  </threadedComment>
</ThreadedComment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../../../:i:/s/FileFundraising/EaxGgQBcdZ9NgMvCJ1HQwr4BQUdWw6mL-Xg3tbBmmQjbFA?e=payiRl" TargetMode="External"/><Relationship Id="rId21" Type="http://schemas.openxmlformats.org/officeDocument/2006/relationships/hyperlink" Target="../../../:i:/s/FileFundraising/ETHv8Qj8atZEspzP9dok5FABVKOXjc0yBNhmmiI7I6Vs7g?e=yTF2Tm" TargetMode="External"/><Relationship Id="rId42" Type="http://schemas.openxmlformats.org/officeDocument/2006/relationships/hyperlink" Target="../../../:i:/s/FileFundraising/Ecc0bijiPodAvVKWyzO8V0IBxfQbnfXYcJZAmLVmSRI8Rw?e=ELwz6X" TargetMode="External"/><Relationship Id="rId47" Type="http://schemas.openxmlformats.org/officeDocument/2006/relationships/hyperlink" Target="../../../:i:/s/FileFundraising/EUG1XhMizj1NkN-_JAQhmpsBc20h-dpaHyakfLmY0o5mrQ?e=xVUdAQ" TargetMode="External"/><Relationship Id="rId63" Type="http://schemas.openxmlformats.org/officeDocument/2006/relationships/hyperlink" Target="../../../:i:/s/FileFundraising/ESASScXzrCRNqG5cfkjL9xAB-WgH9bM0FKY8AhJpAD7D4g?e=DRpip0" TargetMode="External"/><Relationship Id="rId68" Type="http://schemas.openxmlformats.org/officeDocument/2006/relationships/hyperlink" Target="../../../:i:/s/FileFundraising/EeT7ktiVPXtIra7dR8JboGYBFwrgzH4DVMv42Y8D33q6EA?e=gn7TYr" TargetMode="External"/><Relationship Id="rId84" Type="http://schemas.openxmlformats.org/officeDocument/2006/relationships/hyperlink" Target="../../../../../../:i:/s/FileFundraising/EWiJZ8o2dwRLo18LcyH7QmYBIp1JZkXenLjZwQQOM70dOg?e=OA6hgz" TargetMode="External"/><Relationship Id="rId89" Type="http://schemas.openxmlformats.org/officeDocument/2006/relationships/hyperlink" Target="../../../:i:/s/FileFundraising/EaYLCj8RNIpEuM5y-phvcUABlWLo_q7nBXEYWvVnkDKdXw?e=oAcgcK" TargetMode="External"/><Relationship Id="rId16" Type="http://schemas.openxmlformats.org/officeDocument/2006/relationships/hyperlink" Target="../../../:i:/s/FileFundraising/ESypkD99uRZFpLcGSqdKtdYBjI2Alhbu6GnPbJ2hta9oFQ?e=O0Nhj9" TargetMode="External"/><Relationship Id="rId11" Type="http://schemas.openxmlformats.org/officeDocument/2006/relationships/hyperlink" Target="../../../:i:/s/FileFundraising/EQ6Ro-S85OxKnvS-jhqmL9EBPr5Zi9PRuejzcouFrNTb2Q?e=vBGirF" TargetMode="External"/><Relationship Id="rId32" Type="http://schemas.openxmlformats.org/officeDocument/2006/relationships/hyperlink" Target="../../../:i:/s/FileFundraising/ER0ZNdAF0h9PshnvUhOXsGIBUkk3ol_gkoDv8bw7JuI3sQ?e=zi5Dag" TargetMode="External"/><Relationship Id="rId37" Type="http://schemas.openxmlformats.org/officeDocument/2006/relationships/hyperlink" Target="../../../:i:/s/FileFundraising/EeT7ktiVPXtIra7dR8JboGYBFwrgzH4DVMv42Y8D33q6EA?e=gn7TYr" TargetMode="External"/><Relationship Id="rId53" Type="http://schemas.openxmlformats.org/officeDocument/2006/relationships/hyperlink" Target="../../../:i:/s/FileFundraising/EejsGpgD1fxJnj8dGmLdiU0BbEG9xcOspupD8wFfJND6RQ?e=jeyduX" TargetMode="External"/><Relationship Id="rId58" Type="http://schemas.openxmlformats.org/officeDocument/2006/relationships/hyperlink" Target="../../../:i:/s/FileFundraising/ETcXTOAOAUNArLBj7ulp_HcBrktdvPx3Vg0I1kfoVHZsEQ?e=z0xZ9C" TargetMode="External"/><Relationship Id="rId74" Type="http://schemas.openxmlformats.org/officeDocument/2006/relationships/hyperlink" Target="../../../../../../:i:/s/FileFundraising/ESjuKBiufHxNky6FjtZaNkIBFcx77gxW2qhfKw0Qbj1i8w?e=Mr9UBS" TargetMode="External"/><Relationship Id="rId79" Type="http://schemas.openxmlformats.org/officeDocument/2006/relationships/hyperlink" Target="../../../:i:/s/FileFundraising/EWhbx8YxPDlOo7PI6C3puoQB0IlGm9ORe7-HbaB74uGHag?e=Rsmen1" TargetMode="External"/><Relationship Id="rId102" Type="http://schemas.microsoft.com/office/2019/04/relationships/namedSheetView" Target="../namedSheetViews/namedSheetView1.xml"/><Relationship Id="rId5" Type="http://schemas.openxmlformats.org/officeDocument/2006/relationships/hyperlink" Target="../../../:i:/s/FileFundraising/EeEqi1v1ChdDhyXBTvNbs5QBJLtOqRW6ezxmn29ffqxlDA?e=xXxxt8" TargetMode="External"/><Relationship Id="rId90" Type="http://schemas.openxmlformats.org/officeDocument/2006/relationships/hyperlink" Target="../../../:i:/s/FileFundraising/EfY5DLEqHwRItPUE1l9qyXkBPL2n7dkknLHoFhpIXX7vZw?e=47gcqO" TargetMode="External"/><Relationship Id="rId95" Type="http://schemas.openxmlformats.org/officeDocument/2006/relationships/hyperlink" Target="../../../:i:/s/FileFundraising/EZqhoro-wu1Cn-Krrjn0EP8BH6jphTwNac8MuSo5Q25KQQ?e=QA0bEv" TargetMode="External"/><Relationship Id="rId22" Type="http://schemas.openxmlformats.org/officeDocument/2006/relationships/hyperlink" Target="../../../:i:/s/FileFundraising/EZwzeSOREcVCp4--h1o8wmkBbXbvjWK5AdeqSacPTIFPSA?e=YofxU9" TargetMode="External"/><Relationship Id="rId27" Type="http://schemas.openxmlformats.org/officeDocument/2006/relationships/hyperlink" Target="../../../:i:/s/FileFundraising/EZs7pdci7SJKj0NLeX1RskQBwqUGWyD1KftJrNj30AQKFg?e=fuE2HR" TargetMode="External"/><Relationship Id="rId43" Type="http://schemas.openxmlformats.org/officeDocument/2006/relationships/hyperlink" Target="../../../:i:/s/FileFundraising/EQa0aIoYmlxEtntj7sNU-FkBDkwQuVb2q8MZ6Zvfq5aRrQ?e=ydCgiL" TargetMode="External"/><Relationship Id="rId48" Type="http://schemas.openxmlformats.org/officeDocument/2006/relationships/hyperlink" Target="../../../:i:/s/FileFundraising/EWvxUxcZAi9FiKv8brSc_r0BwcP2jQ1ADwkQDfUaPK1Q8Q?e=jmmnM7" TargetMode="External"/><Relationship Id="rId64" Type="http://schemas.openxmlformats.org/officeDocument/2006/relationships/hyperlink" Target="../../../:i:/s/FileFundraising/ERyTV5oADE5GjDakpNePw7QBkl-SHDZfBiYPYsvQ2Ez_mQ?e=2aVrGu" TargetMode="External"/><Relationship Id="rId69" Type="http://schemas.openxmlformats.org/officeDocument/2006/relationships/hyperlink" Target="../../../:i:/s/FileFundraising/EXmb81L3VGdGvKtQdd7WHA0BaF-tWt1zCWjPyAwhDa3wOg?e=sfwJCx" TargetMode="External"/><Relationship Id="rId80" Type="http://schemas.openxmlformats.org/officeDocument/2006/relationships/hyperlink" Target="../../../:i:/s/FileFundraising/Efcffzm6zvpHul2wPMnt0gYByNI3MbWGiv6ycbo34obHsw?e=YACPNc" TargetMode="External"/><Relationship Id="rId85" Type="http://schemas.openxmlformats.org/officeDocument/2006/relationships/hyperlink" Target="../../../../../../:i:/s/FileFundraising/EddHoro99K5ItVNj3m6t18wBBmYVdBPaSzLgrAvJi4W_rA?e=SUi76j" TargetMode="External"/><Relationship Id="rId12" Type="http://schemas.openxmlformats.org/officeDocument/2006/relationships/hyperlink" Target="../../../:i:/s/FileFundraising/EXWGnhLB9JRDpopJph4gxQUBSToMCUB0v9yE_20mGG8OvA?e=lxdSGR" TargetMode="External"/><Relationship Id="rId17" Type="http://schemas.openxmlformats.org/officeDocument/2006/relationships/hyperlink" Target="../../../:i:/s/FileFundraising/EQ361QQcjcNBq5o-3CWxs4IBY23kUS4_uWfD0zGwl1VVyA?e=9VyvJW" TargetMode="External"/><Relationship Id="rId25" Type="http://schemas.openxmlformats.org/officeDocument/2006/relationships/hyperlink" Target="../../../:i:/s/FileFundraising/EWigf7UfoU1Kg95tRScfYkUBs5KcxCmxhNv0SbZw3Ygbwg?e=tveCQF" TargetMode="External"/><Relationship Id="rId33" Type="http://schemas.openxmlformats.org/officeDocument/2006/relationships/hyperlink" Target="../../../:i:/s/FileFundraising/EQa0aIoYmlxEtntj7sNU-FkBDkwQuVb2q8MZ6Zvfq5aRrQ?e=ydCgiL" TargetMode="External"/><Relationship Id="rId38" Type="http://schemas.openxmlformats.org/officeDocument/2006/relationships/hyperlink" Target="../../../:i:/s/FileFundraising/EXCZi5gzEz9CniOAskE2brkBb3S9Y4nDo3WagzstDq1nug?e=O596fH" TargetMode="External"/><Relationship Id="rId46" Type="http://schemas.openxmlformats.org/officeDocument/2006/relationships/hyperlink" Target="../../../:i:/s/FileFundraising/EZWRl2476HNEoa6nZU4R1vcBSlbbd1qJAsMBryYLBm9QbA?e=xEDdvi" TargetMode="External"/><Relationship Id="rId59" Type="http://schemas.openxmlformats.org/officeDocument/2006/relationships/hyperlink" Target="../../../:i:/s/FileFundraising/EffrMnDh8sNAqQzJofLapYYBOG0YiGjc8OwERkU6gD4anA?e=hhaHK8" TargetMode="External"/><Relationship Id="rId67" Type="http://schemas.openxmlformats.org/officeDocument/2006/relationships/hyperlink" Target="../../../:i:/s/FileFundraising/Eb1fISGnrJhJhGpmIJfOG3YByI0EzZARi-VF0rcm_lFWvw?e=tiexCi" TargetMode="External"/><Relationship Id="rId20" Type="http://schemas.openxmlformats.org/officeDocument/2006/relationships/hyperlink" Target="../../../:i:/s/FileFundraising/EZYTQOwt519HtoVIER6-fCIBN4P7jFdTha12Ux9kngJQ_g?e=4IbWD8" TargetMode="External"/><Relationship Id="rId41" Type="http://schemas.openxmlformats.org/officeDocument/2006/relationships/hyperlink" Target="../../../:i:/s/FileFundraising/ETc3-OZCyFtMhEPS_0LWq8UBBwq1YRGTdJkz6uxM_N_PUQ?e=t12J5c" TargetMode="External"/><Relationship Id="rId54" Type="http://schemas.openxmlformats.org/officeDocument/2006/relationships/hyperlink" Target="../../../:i:/s/FileFundraising/EQuy_1cXJOZOkqN_sK84E4cBI4ff8I3G5vlMuLS82SMo9Q?e=p8B1BR" TargetMode="External"/><Relationship Id="rId62" Type="http://schemas.openxmlformats.org/officeDocument/2006/relationships/hyperlink" Target="../../../:i:/s/FileFundraising/EZdB5TEt0MZIo4YJATgcdpABCsygv3IP6jtXc1HS86UOcQ?e=bcuFes" TargetMode="External"/><Relationship Id="rId70" Type="http://schemas.openxmlformats.org/officeDocument/2006/relationships/hyperlink" Target="../../../:i:/s/FileFundraising/ESbv_IomLN5HuwqwbAEbqUgBniE4zlUyplJGbjbrbplv1Q?e=uGoksX" TargetMode="External"/><Relationship Id="rId75" Type="http://schemas.openxmlformats.org/officeDocument/2006/relationships/hyperlink" Target="../../../../../../:i:/s/FileFundraising/EagvTbySSkNFgOvDx9zbccgBR6DlMJCRUOv41cG2xYbDvA?e=fKvpOm" TargetMode="External"/><Relationship Id="rId83" Type="http://schemas.openxmlformats.org/officeDocument/2006/relationships/hyperlink" Target="../../../:i:/s/FileFundraising/ERBK43FpxbZDvQ9DaigDC88BTx84bxUboI1Wd5YawVJ5JQ?e=Ta5YjQ" TargetMode="External"/><Relationship Id="rId88" Type="http://schemas.openxmlformats.org/officeDocument/2006/relationships/hyperlink" Target="../../../:i:/s/FileFundraising/Eci7JSORmz1Gmgu693hyR34BMaPatBn3HddbVtF-bhwXig?e=IuOj0J" TargetMode="External"/><Relationship Id="rId91" Type="http://schemas.openxmlformats.org/officeDocument/2006/relationships/hyperlink" Target="../../../:i:/s/FileFundraising/ESGT-jtqtvpFsclUnIWNmZcB8DPCSmWRKjyX06vrXdpQqQ?e=Ksd2Yq" TargetMode="External"/><Relationship Id="rId96" Type="http://schemas.openxmlformats.org/officeDocument/2006/relationships/hyperlink" Target="../../../:i:/s/FileFundraising/EfFZ4gF6kMFDsSmzN2dVxdkBcwKTTalIE8Gvs1T9pC6k9g?e=hdRbPb" TargetMode="External"/><Relationship Id="rId1" Type="http://schemas.openxmlformats.org/officeDocument/2006/relationships/hyperlink" Target="../../../:i:/s/FileFundraising/EYKGJpGvyp5Llw6PvPWzrMEBZcyLdPLiToeBRdxZQCXNUA?e=cUARU2" TargetMode="External"/><Relationship Id="rId6" Type="http://schemas.openxmlformats.org/officeDocument/2006/relationships/hyperlink" Target="../../../:i:/s/FileFundraising/EY2go_a38zxMotWlZ-i_LaYBCghzQcebFNIcJTXpcj-oUg?e=0v9Xjl" TargetMode="External"/><Relationship Id="rId15" Type="http://schemas.openxmlformats.org/officeDocument/2006/relationships/hyperlink" Target="../../../:i:/s/FileFundraising/EbKfWkW6YoVGrSl7mBk0DJAB6Ls3WUzGTLmP05JwChJ4Dw?e=sc1DBp" TargetMode="External"/><Relationship Id="rId23" Type="http://schemas.openxmlformats.org/officeDocument/2006/relationships/hyperlink" Target="../../../:i:/s/FileFundraising/EdDymvdJrFxKmG-1S-bQfnwBfIPFU2qcZcx8_RJqeLr-vw?e=Yt0sqd" TargetMode="External"/><Relationship Id="rId28" Type="http://schemas.openxmlformats.org/officeDocument/2006/relationships/hyperlink" Target="../../../:i:/s/FileFundraising/EUQthWf9-lxEvC5gmhXgqY0BwWEBrOCzEz6f4mFRoWGQDQ?e=NRb5Pa" TargetMode="External"/><Relationship Id="rId36" Type="http://schemas.openxmlformats.org/officeDocument/2006/relationships/hyperlink" Target="../../../:i:/s/FileFundraising/EQa0aIoYmlxEtntj7sNU-FkBDkwQuVb2q8MZ6Zvfq5aRrQ?e=ydCgiL" TargetMode="External"/><Relationship Id="rId49" Type="http://schemas.openxmlformats.org/officeDocument/2006/relationships/hyperlink" Target="../../../:i:/s/FileFundraising/EdzH1iYy3uFHoW6aEepo8wEBtSRxSoNO4_6tyCTrCStNfQ?e=qkIJqf" TargetMode="External"/><Relationship Id="rId57" Type="http://schemas.openxmlformats.org/officeDocument/2006/relationships/hyperlink" Target="../../../:i:/s/FileFundraising/EVUH5sVtdiFGipC8F8mscH8Bkgn58EZ_gmKXK7FIvVDt4g?e=ZcNaBW" TargetMode="External"/><Relationship Id="rId10" Type="http://schemas.openxmlformats.org/officeDocument/2006/relationships/hyperlink" Target="../../../:i:/s/FileFundraising/EVXu0SfUw_lKoBV_89j_uewBIfGVEN5QjhrfwHBDqMfQcA?e=pkDnS4" TargetMode="External"/><Relationship Id="rId31" Type="http://schemas.openxmlformats.org/officeDocument/2006/relationships/hyperlink" Target="../../../:i:/s/FileFundraising/ETd9dIbwd1pOvsS6WXnSDHYB_x-e1FF3IHG2Khr1-faxMA?e=bRepdo" TargetMode="External"/><Relationship Id="rId44" Type="http://schemas.openxmlformats.org/officeDocument/2006/relationships/hyperlink" Target="../../../:i:/s/FileFundraising/EakSWvsh7YVKmnAUP-OtQugBCdNvUD5AHxZcEAnp_9H7kA?e=ukeH46" TargetMode="External"/><Relationship Id="rId52" Type="http://schemas.openxmlformats.org/officeDocument/2006/relationships/hyperlink" Target="../../../:i:/s/FileFundraising/ET011YORgodIj6HJ6gmMzxcBMj6sHQoX8CwVKEmgXevH7g?e=l6EpzV" TargetMode="External"/><Relationship Id="rId60" Type="http://schemas.openxmlformats.org/officeDocument/2006/relationships/hyperlink" Target="../../../:i:/s/FileFundraising/EfIvjbvjCyZPsk2VTGbdKzMBrXrGocmDSB-wIdW8SqoSvA?e=sSCDTz" TargetMode="External"/><Relationship Id="rId65" Type="http://schemas.openxmlformats.org/officeDocument/2006/relationships/hyperlink" Target="../../../:i:/s/FileFundraising/EY1HwETbtD9NgNRztQlSxKwB_jmkT5cRiHHDr9xz3ZDWTw?e=9D3GwW" TargetMode="External"/><Relationship Id="rId73" Type="http://schemas.openxmlformats.org/officeDocument/2006/relationships/hyperlink" Target="../../../:i:/s/FileFundraising/ETscPL3gaU1InqV2I7PbqLsBT-uVDXcojBF-UOkpTTEUjQ?e=JEMAi0" TargetMode="External"/><Relationship Id="rId78" Type="http://schemas.openxmlformats.org/officeDocument/2006/relationships/hyperlink" Target="../../../:i:/s/FileFundraising/EXCZi5gzEz9CniOAskE2brkBb3S9Y4nDo3WagzstDq1nug?e=O596fH" TargetMode="External"/><Relationship Id="rId81" Type="http://schemas.openxmlformats.org/officeDocument/2006/relationships/hyperlink" Target="../../../:i:/s/FileFundraising/EdhYaw1N029Dj2Khm70RCr4Bo7DhgfDU2TfryGr2neUPgA?e=RoJSnr" TargetMode="External"/><Relationship Id="rId86" Type="http://schemas.openxmlformats.org/officeDocument/2006/relationships/hyperlink" Target="../../../:i:/s/FileFundraising/EeJ1WFnxHfxOme_306GfhDIBEdJsWtHU8IB8zV6lO7MJtg?e=xTqumc" TargetMode="External"/><Relationship Id="rId94" Type="http://schemas.openxmlformats.org/officeDocument/2006/relationships/hyperlink" Target="../../../:i:/s/FileFundraising/EbzeOxpqszNKo7DB5qa0v28BqdPSu_lQxkg7PBX5F5uXyg?e=qrJFYN" TargetMode="External"/><Relationship Id="rId99" Type="http://schemas.openxmlformats.org/officeDocument/2006/relationships/comments" Target="../comments1.xml"/><Relationship Id="rId101" Type="http://schemas.microsoft.com/office/2019/04/relationships/documenttask" Target="../documenttasks/documenttask1.xml"/><Relationship Id="rId4" Type="http://schemas.openxmlformats.org/officeDocument/2006/relationships/hyperlink" Target="../../../:i:/s/FileFundraising/EUoCq_8di6RAj6ObsOY12DgBhRHlA-q_2TOg1m4Yga7-3g?e=Sgc9h6" TargetMode="External"/><Relationship Id="rId9" Type="http://schemas.openxmlformats.org/officeDocument/2006/relationships/hyperlink" Target="../../../:i:/s/FileFundraising/EcQShn6kixJNpalLsZqoJyYBlQrVRiOOoKJwg1gAIY39-Q?e=HqH94r" TargetMode="External"/><Relationship Id="rId13" Type="http://schemas.openxmlformats.org/officeDocument/2006/relationships/hyperlink" Target="../../../:i:/s/FileFundraising/EbixdfxTsINLltd8Lq_Dwk8B2_JAc66PDNIK4q8C8Fp3jw?e=chAmC5" TargetMode="External"/><Relationship Id="rId18" Type="http://schemas.openxmlformats.org/officeDocument/2006/relationships/hyperlink" Target="../../../:i:/s/FileFundraising/ES2dxyBonzdKkyhNtTBFQcEBalU16gf0T02Kmciui15OHw?e=Lt85t2" TargetMode="External"/><Relationship Id="rId39" Type="http://schemas.openxmlformats.org/officeDocument/2006/relationships/hyperlink" Target="../../../:i:/s/FileFundraising/EYJIPZtK4O9AveLcSTI4D_EBwcGYAm8v-_OjBC8Ll-jdVA?e=W9L934" TargetMode="External"/><Relationship Id="rId34" Type="http://schemas.openxmlformats.org/officeDocument/2006/relationships/hyperlink" Target="../../../:i:/s/FileFundraising/ET011YORgodIj6HJ6gmMzxcBMj6sHQoX8CwVKEmgXevH7g?e=l6EpzV" TargetMode="External"/><Relationship Id="rId50" Type="http://schemas.openxmlformats.org/officeDocument/2006/relationships/hyperlink" Target="../../../../../../:i:/s/FileFundraising/EddHoro99K5ItVNj3m6t18wBBmYVdBPaSzLgrAvJi4W_rA?e=SUi76j" TargetMode="External"/><Relationship Id="rId55" Type="http://schemas.openxmlformats.org/officeDocument/2006/relationships/hyperlink" Target="../../../:i:/s/FileFundraising/Ea8Crz33KAJLgTKKiUU3-oQBxAruoIshch6VmFdsmSHOjQ?e=2Hug7L" TargetMode="External"/><Relationship Id="rId76" Type="http://schemas.openxmlformats.org/officeDocument/2006/relationships/hyperlink" Target="../../../../../../:i:/s/FileFundraising/EUKZXNFivJhIoQ4OKyOqRsIB_wHEeYBP5vJkX8iLw4d3Yw?e=MWyI9e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../../../:i:/s/FileFundraising/EaGdwu15E4lOr3KfKB_WEV0BcBvkHhgWkYzvL5XxXTHOJg?e=jHMQtj" TargetMode="External"/><Relationship Id="rId71" Type="http://schemas.openxmlformats.org/officeDocument/2006/relationships/hyperlink" Target="../../../:i:/s/FileFundraising/EUReCscqhLNKof9P-o0kfGkB2_360uVFIYGTFaewe9VGPg?e=6xNriM" TargetMode="External"/><Relationship Id="rId92" Type="http://schemas.openxmlformats.org/officeDocument/2006/relationships/hyperlink" Target="../../../:i:/s/FileFundraising/ERL1csAOEjxOu2IvYKYyLcsBMWtO8uFyDEO_zJb58r0_ag?e=6jHO1J" TargetMode="External"/><Relationship Id="rId2" Type="http://schemas.openxmlformats.org/officeDocument/2006/relationships/hyperlink" Target="../../../:i:/s/FileFundraising/Eb9JAvYDHAFFrlzn6z6wkasBQjjesUbv9ATLXxtbvV7IMg?e=X6KGkf" TargetMode="External"/><Relationship Id="rId29" Type="http://schemas.openxmlformats.org/officeDocument/2006/relationships/hyperlink" Target="../../../:i:/s/FileFundraising/EZFsvfTXFq5DgTTSdlNg43UBCbQ5q7SupgZnJWFSd_eCgA?e=Vw9QN8" TargetMode="External"/><Relationship Id="rId24" Type="http://schemas.openxmlformats.org/officeDocument/2006/relationships/hyperlink" Target="../../../:i:/s/FileFundraising/EQfK-jiixa9OvELcxLamS4QBVyUQSsI_4GA0xgxQnazOsw?e=gdUOM1" TargetMode="External"/><Relationship Id="rId40" Type="http://schemas.openxmlformats.org/officeDocument/2006/relationships/hyperlink" Target="../../../:i:/s/FileFundraising/EUWJSoj9A1VPr8HWfTuBM4EBCnI7W22fOOsPKQssSU921w?e=N4F4FT" TargetMode="External"/><Relationship Id="rId45" Type="http://schemas.openxmlformats.org/officeDocument/2006/relationships/hyperlink" Target="../../../:i:/s/FileFundraising/Eb3aU1rzGJVNuBEmKiuI8PEBW-_REq0yh3YrkJK76mR7Xg?e=cTpxeK" TargetMode="External"/><Relationship Id="rId66" Type="http://schemas.openxmlformats.org/officeDocument/2006/relationships/hyperlink" Target="../../../:i:/s/FileFundraising/Edb0xkCqvwRGqR7KODLsjRMBFNLHaD2Exfe_QcLK9rnzBQ?e=6Gs3yh" TargetMode="External"/><Relationship Id="rId87" Type="http://schemas.openxmlformats.org/officeDocument/2006/relationships/hyperlink" Target="../../../:i:/s/FileFundraising/ESLscfmLdkJJsb1Lq3LHy6MB1gbWrbeZPkmm3dAz7TkFQg?e=fjr5qr" TargetMode="External"/><Relationship Id="rId61" Type="http://schemas.openxmlformats.org/officeDocument/2006/relationships/hyperlink" Target="../../../:i:/s/FileFundraising/EX6Pp6nmWs1MsKbMPuCxSdMBxhsROAl7cKtgtDIwzbEYKQ?e=XlhKUp" TargetMode="External"/><Relationship Id="rId82" Type="http://schemas.openxmlformats.org/officeDocument/2006/relationships/hyperlink" Target="../../../:i:/s/FileFundraising/EbN67lA_BTNPtUpuQLNC0-sBDy3P_fac8rWp_HFEaIIWGQ?e=37jOKz" TargetMode="External"/><Relationship Id="rId19" Type="http://schemas.openxmlformats.org/officeDocument/2006/relationships/hyperlink" Target="../../../:i:/s/FileFundraising/ETmPCbS2HG9ImAkM962ymK8Br796vn04w9mY2pd9LXEqRQ?e=hgh3Sy" TargetMode="External"/><Relationship Id="rId14" Type="http://schemas.openxmlformats.org/officeDocument/2006/relationships/hyperlink" Target="../../../:i:/s/FileFundraising/EZoHffam9tdPvL85yuR6OigBpEAlD6hcBZ0MYb5pMxZM-Q?e=jHCdMV" TargetMode="External"/><Relationship Id="rId30" Type="http://schemas.openxmlformats.org/officeDocument/2006/relationships/hyperlink" Target="../../../:i:/s/FileFundraising/ESv-AgOTfMFJp8XRtkKq8bABDawbLt3lVc51_XdsWR9EjA?e=uow0Of" TargetMode="External"/><Relationship Id="rId35" Type="http://schemas.openxmlformats.org/officeDocument/2006/relationships/hyperlink" Target="../../../:i:/s/FileFundraising/ETcXTOAOAUNArLBj7ulp_HcBrktdvPx3Vg0I1kfoVHZsEQ?e=z0xZ9C" TargetMode="External"/><Relationship Id="rId56" Type="http://schemas.openxmlformats.org/officeDocument/2006/relationships/hyperlink" Target="../../../:i:/s/FileFundraising/Eaa1sCCUKOtCq54lP6xvEgsBVnsiUGZ5gp4zFmFnmLQjdQ?e=HdfRtZ" TargetMode="External"/><Relationship Id="rId77" Type="http://schemas.openxmlformats.org/officeDocument/2006/relationships/hyperlink" Target="../../../:i:/s/FileFundraising/EYOEJk50ROlJoxSbrXvdDQYBjsHqQFm5fi5_f9jMW-SXzw?e=2pUg7j" TargetMode="External"/><Relationship Id="rId100" Type="http://schemas.microsoft.com/office/2017/10/relationships/threadedComment" Target="../threadedComments/threadedComment1.xml"/><Relationship Id="rId8" Type="http://schemas.openxmlformats.org/officeDocument/2006/relationships/hyperlink" Target="../../../:i:/s/FileFundraising/EcLm_eh7VktEqUHA0wU1v8IBB3q-NN06OIzITtswI-YktQ?e=VLW9MT" TargetMode="External"/><Relationship Id="rId51" Type="http://schemas.openxmlformats.org/officeDocument/2006/relationships/hyperlink" Target="../../../:i:/s/FileFundraising/ERL1csAOEjxOu2IvYKYyLcsBMWtO8uFyDEO_zJb58r0_ag?e=6jHO1J" TargetMode="External"/><Relationship Id="rId72" Type="http://schemas.openxmlformats.org/officeDocument/2006/relationships/hyperlink" Target="../../../:i:/s/FileFundraising/EVm9KPYFJGZCmRxwviuNNw4Bx11ZODKDBWBS5dKL2iwbrA?e=nmoqk1" TargetMode="External"/><Relationship Id="rId93" Type="http://schemas.openxmlformats.org/officeDocument/2006/relationships/hyperlink" Target="../../../:i:/s/FileFundraising/EXngIjf7XyFPk5BjAgONLPUBaiAabcMKqLl4niwDdofxtA?e=lmldlb" TargetMode="External"/><Relationship Id="rId98" Type="http://schemas.openxmlformats.org/officeDocument/2006/relationships/vmlDrawing" Target="../drawings/vmlDrawing1.vml"/><Relationship Id="rId3" Type="http://schemas.openxmlformats.org/officeDocument/2006/relationships/hyperlink" Target="../../../:i:/s/FileFundraising/EdEP0aB04G5EtytZbSbsp4wBgLdPnluMhbBpF-Cvj8SzBw?e=pd7mqg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../../../:i:/s/FileFundraising/ERBK43FpxbZDvQ9DaigDC88BTx84bxUboI1Wd5YawVJ5JQ?e=Ta5YjQ" TargetMode="External"/><Relationship Id="rId18" Type="http://schemas.openxmlformats.org/officeDocument/2006/relationships/hyperlink" Target="../../../:i:/s/FileFundraising/EWhbx8YxPDlOo7PI6C3puoQB0IlGm9ORe7-HbaB74uGHag?e=Rsmen1" TargetMode="External"/><Relationship Id="rId26" Type="http://schemas.openxmlformats.org/officeDocument/2006/relationships/hyperlink" Target="../../../:i:/s/FileFundraising/EUReCscqhLNKof9P-o0kfGkB2_360uVFIYGTFaewe9VGPg?e=6xNriM" TargetMode="External"/><Relationship Id="rId39" Type="http://schemas.openxmlformats.org/officeDocument/2006/relationships/hyperlink" Target="../../../:i:/s/FileFundraising/ET011YORgodIj6HJ6gmMzxcBMj6sHQoX8CwVKEmgXevH7g?e=l6EpzV" TargetMode="External"/><Relationship Id="rId21" Type="http://schemas.openxmlformats.org/officeDocument/2006/relationships/hyperlink" Target="../../../../../../:i:/s/FileFundraising/EagvTbySSkNFgOvDx9zbccgBR6DlMJCRUOv41cG2xYbDvA?e=fKvpOm" TargetMode="External"/><Relationship Id="rId34" Type="http://schemas.openxmlformats.org/officeDocument/2006/relationships/hyperlink" Target="../../../:i:/s/FileFundraising/Edb0xkCqvwRGqR7KODLsjRMBFNLHaD2Exfe_QcLK9rnzBQ?e=6Gs3yh" TargetMode="External"/><Relationship Id="rId42" Type="http://schemas.openxmlformats.org/officeDocument/2006/relationships/hyperlink" Target="../../../:i:/s/FileFundraising/EdDymvdJrFxKmG-1S-bQfnwBfIPFU2qcZcx8_RJqeLr-vw?e=Yt0sqd" TargetMode="External"/><Relationship Id="rId7" Type="http://schemas.openxmlformats.org/officeDocument/2006/relationships/hyperlink" Target="../../../:i:/s/FileFundraising/EaYLCj8RNIpEuM5y-phvcUABlWLo_q7nBXEYWvVnkDKdXw?e=oAcgcK" TargetMode="External"/><Relationship Id="rId2" Type="http://schemas.openxmlformats.org/officeDocument/2006/relationships/hyperlink" Target="../../../:i:/s/FileFundraising/EXngIjf7XyFPk5BjAgONLPUBaiAabcMKqLl4niwDdofxtA?e=lmldlb" TargetMode="External"/><Relationship Id="rId16" Type="http://schemas.openxmlformats.org/officeDocument/2006/relationships/hyperlink" Target="../../../:i:/s/FileFundraising/EXCZi5gzEz9CniOAskE2brkBb3S9Y4nDo3WagzstDq1nug?e=O596fH" TargetMode="External"/><Relationship Id="rId29" Type="http://schemas.openxmlformats.org/officeDocument/2006/relationships/hyperlink" Target="../../../:i:/s/FileFundraising/EfIvjbvjCyZPsk2VTGbdKzMBrXrGocmDSB-wIdW8SqoSvA?e=sSCDTz" TargetMode="External"/><Relationship Id="rId1" Type="http://schemas.openxmlformats.org/officeDocument/2006/relationships/hyperlink" Target="../../../:i:/s/FileFundraising/EbzeOxpqszNKo7DB5qa0v28BqdPSu_lQxkg7PBX5F5uXyg?e=qrJFYN" TargetMode="External"/><Relationship Id="rId6" Type="http://schemas.openxmlformats.org/officeDocument/2006/relationships/hyperlink" Target="../../../:i:/s/FileFundraising/EfY5DLEqHwRItPUE1l9qyXkBPL2n7dkknLHoFhpIXX7vZw?e=GQ7eVR" TargetMode="External"/><Relationship Id="rId11" Type="http://schemas.openxmlformats.org/officeDocument/2006/relationships/hyperlink" Target="../../../../../../:i:/s/FileFundraising/EddHoro99K5ItVNj3m6t18wBBmYVdBPaSzLgrAvJi4W_rA?e=SUi76j" TargetMode="External"/><Relationship Id="rId24" Type="http://schemas.openxmlformats.org/officeDocument/2006/relationships/hyperlink" Target="../../../:i:/s/FileFundraising/ESbv_IomLN5HuwqwbAEbqUgBniE4zlUyplJGbjbrbplv1Q?e=uGoksX" TargetMode="External"/><Relationship Id="rId32" Type="http://schemas.openxmlformats.org/officeDocument/2006/relationships/hyperlink" Target="../../../:i:/s/FileFundraising/EffrMnDh8sNAqQzJofLapYYBOG0YiGjc8OwERkU6gD4anA?e=hhaHK8" TargetMode="External"/><Relationship Id="rId37" Type="http://schemas.openxmlformats.org/officeDocument/2006/relationships/hyperlink" Target="../../../:i:/s/FileFundraising/EVUH5sVtdiFGipC8F8mscH8Bkgn58EZ_gmKXK7FIvVDt4g?e=ZcNaBW" TargetMode="External"/><Relationship Id="rId40" Type="http://schemas.openxmlformats.org/officeDocument/2006/relationships/hyperlink" Target="../../../:i:/s/FileFundraising/EZFsvfTXFq5DgTTSdlNg43UBCbQ5q7SupgZnJWFSd_eCgA?e=Vw9QN8" TargetMode="External"/><Relationship Id="rId45" Type="http://schemas.openxmlformats.org/officeDocument/2006/relationships/hyperlink" Target="../../../:i:/s/FileFundraising/ESypkD99uRZFpLcGSqdKtdYBjI2Alhbu6GnPbJ2hta9oFQ?e=O0Nhj9" TargetMode="External"/><Relationship Id="rId5" Type="http://schemas.openxmlformats.org/officeDocument/2006/relationships/hyperlink" Target="../../../:i:/s/FileFundraising/ESGT-jtqtvpFsclUnIWNmZcB8DPCSmWRKjyX06vrXdpQqQ?e=Ksd2Yq" TargetMode="External"/><Relationship Id="rId15" Type="http://schemas.openxmlformats.org/officeDocument/2006/relationships/hyperlink" Target="../../../:i:/s/FileFundraising/EdhYaw1N029Dj2Khm70RCr4Bo7DhgfDU2TfryGr2neUPgA?e=RoJSnr" TargetMode="External"/><Relationship Id="rId23" Type="http://schemas.openxmlformats.org/officeDocument/2006/relationships/hyperlink" Target="../../../:i:/s/FileFundraising/ETscPL3gaU1InqV2I7PbqLsBT-uVDXcojBF-UOkpTTEUjQ?e=JEMAi0" TargetMode="External"/><Relationship Id="rId28" Type="http://schemas.openxmlformats.org/officeDocument/2006/relationships/hyperlink" Target="../../../:i:/s/FileFundraising/EVm9KPYFJGZCmRxwviuNNw4Bx11ZODKDBWBS5dKL2iwbrA?e=nmoqk1" TargetMode="External"/><Relationship Id="rId36" Type="http://schemas.openxmlformats.org/officeDocument/2006/relationships/hyperlink" Target="../../../:i:/s/FileFundraising/EeT7ktiVPXtIra7dR8JboGYBFwrgzH4DVMv42Y8D33q6EA?e=gn7TYr" TargetMode="External"/><Relationship Id="rId10" Type="http://schemas.openxmlformats.org/officeDocument/2006/relationships/hyperlink" Target="../../../:i:/s/FileFundraising/EeJ1WFnxHfxOme_306GfhDIBEdJsWtHU8IB8zV6lO7MJtg?e=xTqumc" TargetMode="External"/><Relationship Id="rId19" Type="http://schemas.openxmlformats.org/officeDocument/2006/relationships/hyperlink" Target="../../../:i:/s/FileFundraising/EYOEJk50ROlJoxSbrXvdDQYBjsHqQFm5fi5_f9jMW-SXzw?e=2pUg7j" TargetMode="External"/><Relationship Id="rId31" Type="http://schemas.openxmlformats.org/officeDocument/2006/relationships/hyperlink" Target="../../../:i:/s/FileFundraising/ESASScXzrCRNqG5cfkjL9xAB-WgH9bM0FKY8AhJpAD7D4g?e=DRpip0" TargetMode="External"/><Relationship Id="rId44" Type="http://schemas.openxmlformats.org/officeDocument/2006/relationships/hyperlink" Target="../../../:i:/s/FileFundraising/EZoHffam9tdPvL85yuR6OigBpEAlD6hcBZ0MYb5pMxZM-Q?e=jHCdMV" TargetMode="External"/><Relationship Id="rId4" Type="http://schemas.openxmlformats.org/officeDocument/2006/relationships/hyperlink" Target="../../../:i:/s/FileFundraising/ERL1csAOEjxOu2IvYKYyLcsBMWtO8uFyDEO_zJb58r0_ag?e=6jHO1J" TargetMode="External"/><Relationship Id="rId9" Type="http://schemas.openxmlformats.org/officeDocument/2006/relationships/hyperlink" Target="../../../:i:/s/FileFundraising/Eci7JSORmz1Gmgu693hyR34BMaPatBn3HddbVtF-bhwXig?e=IuOj0J" TargetMode="External"/><Relationship Id="rId14" Type="http://schemas.openxmlformats.org/officeDocument/2006/relationships/hyperlink" Target="../../../:i:/s/FileFundraising/EbN67lA_BTNPtUpuQLNC0-sBDy3P_fac8rWp_HFEaIIWGQ?e=37jOKz" TargetMode="External"/><Relationship Id="rId22" Type="http://schemas.openxmlformats.org/officeDocument/2006/relationships/hyperlink" Target="../../../../../../:i:/s/FileFundraising/ESjuKBiufHxNky6FjtZaNkIBFcx77gxW2qhfKw0Qbj1i8w?e=Mr9UBS" TargetMode="External"/><Relationship Id="rId27" Type="http://schemas.openxmlformats.org/officeDocument/2006/relationships/hyperlink" Target="../../../:i:/s/FileFundraising/EZdB5TEt0MZIo4YJATgcdpABCsygv3IP6jtXc1HS86UOcQ?e=bcuFes" TargetMode="External"/><Relationship Id="rId30" Type="http://schemas.openxmlformats.org/officeDocument/2006/relationships/hyperlink" Target="../../../:i:/s/FileFundraising/ERyTV5oADE5GjDakpNePw7QBkl-SHDZfBiYPYsvQ2Ez_mQ?e=2aVrGu" TargetMode="External"/><Relationship Id="rId35" Type="http://schemas.openxmlformats.org/officeDocument/2006/relationships/hyperlink" Target="../../../:i:/s/FileFundraising/Eb1fISGnrJhJhGpmIJfOG3YByI0EzZARi-VF0rcm_lFWvw?e=tiexCi" TargetMode="External"/><Relationship Id="rId43" Type="http://schemas.openxmlformats.org/officeDocument/2006/relationships/hyperlink" Target="../../../:i:/s/FileFundraising/ETmPCbS2HG9ImAkM962ymK8Br796vn04w9mY2pd9LXEqRQ?e=hgh3Sy" TargetMode="External"/><Relationship Id="rId8" Type="http://schemas.openxmlformats.org/officeDocument/2006/relationships/hyperlink" Target="../../../:i:/s/FileFundraising/ESLscfmLdkJJsb1Lq3LHy6MB1gbWrbeZPkmm3dAz7TkFQg?e=fjr5qr" TargetMode="External"/><Relationship Id="rId3" Type="http://schemas.openxmlformats.org/officeDocument/2006/relationships/hyperlink" Target="../../../:i:/s/FileFundraising/EfIg8SV8klxNgI4jIizh1fQB_foLJhKBcS_6P3YtrKMxig?e=zNQAIP" TargetMode="External"/><Relationship Id="rId12" Type="http://schemas.openxmlformats.org/officeDocument/2006/relationships/hyperlink" Target="../../../../../../:i:/s/FileFundraising/EWiJZ8o2dwRLo18LcyH7QmYBIp1JZkXenLjZwQQOM70dOg?e=OA6hgz" TargetMode="External"/><Relationship Id="rId17" Type="http://schemas.openxmlformats.org/officeDocument/2006/relationships/hyperlink" Target="../../../:i:/s/FileFundraising/Efcffzm6zvpHul2wPMnt0gYByNI3MbWGiv6ycbo34obHsw?e=YACPNc" TargetMode="External"/><Relationship Id="rId25" Type="http://schemas.openxmlformats.org/officeDocument/2006/relationships/hyperlink" Target="../../../:i:/s/FileFundraising/EXmb81L3VGdGvKtQdd7WHA0BaF-tWt1zCWjPyAwhDa3wOg?e=sfwJCx" TargetMode="External"/><Relationship Id="rId33" Type="http://schemas.openxmlformats.org/officeDocument/2006/relationships/hyperlink" Target="../../../:i:/s/FileFundraising/EY1HwETbtD9NgNRztQlSxKwB_jmkT5cRiHHDr9xz3ZDWTw?e=9D3GwW" TargetMode="External"/><Relationship Id="rId38" Type="http://schemas.openxmlformats.org/officeDocument/2006/relationships/hyperlink" Target="../../../:i:/s/FileFundraising/EQuy_1cXJOZOkqN_sK84E4cBI4ff8I3G5vlMuLS82SMo9Q?e=p8B1BR" TargetMode="External"/><Relationship Id="rId20" Type="http://schemas.openxmlformats.org/officeDocument/2006/relationships/hyperlink" Target="../../../:i:/s/FileFundraising/EUKZXNFivJhIoQ4OKyOqRsIB_wHEeYBP5vJkX8iLw4d3Yw?e=MWyI9e" TargetMode="External"/><Relationship Id="rId41" Type="http://schemas.openxmlformats.org/officeDocument/2006/relationships/hyperlink" Target="../../../:i:/s/FileFundraising/EUQthWf9-lxEvC5gmhXgqY0BwWEBrOCzEz6f4mFRoWGQDQ?e=NRb5Pa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../../../:i:/s/FileFundraising/ETQgTnTGao1KkorrO4OPJJcBiM2b6ublk39ckJzpcD4fOw?e=hqM62W" TargetMode="External"/><Relationship Id="rId18" Type="http://schemas.openxmlformats.org/officeDocument/2006/relationships/hyperlink" Target="../../../:i:/s/FileFundraising/EWgyOBAUjQFDn6-ewc3fxrYBHRgQ4cXizt7i-eXGSzGEPQ?e=Ehzr0n" TargetMode="External"/><Relationship Id="rId26" Type="http://schemas.openxmlformats.org/officeDocument/2006/relationships/hyperlink" Target="../../../:i:/s/FileFundraising/EVVQAJKyK0RDsCNxk6-uiRQByfZf6K87Rku9T1SfkI5KSg?e=lCciO0" TargetMode="External"/><Relationship Id="rId39" Type="http://schemas.openxmlformats.org/officeDocument/2006/relationships/vmlDrawing" Target="../drawings/vmlDrawing2.vml"/><Relationship Id="rId21" Type="http://schemas.openxmlformats.org/officeDocument/2006/relationships/hyperlink" Target="../../../:i:/s/FileFundraising/EYp3WreGN4ZCn0nDhTwjg4EBVaQPiC6HNDq5PkKUNUwrdA?e=dvMgud" TargetMode="External"/><Relationship Id="rId34" Type="http://schemas.openxmlformats.org/officeDocument/2006/relationships/hyperlink" Target="../../../:i:/s/FileFundraising/EVET5dtno5dEgoM9qAqNiGMBdT76417OtofUeT_VncmIYA?e=GQZH0v" TargetMode="External"/><Relationship Id="rId7" Type="http://schemas.openxmlformats.org/officeDocument/2006/relationships/hyperlink" Target="../../../:i:/s/FileFundraising/EZblS71GI1VBrzL2qMkbCDcBB4zzZdZkmCsiozvPKZ_ptQ?e=Ahd1JY" TargetMode="External"/><Relationship Id="rId2" Type="http://schemas.openxmlformats.org/officeDocument/2006/relationships/hyperlink" Target="../../../:i:/s/FileFundraising/EUpJfSIyI7BGufpBMv1g-2MBQwyen1vbtoZJhLgcwAMycA?e=YTklo7" TargetMode="External"/><Relationship Id="rId16" Type="http://schemas.openxmlformats.org/officeDocument/2006/relationships/hyperlink" Target="../../../:i:/s/FileFundraising/EYOXBBHKI2xJr6AaVDC5hKwBZ20N9sML5iBGkIAbM3rqPw?e=DkKNKz" TargetMode="External"/><Relationship Id="rId20" Type="http://schemas.openxmlformats.org/officeDocument/2006/relationships/hyperlink" Target="../../../:i:/s/FileFundraising/ERVeF9QVyN5Ekbwylvc56BMBXaicu0t3Ix_I7iEz2tuRCg?e=ELKkyz" TargetMode="External"/><Relationship Id="rId29" Type="http://schemas.openxmlformats.org/officeDocument/2006/relationships/hyperlink" Target="../../../:i:/s/FileFundraising/EVRh6GlAwX9EolqRW0WkSiUB3FrNraWQz75fP9aCRlbMJQ?e=VGPfBh" TargetMode="External"/><Relationship Id="rId41" Type="http://schemas.microsoft.com/office/2017/10/relationships/threadedComment" Target="../threadedComments/threadedComment2.xml"/><Relationship Id="rId1" Type="http://schemas.openxmlformats.org/officeDocument/2006/relationships/hyperlink" Target="../../../:i:/s/FileFundraising/ERoa0yC0lWpJgbDKQ04ukogBxmxtZS2XDFbNuxE7AN-Hlw?e=FvsKXG" TargetMode="External"/><Relationship Id="rId6" Type="http://schemas.openxmlformats.org/officeDocument/2006/relationships/hyperlink" Target="../../../:i:/s/FileFundraising/Ed13Wsv_k_BJppUPvtfInxoBQVz_EIEyhMI_mqVlC8lHig?e=kUMrxz" TargetMode="External"/><Relationship Id="rId11" Type="http://schemas.openxmlformats.org/officeDocument/2006/relationships/hyperlink" Target="../../../:i:/s/FileFundraising/ETIKzc3M8VtItN2p20qYv1MB6d7Q9fre7fny6GQvt6K-yA?e=ogjJIk" TargetMode="External"/><Relationship Id="rId24" Type="http://schemas.openxmlformats.org/officeDocument/2006/relationships/hyperlink" Target="../../../:i:/s/FileFundraising/ERoOq2PrjP1PufnpSkmlexcBZXf52Ld061fq6950SfhKRQ?e=XFgONa" TargetMode="External"/><Relationship Id="rId32" Type="http://schemas.openxmlformats.org/officeDocument/2006/relationships/hyperlink" Target="../../../:i:/s/FileFundraising/EUgoJLIjritFuYuPGGvO7bUB2C-F35s47knULtOA7d7ZfA?e=0MAWGr" TargetMode="External"/><Relationship Id="rId37" Type="http://schemas.openxmlformats.org/officeDocument/2006/relationships/hyperlink" Target="../../../:i:/s/FileFundraising/EacTIlZA9NBGkgSARq1gUg8Brdb3q5nkKd8KP_d5rwSZqg?e=vwQjXX" TargetMode="External"/><Relationship Id="rId40" Type="http://schemas.openxmlformats.org/officeDocument/2006/relationships/comments" Target="../comments2.xml"/><Relationship Id="rId5" Type="http://schemas.openxmlformats.org/officeDocument/2006/relationships/hyperlink" Target="../../../:i:/s/FileFundraising/EcZXlkSmuPpLp2YlrJjbULIBu6jN-gdphWMRPWdRJed6Zg?e=ISXa7r" TargetMode="External"/><Relationship Id="rId15" Type="http://schemas.openxmlformats.org/officeDocument/2006/relationships/hyperlink" Target="../../../:i:/s/FileFundraising/ESv-AgOTfMFJp8XRtkKq8bABDawbLt3lVc51_XdsWR9EjA?e=uow0Of" TargetMode="External"/><Relationship Id="rId23" Type="http://schemas.openxmlformats.org/officeDocument/2006/relationships/hyperlink" Target="../../../:i:/s/FileFundraising/EZMDXJKGW-dNh4s-UWCZNmYBudoLac9ZblqW4DtLS_FSaQ?e=teNevY" TargetMode="External"/><Relationship Id="rId28" Type="http://schemas.openxmlformats.org/officeDocument/2006/relationships/hyperlink" Target="../../../:i:/s/FileFundraising/ERmEPB5QSeNBjvc-PGDh50oB3tlhy61fbq39RGdXADWGhg?e=FutWnM" TargetMode="External"/><Relationship Id="rId36" Type="http://schemas.openxmlformats.org/officeDocument/2006/relationships/hyperlink" Target="../../../:i:/s/FileFundraising/ESapJnSsxcVKreZ7Ocu7BxoBjjhDso2X3dfyPSS89dg1_g?e=TkuPgN" TargetMode="External"/><Relationship Id="rId10" Type="http://schemas.openxmlformats.org/officeDocument/2006/relationships/hyperlink" Target="../../../:i:/s/FileFundraising/EfdSntQeZNJKjXtNOHB_yxgB4_QH3MYTPTaLeJehgJsZeg?e=LCgNSd" TargetMode="External"/><Relationship Id="rId19" Type="http://schemas.openxmlformats.org/officeDocument/2006/relationships/hyperlink" Target="../../../:i:/s/FileFundraising/ESqOYbw07rFHkY0rRjZXLREBhr96w2ULws0boUT6SHsbGQ?e=oIe2nY" TargetMode="External"/><Relationship Id="rId31" Type="http://schemas.openxmlformats.org/officeDocument/2006/relationships/hyperlink" Target="../../../:i:/s/FileFundraising/EROOBP5c7oBPjjxOcGECM7gBdyC9vcXMT9S7IEq-ZSFpYQ?e=J2qLex" TargetMode="External"/><Relationship Id="rId4" Type="http://schemas.openxmlformats.org/officeDocument/2006/relationships/hyperlink" Target="../../../:i:/s/FileFundraising/EXrrS4Bxu-lMhXcn1HAAsJEBltPtIeKUXe7KpH9I0AsKfg?e=I3fXMg" TargetMode="External"/><Relationship Id="rId9" Type="http://schemas.openxmlformats.org/officeDocument/2006/relationships/hyperlink" Target="../../../:i:/s/FileFundraising/EczJVTJ8ujpNs8cDM4PBPV0ButItGzphlyzbHDJt7phnvg?e=Px8cD1" TargetMode="External"/><Relationship Id="rId14" Type="http://schemas.openxmlformats.org/officeDocument/2006/relationships/hyperlink" Target="../../../:i:/s/FileFundraising/EQ4o-Z29np5JtucS56A35jUBEJzq5WR4apivRvt0ApgoJg?e=oshJOd" TargetMode="External"/><Relationship Id="rId22" Type="http://schemas.openxmlformats.org/officeDocument/2006/relationships/hyperlink" Target="../../../:i:/s/FileFundraising/EZ4GaXqjW3lNgKcK5MY6fXcBX_GL6kg-24dP9oIzx2DyEQ?e=7U6aZw" TargetMode="External"/><Relationship Id="rId27" Type="http://schemas.openxmlformats.org/officeDocument/2006/relationships/hyperlink" Target="../../../:i:/s/FileFundraising/Ef1b5ACN9JROsostP1I4Z8wB9JVjn6MGUdkWmR2curJT8A?e=Kf8THc" TargetMode="External"/><Relationship Id="rId30" Type="http://schemas.openxmlformats.org/officeDocument/2006/relationships/hyperlink" Target="../../../:i:/s/FileFundraising/EbtZvPnQxF1BvYcqFl9XAWgBMJ-FxukuXfhujzQL19dXLg?e=NGN6vA" TargetMode="External"/><Relationship Id="rId35" Type="http://schemas.openxmlformats.org/officeDocument/2006/relationships/hyperlink" Target="../../../:i:/s/FileFundraising/ES0G2fY8c01EuETxW9Qf93IB9UxhTOO1Sunqx58fmsph2w?e=gwFNtB" TargetMode="External"/><Relationship Id="rId8" Type="http://schemas.openxmlformats.org/officeDocument/2006/relationships/hyperlink" Target="../../../:i:/s/FileFundraising/EVNl19ksfyVEigxoHDrMrpwBpcDrYqn6-daLwzMM8gzIfQ?e=Ygdukp" TargetMode="External"/><Relationship Id="rId3" Type="http://schemas.openxmlformats.org/officeDocument/2006/relationships/hyperlink" Target="../../../:i:/s/FileFundraising/EdS6yDaqGstHogxq9HmwdDgBg7XgoEPMcAI8x_H-XUQj5A?e=T023IT" TargetMode="External"/><Relationship Id="rId12" Type="http://schemas.openxmlformats.org/officeDocument/2006/relationships/hyperlink" Target="../../../:i:/s/FileFundraising/EZUDg7bEtZFAgtgFEeQfMXoBOB4rNw7cjxd3iXq9LYoR7Q?e=QK0V3w" TargetMode="External"/><Relationship Id="rId17" Type="http://schemas.openxmlformats.org/officeDocument/2006/relationships/hyperlink" Target="../../../:i:/s/FileFundraising/EeHbsS91RtxHrz8EnFUYZkQB85HN12lhyf3_SiUf_2naJw?e=M7ebvp" TargetMode="External"/><Relationship Id="rId25" Type="http://schemas.openxmlformats.org/officeDocument/2006/relationships/hyperlink" Target="../../../:i:/s/FileFundraising/ERSMyHnbfZlFsEm--TwsE9gBTCYtu0moCI0CNO2ngDO4tg?e=DaaLen" TargetMode="External"/><Relationship Id="rId33" Type="http://schemas.openxmlformats.org/officeDocument/2006/relationships/hyperlink" Target="../../../:i:/s/FileFundraising/EfWytzyVzklPqEXv-zMPmtQBMVms6blSp2IKprAafkm1_w?e=O4erOs" TargetMode="External"/><Relationship Id="rId38" Type="http://schemas.openxmlformats.org/officeDocument/2006/relationships/hyperlink" Target="../../../:i:/s/FileFundraising/Ed-yvPSW0OFCtafl9i9VLSABN9Ro6s5Ci4-ZsqcqyWwrAQ?e=I2KReV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hyperlink" Target="https://ybmbri-my.sharepoint.com/:i:/g/personal/corsec_ybmbri_org/EWyESl4t-V1Ij9_AdEQyBgkBn4S4FC6O5PaxqyCa6KBCWw?e=6HemiT" TargetMode="External"/><Relationship Id="rId4" Type="http://schemas.microsoft.com/office/2017/10/relationships/threadedComment" Target="../threadedComments/threadedComment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78685-A357-43C8-9B54-E7D17A465DD4}">
  <dimension ref="A1:D22"/>
  <sheetViews>
    <sheetView tabSelected="1" workbookViewId="0">
      <selection activeCell="D13" sqref="D13"/>
    </sheetView>
  </sheetViews>
  <sheetFormatPr defaultRowHeight="15"/>
  <cols>
    <col min="4" max="4" width="12.5703125" bestFit="1" customWidth="1"/>
  </cols>
  <sheetData>
    <row r="1" spans="1:4">
      <c r="A1" s="2" t="s">
        <v>1408</v>
      </c>
      <c r="B1" t="s">
        <v>1934</v>
      </c>
      <c r="C1" s="2" t="s">
        <v>1935</v>
      </c>
      <c r="D1" s="550" t="s">
        <v>10</v>
      </c>
    </row>
    <row r="2" spans="1:4">
      <c r="A2" s="2">
        <v>1</v>
      </c>
      <c r="B2" t="s">
        <v>1936</v>
      </c>
      <c r="C2" s="2">
        <f>'Data Kurban 2022'!$L$48</f>
        <v>1</v>
      </c>
      <c r="D2" s="552">
        <f>'Data Kurban 2022'!$H$48</f>
        <v>2595002</v>
      </c>
    </row>
    <row r="3" spans="1:4">
      <c r="A3" s="2">
        <v>2</v>
      </c>
      <c r="B3" t="s">
        <v>471</v>
      </c>
      <c r="C3" s="2">
        <v>6</v>
      </c>
      <c r="D3" s="550">
        <v>11747175</v>
      </c>
    </row>
    <row r="4" spans="1:4">
      <c r="A4" s="2">
        <v>3</v>
      </c>
      <c r="B4" t="s">
        <v>234</v>
      </c>
      <c r="C4" s="2">
        <v>44</v>
      </c>
      <c r="D4" s="550">
        <f>2229000+108500000</f>
        <v>110729000</v>
      </c>
    </row>
    <row r="5" spans="1:4">
      <c r="A5" s="2">
        <v>4</v>
      </c>
      <c r="B5" t="s">
        <v>887</v>
      </c>
      <c r="C5" s="2">
        <v>2</v>
      </c>
      <c r="D5" s="550">
        <f>1945003*2</f>
        <v>3890006</v>
      </c>
    </row>
    <row r="6" spans="1:4">
      <c r="A6" s="2">
        <v>5</v>
      </c>
      <c r="B6" t="s">
        <v>277</v>
      </c>
      <c r="C6" s="2">
        <v>9</v>
      </c>
      <c r="D6" s="550">
        <v>22067501</v>
      </c>
    </row>
    <row r="7" spans="1:4">
      <c r="A7" s="2">
        <v>6</v>
      </c>
      <c r="B7" t="s">
        <v>497</v>
      </c>
      <c r="C7" s="2">
        <v>2</v>
      </c>
      <c r="D7" s="552">
        <v>3904005</v>
      </c>
    </row>
    <row r="8" spans="1:4">
      <c r="A8" s="2">
        <v>7</v>
      </c>
      <c r="B8" t="s">
        <v>127</v>
      </c>
      <c r="C8" s="2">
        <v>34</v>
      </c>
      <c r="D8" s="550">
        <v>70724525</v>
      </c>
    </row>
    <row r="9" spans="1:4">
      <c r="A9" s="2">
        <v>8</v>
      </c>
      <c r="B9" t="s">
        <v>73</v>
      </c>
      <c r="C9" s="2">
        <v>28</v>
      </c>
      <c r="D9" s="550">
        <v>48049008</v>
      </c>
    </row>
    <row r="10" spans="1:4">
      <c r="A10" s="2">
        <v>9</v>
      </c>
      <c r="B10" t="s">
        <v>96</v>
      </c>
      <c r="C10" s="2">
        <v>10</v>
      </c>
      <c r="D10" s="552">
        <v>20444008</v>
      </c>
    </row>
    <row r="11" spans="1:4">
      <c r="A11" s="2">
        <v>10</v>
      </c>
      <c r="B11" t="s">
        <v>121</v>
      </c>
      <c r="C11" s="2">
        <v>6</v>
      </c>
      <c r="D11" s="550">
        <v>12362005</v>
      </c>
    </row>
    <row r="12" spans="1:4">
      <c r="A12" s="2">
        <v>11</v>
      </c>
      <c r="B12" t="s">
        <v>208</v>
      </c>
      <c r="C12" s="2">
        <v>12</v>
      </c>
      <c r="D12" s="550">
        <v>24088008</v>
      </c>
    </row>
    <row r="13" spans="1:4">
      <c r="A13" s="2">
        <v>12</v>
      </c>
      <c r="B13" t="s">
        <v>43</v>
      </c>
      <c r="C13" s="2">
        <v>13</v>
      </c>
      <c r="D13" s="550">
        <v>26573008</v>
      </c>
    </row>
    <row r="14" spans="1:4">
      <c r="A14" s="2">
        <v>13</v>
      </c>
      <c r="B14" t="s">
        <v>86</v>
      </c>
      <c r="C14" s="2">
        <f>16+6</f>
        <v>22</v>
      </c>
      <c r="D14" s="550">
        <v>33078011</v>
      </c>
    </row>
    <row r="15" spans="1:4">
      <c r="A15" s="2">
        <v>14</v>
      </c>
      <c r="B15" t="s">
        <v>115</v>
      </c>
      <c r="C15" s="2">
        <v>2</v>
      </c>
      <c r="D15" s="550">
        <v>5194002</v>
      </c>
    </row>
    <row r="16" spans="1:4">
      <c r="A16" s="2">
        <v>15</v>
      </c>
      <c r="B16" t="s">
        <v>180</v>
      </c>
      <c r="C16" s="2">
        <v>7</v>
      </c>
      <c r="D16" s="550">
        <v>11728010</v>
      </c>
    </row>
    <row r="17" spans="1:4">
      <c r="A17" s="2">
        <v>16</v>
      </c>
      <c r="B17" t="s">
        <v>169</v>
      </c>
      <c r="C17" s="2">
        <v>6</v>
      </c>
      <c r="D17" s="550">
        <v>14296003</v>
      </c>
    </row>
    <row r="18" spans="1:4">
      <c r="A18" s="2">
        <v>17</v>
      </c>
      <c r="B18" t="s">
        <v>518</v>
      </c>
      <c r="C18" s="2">
        <v>2</v>
      </c>
      <c r="D18" s="550">
        <v>3904002</v>
      </c>
    </row>
    <row r="19" spans="1:4">
      <c r="A19" s="2">
        <v>18</v>
      </c>
      <c r="B19" t="s">
        <v>174</v>
      </c>
      <c r="C19" s="2">
        <v>2</v>
      </c>
      <c r="D19" s="550">
        <v>4550003</v>
      </c>
    </row>
    <row r="20" spans="1:4">
      <c r="A20" s="2">
        <v>19</v>
      </c>
      <c r="B20" t="s">
        <v>925</v>
      </c>
      <c r="C20" s="2">
        <v>1</v>
      </c>
      <c r="D20" s="550">
        <v>2229000</v>
      </c>
    </row>
    <row r="21" spans="1:4">
      <c r="A21" s="2">
        <v>20</v>
      </c>
      <c r="B21" t="s">
        <v>58</v>
      </c>
      <c r="C21" s="2">
        <f>124+12+6</f>
        <v>142</v>
      </c>
      <c r="D21" s="550">
        <v>265858620</v>
      </c>
    </row>
    <row r="22" spans="1:4">
      <c r="A22" s="2"/>
      <c r="C22" s="2">
        <f>SUM(C2:C21)</f>
        <v>351</v>
      </c>
      <c r="D22" s="551">
        <f>SUM(D2:D21)</f>
        <v>698010902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C38E9-25A7-49F2-A800-6F136A636B4F}">
  <sheetPr filterMode="1"/>
  <dimension ref="A1:AF387"/>
  <sheetViews>
    <sheetView zoomScale="56" zoomScaleNormal="100" workbookViewId="0">
      <pane xSplit="5" ySplit="2" topLeftCell="F333" activePane="bottomRight" state="frozen"/>
      <selection pane="topRight"/>
      <selection pane="bottomLeft"/>
      <selection pane="bottomRight" activeCell="H2" sqref="H1:H1048576"/>
    </sheetView>
  </sheetViews>
  <sheetFormatPr defaultColWidth="9.140625" defaultRowHeight="15" customHeight="1"/>
  <cols>
    <col min="1" max="1" width="9.140625" style="75" customWidth="1"/>
    <col min="2" max="2" width="17" style="130" bestFit="1" customWidth="1"/>
    <col min="3" max="3" width="23.85546875" style="64" customWidth="1"/>
    <col min="4" max="4" width="9.140625" style="64" customWidth="1"/>
    <col min="5" max="5" width="39.7109375" style="64" bestFit="1" customWidth="1"/>
    <col min="6" max="6" width="13.28515625" style="64" customWidth="1"/>
    <col min="7" max="7" width="13" style="64" customWidth="1"/>
    <col min="8" max="8" width="15.85546875" style="76" bestFit="1" customWidth="1"/>
    <col min="9" max="9" width="13.28515625" style="64" customWidth="1"/>
    <col min="10" max="10" width="17.7109375" style="64" customWidth="1"/>
    <col min="11" max="11" width="14.5703125" style="64" customWidth="1"/>
    <col min="12" max="12" width="14.5703125" style="75" customWidth="1"/>
    <col min="13" max="13" width="9.140625" style="75" customWidth="1"/>
    <col min="14" max="14" width="11.5703125" style="64" customWidth="1"/>
    <col min="15" max="15" width="25.28515625" style="64" customWidth="1"/>
    <col min="16" max="16" width="13.42578125" style="64" customWidth="1"/>
    <col min="17" max="17" width="9.140625" style="78" customWidth="1"/>
    <col min="18" max="18" width="13.85546875" style="282" customWidth="1"/>
    <col min="19" max="19" width="11.5703125" style="75" customWidth="1"/>
    <col min="20" max="20" width="16.42578125" style="255" customWidth="1"/>
    <col min="21" max="22" width="11.5703125" style="81" customWidth="1"/>
    <col min="23" max="23" width="9.140625" style="81" customWidth="1"/>
    <col min="24" max="24" width="10.7109375" style="81" customWidth="1"/>
    <col min="25" max="25" width="12.5703125" style="81" customWidth="1"/>
    <col min="26" max="26" width="14.140625" style="81" bestFit="1" customWidth="1"/>
    <col min="27" max="27" width="11.140625" style="74" customWidth="1"/>
    <col min="28" max="28" width="16.7109375" style="190" customWidth="1"/>
    <col min="29" max="29" width="16.7109375" style="75" customWidth="1"/>
    <col min="30" max="16384" width="9.140625" style="64"/>
  </cols>
  <sheetData>
    <row r="1" spans="1:32" ht="15" customHeight="1">
      <c r="A1" s="530" t="s">
        <v>0</v>
      </c>
      <c r="B1" s="530"/>
      <c r="C1" s="530"/>
      <c r="D1" s="530"/>
      <c r="E1" s="530"/>
      <c r="F1" s="530"/>
      <c r="G1" s="530"/>
      <c r="H1" s="530"/>
      <c r="I1" s="530"/>
      <c r="J1" s="530"/>
      <c r="K1" s="530"/>
      <c r="L1" s="530"/>
      <c r="M1" s="530"/>
      <c r="N1" s="530"/>
      <c r="O1" s="530"/>
      <c r="P1" s="530"/>
      <c r="Q1" s="530"/>
      <c r="R1" s="530"/>
      <c r="S1" s="1"/>
      <c r="T1" s="531" t="s">
        <v>1</v>
      </c>
      <c r="U1" s="531"/>
      <c r="V1" s="531"/>
      <c r="W1" s="531"/>
      <c r="X1" s="531"/>
      <c r="Y1" s="531"/>
      <c r="Z1" s="531"/>
      <c r="AA1" s="74" t="s">
        <v>2</v>
      </c>
    </row>
    <row r="2" spans="1:32" s="185" customFormat="1" ht="32.25" customHeight="1">
      <c r="A2" s="260" t="s">
        <v>3</v>
      </c>
      <c r="B2" s="261" t="s">
        <v>4</v>
      </c>
      <c r="C2" s="260" t="s">
        <v>5</v>
      </c>
      <c r="D2" s="260" t="s">
        <v>6</v>
      </c>
      <c r="E2" s="260" t="s">
        <v>7</v>
      </c>
      <c r="F2" s="259" t="s">
        <v>8</v>
      </c>
      <c r="G2" s="259" t="s">
        <v>9</v>
      </c>
      <c r="H2" s="262" t="s">
        <v>10</v>
      </c>
      <c r="I2" s="259" t="s">
        <v>11</v>
      </c>
      <c r="J2" s="259" t="s">
        <v>12</v>
      </c>
      <c r="K2" s="259" t="s">
        <v>13</v>
      </c>
      <c r="L2" s="259" t="s">
        <v>14</v>
      </c>
      <c r="M2" s="259" t="s">
        <v>15</v>
      </c>
      <c r="N2" s="259" t="s">
        <v>16</v>
      </c>
      <c r="O2" s="259" t="s">
        <v>17</v>
      </c>
      <c r="P2" s="259" t="s">
        <v>18</v>
      </c>
      <c r="Q2" s="259" t="s">
        <v>19</v>
      </c>
      <c r="R2" s="263" t="s">
        <v>20</v>
      </c>
      <c r="S2" s="259" t="s">
        <v>21</v>
      </c>
      <c r="T2" s="264" t="s">
        <v>22</v>
      </c>
      <c r="U2" s="265" t="s">
        <v>23</v>
      </c>
      <c r="V2" s="265" t="s">
        <v>24</v>
      </c>
      <c r="W2" s="265" t="s">
        <v>25</v>
      </c>
      <c r="X2" s="265" t="s">
        <v>26</v>
      </c>
      <c r="Y2" s="265" t="s">
        <v>27</v>
      </c>
      <c r="Z2" s="265" t="s">
        <v>28</v>
      </c>
      <c r="AA2" s="266" t="s">
        <v>29</v>
      </c>
      <c r="AB2" s="259" t="s">
        <v>30</v>
      </c>
      <c r="AC2" s="259" t="s">
        <v>31</v>
      </c>
    </row>
    <row r="3" spans="1:32" ht="15" hidden="1" customHeight="1">
      <c r="A3" s="226">
        <v>1</v>
      </c>
      <c r="B3" s="130">
        <v>44725.095138888886</v>
      </c>
      <c r="C3" s="64" t="s">
        <v>32</v>
      </c>
      <c r="D3" s="64" t="s">
        <v>33</v>
      </c>
      <c r="E3" s="64" t="s">
        <v>34</v>
      </c>
      <c r="F3" s="64" t="s">
        <v>35</v>
      </c>
      <c r="G3" s="64" t="s">
        <v>36</v>
      </c>
      <c r="H3" s="76">
        <v>1955000</v>
      </c>
      <c r="I3" s="127" t="s">
        <v>37</v>
      </c>
      <c r="J3" s="64" t="s">
        <v>38</v>
      </c>
      <c r="K3" s="64" t="s">
        <v>39</v>
      </c>
      <c r="L3" s="75">
        <v>1</v>
      </c>
      <c r="M3" s="75">
        <v>1</v>
      </c>
      <c r="N3" s="48" t="s">
        <v>40</v>
      </c>
      <c r="O3" s="64" t="s">
        <v>41</v>
      </c>
      <c r="P3" s="64" t="s">
        <v>42</v>
      </c>
      <c r="Q3" s="78" t="s">
        <v>43</v>
      </c>
      <c r="R3" s="75" t="s">
        <v>44</v>
      </c>
      <c r="S3" s="75" t="s">
        <v>45</v>
      </c>
      <c r="T3" s="87" t="s">
        <v>44</v>
      </c>
      <c r="Z3" s="82">
        <f>H3-Y3</f>
        <v>1955000</v>
      </c>
      <c r="AA3" s="80">
        <v>44746</v>
      </c>
      <c r="AB3" s="253" t="s">
        <v>46</v>
      </c>
      <c r="AC3" s="75" t="s">
        <v>47</v>
      </c>
      <c r="AF3" s="64" t="str">
        <f>UPPER(O3)</f>
        <v>IRENE KUSUMANINGDYAH</v>
      </c>
    </row>
    <row r="4" spans="1:32" ht="15" customHeight="1">
      <c r="A4" s="226">
        <v>2</v>
      </c>
      <c r="B4" s="130">
        <v>44725.095138888886</v>
      </c>
      <c r="C4" s="323" t="s">
        <v>48</v>
      </c>
      <c r="D4" s="64" t="s">
        <v>49</v>
      </c>
      <c r="E4" s="64" t="s">
        <v>50</v>
      </c>
      <c r="F4" s="64" t="s">
        <v>51</v>
      </c>
      <c r="G4" s="64" t="s">
        <v>52</v>
      </c>
      <c r="H4" s="76">
        <v>2229000</v>
      </c>
      <c r="I4" s="64" t="s">
        <v>53</v>
      </c>
      <c r="J4" s="64" t="s">
        <v>54</v>
      </c>
      <c r="K4" s="64" t="s">
        <v>39</v>
      </c>
      <c r="L4" s="75">
        <v>1</v>
      </c>
      <c r="M4" s="75">
        <v>1</v>
      </c>
      <c r="N4" s="48" t="s">
        <v>55</v>
      </c>
      <c r="O4" s="47" t="s">
        <v>56</v>
      </c>
      <c r="P4" s="47" t="s">
        <v>57</v>
      </c>
      <c r="Q4" s="78" t="s">
        <v>58</v>
      </c>
      <c r="R4" s="75" t="s">
        <v>44</v>
      </c>
      <c r="S4" s="75" t="s">
        <v>45</v>
      </c>
      <c r="T4" s="87" t="s">
        <v>44</v>
      </c>
      <c r="V4" s="82">
        <f>-1*4000</f>
        <v>-4000</v>
      </c>
      <c r="W4" s="82">
        <f>V4*11%</f>
        <v>-440</v>
      </c>
      <c r="X4" s="82">
        <f>-V4*2%</f>
        <v>80</v>
      </c>
      <c r="Y4" s="82"/>
      <c r="Z4" s="82">
        <f>H4+V4+W4+X4</f>
        <v>2224640</v>
      </c>
      <c r="AA4" s="80">
        <v>44746</v>
      </c>
      <c r="AB4" s="253" t="s">
        <v>59</v>
      </c>
      <c r="AC4" s="75" t="s">
        <v>47</v>
      </c>
    </row>
    <row r="5" spans="1:32" ht="15" customHeight="1">
      <c r="A5" s="226">
        <v>3</v>
      </c>
      <c r="B5" s="130">
        <v>44727.355555555558</v>
      </c>
      <c r="C5" s="323" t="s">
        <v>60</v>
      </c>
      <c r="D5" s="64" t="s">
        <v>33</v>
      </c>
      <c r="E5" s="64" t="s">
        <v>61</v>
      </c>
      <c r="F5" s="64" t="s">
        <v>35</v>
      </c>
      <c r="G5" s="64" t="s">
        <v>36</v>
      </c>
      <c r="H5" s="76">
        <v>1955001</v>
      </c>
      <c r="I5" s="127" t="s">
        <v>62</v>
      </c>
      <c r="J5" s="64" t="s">
        <v>38</v>
      </c>
      <c r="K5" s="64" t="s">
        <v>39</v>
      </c>
      <c r="L5" s="75">
        <v>1</v>
      </c>
      <c r="M5" s="75">
        <v>1</v>
      </c>
      <c r="N5" s="48" t="s">
        <v>63</v>
      </c>
      <c r="O5" s="64" t="s">
        <v>64</v>
      </c>
      <c r="P5" s="64" t="s">
        <v>65</v>
      </c>
      <c r="Q5" s="78" t="s">
        <v>58</v>
      </c>
      <c r="R5" s="75" t="s">
        <v>44</v>
      </c>
      <c r="S5" s="75" t="s">
        <v>45</v>
      </c>
      <c r="T5" s="87" t="s">
        <v>44</v>
      </c>
      <c r="Z5" s="82">
        <f t="shared" ref="Z5:Z17" si="0">H5-Y5</f>
        <v>1955001</v>
      </c>
      <c r="AA5" s="80">
        <v>44746</v>
      </c>
      <c r="AB5" s="253" t="s">
        <v>66</v>
      </c>
      <c r="AC5" s="75" t="s">
        <v>47</v>
      </c>
      <c r="AF5" s="64" t="str">
        <f t="shared" ref="AF5:AF101" si="1">UPPER(O5)</f>
        <v>HAZRINA MARYAM MUFIDAH</v>
      </c>
    </row>
    <row r="6" spans="1:32" ht="15" customHeight="1">
      <c r="A6" s="226">
        <v>4</v>
      </c>
      <c r="B6" s="130">
        <v>44727.45</v>
      </c>
      <c r="C6" s="323" t="s">
        <v>67</v>
      </c>
      <c r="D6" s="64" t="s">
        <v>49</v>
      </c>
      <c r="E6" s="64" t="s">
        <v>68</v>
      </c>
      <c r="F6" s="64" t="s">
        <v>35</v>
      </c>
      <c r="G6" s="64" t="s">
        <v>36</v>
      </c>
      <c r="H6" s="76">
        <v>13645002</v>
      </c>
      <c r="I6" s="127" t="s">
        <v>69</v>
      </c>
      <c r="J6" s="64" t="s">
        <v>70</v>
      </c>
      <c r="K6" s="64" t="s">
        <v>39</v>
      </c>
      <c r="L6" s="75">
        <v>1</v>
      </c>
      <c r="M6" s="75">
        <v>1</v>
      </c>
      <c r="N6" s="48" t="s">
        <v>71</v>
      </c>
      <c r="O6" s="55" t="s">
        <v>72</v>
      </c>
      <c r="P6" s="47" t="s">
        <v>42</v>
      </c>
      <c r="Q6" s="64" t="s">
        <v>73</v>
      </c>
      <c r="R6" s="75" t="s">
        <v>44</v>
      </c>
      <c r="S6" s="75" t="s">
        <v>45</v>
      </c>
      <c r="T6" s="87" t="s">
        <v>44</v>
      </c>
      <c r="Z6" s="82">
        <f t="shared" si="0"/>
        <v>13645002</v>
      </c>
      <c r="AA6" s="80">
        <v>44746</v>
      </c>
      <c r="AB6" s="253" t="s">
        <v>74</v>
      </c>
      <c r="AC6" s="75" t="s">
        <v>47</v>
      </c>
      <c r="AF6" s="64" t="str" cm="1">
        <f t="array" ref="AF6">UPPER(O6:O6)</f>
        <v>GITO WARDOYO</v>
      </c>
    </row>
    <row r="7" spans="1:32" ht="15" customHeight="1">
      <c r="A7" s="226">
        <v>4</v>
      </c>
      <c r="B7" s="130">
        <v>44727.45</v>
      </c>
      <c r="C7" s="323" t="s">
        <v>67</v>
      </c>
      <c r="D7" s="64" t="s">
        <v>49</v>
      </c>
      <c r="E7" s="64" t="s">
        <v>68</v>
      </c>
      <c r="F7" s="64" t="s">
        <v>35</v>
      </c>
      <c r="G7" s="64" t="s">
        <v>36</v>
      </c>
      <c r="H7" s="76">
        <v>0</v>
      </c>
      <c r="I7" s="127" t="s">
        <v>69</v>
      </c>
      <c r="J7" s="64" t="s">
        <v>75</v>
      </c>
      <c r="K7" s="64" t="s">
        <v>39</v>
      </c>
      <c r="L7" s="75">
        <v>0</v>
      </c>
      <c r="M7" s="75">
        <v>1</v>
      </c>
      <c r="N7" s="48" t="s">
        <v>71</v>
      </c>
      <c r="O7" s="55" t="s">
        <v>76</v>
      </c>
      <c r="P7" s="47" t="s">
        <v>42</v>
      </c>
      <c r="Q7" s="64" t="s">
        <v>73</v>
      </c>
      <c r="R7" s="75" t="s">
        <v>44</v>
      </c>
      <c r="S7" s="75" t="s">
        <v>45</v>
      </c>
      <c r="T7" s="87" t="s">
        <v>44</v>
      </c>
      <c r="Z7" s="82">
        <v>0</v>
      </c>
      <c r="AA7" s="80">
        <v>44746</v>
      </c>
      <c r="AB7" s="253" t="s">
        <v>74</v>
      </c>
      <c r="AC7" s="75" t="s">
        <v>47</v>
      </c>
    </row>
    <row r="8" spans="1:32" ht="15" customHeight="1">
      <c r="A8" s="226">
        <v>4</v>
      </c>
      <c r="B8" s="130">
        <v>44727.45</v>
      </c>
      <c r="C8" s="323" t="s">
        <v>67</v>
      </c>
      <c r="D8" s="64" t="s">
        <v>49</v>
      </c>
      <c r="E8" s="64" t="s">
        <v>68</v>
      </c>
      <c r="F8" s="64" t="s">
        <v>35</v>
      </c>
      <c r="G8" s="64" t="s">
        <v>36</v>
      </c>
      <c r="H8" s="76">
        <v>0</v>
      </c>
      <c r="I8" s="127" t="s">
        <v>69</v>
      </c>
      <c r="J8" s="64" t="s">
        <v>75</v>
      </c>
      <c r="K8" s="64" t="s">
        <v>39</v>
      </c>
      <c r="L8" s="75">
        <v>0</v>
      </c>
      <c r="M8" s="75">
        <v>1</v>
      </c>
      <c r="N8" s="48" t="s">
        <v>71</v>
      </c>
      <c r="O8" s="55" t="s">
        <v>77</v>
      </c>
      <c r="P8" s="47" t="s">
        <v>42</v>
      </c>
      <c r="Q8" s="64" t="s">
        <v>73</v>
      </c>
      <c r="R8" s="75" t="s">
        <v>44</v>
      </c>
      <c r="S8" s="75" t="s">
        <v>45</v>
      </c>
      <c r="T8" s="87" t="s">
        <v>44</v>
      </c>
      <c r="Z8" s="82">
        <v>0</v>
      </c>
      <c r="AA8" s="80">
        <v>44746</v>
      </c>
      <c r="AB8" s="253" t="s">
        <v>74</v>
      </c>
      <c r="AC8" s="75" t="s">
        <v>47</v>
      </c>
    </row>
    <row r="9" spans="1:32" ht="15" customHeight="1">
      <c r="A9" s="226">
        <v>4</v>
      </c>
      <c r="B9" s="130">
        <v>44727.45</v>
      </c>
      <c r="C9" s="323" t="s">
        <v>67</v>
      </c>
      <c r="D9" s="64" t="s">
        <v>49</v>
      </c>
      <c r="E9" s="64" t="s">
        <v>68</v>
      </c>
      <c r="F9" s="64" t="s">
        <v>35</v>
      </c>
      <c r="G9" s="64" t="s">
        <v>36</v>
      </c>
      <c r="H9" s="76">
        <v>0</v>
      </c>
      <c r="I9" s="127" t="s">
        <v>69</v>
      </c>
      <c r="J9" s="64" t="s">
        <v>75</v>
      </c>
      <c r="K9" s="64" t="s">
        <v>39</v>
      </c>
      <c r="L9" s="75">
        <v>0</v>
      </c>
      <c r="M9" s="75">
        <v>1</v>
      </c>
      <c r="N9" s="48" t="s">
        <v>71</v>
      </c>
      <c r="O9" s="55" t="s">
        <v>78</v>
      </c>
      <c r="P9" s="47" t="s">
        <v>42</v>
      </c>
      <c r="Q9" s="64" t="s">
        <v>73</v>
      </c>
      <c r="R9" s="75" t="s">
        <v>44</v>
      </c>
      <c r="S9" s="75" t="s">
        <v>45</v>
      </c>
      <c r="T9" s="87" t="s">
        <v>44</v>
      </c>
      <c r="Z9" s="82">
        <v>0</v>
      </c>
      <c r="AA9" s="80">
        <v>44746</v>
      </c>
      <c r="AB9" s="253" t="s">
        <v>74</v>
      </c>
      <c r="AC9" s="75" t="s">
        <v>47</v>
      </c>
    </row>
    <row r="10" spans="1:32" ht="15" customHeight="1">
      <c r="A10" s="226">
        <v>4</v>
      </c>
      <c r="B10" s="130">
        <v>44727.45</v>
      </c>
      <c r="C10" s="323" t="s">
        <v>67</v>
      </c>
      <c r="D10" s="64" t="s">
        <v>49</v>
      </c>
      <c r="E10" s="64" t="s">
        <v>68</v>
      </c>
      <c r="F10" s="64" t="s">
        <v>35</v>
      </c>
      <c r="G10" s="64" t="s">
        <v>36</v>
      </c>
      <c r="H10" s="76">
        <v>0</v>
      </c>
      <c r="I10" s="127" t="s">
        <v>69</v>
      </c>
      <c r="J10" s="64" t="s">
        <v>75</v>
      </c>
      <c r="K10" s="64" t="s">
        <v>39</v>
      </c>
      <c r="L10" s="75">
        <v>0</v>
      </c>
      <c r="M10" s="75">
        <v>1</v>
      </c>
      <c r="N10" s="48" t="s">
        <v>71</v>
      </c>
      <c r="O10" s="55" t="s">
        <v>79</v>
      </c>
      <c r="P10" s="47" t="s">
        <v>42</v>
      </c>
      <c r="Q10" s="64" t="s">
        <v>73</v>
      </c>
      <c r="R10" s="75" t="s">
        <v>44</v>
      </c>
      <c r="S10" s="75" t="s">
        <v>45</v>
      </c>
      <c r="T10" s="87" t="s">
        <v>44</v>
      </c>
      <c r="Z10" s="82">
        <v>0</v>
      </c>
      <c r="AA10" s="80">
        <v>44746</v>
      </c>
      <c r="AB10" s="253" t="s">
        <v>74</v>
      </c>
      <c r="AC10" s="75" t="s">
        <v>47</v>
      </c>
    </row>
    <row r="11" spans="1:32" ht="15" customHeight="1">
      <c r="A11" s="226">
        <v>4</v>
      </c>
      <c r="B11" s="130">
        <v>44727.45</v>
      </c>
      <c r="C11" s="323" t="s">
        <v>67</v>
      </c>
      <c r="D11" s="64" t="s">
        <v>49</v>
      </c>
      <c r="E11" s="64" t="s">
        <v>68</v>
      </c>
      <c r="F11" s="64" t="s">
        <v>35</v>
      </c>
      <c r="G11" s="64" t="s">
        <v>36</v>
      </c>
      <c r="H11" s="76">
        <v>0</v>
      </c>
      <c r="I11" s="127" t="s">
        <v>69</v>
      </c>
      <c r="J11" s="64" t="s">
        <v>75</v>
      </c>
      <c r="K11" s="64" t="s">
        <v>39</v>
      </c>
      <c r="L11" s="75">
        <v>0</v>
      </c>
      <c r="M11" s="75">
        <v>1</v>
      </c>
      <c r="N11" s="48" t="s">
        <v>71</v>
      </c>
      <c r="O11" s="55" t="s">
        <v>80</v>
      </c>
      <c r="P11" s="47" t="s">
        <v>42</v>
      </c>
      <c r="Q11" s="64" t="s">
        <v>73</v>
      </c>
      <c r="R11" s="75" t="s">
        <v>44</v>
      </c>
      <c r="S11" s="75" t="s">
        <v>45</v>
      </c>
      <c r="T11" s="87" t="s">
        <v>44</v>
      </c>
      <c r="Z11" s="82">
        <v>0</v>
      </c>
      <c r="AA11" s="80">
        <v>44746</v>
      </c>
      <c r="AB11" s="253" t="s">
        <v>74</v>
      </c>
      <c r="AC11" s="75" t="s">
        <v>47</v>
      </c>
    </row>
    <row r="12" spans="1:32" ht="15" hidden="1" customHeight="1">
      <c r="A12" s="226">
        <v>5</v>
      </c>
      <c r="B12" s="130">
        <v>44728.509027777778</v>
      </c>
      <c r="C12" s="64" t="s">
        <v>32</v>
      </c>
      <c r="D12" s="64" t="s">
        <v>49</v>
      </c>
      <c r="E12" s="64" t="s">
        <v>81</v>
      </c>
      <c r="F12" s="64" t="s">
        <v>35</v>
      </c>
      <c r="G12" s="64" t="s">
        <v>36</v>
      </c>
      <c r="H12" s="76">
        <v>2595000</v>
      </c>
      <c r="I12" s="127" t="s">
        <v>82</v>
      </c>
      <c r="J12" s="64" t="s">
        <v>83</v>
      </c>
      <c r="K12" s="64" t="s">
        <v>39</v>
      </c>
      <c r="L12" s="75">
        <v>1</v>
      </c>
      <c r="M12" s="75">
        <v>1</v>
      </c>
      <c r="N12" s="48" t="s">
        <v>84</v>
      </c>
      <c r="O12" s="64" t="s">
        <v>85</v>
      </c>
      <c r="P12" s="64" t="s">
        <v>42</v>
      </c>
      <c r="Q12" s="78" t="s">
        <v>86</v>
      </c>
      <c r="R12" s="75" t="s">
        <v>44</v>
      </c>
      <c r="S12" s="75" t="s">
        <v>45</v>
      </c>
      <c r="T12" s="87" t="s">
        <v>44</v>
      </c>
      <c r="Z12" s="82">
        <f t="shared" si="0"/>
        <v>2595000</v>
      </c>
      <c r="AA12" s="80">
        <v>44746</v>
      </c>
      <c r="AB12" s="253" t="s">
        <v>59</v>
      </c>
      <c r="AC12" s="75" t="s">
        <v>47</v>
      </c>
      <c r="AF12" s="64" t="str">
        <f t="shared" si="1"/>
        <v>HERY SULISTIONO</v>
      </c>
    </row>
    <row r="13" spans="1:32" ht="15" customHeight="1">
      <c r="A13" s="226">
        <v>6</v>
      </c>
      <c r="B13" s="130">
        <v>44728.499305555553</v>
      </c>
      <c r="C13" s="323" t="s">
        <v>87</v>
      </c>
      <c r="D13" s="64" t="s">
        <v>33</v>
      </c>
      <c r="E13" s="64" t="s">
        <v>88</v>
      </c>
      <c r="F13" s="64" t="s">
        <v>35</v>
      </c>
      <c r="G13" s="64" t="s">
        <v>36</v>
      </c>
      <c r="H13" s="76">
        <v>2225001</v>
      </c>
      <c r="I13" s="64" t="s">
        <v>53</v>
      </c>
      <c r="J13" s="64" t="s">
        <v>54</v>
      </c>
      <c r="K13" s="64" t="s">
        <v>39</v>
      </c>
      <c r="L13" s="75">
        <v>1</v>
      </c>
      <c r="M13" s="75">
        <v>1</v>
      </c>
      <c r="N13" s="48" t="s">
        <v>89</v>
      </c>
      <c r="O13" s="64" t="s">
        <v>90</v>
      </c>
      <c r="P13" s="64" t="s">
        <v>42</v>
      </c>
      <c r="Q13" s="78" t="s">
        <v>58</v>
      </c>
      <c r="R13" s="75" t="s">
        <v>44</v>
      </c>
      <c r="S13" s="75" t="s">
        <v>45</v>
      </c>
      <c r="T13" s="87" t="s">
        <v>44</v>
      </c>
      <c r="Z13" s="82">
        <f t="shared" si="0"/>
        <v>2225001</v>
      </c>
      <c r="AA13" s="80">
        <v>44746</v>
      </c>
      <c r="AB13" s="253" t="s">
        <v>59</v>
      </c>
      <c r="AC13" s="75" t="s">
        <v>47</v>
      </c>
      <c r="AF13" s="64" t="str">
        <f t="shared" si="1"/>
        <v>DEBRA MURNIATI</v>
      </c>
    </row>
    <row r="14" spans="1:32" ht="15" customHeight="1">
      <c r="A14" s="226">
        <v>7</v>
      </c>
      <c r="B14" s="130">
        <v>44729.23541666667</v>
      </c>
      <c r="C14" s="323" t="s">
        <v>91</v>
      </c>
      <c r="D14" s="64" t="s">
        <v>33</v>
      </c>
      <c r="E14" s="48" t="s">
        <v>92</v>
      </c>
      <c r="F14" s="64" t="s">
        <v>35</v>
      </c>
      <c r="G14" s="64" t="s">
        <v>36</v>
      </c>
      <c r="H14" s="76">
        <v>1955000</v>
      </c>
      <c r="I14" s="127" t="s">
        <v>93</v>
      </c>
      <c r="J14" s="64" t="s">
        <v>38</v>
      </c>
      <c r="K14" s="64" t="s">
        <v>39</v>
      </c>
      <c r="L14" s="75">
        <v>1</v>
      </c>
      <c r="M14" s="75">
        <v>1</v>
      </c>
      <c r="N14" s="48" t="s">
        <v>94</v>
      </c>
      <c r="O14" s="64" t="s">
        <v>95</v>
      </c>
      <c r="P14" s="64" t="s">
        <v>42</v>
      </c>
      <c r="Q14" s="78" t="s">
        <v>96</v>
      </c>
      <c r="R14" s="75" t="s">
        <v>44</v>
      </c>
      <c r="S14" s="75" t="s">
        <v>45</v>
      </c>
      <c r="T14" s="87" t="s">
        <v>44</v>
      </c>
      <c r="Z14" s="82">
        <f t="shared" si="0"/>
        <v>1955000</v>
      </c>
      <c r="AA14" s="80">
        <v>44746</v>
      </c>
      <c r="AB14" s="306" t="s">
        <v>66</v>
      </c>
      <c r="AC14" s="75" t="s">
        <v>47</v>
      </c>
      <c r="AF14" s="64" t="str">
        <f t="shared" si="1"/>
        <v>ERVANSYAH DAN KELUARGA</v>
      </c>
    </row>
    <row r="15" spans="1:32" ht="15" customHeight="1">
      <c r="A15" s="226">
        <v>8</v>
      </c>
      <c r="B15" s="130">
        <v>44729.463888888888</v>
      </c>
      <c r="C15" s="323" t="s">
        <v>97</v>
      </c>
      <c r="D15" s="64" t="s">
        <v>49</v>
      </c>
      <c r="E15" s="64" t="s">
        <v>98</v>
      </c>
      <c r="F15" s="64" t="s">
        <v>35</v>
      </c>
      <c r="G15" s="64" t="s">
        <v>36</v>
      </c>
      <c r="H15" s="76">
        <v>1955002</v>
      </c>
      <c r="I15" s="127" t="s">
        <v>99</v>
      </c>
      <c r="J15" s="64" t="s">
        <v>38</v>
      </c>
      <c r="K15" s="64" t="s">
        <v>39</v>
      </c>
      <c r="L15" s="75">
        <v>1</v>
      </c>
      <c r="M15" s="75">
        <v>1</v>
      </c>
      <c r="N15" s="48" t="s">
        <v>100</v>
      </c>
      <c r="O15" s="64" t="s">
        <v>101</v>
      </c>
      <c r="P15" s="64" t="s">
        <v>42</v>
      </c>
      <c r="Q15" s="78" t="s">
        <v>86</v>
      </c>
      <c r="R15" s="75" t="s">
        <v>44</v>
      </c>
      <c r="S15" s="75" t="s">
        <v>45</v>
      </c>
      <c r="T15" s="87" t="s">
        <v>44</v>
      </c>
      <c r="Z15" s="82">
        <f t="shared" si="0"/>
        <v>1955002</v>
      </c>
      <c r="AA15" s="80">
        <v>44746</v>
      </c>
      <c r="AB15" s="306" t="s">
        <v>46</v>
      </c>
      <c r="AC15" s="75" t="s">
        <v>47</v>
      </c>
      <c r="AF15" s="64" t="str">
        <f t="shared" si="1"/>
        <v>ATHAR SAUQI AZZAHIDI</v>
      </c>
    </row>
    <row r="16" spans="1:32" ht="15" customHeight="1">
      <c r="A16" s="226">
        <v>9</v>
      </c>
      <c r="B16" s="130">
        <v>44729.292361111111</v>
      </c>
      <c r="C16" s="323" t="s">
        <v>102</v>
      </c>
      <c r="D16" s="64" t="s">
        <v>33</v>
      </c>
      <c r="E16" s="64" t="s">
        <v>103</v>
      </c>
      <c r="F16" s="64" t="s">
        <v>35</v>
      </c>
      <c r="G16" s="64" t="s">
        <v>36</v>
      </c>
      <c r="H16" s="76">
        <v>1955001</v>
      </c>
      <c r="I16" s="127" t="s">
        <v>104</v>
      </c>
      <c r="J16" s="64" t="s">
        <v>38</v>
      </c>
      <c r="K16" s="64" t="s">
        <v>39</v>
      </c>
      <c r="L16" s="75">
        <v>1</v>
      </c>
      <c r="M16" s="75">
        <v>1</v>
      </c>
      <c r="N16" s="48" t="s">
        <v>105</v>
      </c>
      <c r="O16" s="64" t="s">
        <v>106</v>
      </c>
      <c r="P16" s="64" t="s">
        <v>57</v>
      </c>
      <c r="Q16" s="78" t="s">
        <v>58</v>
      </c>
      <c r="R16" s="75" t="s">
        <v>44</v>
      </c>
      <c r="S16" s="75" t="s">
        <v>45</v>
      </c>
      <c r="T16" s="87" t="s">
        <v>44</v>
      </c>
      <c r="Z16" s="82">
        <f t="shared" si="0"/>
        <v>1955001</v>
      </c>
      <c r="AA16" s="80">
        <v>44746</v>
      </c>
      <c r="AB16" s="306" t="s">
        <v>66</v>
      </c>
      <c r="AC16" s="75" t="s">
        <v>47</v>
      </c>
      <c r="AF16" s="64" t="str">
        <f t="shared" si="1"/>
        <v>ATMI PAWESTRI</v>
      </c>
    </row>
    <row r="17" spans="1:32" ht="15" hidden="1" customHeight="1">
      <c r="A17" s="226">
        <v>10</v>
      </c>
      <c r="B17" s="130">
        <v>44730.061805555553</v>
      </c>
      <c r="C17" s="64" t="s">
        <v>32</v>
      </c>
      <c r="D17" s="64" t="s">
        <v>49</v>
      </c>
      <c r="E17" s="48" t="s">
        <v>107</v>
      </c>
      <c r="F17" s="64" t="s">
        <v>35</v>
      </c>
      <c r="G17" s="64" t="s">
        <v>36</v>
      </c>
      <c r="H17" s="76">
        <v>1955000</v>
      </c>
      <c r="I17" s="127" t="s">
        <v>108</v>
      </c>
      <c r="J17" s="64" t="s">
        <v>38</v>
      </c>
      <c r="K17" s="64" t="s">
        <v>39</v>
      </c>
      <c r="L17" s="75">
        <v>1</v>
      </c>
      <c r="M17" s="75">
        <v>1</v>
      </c>
      <c r="N17" s="48" t="s">
        <v>109</v>
      </c>
      <c r="O17" s="48" t="s">
        <v>110</v>
      </c>
      <c r="P17" s="64" t="s">
        <v>42</v>
      </c>
      <c r="Q17" s="78" t="s">
        <v>43</v>
      </c>
      <c r="R17" s="75" t="s">
        <v>44</v>
      </c>
      <c r="S17" s="75" t="s">
        <v>45</v>
      </c>
      <c r="T17" s="87" t="s">
        <v>44</v>
      </c>
      <c r="Z17" s="82">
        <f t="shared" si="0"/>
        <v>1955000</v>
      </c>
      <c r="AA17" s="80">
        <v>44746</v>
      </c>
      <c r="AB17" s="253" t="s">
        <v>66</v>
      </c>
      <c r="AC17" s="75" t="s">
        <v>47</v>
      </c>
      <c r="AF17" s="64" t="str">
        <f t="shared" si="1"/>
        <v xml:space="preserve">SENO HADI BROTO </v>
      </c>
    </row>
    <row r="18" spans="1:32" ht="15" customHeight="1">
      <c r="A18" s="226">
        <v>11</v>
      </c>
      <c r="B18" s="130">
        <v>44730.282638888886</v>
      </c>
      <c r="C18" s="323" t="s">
        <v>111</v>
      </c>
      <c r="D18" s="64" t="s">
        <v>49</v>
      </c>
      <c r="E18" s="64" t="s">
        <v>112</v>
      </c>
      <c r="F18" s="64" t="s">
        <v>51</v>
      </c>
      <c r="G18" s="64" t="s">
        <v>52</v>
      </c>
      <c r="H18" s="76">
        <v>2599000</v>
      </c>
      <c r="I18" s="64" t="s">
        <v>53</v>
      </c>
      <c r="J18" s="64" t="s">
        <v>83</v>
      </c>
      <c r="K18" s="64" t="s">
        <v>39</v>
      </c>
      <c r="L18" s="75">
        <v>1</v>
      </c>
      <c r="M18" s="75">
        <v>1</v>
      </c>
      <c r="N18" s="48" t="s">
        <v>113</v>
      </c>
      <c r="O18" s="64" t="s">
        <v>114</v>
      </c>
      <c r="P18" s="64" t="s">
        <v>42</v>
      </c>
      <c r="Q18" s="78" t="s">
        <v>115</v>
      </c>
      <c r="R18" s="75" t="s">
        <v>44</v>
      </c>
      <c r="S18" s="75" t="s">
        <v>45</v>
      </c>
      <c r="T18" s="87" t="s">
        <v>44</v>
      </c>
      <c r="V18" s="82">
        <f>-1*4000</f>
        <v>-4000</v>
      </c>
      <c r="W18" s="82">
        <f>V18*11%</f>
        <v>-440</v>
      </c>
      <c r="X18" s="82">
        <f>-V18*2%</f>
        <v>80</v>
      </c>
      <c r="Z18" s="82">
        <f>H18+V18+W18+X18</f>
        <v>2594640</v>
      </c>
      <c r="AA18" s="80">
        <v>44746</v>
      </c>
      <c r="AB18" s="253" t="s">
        <v>59</v>
      </c>
      <c r="AC18" s="75" t="s">
        <v>47</v>
      </c>
    </row>
    <row r="19" spans="1:32" ht="15" hidden="1" customHeight="1">
      <c r="A19" s="226">
        <v>12</v>
      </c>
      <c r="B19" s="130">
        <v>44732.339583333334</v>
      </c>
      <c r="C19" s="64" t="s">
        <v>32</v>
      </c>
      <c r="D19" s="64" t="s">
        <v>49</v>
      </c>
      <c r="E19" s="64" t="s">
        <v>116</v>
      </c>
      <c r="F19" s="64" t="s">
        <v>35</v>
      </c>
      <c r="G19" s="64" t="s">
        <v>117</v>
      </c>
      <c r="H19" s="76">
        <v>1955000</v>
      </c>
      <c r="I19" s="127" t="s">
        <v>118</v>
      </c>
      <c r="J19" s="64" t="s">
        <v>38</v>
      </c>
      <c r="K19" s="64" t="s">
        <v>39</v>
      </c>
      <c r="L19" s="75">
        <v>1</v>
      </c>
      <c r="M19" s="75">
        <v>1</v>
      </c>
      <c r="N19" s="48" t="s">
        <v>119</v>
      </c>
      <c r="O19" s="64" t="s">
        <v>120</v>
      </c>
      <c r="P19" s="64" t="s">
        <v>65</v>
      </c>
      <c r="Q19" s="78" t="s">
        <v>121</v>
      </c>
      <c r="R19" s="75" t="s">
        <v>44</v>
      </c>
      <c r="S19" s="75" t="s">
        <v>45</v>
      </c>
      <c r="T19" s="87" t="s">
        <v>44</v>
      </c>
      <c r="Z19" s="82">
        <f>H19-Y19</f>
        <v>1955000</v>
      </c>
      <c r="AA19" s="80">
        <v>44746</v>
      </c>
      <c r="AB19" s="253" t="s">
        <v>66</v>
      </c>
      <c r="AC19" s="75" t="s">
        <v>47</v>
      </c>
      <c r="AF19" s="64" t="str">
        <f t="shared" si="1"/>
        <v>SYAEFUL ULUM</v>
      </c>
    </row>
    <row r="20" spans="1:32" ht="15" customHeight="1">
      <c r="A20" s="226">
        <v>13</v>
      </c>
      <c r="B20" s="130">
        <v>44732.238194444442</v>
      </c>
      <c r="C20" s="323" t="s">
        <v>122</v>
      </c>
      <c r="D20" s="64" t="s">
        <v>49</v>
      </c>
      <c r="E20" s="88" t="s">
        <v>123</v>
      </c>
      <c r="F20" s="64" t="s">
        <v>124</v>
      </c>
      <c r="G20" s="64" t="s">
        <v>36</v>
      </c>
      <c r="H20" s="76">
        <v>1955001</v>
      </c>
      <c r="I20" s="64" t="s">
        <v>53</v>
      </c>
      <c r="J20" s="64" t="s">
        <v>38</v>
      </c>
      <c r="K20" s="64" t="s">
        <v>39</v>
      </c>
      <c r="L20" s="75">
        <v>1</v>
      </c>
      <c r="M20" s="75">
        <v>1</v>
      </c>
      <c r="N20" s="48" t="s">
        <v>125</v>
      </c>
      <c r="O20" s="64" t="s">
        <v>126</v>
      </c>
      <c r="P20" s="64" t="s">
        <v>42</v>
      </c>
      <c r="Q20" s="78" t="s">
        <v>127</v>
      </c>
      <c r="R20" s="75" t="s">
        <v>44</v>
      </c>
      <c r="S20" s="75" t="s">
        <v>45</v>
      </c>
      <c r="T20" s="87" t="s">
        <v>44</v>
      </c>
      <c r="Z20" s="82">
        <f>H20-Y20</f>
        <v>1955001</v>
      </c>
      <c r="AA20" s="80">
        <v>44746</v>
      </c>
      <c r="AB20" s="253" t="s">
        <v>128</v>
      </c>
      <c r="AC20" s="75" t="s">
        <v>47</v>
      </c>
      <c r="AF20" s="64" t="str">
        <f t="shared" si="1"/>
        <v>DIANA PERMATA SARI</v>
      </c>
    </row>
    <row r="21" spans="1:32" ht="15" hidden="1" customHeight="1">
      <c r="A21" s="226">
        <v>14</v>
      </c>
      <c r="B21" s="130">
        <v>44732.195138888892</v>
      </c>
      <c r="C21" s="64" t="s">
        <v>32</v>
      </c>
      <c r="D21" s="64" t="s">
        <v>49</v>
      </c>
      <c r="E21" s="64" t="s">
        <v>129</v>
      </c>
      <c r="F21" s="64" t="s">
        <v>124</v>
      </c>
      <c r="G21" s="64" t="s">
        <v>36</v>
      </c>
      <c r="H21" s="76">
        <v>2225000</v>
      </c>
      <c r="I21" s="127" t="s">
        <v>130</v>
      </c>
      <c r="J21" s="64" t="s">
        <v>54</v>
      </c>
      <c r="K21" s="64" t="s">
        <v>39</v>
      </c>
      <c r="L21" s="75">
        <v>1</v>
      </c>
      <c r="M21" s="75">
        <v>1</v>
      </c>
      <c r="N21" s="48" t="s">
        <v>131</v>
      </c>
      <c r="O21" s="64" t="s">
        <v>132</v>
      </c>
      <c r="P21" s="64" t="s">
        <v>42</v>
      </c>
      <c r="Q21" s="78" t="s">
        <v>58</v>
      </c>
      <c r="R21" s="75" t="s">
        <v>44</v>
      </c>
      <c r="S21" s="75" t="s">
        <v>45</v>
      </c>
      <c r="T21" s="87" t="s">
        <v>44</v>
      </c>
      <c r="Z21" s="82">
        <f>H21-Y21</f>
        <v>2225000</v>
      </c>
      <c r="AA21" s="80">
        <v>44746</v>
      </c>
      <c r="AB21" s="253" t="s">
        <v>133</v>
      </c>
      <c r="AC21" s="75" t="s">
        <v>47</v>
      </c>
      <c r="AF21" s="64" t="str">
        <f t="shared" si="1"/>
        <v>ISNA IRAWAN DAN KELUARGA</v>
      </c>
    </row>
    <row r="22" spans="1:32" ht="15" customHeight="1">
      <c r="A22" s="226">
        <v>15</v>
      </c>
      <c r="B22" s="130">
        <v>44733.430555555555</v>
      </c>
      <c r="C22" s="323" t="s">
        <v>134</v>
      </c>
      <c r="D22" s="64" t="s">
        <v>49</v>
      </c>
      <c r="E22" s="64" t="s">
        <v>135</v>
      </c>
      <c r="F22" s="64" t="s">
        <v>51</v>
      </c>
      <c r="G22" s="64" t="s">
        <v>52</v>
      </c>
      <c r="H22" s="89">
        <v>7789000</v>
      </c>
      <c r="I22" s="64" t="s">
        <v>53</v>
      </c>
      <c r="J22" s="64" t="s">
        <v>83</v>
      </c>
      <c r="K22" s="64" t="s">
        <v>39</v>
      </c>
      <c r="L22" s="75">
        <v>1</v>
      </c>
      <c r="M22" s="75">
        <v>1</v>
      </c>
      <c r="N22" s="48" t="s">
        <v>136</v>
      </c>
      <c r="O22" s="55" t="s">
        <v>137</v>
      </c>
      <c r="P22" s="64" t="s">
        <v>57</v>
      </c>
      <c r="Q22" s="64" t="s">
        <v>58</v>
      </c>
      <c r="R22" s="75" t="s">
        <v>44</v>
      </c>
      <c r="S22" s="75" t="s">
        <v>45</v>
      </c>
      <c r="T22" s="87" t="s">
        <v>44</v>
      </c>
      <c r="V22" s="82">
        <f t="shared" ref="V22" si="2">-1*4000</f>
        <v>-4000</v>
      </c>
      <c r="W22" s="82">
        <f t="shared" ref="W22" si="3">V22*11%</f>
        <v>-440</v>
      </c>
      <c r="X22" s="82">
        <f t="shared" ref="X22" si="4">-V22*2%</f>
        <v>80</v>
      </c>
      <c r="Z22" s="82">
        <f>H22+V22+W22+X22</f>
        <v>7784640</v>
      </c>
      <c r="AA22" s="80">
        <v>44746</v>
      </c>
      <c r="AB22" s="253" t="s">
        <v>133</v>
      </c>
      <c r="AC22" s="75" t="s">
        <v>47</v>
      </c>
    </row>
    <row r="23" spans="1:32" ht="15" customHeight="1">
      <c r="A23" s="226">
        <v>15</v>
      </c>
      <c r="B23" s="130">
        <v>44733.430555555555</v>
      </c>
      <c r="C23" s="323" t="s">
        <v>134</v>
      </c>
      <c r="D23" s="64" t="s">
        <v>49</v>
      </c>
      <c r="E23" s="64" t="s">
        <v>135</v>
      </c>
      <c r="F23" s="64" t="s">
        <v>51</v>
      </c>
      <c r="G23" s="64" t="s">
        <v>52</v>
      </c>
      <c r="H23" s="89">
        <v>0</v>
      </c>
      <c r="I23" s="64" t="s">
        <v>53</v>
      </c>
      <c r="J23" s="64" t="s">
        <v>83</v>
      </c>
      <c r="K23" s="64" t="s">
        <v>39</v>
      </c>
      <c r="L23" s="75">
        <v>1</v>
      </c>
      <c r="M23" s="75">
        <v>1</v>
      </c>
      <c r="N23" s="48" t="s">
        <v>136</v>
      </c>
      <c r="O23" s="55" t="s">
        <v>138</v>
      </c>
      <c r="P23" s="64" t="s">
        <v>57</v>
      </c>
      <c r="Q23" s="64" t="s">
        <v>58</v>
      </c>
      <c r="R23" s="75" t="s">
        <v>44</v>
      </c>
      <c r="S23" s="75" t="s">
        <v>45</v>
      </c>
      <c r="T23" s="87" t="s">
        <v>44</v>
      </c>
      <c r="V23" s="82"/>
      <c r="W23" s="82"/>
      <c r="X23" s="82"/>
      <c r="Z23" s="82"/>
      <c r="AA23" s="80">
        <v>44746</v>
      </c>
      <c r="AB23" s="253" t="s">
        <v>133</v>
      </c>
      <c r="AC23" s="75" t="s">
        <v>47</v>
      </c>
    </row>
    <row r="24" spans="1:32" ht="15" customHeight="1">
      <c r="A24" s="226">
        <v>15</v>
      </c>
      <c r="B24" s="130">
        <v>44733.430555555555</v>
      </c>
      <c r="C24" s="323" t="s">
        <v>134</v>
      </c>
      <c r="D24" s="64" t="s">
        <v>49</v>
      </c>
      <c r="E24" s="64" t="s">
        <v>135</v>
      </c>
      <c r="F24" s="64" t="s">
        <v>51</v>
      </c>
      <c r="G24" s="64" t="s">
        <v>52</v>
      </c>
      <c r="H24" s="89">
        <v>0</v>
      </c>
      <c r="I24" s="64" t="s">
        <v>53</v>
      </c>
      <c r="J24" s="64" t="s">
        <v>83</v>
      </c>
      <c r="K24" s="64" t="s">
        <v>39</v>
      </c>
      <c r="L24" s="75">
        <v>1</v>
      </c>
      <c r="M24" s="75">
        <v>1</v>
      </c>
      <c r="N24" s="48" t="s">
        <v>136</v>
      </c>
      <c r="O24" s="55" t="s">
        <v>139</v>
      </c>
      <c r="P24" s="64" t="s">
        <v>57</v>
      </c>
      <c r="Q24" s="64" t="s">
        <v>58</v>
      </c>
      <c r="R24" s="75" t="s">
        <v>44</v>
      </c>
      <c r="S24" s="75" t="s">
        <v>45</v>
      </c>
      <c r="T24" s="87" t="s">
        <v>44</v>
      </c>
      <c r="V24" s="82"/>
      <c r="W24" s="82"/>
      <c r="X24" s="82"/>
      <c r="Z24" s="82">
        <v>0</v>
      </c>
      <c r="AA24" s="80">
        <v>44746</v>
      </c>
      <c r="AB24" s="253" t="s">
        <v>133</v>
      </c>
      <c r="AC24" s="75" t="s">
        <v>47</v>
      </c>
    </row>
    <row r="25" spans="1:32" ht="15" customHeight="1">
      <c r="A25" s="226">
        <v>16</v>
      </c>
      <c r="B25" s="130">
        <v>44734.452777777777</v>
      </c>
      <c r="C25" s="323" t="s">
        <v>140</v>
      </c>
      <c r="D25" s="64" t="s">
        <v>49</v>
      </c>
      <c r="E25" s="64" t="s">
        <v>141</v>
      </c>
      <c r="F25" s="64" t="s">
        <v>124</v>
      </c>
      <c r="G25" s="64" t="s">
        <v>36</v>
      </c>
      <c r="H25" s="76">
        <v>13645001</v>
      </c>
      <c r="I25" s="127" t="s">
        <v>142</v>
      </c>
      <c r="J25" s="64" t="s">
        <v>70</v>
      </c>
      <c r="K25" s="64" t="s">
        <v>39</v>
      </c>
      <c r="L25" s="75">
        <v>1</v>
      </c>
      <c r="M25" s="75">
        <v>1</v>
      </c>
      <c r="N25" s="48" t="s">
        <v>143</v>
      </c>
      <c r="O25" s="91" t="s">
        <v>144</v>
      </c>
      <c r="P25" s="64" t="s">
        <v>42</v>
      </c>
      <c r="Q25" s="64" t="s">
        <v>58</v>
      </c>
      <c r="R25" s="75" t="s">
        <v>44</v>
      </c>
      <c r="S25" s="75" t="s">
        <v>45</v>
      </c>
      <c r="T25" s="87" t="s">
        <v>44</v>
      </c>
      <c r="Z25" s="82">
        <f>H25-Y25</f>
        <v>13645001</v>
      </c>
      <c r="AA25" s="80">
        <v>44746</v>
      </c>
      <c r="AB25" s="253" t="s">
        <v>74</v>
      </c>
      <c r="AC25" s="75" t="s">
        <v>47</v>
      </c>
      <c r="AF25" s="64" t="str">
        <f t="shared" si="1"/>
        <v>AMAM SUKRIYANTO</v>
      </c>
    </row>
    <row r="26" spans="1:32" ht="15" customHeight="1">
      <c r="A26" s="226">
        <v>16</v>
      </c>
      <c r="B26" s="130">
        <v>44734.452777777777</v>
      </c>
      <c r="C26" s="323" t="s">
        <v>140</v>
      </c>
      <c r="D26" s="64" t="s">
        <v>49</v>
      </c>
      <c r="E26" s="64" t="s">
        <v>141</v>
      </c>
      <c r="F26" s="64" t="s">
        <v>124</v>
      </c>
      <c r="G26" s="64" t="s">
        <v>36</v>
      </c>
      <c r="H26" s="76">
        <v>0</v>
      </c>
      <c r="I26" s="127" t="s">
        <v>142</v>
      </c>
      <c r="J26" s="64" t="s">
        <v>75</v>
      </c>
      <c r="K26" s="64" t="s">
        <v>39</v>
      </c>
      <c r="L26" s="75">
        <v>0</v>
      </c>
      <c r="M26" s="75">
        <v>1</v>
      </c>
      <c r="N26" s="48" t="s">
        <v>143</v>
      </c>
      <c r="O26" s="91" t="s">
        <v>145</v>
      </c>
      <c r="P26" s="64" t="s">
        <v>42</v>
      </c>
      <c r="Q26" s="64" t="s">
        <v>58</v>
      </c>
      <c r="R26" s="75" t="s">
        <v>44</v>
      </c>
      <c r="S26" s="75" t="s">
        <v>45</v>
      </c>
      <c r="T26" s="87" t="s">
        <v>44</v>
      </c>
      <c r="Z26" s="82">
        <v>0</v>
      </c>
      <c r="AA26" s="80">
        <v>44746</v>
      </c>
      <c r="AB26" s="253" t="s">
        <v>74</v>
      </c>
      <c r="AC26" s="75" t="s">
        <v>47</v>
      </c>
    </row>
    <row r="27" spans="1:32" ht="15" customHeight="1">
      <c r="A27" s="226">
        <v>16</v>
      </c>
      <c r="B27" s="130">
        <v>44734.452777777777</v>
      </c>
      <c r="C27" s="323" t="s">
        <v>140</v>
      </c>
      <c r="D27" s="64" t="s">
        <v>49</v>
      </c>
      <c r="E27" s="64" t="s">
        <v>141</v>
      </c>
      <c r="F27" s="64" t="s">
        <v>124</v>
      </c>
      <c r="G27" s="64" t="s">
        <v>36</v>
      </c>
      <c r="H27" s="76">
        <v>0</v>
      </c>
      <c r="I27" s="127" t="s">
        <v>142</v>
      </c>
      <c r="J27" s="64" t="s">
        <v>75</v>
      </c>
      <c r="K27" s="64" t="s">
        <v>39</v>
      </c>
      <c r="L27" s="75">
        <v>0</v>
      </c>
      <c r="M27" s="75">
        <v>1</v>
      </c>
      <c r="N27" s="48" t="s">
        <v>143</v>
      </c>
      <c r="O27" s="91" t="s">
        <v>146</v>
      </c>
      <c r="P27" s="64" t="s">
        <v>42</v>
      </c>
      <c r="Q27" s="64" t="s">
        <v>58</v>
      </c>
      <c r="R27" s="75" t="s">
        <v>44</v>
      </c>
      <c r="S27" s="75" t="s">
        <v>45</v>
      </c>
      <c r="T27" s="87" t="s">
        <v>44</v>
      </c>
      <c r="Z27" s="82">
        <v>0</v>
      </c>
      <c r="AA27" s="80">
        <v>44746</v>
      </c>
      <c r="AB27" s="253" t="s">
        <v>74</v>
      </c>
      <c r="AC27" s="75" t="s">
        <v>47</v>
      </c>
    </row>
    <row r="28" spans="1:32" ht="15" customHeight="1">
      <c r="A28" s="226">
        <v>16</v>
      </c>
      <c r="B28" s="130">
        <v>44734.452777777777</v>
      </c>
      <c r="C28" s="323" t="s">
        <v>140</v>
      </c>
      <c r="D28" s="64" t="s">
        <v>49</v>
      </c>
      <c r="E28" s="64" t="s">
        <v>141</v>
      </c>
      <c r="F28" s="64" t="s">
        <v>124</v>
      </c>
      <c r="G28" s="64" t="s">
        <v>36</v>
      </c>
      <c r="H28" s="76">
        <v>0</v>
      </c>
      <c r="I28" s="127" t="s">
        <v>142</v>
      </c>
      <c r="J28" s="64" t="s">
        <v>75</v>
      </c>
      <c r="K28" s="64" t="s">
        <v>39</v>
      </c>
      <c r="L28" s="75">
        <v>0</v>
      </c>
      <c r="M28" s="75">
        <v>1</v>
      </c>
      <c r="N28" s="48" t="s">
        <v>143</v>
      </c>
      <c r="O28" s="91" t="s">
        <v>147</v>
      </c>
      <c r="P28" s="64" t="s">
        <v>42</v>
      </c>
      <c r="Q28" s="64" t="s">
        <v>58</v>
      </c>
      <c r="R28" s="75" t="s">
        <v>44</v>
      </c>
      <c r="S28" s="75" t="s">
        <v>45</v>
      </c>
      <c r="T28" s="87" t="s">
        <v>44</v>
      </c>
      <c r="Z28" s="82">
        <v>0</v>
      </c>
      <c r="AA28" s="80">
        <v>44746</v>
      </c>
      <c r="AB28" s="253" t="s">
        <v>74</v>
      </c>
      <c r="AC28" s="75" t="s">
        <v>47</v>
      </c>
    </row>
    <row r="29" spans="1:32" ht="15" customHeight="1">
      <c r="A29" s="226">
        <v>16</v>
      </c>
      <c r="B29" s="130">
        <v>44734.452777777777</v>
      </c>
      <c r="C29" s="323" t="s">
        <v>140</v>
      </c>
      <c r="D29" s="64" t="s">
        <v>49</v>
      </c>
      <c r="E29" s="64" t="s">
        <v>141</v>
      </c>
      <c r="F29" s="64" t="s">
        <v>124</v>
      </c>
      <c r="G29" s="64" t="s">
        <v>36</v>
      </c>
      <c r="H29" s="76">
        <v>0</v>
      </c>
      <c r="I29" s="127" t="s">
        <v>142</v>
      </c>
      <c r="J29" s="64" t="s">
        <v>75</v>
      </c>
      <c r="K29" s="64" t="s">
        <v>39</v>
      </c>
      <c r="L29" s="75">
        <v>0</v>
      </c>
      <c r="M29" s="75">
        <v>1</v>
      </c>
      <c r="N29" s="48" t="s">
        <v>143</v>
      </c>
      <c r="O29" s="91" t="s">
        <v>148</v>
      </c>
      <c r="P29" s="64" t="s">
        <v>42</v>
      </c>
      <c r="Q29" s="64" t="s">
        <v>58</v>
      </c>
      <c r="R29" s="75" t="s">
        <v>44</v>
      </c>
      <c r="S29" s="75" t="s">
        <v>45</v>
      </c>
      <c r="T29" s="87" t="s">
        <v>44</v>
      </c>
      <c r="Z29" s="82">
        <v>0</v>
      </c>
      <c r="AA29" s="80">
        <v>44746</v>
      </c>
      <c r="AB29" s="253" t="s">
        <v>74</v>
      </c>
      <c r="AC29" s="75" t="s">
        <v>47</v>
      </c>
    </row>
    <row r="30" spans="1:32" ht="15" customHeight="1">
      <c r="A30" s="226">
        <v>16</v>
      </c>
      <c r="B30" s="130">
        <v>44734.452777777777</v>
      </c>
      <c r="C30" s="323" t="s">
        <v>140</v>
      </c>
      <c r="D30" s="64" t="s">
        <v>49</v>
      </c>
      <c r="E30" s="64" t="s">
        <v>141</v>
      </c>
      <c r="F30" s="64" t="s">
        <v>124</v>
      </c>
      <c r="G30" s="64" t="s">
        <v>36</v>
      </c>
      <c r="H30" s="76">
        <v>0</v>
      </c>
      <c r="I30" s="127" t="s">
        <v>142</v>
      </c>
      <c r="J30" s="64" t="s">
        <v>75</v>
      </c>
      <c r="K30" s="64" t="s">
        <v>39</v>
      </c>
      <c r="L30" s="75">
        <v>0</v>
      </c>
      <c r="M30" s="75">
        <v>1</v>
      </c>
      <c r="N30" s="48" t="s">
        <v>143</v>
      </c>
      <c r="O30" s="91" t="s">
        <v>149</v>
      </c>
      <c r="P30" s="64" t="s">
        <v>42</v>
      </c>
      <c r="Q30" s="64" t="s">
        <v>58</v>
      </c>
      <c r="R30" s="75" t="s">
        <v>44</v>
      </c>
      <c r="S30" s="75" t="s">
        <v>45</v>
      </c>
      <c r="T30" s="87" t="s">
        <v>44</v>
      </c>
      <c r="Z30" s="82">
        <v>0</v>
      </c>
      <c r="AA30" s="80">
        <v>44746</v>
      </c>
      <c r="AB30" s="253" t="s">
        <v>74</v>
      </c>
      <c r="AC30" s="75" t="s">
        <v>47</v>
      </c>
    </row>
    <row r="31" spans="1:32" ht="15" customHeight="1">
      <c r="A31" s="226">
        <v>16</v>
      </c>
      <c r="B31" s="130">
        <v>44734.452777777777</v>
      </c>
      <c r="C31" s="323" t="s">
        <v>140</v>
      </c>
      <c r="D31" s="64" t="s">
        <v>49</v>
      </c>
      <c r="E31" s="64" t="s">
        <v>141</v>
      </c>
      <c r="F31" s="64" t="s">
        <v>124</v>
      </c>
      <c r="G31" s="64" t="s">
        <v>36</v>
      </c>
      <c r="H31" s="76">
        <v>0</v>
      </c>
      <c r="I31" s="127" t="s">
        <v>142</v>
      </c>
      <c r="J31" s="64" t="s">
        <v>75</v>
      </c>
      <c r="K31" s="64" t="s">
        <v>39</v>
      </c>
      <c r="L31" s="75">
        <v>0</v>
      </c>
      <c r="M31" s="75">
        <v>1</v>
      </c>
      <c r="N31" s="48" t="s">
        <v>143</v>
      </c>
      <c r="O31" s="91" t="s">
        <v>150</v>
      </c>
      <c r="P31" s="64" t="s">
        <v>42</v>
      </c>
      <c r="Q31" s="64" t="s">
        <v>58</v>
      </c>
      <c r="R31" s="75" t="s">
        <v>44</v>
      </c>
      <c r="S31" s="75" t="s">
        <v>45</v>
      </c>
      <c r="T31" s="87" t="s">
        <v>44</v>
      </c>
      <c r="Z31" s="82">
        <v>0</v>
      </c>
      <c r="AA31" s="80">
        <v>44746</v>
      </c>
      <c r="AB31" s="253" t="s">
        <v>74</v>
      </c>
      <c r="AC31" s="75" t="s">
        <v>47</v>
      </c>
    </row>
    <row r="32" spans="1:32" ht="15" customHeight="1">
      <c r="A32" s="226">
        <v>17</v>
      </c>
      <c r="B32" s="130">
        <v>44734.462500000001</v>
      </c>
      <c r="C32" s="323" t="s">
        <v>151</v>
      </c>
      <c r="D32" s="64" t="s">
        <v>152</v>
      </c>
      <c r="E32" s="64" t="s">
        <v>153</v>
      </c>
      <c r="F32" s="64" t="s">
        <v>51</v>
      </c>
      <c r="G32" s="64" t="s">
        <v>52</v>
      </c>
      <c r="H32" s="92">
        <v>1959000</v>
      </c>
      <c r="I32" s="64" t="s">
        <v>53</v>
      </c>
      <c r="J32" s="64" t="s">
        <v>38</v>
      </c>
      <c r="K32" s="64" t="s">
        <v>39</v>
      </c>
      <c r="L32" s="75">
        <v>1</v>
      </c>
      <c r="M32" s="75">
        <v>1</v>
      </c>
      <c r="N32" s="48" t="s">
        <v>154</v>
      </c>
      <c r="O32" s="48" t="s">
        <v>155</v>
      </c>
      <c r="P32" s="64" t="s">
        <v>42</v>
      </c>
      <c r="Q32" s="64" t="s">
        <v>73</v>
      </c>
      <c r="R32" s="75" t="s">
        <v>44</v>
      </c>
      <c r="S32" s="75" t="s">
        <v>45</v>
      </c>
      <c r="T32" s="87" t="s">
        <v>44</v>
      </c>
      <c r="V32" s="82">
        <f>-1*4000</f>
        <v>-4000</v>
      </c>
      <c r="W32" s="82">
        <f>V32*11%</f>
        <v>-440</v>
      </c>
      <c r="X32" s="82">
        <f>-V32*2%</f>
        <v>80</v>
      </c>
      <c r="Z32" s="82">
        <f>H32+V32+W32+X32</f>
        <v>1954640</v>
      </c>
      <c r="AA32" s="80">
        <v>44746</v>
      </c>
      <c r="AB32" s="253" t="s">
        <v>66</v>
      </c>
      <c r="AC32" s="75" t="s">
        <v>47</v>
      </c>
    </row>
    <row r="33" spans="1:32" ht="15" customHeight="1">
      <c r="A33" s="226">
        <v>18</v>
      </c>
      <c r="B33" s="130">
        <v>44734.463888888888</v>
      </c>
      <c r="C33" s="323" t="s">
        <v>156</v>
      </c>
      <c r="D33" s="64" t="s">
        <v>157</v>
      </c>
      <c r="E33" s="64" t="s">
        <v>158</v>
      </c>
      <c r="F33" s="64" t="s">
        <v>51</v>
      </c>
      <c r="G33" s="64" t="s">
        <v>52</v>
      </c>
      <c r="H33" s="92">
        <v>2229000</v>
      </c>
      <c r="I33" s="64" t="s">
        <v>53</v>
      </c>
      <c r="J33" s="64" t="s">
        <v>54</v>
      </c>
      <c r="K33" s="64" t="s">
        <v>39</v>
      </c>
      <c r="L33" s="75">
        <v>1</v>
      </c>
      <c r="M33" s="75">
        <v>1</v>
      </c>
      <c r="N33" s="48" t="s">
        <v>159</v>
      </c>
      <c r="O33" s="48" t="s">
        <v>160</v>
      </c>
      <c r="P33" s="64" t="s">
        <v>42</v>
      </c>
      <c r="Q33" s="64" t="s">
        <v>58</v>
      </c>
      <c r="R33" s="75" t="s">
        <v>44</v>
      </c>
      <c r="S33" s="75" t="s">
        <v>45</v>
      </c>
      <c r="T33" s="87" t="s">
        <v>44</v>
      </c>
      <c r="V33" s="82">
        <f>-1*4000</f>
        <v>-4000</v>
      </c>
      <c r="W33" s="82">
        <f>V33*11%</f>
        <v>-440</v>
      </c>
      <c r="X33" s="82">
        <f>-V33*2%</f>
        <v>80</v>
      </c>
      <c r="Z33" s="82">
        <f>H33+V33+W33+X33</f>
        <v>2224640</v>
      </c>
      <c r="AA33" s="80">
        <v>44746</v>
      </c>
      <c r="AB33" s="253" t="s">
        <v>133</v>
      </c>
      <c r="AC33" s="75" t="s">
        <v>47</v>
      </c>
    </row>
    <row r="34" spans="1:32" ht="15" hidden="1" customHeight="1">
      <c r="A34" s="226">
        <v>19</v>
      </c>
      <c r="B34" s="130">
        <v>44734.488194444442</v>
      </c>
      <c r="C34" s="64" t="s">
        <v>32</v>
      </c>
      <c r="D34" s="64" t="s">
        <v>49</v>
      </c>
      <c r="E34" s="64" t="s">
        <v>161</v>
      </c>
      <c r="F34" s="64" t="s">
        <v>124</v>
      </c>
      <c r="G34" s="64" t="s">
        <v>36</v>
      </c>
      <c r="H34" s="76">
        <v>1955000</v>
      </c>
      <c r="I34" s="127" t="s">
        <v>162</v>
      </c>
      <c r="J34" s="64" t="s">
        <v>38</v>
      </c>
      <c r="K34" s="64" t="s">
        <v>39</v>
      </c>
      <c r="L34" s="75">
        <v>1</v>
      </c>
      <c r="M34" s="75">
        <v>1</v>
      </c>
      <c r="N34" s="48" t="s">
        <v>163</v>
      </c>
      <c r="O34" s="64" t="s">
        <v>164</v>
      </c>
      <c r="P34" s="64" t="s">
        <v>42</v>
      </c>
      <c r="Q34" s="64" t="s">
        <v>58</v>
      </c>
      <c r="R34" s="75" t="s">
        <v>44</v>
      </c>
      <c r="S34" s="75" t="s">
        <v>45</v>
      </c>
      <c r="T34" s="87" t="s">
        <v>44</v>
      </c>
      <c r="Z34" s="82">
        <f>H34</f>
        <v>1955000</v>
      </c>
      <c r="AA34" s="80">
        <v>44746</v>
      </c>
      <c r="AB34" s="253" t="s">
        <v>128</v>
      </c>
      <c r="AC34" s="75" t="s">
        <v>47</v>
      </c>
      <c r="AF34" s="64" t="str">
        <f t="shared" si="1"/>
        <v>BUDI SISWANTO BIN M. OERIP SOEDJARWO</v>
      </c>
    </row>
    <row r="35" spans="1:32" ht="15" customHeight="1">
      <c r="A35" s="226">
        <v>20</v>
      </c>
      <c r="B35" s="130">
        <v>44734.509027777778</v>
      </c>
      <c r="C35" s="323" t="s">
        <v>165</v>
      </c>
      <c r="D35" s="64" t="s">
        <v>152</v>
      </c>
      <c r="E35" s="64" t="s">
        <v>166</v>
      </c>
      <c r="F35" s="64" t="s">
        <v>51</v>
      </c>
      <c r="G35" s="64" t="s">
        <v>52</v>
      </c>
      <c r="H35" s="92">
        <v>2599000</v>
      </c>
      <c r="I35" s="64" t="s">
        <v>53</v>
      </c>
      <c r="J35" s="64" t="s">
        <v>83</v>
      </c>
      <c r="K35" s="64" t="s">
        <v>39</v>
      </c>
      <c r="L35" s="75">
        <v>1</v>
      </c>
      <c r="M35" s="75">
        <v>1</v>
      </c>
      <c r="N35" s="48" t="s">
        <v>167</v>
      </c>
      <c r="O35" s="64" t="s">
        <v>168</v>
      </c>
      <c r="P35" s="64" t="s">
        <v>42</v>
      </c>
      <c r="Q35" s="78" t="s">
        <v>169</v>
      </c>
      <c r="R35" s="75" t="s">
        <v>44</v>
      </c>
      <c r="S35" s="75" t="s">
        <v>45</v>
      </c>
      <c r="T35" s="87" t="s">
        <v>44</v>
      </c>
      <c r="V35" s="82">
        <f>-1*4000</f>
        <v>-4000</v>
      </c>
      <c r="W35" s="82">
        <f>V35*11%</f>
        <v>-440</v>
      </c>
      <c r="X35" s="82">
        <f>-V35*2%</f>
        <v>80</v>
      </c>
      <c r="Z35" s="82">
        <f>H35+V35+W35+X35</f>
        <v>2594640</v>
      </c>
      <c r="AA35" s="80">
        <v>44746</v>
      </c>
      <c r="AB35" s="253" t="s">
        <v>59</v>
      </c>
      <c r="AC35" s="75" t="s">
        <v>47</v>
      </c>
    </row>
    <row r="36" spans="1:32" ht="15" customHeight="1">
      <c r="A36" s="226">
        <v>21</v>
      </c>
      <c r="B36" s="130">
        <v>44734.147916666669</v>
      </c>
      <c r="C36" s="323" t="s">
        <v>170</v>
      </c>
      <c r="D36" s="64" t="s">
        <v>152</v>
      </c>
      <c r="E36" s="64" t="s">
        <v>171</v>
      </c>
      <c r="F36" s="64" t="s">
        <v>124</v>
      </c>
      <c r="G36" s="64" t="s">
        <v>36</v>
      </c>
      <c r="H36" s="92">
        <v>2595002</v>
      </c>
      <c r="I36" s="64" t="s">
        <v>53</v>
      </c>
      <c r="J36" s="64" t="s">
        <v>83</v>
      </c>
      <c r="K36" s="64" t="s">
        <v>39</v>
      </c>
      <c r="L36" s="75">
        <v>1</v>
      </c>
      <c r="M36" s="75">
        <v>1</v>
      </c>
      <c r="N36" s="48" t="s">
        <v>172</v>
      </c>
      <c r="O36" s="64" t="s">
        <v>173</v>
      </c>
      <c r="P36" s="64" t="s">
        <v>42</v>
      </c>
      <c r="Q36" s="78" t="s">
        <v>174</v>
      </c>
      <c r="R36" s="75" t="s">
        <v>44</v>
      </c>
      <c r="S36" s="75" t="s">
        <v>45</v>
      </c>
      <c r="T36" s="87" t="s">
        <v>44</v>
      </c>
      <c r="Z36" s="82">
        <f>H36-Y36</f>
        <v>2595002</v>
      </c>
      <c r="AA36" s="80">
        <v>44746</v>
      </c>
      <c r="AB36" s="253" t="s">
        <v>133</v>
      </c>
      <c r="AC36" s="75" t="s">
        <v>47</v>
      </c>
      <c r="AF36" s="64" t="str">
        <f t="shared" si="1"/>
        <v>NOOR SETYO BUDI HADIYANTO</v>
      </c>
    </row>
    <row r="37" spans="1:32" ht="15" customHeight="1">
      <c r="A37" s="226">
        <v>22</v>
      </c>
      <c r="B37" s="130">
        <v>44735.390972222223</v>
      </c>
      <c r="C37" s="323" t="s">
        <v>175</v>
      </c>
      <c r="D37" s="64" t="s">
        <v>152</v>
      </c>
      <c r="E37" s="64" t="s">
        <v>176</v>
      </c>
      <c r="F37" s="64" t="s">
        <v>124</v>
      </c>
      <c r="G37" s="64" t="s">
        <v>36</v>
      </c>
      <c r="H37" s="76">
        <v>1955002</v>
      </c>
      <c r="I37" s="127" t="s">
        <v>177</v>
      </c>
      <c r="J37" s="64" t="s">
        <v>38</v>
      </c>
      <c r="K37" s="64" t="s">
        <v>39</v>
      </c>
      <c r="L37" s="75">
        <v>1</v>
      </c>
      <c r="M37" s="75">
        <v>1</v>
      </c>
      <c r="N37" s="48" t="s">
        <v>178</v>
      </c>
      <c r="O37" s="64" t="s">
        <v>179</v>
      </c>
      <c r="P37" s="64" t="s">
        <v>42</v>
      </c>
      <c r="Q37" s="78" t="s">
        <v>180</v>
      </c>
      <c r="R37" s="75" t="s">
        <v>44</v>
      </c>
      <c r="S37" s="75" t="s">
        <v>45</v>
      </c>
      <c r="T37" s="87" t="s">
        <v>44</v>
      </c>
      <c r="Z37" s="82">
        <f>H37-Y37</f>
        <v>1955002</v>
      </c>
      <c r="AA37" s="80">
        <v>44746</v>
      </c>
      <c r="AB37" s="253" t="s">
        <v>66</v>
      </c>
      <c r="AC37" s="75" t="s">
        <v>47</v>
      </c>
      <c r="AF37" s="64" t="str">
        <f t="shared" si="1"/>
        <v>TUBAN SAPARYONO</v>
      </c>
    </row>
    <row r="38" spans="1:32" ht="15" customHeight="1">
      <c r="A38" s="226">
        <v>23</v>
      </c>
      <c r="B38" s="105">
        <v>44735.486111111109</v>
      </c>
      <c r="C38" s="326" t="s">
        <v>181</v>
      </c>
      <c r="D38" s="48" t="s">
        <v>33</v>
      </c>
      <c r="E38" s="48" t="s">
        <v>182</v>
      </c>
      <c r="F38" s="64" t="s">
        <v>124</v>
      </c>
      <c r="G38" s="64" t="s">
        <v>36</v>
      </c>
      <c r="H38" s="49">
        <v>1955001</v>
      </c>
      <c r="I38" s="127" t="s">
        <v>183</v>
      </c>
      <c r="J38" s="64" t="s">
        <v>38</v>
      </c>
      <c r="K38" s="64" t="s">
        <v>39</v>
      </c>
      <c r="L38" s="75">
        <v>1</v>
      </c>
      <c r="M38" s="75">
        <v>1</v>
      </c>
      <c r="N38" s="48" t="s">
        <v>184</v>
      </c>
      <c r="O38" s="64" t="s">
        <v>185</v>
      </c>
      <c r="P38" s="64" t="s">
        <v>42</v>
      </c>
      <c r="Q38" s="78" t="s">
        <v>121</v>
      </c>
      <c r="R38" s="75" t="s">
        <v>44</v>
      </c>
      <c r="S38" s="75" t="s">
        <v>45</v>
      </c>
      <c r="T38" s="87" t="s">
        <v>44</v>
      </c>
      <c r="Z38" s="82">
        <f>H38-Y38</f>
        <v>1955001</v>
      </c>
      <c r="AA38" s="80">
        <v>44746</v>
      </c>
      <c r="AB38" s="306" t="s">
        <v>186</v>
      </c>
      <c r="AC38" s="75" t="s">
        <v>47</v>
      </c>
      <c r="AF38" s="64" t="str">
        <f t="shared" si="1"/>
        <v xml:space="preserve">
ENY PURWANTI</v>
      </c>
    </row>
    <row r="39" spans="1:32" ht="15" customHeight="1">
      <c r="A39" s="226">
        <v>24</v>
      </c>
      <c r="B39" s="105">
        <v>44735.504166666666</v>
      </c>
      <c r="C39" s="326" t="s">
        <v>187</v>
      </c>
      <c r="D39" s="48" t="s">
        <v>33</v>
      </c>
      <c r="E39" s="48" t="s">
        <v>188</v>
      </c>
      <c r="F39" s="64" t="s">
        <v>124</v>
      </c>
      <c r="G39" s="64" t="s">
        <v>36</v>
      </c>
      <c r="H39" s="49">
        <v>1945001</v>
      </c>
      <c r="I39" s="127" t="s">
        <v>189</v>
      </c>
      <c r="J39" s="64" t="s">
        <v>190</v>
      </c>
      <c r="K39" s="64" t="s">
        <v>39</v>
      </c>
      <c r="L39" s="75">
        <v>1</v>
      </c>
      <c r="M39" s="75">
        <v>1</v>
      </c>
      <c r="N39" s="48" t="s">
        <v>191</v>
      </c>
      <c r="O39" s="64" t="s">
        <v>192</v>
      </c>
      <c r="P39" s="64" t="s">
        <v>42</v>
      </c>
      <c r="Q39" s="78" t="s">
        <v>43</v>
      </c>
      <c r="R39" s="75" t="s">
        <v>44</v>
      </c>
      <c r="S39" s="75" t="s">
        <v>45</v>
      </c>
      <c r="T39" s="87" t="s">
        <v>44</v>
      </c>
      <c r="Z39" s="82">
        <f>H39-Y39</f>
        <v>1945001</v>
      </c>
      <c r="AA39" s="80">
        <v>44746</v>
      </c>
      <c r="AB39" s="253" t="s">
        <v>59</v>
      </c>
      <c r="AC39" s="75" t="s">
        <v>47</v>
      </c>
      <c r="AF39" s="64" t="str">
        <f t="shared" si="1"/>
        <v>SHINTA LISTIANI POERNOMO</v>
      </c>
    </row>
    <row r="40" spans="1:32" ht="15" customHeight="1">
      <c r="A40" s="226">
        <v>25</v>
      </c>
      <c r="B40" s="130">
        <v>44735.041666666664</v>
      </c>
      <c r="C40" s="323" t="s">
        <v>193</v>
      </c>
      <c r="D40" s="64" t="s">
        <v>152</v>
      </c>
      <c r="E40" s="64" t="s">
        <v>194</v>
      </c>
      <c r="F40" s="64" t="s">
        <v>51</v>
      </c>
      <c r="G40" s="64" t="s">
        <v>52</v>
      </c>
      <c r="H40" s="63">
        <v>1959000</v>
      </c>
      <c r="I40" s="64" t="s">
        <v>53</v>
      </c>
      <c r="J40" s="64" t="s">
        <v>38</v>
      </c>
      <c r="K40" s="64" t="s">
        <v>39</v>
      </c>
      <c r="L40" s="75">
        <v>1</v>
      </c>
      <c r="M40" s="75">
        <v>1</v>
      </c>
      <c r="N40" s="48" t="s">
        <v>195</v>
      </c>
      <c r="O40" s="64" t="s">
        <v>196</v>
      </c>
      <c r="P40" s="64" t="s">
        <v>42</v>
      </c>
      <c r="Q40" s="78" t="s">
        <v>127</v>
      </c>
      <c r="R40" s="75" t="s">
        <v>44</v>
      </c>
      <c r="S40" s="75" t="s">
        <v>45</v>
      </c>
      <c r="T40" s="87" t="s">
        <v>44</v>
      </c>
      <c r="V40" s="82">
        <f>-1*4000</f>
        <v>-4000</v>
      </c>
      <c r="W40" s="82">
        <f>V40*11%</f>
        <v>-440</v>
      </c>
      <c r="X40" s="82">
        <f>-V40*2%</f>
        <v>80</v>
      </c>
      <c r="Z40" s="82">
        <f>H40+V40+W40+X40</f>
        <v>1954640</v>
      </c>
      <c r="AA40" s="80">
        <v>44746</v>
      </c>
      <c r="AB40" s="306" t="s">
        <v>66</v>
      </c>
      <c r="AC40" s="75" t="s">
        <v>47</v>
      </c>
    </row>
    <row r="41" spans="1:32" ht="15" customHeight="1">
      <c r="A41" s="226">
        <v>26</v>
      </c>
      <c r="B41" s="105">
        <v>44735.068055555559</v>
      </c>
      <c r="C41" s="48" t="s">
        <v>197</v>
      </c>
      <c r="D41" s="48" t="s">
        <v>33</v>
      </c>
      <c r="E41" s="64" t="s">
        <v>198</v>
      </c>
      <c r="F41" s="64" t="s">
        <v>124</v>
      </c>
      <c r="G41" s="64" t="s">
        <v>36</v>
      </c>
      <c r="H41" s="76">
        <v>1955000</v>
      </c>
      <c r="I41" s="64" t="s">
        <v>53</v>
      </c>
      <c r="J41" s="64" t="s">
        <v>38</v>
      </c>
      <c r="K41" s="64" t="s">
        <v>39</v>
      </c>
      <c r="L41" s="75">
        <v>1</v>
      </c>
      <c r="M41" s="75">
        <v>1</v>
      </c>
      <c r="N41" s="48" t="s">
        <v>199</v>
      </c>
      <c r="O41" s="64" t="s">
        <v>200</v>
      </c>
      <c r="P41" s="64" t="s">
        <v>42</v>
      </c>
      <c r="Q41" s="78" t="s">
        <v>43</v>
      </c>
      <c r="R41" s="75" t="s">
        <v>44</v>
      </c>
      <c r="S41" s="75" t="s">
        <v>45</v>
      </c>
      <c r="T41" s="87" t="s">
        <v>44</v>
      </c>
      <c r="Z41" s="82">
        <f>H41-Y41</f>
        <v>1955000</v>
      </c>
      <c r="AA41" s="80">
        <v>44746</v>
      </c>
      <c r="AB41" s="306" t="s">
        <v>66</v>
      </c>
      <c r="AC41" s="75" t="s">
        <v>47</v>
      </c>
      <c r="AF41" s="64" t="str">
        <f t="shared" si="1"/>
        <v>SUCI ASTUTI</v>
      </c>
    </row>
    <row r="42" spans="1:32" ht="15" customHeight="1">
      <c r="A42" s="226">
        <v>27</v>
      </c>
      <c r="B42" s="130">
        <v>44735.321527777778</v>
      </c>
      <c r="C42" s="323" t="s">
        <v>201</v>
      </c>
      <c r="D42" s="64" t="s">
        <v>157</v>
      </c>
      <c r="E42" s="64" t="s">
        <v>202</v>
      </c>
      <c r="F42" s="64" t="s">
        <v>51</v>
      </c>
      <c r="G42" s="64" t="s">
        <v>52</v>
      </c>
      <c r="H42" s="63">
        <v>1959000</v>
      </c>
      <c r="I42" s="64" t="s">
        <v>53</v>
      </c>
      <c r="J42" s="64" t="s">
        <v>38</v>
      </c>
      <c r="K42" s="64" t="s">
        <v>39</v>
      </c>
      <c r="L42" s="75">
        <v>1</v>
      </c>
      <c r="M42" s="75">
        <v>1</v>
      </c>
      <c r="N42" s="48" t="s">
        <v>203</v>
      </c>
      <c r="O42" s="91" t="s">
        <v>1872</v>
      </c>
      <c r="P42" s="64" t="s">
        <v>42</v>
      </c>
      <c r="Q42" s="78" t="s">
        <v>127</v>
      </c>
      <c r="R42" s="75" t="s">
        <v>44</v>
      </c>
      <c r="S42" s="75" t="s">
        <v>45</v>
      </c>
      <c r="T42" s="87" t="s">
        <v>44</v>
      </c>
      <c r="V42" s="82">
        <f>-1*4000</f>
        <v>-4000</v>
      </c>
      <c r="W42" s="82">
        <f>V42*11%</f>
        <v>-440</v>
      </c>
      <c r="X42" s="82">
        <f>-V42*2%</f>
        <v>80</v>
      </c>
      <c r="Z42" s="82">
        <f>H42+V42+W42+X42</f>
        <v>1954640</v>
      </c>
      <c r="AA42" s="80">
        <v>44746</v>
      </c>
      <c r="AB42" s="306" t="s">
        <v>46</v>
      </c>
      <c r="AC42" s="75" t="s">
        <v>47</v>
      </c>
    </row>
    <row r="43" spans="1:32" ht="15" customHeight="1">
      <c r="A43" s="226">
        <v>28</v>
      </c>
      <c r="B43" s="105">
        <v>44736.30972222222</v>
      </c>
      <c r="C43" s="326" t="s">
        <v>204</v>
      </c>
      <c r="D43" s="48" t="s">
        <v>33</v>
      </c>
      <c r="E43" s="48" t="s">
        <v>205</v>
      </c>
      <c r="F43" s="64" t="s">
        <v>51</v>
      </c>
      <c r="G43" s="64" t="s">
        <v>52</v>
      </c>
      <c r="H43" s="49">
        <v>1959000</v>
      </c>
      <c r="I43" s="64" t="s">
        <v>53</v>
      </c>
      <c r="J43" s="64" t="s">
        <v>38</v>
      </c>
      <c r="K43" s="64" t="s">
        <v>39</v>
      </c>
      <c r="L43" s="75">
        <v>1</v>
      </c>
      <c r="M43" s="75">
        <v>1</v>
      </c>
      <c r="N43" s="48" t="s">
        <v>206</v>
      </c>
      <c r="O43" s="64" t="s">
        <v>207</v>
      </c>
      <c r="P43" s="64" t="s">
        <v>42</v>
      </c>
      <c r="Q43" s="78" t="s">
        <v>208</v>
      </c>
      <c r="R43" s="75" t="s">
        <v>44</v>
      </c>
      <c r="S43" s="75" t="s">
        <v>45</v>
      </c>
      <c r="T43" s="87" t="s">
        <v>44</v>
      </c>
      <c r="V43" s="82">
        <f>-1*4000</f>
        <v>-4000</v>
      </c>
      <c r="W43" s="82">
        <f>V43*11%</f>
        <v>-440</v>
      </c>
      <c r="X43" s="82">
        <f>-V43*2%</f>
        <v>80</v>
      </c>
      <c r="Z43" s="82">
        <f>H43+V43+W43+X43</f>
        <v>1954640</v>
      </c>
      <c r="AA43" s="80">
        <v>44746</v>
      </c>
      <c r="AB43" s="306" t="s">
        <v>46</v>
      </c>
      <c r="AC43" s="75" t="s">
        <v>47</v>
      </c>
    </row>
    <row r="44" spans="1:32" ht="15" customHeight="1">
      <c r="A44" s="226">
        <v>29</v>
      </c>
      <c r="B44" s="130">
        <v>44736.313194444447</v>
      </c>
      <c r="C44" s="323" t="s">
        <v>209</v>
      </c>
      <c r="D44" s="64" t="s">
        <v>152</v>
      </c>
      <c r="E44" s="64" t="s">
        <v>210</v>
      </c>
      <c r="F44" s="64" t="s">
        <v>124</v>
      </c>
      <c r="G44" s="64" t="s">
        <v>36</v>
      </c>
      <c r="H44" s="63">
        <v>1955002</v>
      </c>
      <c r="I44" s="64" t="s">
        <v>53</v>
      </c>
      <c r="J44" s="64" t="s">
        <v>38</v>
      </c>
      <c r="K44" s="64" t="s">
        <v>39</v>
      </c>
      <c r="L44" s="75">
        <v>1</v>
      </c>
      <c r="M44" s="75">
        <v>1</v>
      </c>
      <c r="N44" s="48" t="s">
        <v>211</v>
      </c>
      <c r="O44" s="64" t="s">
        <v>212</v>
      </c>
      <c r="P44" s="64" t="s">
        <v>57</v>
      </c>
      <c r="Q44" s="78" t="s">
        <v>58</v>
      </c>
      <c r="R44" s="75" t="s">
        <v>44</v>
      </c>
      <c r="S44" s="75" t="s">
        <v>45</v>
      </c>
      <c r="T44" s="87" t="s">
        <v>44</v>
      </c>
      <c r="Z44" s="82">
        <f>H44-Y44</f>
        <v>1955002</v>
      </c>
      <c r="AA44" s="80">
        <v>44746</v>
      </c>
      <c r="AB44" s="306" t="s">
        <v>66</v>
      </c>
      <c r="AC44" s="75" t="s">
        <v>47</v>
      </c>
      <c r="AF44" s="64" t="str">
        <f t="shared" si="1"/>
        <v xml:space="preserve">
HARI AHMAD SYAH</v>
      </c>
    </row>
    <row r="45" spans="1:32" ht="15" customHeight="1">
      <c r="A45" s="226">
        <v>30</v>
      </c>
      <c r="B45" s="105">
        <v>44736.351388888892</v>
      </c>
      <c r="C45" s="326" t="s">
        <v>213</v>
      </c>
      <c r="D45" s="48" t="s">
        <v>49</v>
      </c>
      <c r="E45" s="48" t="s">
        <v>214</v>
      </c>
      <c r="F45" s="64" t="s">
        <v>51</v>
      </c>
      <c r="G45" s="64" t="s">
        <v>52</v>
      </c>
      <c r="H45" s="49">
        <v>1959000</v>
      </c>
      <c r="I45" s="64" t="s">
        <v>53</v>
      </c>
      <c r="J45" s="64" t="s">
        <v>38</v>
      </c>
      <c r="K45" s="64" t="s">
        <v>39</v>
      </c>
      <c r="L45" s="75">
        <v>1</v>
      </c>
      <c r="M45" s="75">
        <v>1</v>
      </c>
      <c r="N45" s="48" t="s">
        <v>215</v>
      </c>
      <c r="O45" s="64" t="s">
        <v>216</v>
      </c>
      <c r="P45" s="64" t="s">
        <v>42</v>
      </c>
      <c r="Q45" s="78" t="s">
        <v>58</v>
      </c>
      <c r="R45" s="75" t="s">
        <v>44</v>
      </c>
      <c r="S45" s="75" t="s">
        <v>45</v>
      </c>
      <c r="T45" s="87" t="s">
        <v>44</v>
      </c>
      <c r="V45" s="82">
        <f>-1*4000</f>
        <v>-4000</v>
      </c>
      <c r="W45" s="82">
        <f>V45*11%</f>
        <v>-440</v>
      </c>
      <c r="X45" s="82">
        <f>-V45*2%</f>
        <v>80</v>
      </c>
      <c r="Z45" s="82">
        <f>H45+V45+W45+X45</f>
        <v>1954640</v>
      </c>
      <c r="AA45" s="80">
        <v>44746</v>
      </c>
      <c r="AB45" s="306" t="s">
        <v>66</v>
      </c>
      <c r="AC45" s="75" t="s">
        <v>47</v>
      </c>
    </row>
    <row r="46" spans="1:32" ht="15" customHeight="1">
      <c r="A46" s="226">
        <v>31</v>
      </c>
      <c r="B46" s="105">
        <v>44736.395833333336</v>
      </c>
      <c r="C46" s="326" t="s">
        <v>217</v>
      </c>
      <c r="D46" s="48" t="s">
        <v>49</v>
      </c>
      <c r="E46" s="48" t="s">
        <v>218</v>
      </c>
      <c r="F46" s="64" t="s">
        <v>51</v>
      </c>
      <c r="G46" s="64" t="s">
        <v>52</v>
      </c>
      <c r="H46" s="49">
        <v>3914000</v>
      </c>
      <c r="I46" s="64" t="s">
        <v>53</v>
      </c>
      <c r="J46" s="64" t="s">
        <v>38</v>
      </c>
      <c r="K46" s="64" t="s">
        <v>39</v>
      </c>
      <c r="L46" s="75">
        <v>1</v>
      </c>
      <c r="M46" s="75">
        <v>1</v>
      </c>
      <c r="N46" s="48" t="s">
        <v>219</v>
      </c>
      <c r="O46" s="91" t="s">
        <v>220</v>
      </c>
      <c r="P46" s="64" t="s">
        <v>42</v>
      </c>
      <c r="Q46" s="64" t="s">
        <v>58</v>
      </c>
      <c r="R46" s="75" t="s">
        <v>44</v>
      </c>
      <c r="S46" s="75" t="s">
        <v>45</v>
      </c>
      <c r="T46" s="87" t="s">
        <v>44</v>
      </c>
      <c r="V46" s="82">
        <f t="shared" ref="V46" si="5">-1*4000</f>
        <v>-4000</v>
      </c>
      <c r="W46" s="82">
        <f t="shared" ref="W46" si="6">V46*11%</f>
        <v>-440</v>
      </c>
      <c r="X46" s="82">
        <f t="shared" ref="X46" si="7">-V46*2%</f>
        <v>80</v>
      </c>
      <c r="Z46" s="82">
        <f>H46+V46+W46+X46</f>
        <v>3909640</v>
      </c>
      <c r="AA46" s="80">
        <v>44746</v>
      </c>
      <c r="AB46" s="306" t="s">
        <v>46</v>
      </c>
      <c r="AC46" s="75" t="s">
        <v>47</v>
      </c>
    </row>
    <row r="47" spans="1:32" ht="15" customHeight="1">
      <c r="A47" s="226">
        <v>31</v>
      </c>
      <c r="B47" s="105">
        <v>44736.395833333336</v>
      </c>
      <c r="C47" s="326" t="s">
        <v>217</v>
      </c>
      <c r="D47" s="48" t="s">
        <v>49</v>
      </c>
      <c r="E47" s="48" t="s">
        <v>218</v>
      </c>
      <c r="F47" s="64" t="s">
        <v>51</v>
      </c>
      <c r="G47" s="64" t="s">
        <v>52</v>
      </c>
      <c r="H47" s="49">
        <v>0</v>
      </c>
      <c r="I47" s="64" t="s">
        <v>53</v>
      </c>
      <c r="J47" s="64" t="s">
        <v>38</v>
      </c>
      <c r="K47" s="64" t="s">
        <v>39</v>
      </c>
      <c r="L47" s="75">
        <v>1</v>
      </c>
      <c r="M47" s="75">
        <v>1</v>
      </c>
      <c r="N47" s="48" t="s">
        <v>219</v>
      </c>
      <c r="O47" s="91" t="s">
        <v>221</v>
      </c>
      <c r="P47" s="64" t="s">
        <v>42</v>
      </c>
      <c r="Q47" s="64" t="s">
        <v>58</v>
      </c>
      <c r="R47" s="75" t="s">
        <v>44</v>
      </c>
      <c r="S47" s="75" t="s">
        <v>45</v>
      </c>
      <c r="T47" s="87" t="s">
        <v>44</v>
      </c>
      <c r="V47" s="82">
        <v>0</v>
      </c>
      <c r="W47" s="82">
        <v>0</v>
      </c>
      <c r="X47" s="82">
        <v>0</v>
      </c>
      <c r="Z47" s="82">
        <v>0</v>
      </c>
      <c r="AA47" s="80">
        <v>44746</v>
      </c>
      <c r="AB47" s="306" t="s">
        <v>46</v>
      </c>
      <c r="AC47" s="75" t="s">
        <v>47</v>
      </c>
    </row>
    <row r="48" spans="1:32" ht="15" customHeight="1">
      <c r="A48" s="226">
        <v>32</v>
      </c>
      <c r="B48" s="130">
        <v>44736.43472222222</v>
      </c>
      <c r="C48" s="323" t="s">
        <v>222</v>
      </c>
      <c r="D48" s="64" t="s">
        <v>152</v>
      </c>
      <c r="E48" s="64" t="s">
        <v>223</v>
      </c>
      <c r="F48" s="64" t="s">
        <v>124</v>
      </c>
      <c r="G48" s="64" t="s">
        <v>36</v>
      </c>
      <c r="H48" s="76">
        <v>2595002</v>
      </c>
      <c r="I48" s="127" t="s">
        <v>224</v>
      </c>
      <c r="J48" s="64" t="s">
        <v>83</v>
      </c>
      <c r="K48" s="64" t="s">
        <v>39</v>
      </c>
      <c r="L48" s="75">
        <v>1</v>
      </c>
      <c r="M48" s="75">
        <v>1</v>
      </c>
      <c r="N48" s="48" t="s">
        <v>225</v>
      </c>
      <c r="O48" s="64" t="s">
        <v>226</v>
      </c>
      <c r="P48" s="64" t="s">
        <v>65</v>
      </c>
      <c r="Q48" s="78" t="s">
        <v>227</v>
      </c>
      <c r="R48" s="75" t="s">
        <v>44</v>
      </c>
      <c r="S48" s="75" t="s">
        <v>45</v>
      </c>
      <c r="T48" s="87" t="s">
        <v>44</v>
      </c>
      <c r="Z48" s="82">
        <f>H48-Y48</f>
        <v>2595002</v>
      </c>
      <c r="AA48" s="80">
        <v>44746</v>
      </c>
      <c r="AB48" s="253" t="s">
        <v>59</v>
      </c>
      <c r="AC48" s="75" t="s">
        <v>47</v>
      </c>
      <c r="AF48" s="64" t="str">
        <f t="shared" si="1"/>
        <v xml:space="preserve">
MUHAMMAD BIN MUKSALMINA</v>
      </c>
    </row>
    <row r="49" spans="1:32" ht="15" hidden="1" customHeight="1">
      <c r="A49" s="226">
        <v>33</v>
      </c>
      <c r="B49" s="130">
        <v>44736.481249999997</v>
      </c>
      <c r="C49" s="64" t="s">
        <v>32</v>
      </c>
      <c r="D49" s="64" t="s">
        <v>49</v>
      </c>
      <c r="E49" s="64" t="s">
        <v>228</v>
      </c>
      <c r="F49" s="64" t="s">
        <v>124</v>
      </c>
      <c r="G49" s="64" t="s">
        <v>36</v>
      </c>
      <c r="H49" s="76">
        <v>1955000</v>
      </c>
      <c r="I49" s="127" t="s">
        <v>229</v>
      </c>
      <c r="J49" s="64" t="s">
        <v>38</v>
      </c>
      <c r="K49" s="64" t="s">
        <v>39</v>
      </c>
      <c r="L49" s="75">
        <v>1</v>
      </c>
      <c r="M49" s="75">
        <v>1</v>
      </c>
      <c r="N49" s="48" t="s">
        <v>230</v>
      </c>
      <c r="O49" s="64" t="s">
        <v>231</v>
      </c>
      <c r="P49" s="64" t="s">
        <v>42</v>
      </c>
      <c r="Q49" s="78" t="s">
        <v>127</v>
      </c>
      <c r="R49" s="75" t="s">
        <v>44</v>
      </c>
      <c r="S49" s="75" t="s">
        <v>45</v>
      </c>
      <c r="T49" s="87" t="s">
        <v>44</v>
      </c>
      <c r="Z49" s="82">
        <f>H49-Y49</f>
        <v>1955000</v>
      </c>
      <c r="AA49" s="80">
        <v>44746</v>
      </c>
      <c r="AB49" s="306" t="s">
        <v>66</v>
      </c>
      <c r="AC49" s="75" t="s">
        <v>47</v>
      </c>
      <c r="AF49" s="64" t="str">
        <f t="shared" si="1"/>
        <v>SIGIT HASTOWO</v>
      </c>
    </row>
    <row r="50" spans="1:32" s="96" customFormat="1" ht="15" hidden="1" customHeight="1">
      <c r="A50" s="95">
        <v>34</v>
      </c>
      <c r="B50" s="133">
        <v>44736.475694444445</v>
      </c>
      <c r="C50" s="96" t="s">
        <v>32</v>
      </c>
      <c r="D50" s="96" t="s">
        <v>49</v>
      </c>
      <c r="E50" s="96" t="s">
        <v>232</v>
      </c>
      <c r="F50" s="96" t="s">
        <v>124</v>
      </c>
      <c r="G50" s="96" t="s">
        <v>36</v>
      </c>
      <c r="H50" s="97">
        <v>4800000</v>
      </c>
      <c r="I50" s="98" t="s">
        <v>233</v>
      </c>
      <c r="J50" s="96" t="s">
        <v>190</v>
      </c>
      <c r="K50" s="96" t="s">
        <v>234</v>
      </c>
      <c r="L50" s="95">
        <v>1</v>
      </c>
      <c r="M50" s="95">
        <v>1</v>
      </c>
      <c r="N50" s="68" t="s">
        <v>235</v>
      </c>
      <c r="O50" s="99" t="s">
        <v>236</v>
      </c>
      <c r="P50" s="96" t="s">
        <v>42</v>
      </c>
      <c r="Q50" s="96" t="s">
        <v>234</v>
      </c>
      <c r="R50" s="95" t="s">
        <v>44</v>
      </c>
      <c r="S50" s="95" t="s">
        <v>45</v>
      </c>
      <c r="T50" s="95" t="s">
        <v>44</v>
      </c>
      <c r="Z50" s="97">
        <f>H50-Y50</f>
        <v>4800000</v>
      </c>
      <c r="AA50" s="100"/>
      <c r="AB50" s="303" t="s">
        <v>237</v>
      </c>
      <c r="AC50" s="75" t="s">
        <v>47</v>
      </c>
      <c r="AF50" s="96" t="str">
        <f t="shared" si="1"/>
        <v>EMIR FADLAN ASSYAROFAIN</v>
      </c>
    </row>
    <row r="51" spans="1:32" s="96" customFormat="1" ht="15" hidden="1" customHeight="1">
      <c r="A51" s="95">
        <v>34</v>
      </c>
      <c r="B51" s="133">
        <v>44736.475694444445</v>
      </c>
      <c r="C51" s="96" t="s">
        <v>32</v>
      </c>
      <c r="D51" s="96" t="s">
        <v>49</v>
      </c>
      <c r="E51" s="96" t="s">
        <v>232</v>
      </c>
      <c r="F51" s="96" t="s">
        <v>124</v>
      </c>
      <c r="G51" s="96" t="s">
        <v>36</v>
      </c>
      <c r="H51" s="97">
        <v>0</v>
      </c>
      <c r="I51" s="98" t="s">
        <v>233</v>
      </c>
      <c r="J51" s="96" t="s">
        <v>190</v>
      </c>
      <c r="K51" s="96" t="s">
        <v>234</v>
      </c>
      <c r="L51" s="95">
        <v>1</v>
      </c>
      <c r="M51" s="95">
        <v>1</v>
      </c>
      <c r="N51" s="68" t="s">
        <v>235</v>
      </c>
      <c r="O51" s="99" t="s">
        <v>238</v>
      </c>
      <c r="P51" s="96" t="s">
        <v>42</v>
      </c>
      <c r="Q51" s="96" t="s">
        <v>234</v>
      </c>
      <c r="R51" s="95" t="s">
        <v>44</v>
      </c>
      <c r="S51" s="95" t="s">
        <v>45</v>
      </c>
      <c r="T51" s="95" t="s">
        <v>44</v>
      </c>
      <c r="Z51" s="97">
        <v>0</v>
      </c>
      <c r="AA51" s="100"/>
      <c r="AB51" s="303" t="s">
        <v>237</v>
      </c>
      <c r="AC51" s="75" t="s">
        <v>47</v>
      </c>
    </row>
    <row r="52" spans="1:32" ht="15" customHeight="1">
      <c r="A52" s="226">
        <v>35</v>
      </c>
      <c r="B52" s="130">
        <v>44736.253472222219</v>
      </c>
      <c r="C52" s="323" t="s">
        <v>239</v>
      </c>
      <c r="D52" s="64" t="s">
        <v>152</v>
      </c>
      <c r="E52" s="64" t="s">
        <v>240</v>
      </c>
      <c r="F52" s="64" t="s">
        <v>51</v>
      </c>
      <c r="G52" s="64" t="s">
        <v>52</v>
      </c>
      <c r="H52" s="76">
        <v>1959000</v>
      </c>
      <c r="I52" s="127" t="s">
        <v>241</v>
      </c>
      <c r="J52" s="64" t="s">
        <v>38</v>
      </c>
      <c r="K52" s="64" t="s">
        <v>39</v>
      </c>
      <c r="L52" s="75">
        <v>1</v>
      </c>
      <c r="M52" s="75">
        <v>1</v>
      </c>
      <c r="N52" s="48" t="s">
        <v>242</v>
      </c>
      <c r="O52" s="64" t="s">
        <v>243</v>
      </c>
      <c r="P52" s="64" t="s">
        <v>42</v>
      </c>
      <c r="Q52" s="78" t="s">
        <v>127</v>
      </c>
      <c r="R52" s="75" t="s">
        <v>44</v>
      </c>
      <c r="S52" s="75" t="s">
        <v>45</v>
      </c>
      <c r="T52" s="87" t="s">
        <v>44</v>
      </c>
      <c r="V52" s="82">
        <f>-1*4000</f>
        <v>-4000</v>
      </c>
      <c r="W52" s="82">
        <f>V52*11%</f>
        <v>-440</v>
      </c>
      <c r="X52" s="82">
        <f>-V52*2%</f>
        <v>80</v>
      </c>
      <c r="Z52" s="82">
        <f>H52+V52+W52+X52</f>
        <v>1954640</v>
      </c>
      <c r="AA52" s="80">
        <v>44746</v>
      </c>
      <c r="AB52" s="253" t="s">
        <v>46</v>
      </c>
      <c r="AC52" s="75" t="s">
        <v>47</v>
      </c>
    </row>
    <row r="53" spans="1:32" s="96" customFormat="1" ht="15" hidden="1" customHeight="1">
      <c r="A53" s="95">
        <v>36</v>
      </c>
      <c r="B53" s="134">
        <v>44736.294444444444</v>
      </c>
      <c r="C53" s="66" t="s">
        <v>32</v>
      </c>
      <c r="D53" s="66" t="s">
        <v>157</v>
      </c>
      <c r="E53" s="66" t="s">
        <v>244</v>
      </c>
      <c r="F53" s="68" t="s">
        <v>124</v>
      </c>
      <c r="G53" s="68" t="s">
        <v>36</v>
      </c>
      <c r="H53" s="284">
        <v>2400000</v>
      </c>
      <c r="I53" s="101" t="s">
        <v>245</v>
      </c>
      <c r="J53" s="96" t="s">
        <v>246</v>
      </c>
      <c r="K53" s="96" t="s">
        <v>234</v>
      </c>
      <c r="L53" s="95">
        <v>1</v>
      </c>
      <c r="M53" s="95">
        <v>1</v>
      </c>
      <c r="N53" s="68" t="s">
        <v>247</v>
      </c>
      <c r="O53" s="66" t="s">
        <v>248</v>
      </c>
      <c r="P53" s="96" t="s">
        <v>42</v>
      </c>
      <c r="Q53" s="102" t="s">
        <v>234</v>
      </c>
      <c r="R53" s="95" t="s">
        <v>44</v>
      </c>
      <c r="S53" s="95" t="s">
        <v>45</v>
      </c>
      <c r="T53" s="95" t="s">
        <v>44</v>
      </c>
      <c r="Z53" s="97">
        <f>H53-Y53</f>
        <v>2400000</v>
      </c>
      <c r="AA53" s="100"/>
      <c r="AB53" s="303" t="s">
        <v>237</v>
      </c>
      <c r="AC53" s="75" t="s">
        <v>47</v>
      </c>
      <c r="AF53" s="96" t="str">
        <f>UPPER(O53)</f>
        <v>KELUARGA BESAR BRILIFE KANTOR WILAYAH PADANG</v>
      </c>
    </row>
    <row r="54" spans="1:32" ht="15" customHeight="1">
      <c r="A54" s="226">
        <v>37</v>
      </c>
      <c r="B54" s="105">
        <v>44737.498611111114</v>
      </c>
      <c r="C54" s="326" t="s">
        <v>249</v>
      </c>
      <c r="D54" s="48" t="s">
        <v>49</v>
      </c>
      <c r="E54" s="48" t="s">
        <v>250</v>
      </c>
      <c r="F54" s="64" t="s">
        <v>51</v>
      </c>
      <c r="G54" s="48" t="s">
        <v>52</v>
      </c>
      <c r="H54" s="76">
        <v>1949000</v>
      </c>
      <c r="I54" s="64" t="s">
        <v>53</v>
      </c>
      <c r="J54" s="64" t="s">
        <v>190</v>
      </c>
      <c r="K54" s="64" t="s">
        <v>39</v>
      </c>
      <c r="L54" s="75">
        <v>1</v>
      </c>
      <c r="M54" s="75">
        <v>1</v>
      </c>
      <c r="N54" s="48" t="s">
        <v>251</v>
      </c>
      <c r="O54" s="64" t="s">
        <v>252</v>
      </c>
      <c r="P54" s="64" t="s">
        <v>42</v>
      </c>
      <c r="Q54" s="78" t="s">
        <v>121</v>
      </c>
      <c r="R54" s="75" t="s">
        <v>44</v>
      </c>
      <c r="S54" s="75" t="s">
        <v>45</v>
      </c>
      <c r="T54" s="87" t="s">
        <v>44</v>
      </c>
      <c r="V54" s="82">
        <f>-1*4000</f>
        <v>-4000</v>
      </c>
      <c r="W54" s="82">
        <f>V54*11%</f>
        <v>-440</v>
      </c>
      <c r="X54" s="82">
        <f>-V54*2%</f>
        <v>80</v>
      </c>
      <c r="Z54" s="82">
        <f>H54+V54+W54+X54</f>
        <v>1944640</v>
      </c>
      <c r="AA54" s="80">
        <v>44746</v>
      </c>
      <c r="AB54" s="253" t="s">
        <v>59</v>
      </c>
      <c r="AC54" s="75" t="s">
        <v>47</v>
      </c>
    </row>
    <row r="55" spans="1:32" ht="15" customHeight="1">
      <c r="A55" s="226">
        <v>38</v>
      </c>
      <c r="B55" s="105">
        <v>44738.438888888886</v>
      </c>
      <c r="C55" s="326" t="s">
        <v>253</v>
      </c>
      <c r="D55" s="48" t="s">
        <v>49</v>
      </c>
      <c r="E55" s="48" t="s">
        <v>254</v>
      </c>
      <c r="F55" s="64" t="s">
        <v>124</v>
      </c>
      <c r="G55" s="48" t="s">
        <v>36</v>
      </c>
      <c r="H55" s="76">
        <v>1955001</v>
      </c>
      <c r="I55" s="64" t="s">
        <v>53</v>
      </c>
      <c r="J55" s="64" t="s">
        <v>38</v>
      </c>
      <c r="K55" s="64" t="s">
        <v>39</v>
      </c>
      <c r="L55" s="75">
        <v>1</v>
      </c>
      <c r="M55" s="75">
        <v>1</v>
      </c>
      <c r="N55" s="48" t="s">
        <v>255</v>
      </c>
      <c r="O55" s="285" t="s">
        <v>256</v>
      </c>
      <c r="P55" s="64" t="s">
        <v>42</v>
      </c>
      <c r="Q55" s="78" t="s">
        <v>43</v>
      </c>
      <c r="R55" s="75" t="s">
        <v>44</v>
      </c>
      <c r="S55" s="75" t="s">
        <v>45</v>
      </c>
      <c r="T55" s="87" t="s">
        <v>44</v>
      </c>
      <c r="Z55" s="82">
        <f>H55-Y55</f>
        <v>1955001</v>
      </c>
      <c r="AA55" s="80">
        <v>44746</v>
      </c>
      <c r="AB55" s="253" t="s">
        <v>46</v>
      </c>
      <c r="AC55" s="75" t="s">
        <v>47</v>
      </c>
      <c r="AF55" s="64" t="str">
        <f t="shared" si="1"/>
        <v>IRWAN ROESMAWAN</v>
      </c>
    </row>
    <row r="56" spans="1:32" ht="15" customHeight="1">
      <c r="A56" s="226">
        <v>39</v>
      </c>
      <c r="B56" s="105">
        <v>44738.257638888892</v>
      </c>
      <c r="C56" s="326" t="s">
        <v>257</v>
      </c>
      <c r="D56" s="48" t="s">
        <v>33</v>
      </c>
      <c r="E56" s="48" t="s">
        <v>258</v>
      </c>
      <c r="F56" s="64" t="s">
        <v>124</v>
      </c>
      <c r="G56" s="48" t="s">
        <v>36</v>
      </c>
      <c r="H56" s="76">
        <v>1955002</v>
      </c>
      <c r="I56" s="64" t="s">
        <v>53</v>
      </c>
      <c r="J56" s="64" t="s">
        <v>38</v>
      </c>
      <c r="K56" s="64" t="s">
        <v>39</v>
      </c>
      <c r="L56" s="75">
        <v>1</v>
      </c>
      <c r="M56" s="75">
        <v>1</v>
      </c>
      <c r="N56" s="48" t="s">
        <v>259</v>
      </c>
      <c r="O56" s="65" t="s">
        <v>260</v>
      </c>
      <c r="P56" s="64" t="s">
        <v>42</v>
      </c>
      <c r="Q56" s="78" t="s">
        <v>121</v>
      </c>
      <c r="R56" s="75" t="s">
        <v>44</v>
      </c>
      <c r="S56" s="75" t="s">
        <v>45</v>
      </c>
      <c r="T56" s="87" t="s">
        <v>44</v>
      </c>
      <c r="Z56" s="82">
        <f>H56-Y56</f>
        <v>1955002</v>
      </c>
      <c r="AA56" s="80">
        <v>44746</v>
      </c>
      <c r="AB56" s="306" t="s">
        <v>66</v>
      </c>
      <c r="AC56" s="75" t="s">
        <v>47</v>
      </c>
      <c r="AF56" s="64" t="str">
        <f t="shared" si="1"/>
        <v xml:space="preserve">
YUNI KHODIJAH</v>
      </c>
    </row>
    <row r="57" spans="1:32" ht="15" customHeight="1">
      <c r="A57" s="226">
        <v>40</v>
      </c>
      <c r="B57" s="105">
        <v>44739.199305555558</v>
      </c>
      <c r="C57" s="326" t="s">
        <v>261</v>
      </c>
      <c r="D57" s="48" t="s">
        <v>49</v>
      </c>
      <c r="E57" s="48" t="s">
        <v>262</v>
      </c>
      <c r="F57" s="55" t="s">
        <v>51</v>
      </c>
      <c r="G57" s="55" t="s">
        <v>52</v>
      </c>
      <c r="H57" s="103">
        <v>2229000</v>
      </c>
      <c r="I57" s="64" t="s">
        <v>53</v>
      </c>
      <c r="J57" s="64" t="s">
        <v>54</v>
      </c>
      <c r="K57" s="64" t="s">
        <v>39</v>
      </c>
      <c r="L57" s="75">
        <v>1</v>
      </c>
      <c r="M57" s="75">
        <v>1</v>
      </c>
      <c r="N57" s="48" t="s">
        <v>263</v>
      </c>
      <c r="O57" s="48" t="s">
        <v>264</v>
      </c>
      <c r="P57" s="64" t="s">
        <v>42</v>
      </c>
      <c r="Q57" s="78" t="s">
        <v>43</v>
      </c>
      <c r="R57" s="75" t="s">
        <v>44</v>
      </c>
      <c r="S57" s="75" t="s">
        <v>45</v>
      </c>
      <c r="T57" s="87" t="s">
        <v>44</v>
      </c>
      <c r="V57" s="324">
        <f>-1*4000</f>
        <v>-4000</v>
      </c>
      <c r="W57" s="324">
        <f>V57*11%</f>
        <v>-440</v>
      </c>
      <c r="X57" s="324">
        <f>-V57*2%</f>
        <v>80</v>
      </c>
      <c r="Y57" s="257"/>
      <c r="Z57" s="324">
        <f>H57+V57+W57+X57</f>
        <v>2224640</v>
      </c>
      <c r="AA57" s="80">
        <v>44746</v>
      </c>
      <c r="AB57" s="253" t="s">
        <v>59</v>
      </c>
      <c r="AC57" s="75" t="s">
        <v>47</v>
      </c>
    </row>
    <row r="58" spans="1:32" ht="15" customHeight="1">
      <c r="A58" s="226">
        <v>41</v>
      </c>
      <c r="B58" s="105">
        <v>44739.382638888892</v>
      </c>
      <c r="C58" s="326" t="s">
        <v>265</v>
      </c>
      <c r="D58" s="48" t="s">
        <v>49</v>
      </c>
      <c r="E58" s="48" t="s">
        <v>266</v>
      </c>
      <c r="F58" s="55" t="s">
        <v>51</v>
      </c>
      <c r="G58" s="48" t="s">
        <v>52</v>
      </c>
      <c r="H58" s="49">
        <v>1959000</v>
      </c>
      <c r="I58" s="64" t="s">
        <v>53</v>
      </c>
      <c r="J58" s="64" t="s">
        <v>38</v>
      </c>
      <c r="K58" s="64" t="s">
        <v>39</v>
      </c>
      <c r="L58" s="75">
        <v>1</v>
      </c>
      <c r="M58" s="75">
        <v>1</v>
      </c>
      <c r="N58" s="48" t="s">
        <v>267</v>
      </c>
      <c r="O58" s="48" t="s">
        <v>268</v>
      </c>
      <c r="P58" s="64" t="s">
        <v>42</v>
      </c>
      <c r="Q58" s="78" t="s">
        <v>208</v>
      </c>
      <c r="R58" s="75" t="s">
        <v>44</v>
      </c>
      <c r="S58" s="75" t="s">
        <v>45</v>
      </c>
      <c r="T58" s="87" t="s">
        <v>44</v>
      </c>
      <c r="V58" s="324">
        <f>-1*4000</f>
        <v>-4000</v>
      </c>
      <c r="W58" s="324">
        <f>V58*11%</f>
        <v>-440</v>
      </c>
      <c r="X58" s="324">
        <f>-V58*2%</f>
        <v>80</v>
      </c>
      <c r="Y58" s="257"/>
      <c r="Z58" s="324">
        <f>H58+V58+W58+X58</f>
        <v>1954640</v>
      </c>
      <c r="AA58" s="80">
        <v>44746</v>
      </c>
      <c r="AB58" s="306" t="s">
        <v>66</v>
      </c>
      <c r="AC58" s="75" t="s">
        <v>47</v>
      </c>
    </row>
    <row r="59" spans="1:32" ht="15" customHeight="1">
      <c r="A59" s="226">
        <v>42</v>
      </c>
      <c r="B59" s="130">
        <v>44739.503472222219</v>
      </c>
      <c r="C59" s="323" t="s">
        <v>269</v>
      </c>
      <c r="D59" s="64" t="s">
        <v>152</v>
      </c>
      <c r="E59" s="64" t="s">
        <v>270</v>
      </c>
      <c r="F59" s="55" t="s">
        <v>51</v>
      </c>
      <c r="G59" s="55" t="s">
        <v>52</v>
      </c>
      <c r="H59" s="267">
        <v>2599000</v>
      </c>
      <c r="I59" s="64" t="s">
        <v>53</v>
      </c>
      <c r="J59" s="64" t="s">
        <v>83</v>
      </c>
      <c r="K59" s="64" t="s">
        <v>39</v>
      </c>
      <c r="L59" s="75">
        <v>1</v>
      </c>
      <c r="M59" s="75">
        <v>1</v>
      </c>
      <c r="N59" s="48" t="s">
        <v>271</v>
      </c>
      <c r="O59" s="64" t="s">
        <v>272</v>
      </c>
      <c r="P59" s="64" t="s">
        <v>42</v>
      </c>
      <c r="Q59" s="78" t="s">
        <v>127</v>
      </c>
      <c r="R59" s="75" t="s">
        <v>44</v>
      </c>
      <c r="S59" s="75" t="s">
        <v>45</v>
      </c>
      <c r="T59" s="87" t="s">
        <v>44</v>
      </c>
      <c r="V59" s="324">
        <f>-1*4000</f>
        <v>-4000</v>
      </c>
      <c r="W59" s="324">
        <f>V59*11%</f>
        <v>-440</v>
      </c>
      <c r="X59" s="324">
        <f>-V59*2%</f>
        <v>80</v>
      </c>
      <c r="Y59" s="257"/>
      <c r="Z59" s="324">
        <f>H59+V59+W59+X59</f>
        <v>2594640</v>
      </c>
      <c r="AA59" s="80">
        <v>44746</v>
      </c>
      <c r="AB59" s="253" t="s">
        <v>59</v>
      </c>
      <c r="AC59" s="75" t="s">
        <v>47</v>
      </c>
    </row>
    <row r="60" spans="1:32" ht="15" customHeight="1">
      <c r="A60" s="226">
        <v>43</v>
      </c>
      <c r="B60" s="130">
        <v>44739.520138888889</v>
      </c>
      <c r="C60" s="323" t="s">
        <v>273</v>
      </c>
      <c r="D60" s="64" t="s">
        <v>152</v>
      </c>
      <c r="E60" s="64" t="s">
        <v>274</v>
      </c>
      <c r="F60" s="48" t="s">
        <v>124</v>
      </c>
      <c r="G60" s="48" t="s">
        <v>36</v>
      </c>
      <c r="H60" s="103">
        <v>15570001</v>
      </c>
      <c r="I60" s="64" t="s">
        <v>53</v>
      </c>
      <c r="J60" s="64" t="s">
        <v>83</v>
      </c>
      <c r="K60" s="64" t="s">
        <v>39</v>
      </c>
      <c r="L60" s="75">
        <v>1</v>
      </c>
      <c r="M60" s="75">
        <v>1</v>
      </c>
      <c r="N60" s="48" t="s">
        <v>275</v>
      </c>
      <c r="O60" s="73" t="s">
        <v>276</v>
      </c>
      <c r="P60" s="64" t="s">
        <v>42</v>
      </c>
      <c r="Q60" s="64" t="s">
        <v>277</v>
      </c>
      <c r="R60" s="75" t="s">
        <v>44</v>
      </c>
      <c r="S60" s="75" t="s">
        <v>45</v>
      </c>
      <c r="T60" s="87" t="s">
        <v>44</v>
      </c>
      <c r="Z60" s="82">
        <f t="shared" ref="Z60:Z70" si="8">H60-Y60</f>
        <v>15570001</v>
      </c>
      <c r="AA60" s="80">
        <v>44746</v>
      </c>
      <c r="AB60" s="253" t="s">
        <v>133</v>
      </c>
      <c r="AC60" s="75" t="s">
        <v>47</v>
      </c>
      <c r="AF60" s="64" t="str">
        <f>UPPER(O60)</f>
        <v>ARWAN ZAMRONI</v>
      </c>
    </row>
    <row r="61" spans="1:32" ht="15" customHeight="1">
      <c r="A61" s="226">
        <v>43</v>
      </c>
      <c r="B61" s="130">
        <v>44739.520138888889</v>
      </c>
      <c r="C61" s="323" t="s">
        <v>273</v>
      </c>
      <c r="D61" s="64" t="s">
        <v>152</v>
      </c>
      <c r="E61" s="64" t="s">
        <v>274</v>
      </c>
      <c r="F61" s="48" t="s">
        <v>124</v>
      </c>
      <c r="G61" s="48" t="s">
        <v>36</v>
      </c>
      <c r="H61" s="103">
        <v>0</v>
      </c>
      <c r="I61" s="64" t="s">
        <v>53</v>
      </c>
      <c r="J61" s="64" t="s">
        <v>83</v>
      </c>
      <c r="K61" s="64" t="s">
        <v>39</v>
      </c>
      <c r="L61" s="75">
        <v>1</v>
      </c>
      <c r="M61" s="75">
        <v>1</v>
      </c>
      <c r="N61" s="48" t="s">
        <v>275</v>
      </c>
      <c r="O61" s="73" t="s">
        <v>278</v>
      </c>
      <c r="P61" s="64" t="s">
        <v>42</v>
      </c>
      <c r="Q61" s="64" t="s">
        <v>277</v>
      </c>
      <c r="R61" s="75" t="s">
        <v>44</v>
      </c>
      <c r="S61" s="75" t="s">
        <v>45</v>
      </c>
      <c r="T61" s="87" t="s">
        <v>44</v>
      </c>
      <c r="Z61" s="82">
        <v>0</v>
      </c>
      <c r="AA61" s="80">
        <v>44746</v>
      </c>
      <c r="AB61" s="253" t="s">
        <v>133</v>
      </c>
      <c r="AC61" s="75" t="s">
        <v>47</v>
      </c>
    </row>
    <row r="62" spans="1:32" ht="20.25" customHeight="1">
      <c r="A62" s="226">
        <v>43</v>
      </c>
      <c r="B62" s="130">
        <v>44739.520138888889</v>
      </c>
      <c r="C62" s="323" t="s">
        <v>273</v>
      </c>
      <c r="D62" s="64" t="s">
        <v>152</v>
      </c>
      <c r="E62" s="64" t="s">
        <v>274</v>
      </c>
      <c r="F62" s="48" t="s">
        <v>124</v>
      </c>
      <c r="G62" s="48" t="s">
        <v>36</v>
      </c>
      <c r="H62" s="103">
        <v>0</v>
      </c>
      <c r="I62" s="64" t="s">
        <v>53</v>
      </c>
      <c r="J62" s="64" t="s">
        <v>83</v>
      </c>
      <c r="K62" s="64" t="s">
        <v>39</v>
      </c>
      <c r="L62" s="75">
        <v>1</v>
      </c>
      <c r="M62" s="75">
        <v>1</v>
      </c>
      <c r="N62" s="48" t="s">
        <v>275</v>
      </c>
      <c r="O62" s="73" t="s">
        <v>279</v>
      </c>
      <c r="P62" s="64" t="s">
        <v>42</v>
      </c>
      <c r="Q62" s="64" t="s">
        <v>277</v>
      </c>
      <c r="R62" s="75" t="s">
        <v>44</v>
      </c>
      <c r="S62" s="75" t="s">
        <v>45</v>
      </c>
      <c r="T62" s="87" t="s">
        <v>44</v>
      </c>
      <c r="Z62" s="82">
        <v>0</v>
      </c>
      <c r="AA62" s="80">
        <v>44746</v>
      </c>
      <c r="AB62" s="253" t="s">
        <v>133</v>
      </c>
      <c r="AC62" s="75" t="s">
        <v>47</v>
      </c>
    </row>
    <row r="63" spans="1:32" ht="21" customHeight="1">
      <c r="A63" s="226">
        <v>43</v>
      </c>
      <c r="B63" s="130">
        <v>44739.520138888889</v>
      </c>
      <c r="C63" s="323" t="s">
        <v>273</v>
      </c>
      <c r="D63" s="64" t="s">
        <v>152</v>
      </c>
      <c r="E63" s="64" t="s">
        <v>274</v>
      </c>
      <c r="F63" s="48" t="s">
        <v>124</v>
      </c>
      <c r="G63" s="48" t="s">
        <v>36</v>
      </c>
      <c r="H63" s="103">
        <v>0</v>
      </c>
      <c r="I63" s="64" t="s">
        <v>53</v>
      </c>
      <c r="J63" s="64" t="s">
        <v>83</v>
      </c>
      <c r="K63" s="64" t="s">
        <v>39</v>
      </c>
      <c r="L63" s="75">
        <v>1</v>
      </c>
      <c r="M63" s="75">
        <v>1</v>
      </c>
      <c r="N63" s="48" t="s">
        <v>275</v>
      </c>
      <c r="O63" s="73" t="s">
        <v>280</v>
      </c>
      <c r="P63" s="64" t="s">
        <v>42</v>
      </c>
      <c r="Q63" s="64" t="s">
        <v>277</v>
      </c>
      <c r="R63" s="75" t="s">
        <v>44</v>
      </c>
      <c r="S63" s="75" t="s">
        <v>45</v>
      </c>
      <c r="T63" s="87" t="s">
        <v>44</v>
      </c>
      <c r="Z63" s="82">
        <v>0</v>
      </c>
      <c r="AA63" s="80">
        <v>44746</v>
      </c>
      <c r="AB63" s="253" t="s">
        <v>133</v>
      </c>
      <c r="AC63" s="75" t="s">
        <v>47</v>
      </c>
    </row>
    <row r="64" spans="1:32" ht="31.5" customHeight="1">
      <c r="A64" s="226">
        <v>43</v>
      </c>
      <c r="B64" s="130">
        <v>44739.520138888889</v>
      </c>
      <c r="C64" s="323" t="s">
        <v>273</v>
      </c>
      <c r="D64" s="64" t="s">
        <v>152</v>
      </c>
      <c r="E64" s="64" t="s">
        <v>274</v>
      </c>
      <c r="F64" s="48" t="s">
        <v>124</v>
      </c>
      <c r="G64" s="48" t="s">
        <v>36</v>
      </c>
      <c r="H64" s="103">
        <v>0</v>
      </c>
      <c r="I64" s="64" t="s">
        <v>53</v>
      </c>
      <c r="J64" s="64" t="s">
        <v>83</v>
      </c>
      <c r="K64" s="64" t="s">
        <v>39</v>
      </c>
      <c r="L64" s="75">
        <v>1</v>
      </c>
      <c r="M64" s="75">
        <v>1</v>
      </c>
      <c r="N64" s="48" t="s">
        <v>275</v>
      </c>
      <c r="O64" s="73" t="s">
        <v>281</v>
      </c>
      <c r="P64" s="64" t="s">
        <v>42</v>
      </c>
      <c r="Q64" s="64" t="s">
        <v>277</v>
      </c>
      <c r="R64" s="75" t="s">
        <v>44</v>
      </c>
      <c r="S64" s="75" t="s">
        <v>45</v>
      </c>
      <c r="T64" s="87" t="s">
        <v>44</v>
      </c>
      <c r="Z64" s="82">
        <v>0</v>
      </c>
      <c r="AA64" s="80">
        <v>44746</v>
      </c>
      <c r="AB64" s="253" t="s">
        <v>133</v>
      </c>
      <c r="AC64" s="75" t="s">
        <v>47</v>
      </c>
    </row>
    <row r="65" spans="1:32" ht="15" customHeight="1">
      <c r="A65" s="226">
        <v>43</v>
      </c>
      <c r="B65" s="130">
        <v>44739.520138888889</v>
      </c>
      <c r="C65" s="323" t="s">
        <v>273</v>
      </c>
      <c r="D65" s="64" t="s">
        <v>152</v>
      </c>
      <c r="E65" s="64" t="s">
        <v>274</v>
      </c>
      <c r="F65" s="48" t="s">
        <v>124</v>
      </c>
      <c r="G65" s="48" t="s">
        <v>36</v>
      </c>
      <c r="H65" s="103">
        <v>0</v>
      </c>
      <c r="I65" s="64" t="s">
        <v>53</v>
      </c>
      <c r="J65" s="64" t="s">
        <v>83</v>
      </c>
      <c r="K65" s="64" t="s">
        <v>39</v>
      </c>
      <c r="L65" s="75">
        <v>1</v>
      </c>
      <c r="M65" s="75">
        <v>1</v>
      </c>
      <c r="N65" s="48" t="s">
        <v>275</v>
      </c>
      <c r="O65" s="73" t="s">
        <v>282</v>
      </c>
      <c r="P65" s="64" t="s">
        <v>42</v>
      </c>
      <c r="Q65" s="64" t="s">
        <v>277</v>
      </c>
      <c r="R65" s="75" t="s">
        <v>44</v>
      </c>
      <c r="S65" s="75" t="s">
        <v>45</v>
      </c>
      <c r="T65" s="87" t="s">
        <v>44</v>
      </c>
      <c r="Z65" s="82">
        <v>0</v>
      </c>
      <c r="AA65" s="80">
        <v>44746</v>
      </c>
      <c r="AB65" s="253" t="s">
        <v>133</v>
      </c>
      <c r="AC65" s="75" t="s">
        <v>47</v>
      </c>
    </row>
    <row r="66" spans="1:32" ht="15" hidden="1" customHeight="1">
      <c r="A66" s="226">
        <v>44</v>
      </c>
      <c r="B66" s="130">
        <v>44739.443055555559</v>
      </c>
      <c r="C66" s="64" t="s">
        <v>32</v>
      </c>
      <c r="D66" s="64" t="s">
        <v>49</v>
      </c>
      <c r="E66" s="64" t="s">
        <v>283</v>
      </c>
      <c r="F66" s="64" t="s">
        <v>124</v>
      </c>
      <c r="G66" s="64" t="s">
        <v>36</v>
      </c>
      <c r="H66" s="76">
        <v>1955000</v>
      </c>
      <c r="I66" s="127" t="s">
        <v>284</v>
      </c>
      <c r="J66" s="64" t="s">
        <v>38</v>
      </c>
      <c r="K66" s="64" t="s">
        <v>39</v>
      </c>
      <c r="L66" s="75">
        <v>1</v>
      </c>
      <c r="M66" s="75">
        <v>1</v>
      </c>
      <c r="N66" s="48" t="s">
        <v>285</v>
      </c>
      <c r="O66" s="64" t="s">
        <v>286</v>
      </c>
      <c r="P66" s="64" t="s">
        <v>42</v>
      </c>
      <c r="Q66" s="78" t="s">
        <v>208</v>
      </c>
      <c r="R66" s="75" t="s">
        <v>44</v>
      </c>
      <c r="S66" s="75" t="s">
        <v>45</v>
      </c>
      <c r="T66" s="87" t="s">
        <v>44</v>
      </c>
      <c r="Z66" s="82">
        <f t="shared" si="8"/>
        <v>1955000</v>
      </c>
      <c r="AA66" s="80">
        <v>44746</v>
      </c>
      <c r="AB66" s="253" t="s">
        <v>128</v>
      </c>
      <c r="AC66" s="75" t="s">
        <v>47</v>
      </c>
      <c r="AF66" s="64" t="str">
        <f t="shared" si="1"/>
        <v>HENRY SAPUTRA</v>
      </c>
    </row>
    <row r="67" spans="1:32" ht="15" hidden="1" customHeight="1">
      <c r="A67" s="226">
        <v>45</v>
      </c>
      <c r="B67" s="130">
        <v>44739.48333333333</v>
      </c>
      <c r="C67" s="64" t="s">
        <v>32</v>
      </c>
      <c r="D67" s="64" t="s">
        <v>49</v>
      </c>
      <c r="E67" s="64" t="s">
        <v>287</v>
      </c>
      <c r="F67" s="64" t="s">
        <v>124</v>
      </c>
      <c r="G67" s="64" t="s">
        <v>36</v>
      </c>
      <c r="H67" s="76">
        <v>1949000</v>
      </c>
      <c r="I67" s="127" t="s">
        <v>288</v>
      </c>
      <c r="J67" s="64" t="s">
        <v>190</v>
      </c>
      <c r="K67" s="64" t="s">
        <v>39</v>
      </c>
      <c r="L67" s="75">
        <v>1</v>
      </c>
      <c r="M67" s="75">
        <v>1</v>
      </c>
      <c r="N67" s="48" t="s">
        <v>289</v>
      </c>
      <c r="O67" s="64" t="s">
        <v>290</v>
      </c>
      <c r="P67" s="64" t="s">
        <v>42</v>
      </c>
      <c r="Q67" s="78" t="s">
        <v>86</v>
      </c>
      <c r="R67" s="75" t="s">
        <v>44</v>
      </c>
      <c r="S67" s="75" t="s">
        <v>45</v>
      </c>
      <c r="T67" s="87" t="s">
        <v>44</v>
      </c>
      <c r="Z67" s="82">
        <f t="shared" si="8"/>
        <v>1949000</v>
      </c>
      <c r="AA67" s="80">
        <v>44746</v>
      </c>
      <c r="AB67" s="176" t="s">
        <v>59</v>
      </c>
      <c r="AC67" s="75" t="s">
        <v>47</v>
      </c>
      <c r="AF67" s="64" t="str">
        <f t="shared" si="1"/>
        <v>NIZAR M. DZAKI</v>
      </c>
    </row>
    <row r="68" spans="1:32" ht="15" customHeight="1">
      <c r="A68" s="226">
        <v>46</v>
      </c>
      <c r="B68" s="130">
        <v>44739.159722222219</v>
      </c>
      <c r="C68" s="323" t="s">
        <v>291</v>
      </c>
      <c r="D68" s="64" t="s">
        <v>49</v>
      </c>
      <c r="E68" s="64" t="s">
        <v>292</v>
      </c>
      <c r="F68" s="64" t="s">
        <v>124</v>
      </c>
      <c r="G68" s="64" t="s">
        <v>36</v>
      </c>
      <c r="H68" s="76">
        <v>2595002</v>
      </c>
      <c r="I68" s="127" t="s">
        <v>293</v>
      </c>
      <c r="J68" s="64" t="s">
        <v>83</v>
      </c>
      <c r="K68" s="64" t="s">
        <v>39</v>
      </c>
      <c r="L68" s="75">
        <v>1</v>
      </c>
      <c r="M68" s="75">
        <v>1</v>
      </c>
      <c r="N68" s="48" t="s">
        <v>294</v>
      </c>
      <c r="O68" s="276" t="s">
        <v>295</v>
      </c>
      <c r="P68" s="64" t="s">
        <v>42</v>
      </c>
      <c r="Q68" s="64" t="s">
        <v>58</v>
      </c>
      <c r="R68" s="75" t="s">
        <v>44</v>
      </c>
      <c r="S68" s="75" t="s">
        <v>45</v>
      </c>
      <c r="T68" s="87" t="s">
        <v>44</v>
      </c>
      <c r="Z68" s="82">
        <f t="shared" si="8"/>
        <v>2595002</v>
      </c>
      <c r="AA68" s="80">
        <v>44746</v>
      </c>
      <c r="AB68" s="176" t="s">
        <v>59</v>
      </c>
      <c r="AC68" s="75" t="s">
        <v>47</v>
      </c>
      <c r="AF68" s="64" t="str">
        <f t="shared" si="1"/>
        <v>R.SENO ADJI DAN KELUARGA</v>
      </c>
    </row>
    <row r="69" spans="1:32" s="96" customFormat="1" ht="15" hidden="1" customHeight="1">
      <c r="A69" s="95">
        <v>47</v>
      </c>
      <c r="B69" s="134">
        <v>44739.068749999999</v>
      </c>
      <c r="C69" s="68" t="s">
        <v>32</v>
      </c>
      <c r="D69" s="68" t="s">
        <v>49</v>
      </c>
      <c r="E69" s="68" t="s">
        <v>296</v>
      </c>
      <c r="F69" s="66" t="s">
        <v>124</v>
      </c>
      <c r="G69" s="68" t="s">
        <v>36</v>
      </c>
      <c r="H69" s="104">
        <v>2400000</v>
      </c>
      <c r="I69" s="98" t="s">
        <v>297</v>
      </c>
      <c r="J69" s="96" t="s">
        <v>246</v>
      </c>
      <c r="K69" s="96" t="s">
        <v>234</v>
      </c>
      <c r="L69" s="95">
        <v>1</v>
      </c>
      <c r="M69" s="95">
        <v>1</v>
      </c>
      <c r="N69" s="68" t="s">
        <v>298</v>
      </c>
      <c r="O69" s="68" t="s">
        <v>299</v>
      </c>
      <c r="P69" s="96" t="s">
        <v>42</v>
      </c>
      <c r="Q69" s="102" t="s">
        <v>234</v>
      </c>
      <c r="R69" s="95" t="s">
        <v>44</v>
      </c>
      <c r="S69" s="178" t="s">
        <v>300</v>
      </c>
      <c r="T69" s="95" t="s">
        <v>44</v>
      </c>
      <c r="Z69" s="97">
        <f t="shared" si="8"/>
        <v>2400000</v>
      </c>
      <c r="AA69" s="95"/>
      <c r="AB69" s="68" t="s">
        <v>237</v>
      </c>
      <c r="AC69" s="75" t="s">
        <v>47</v>
      </c>
      <c r="AF69" s="96" t="str">
        <f t="shared" si="1"/>
        <v>M. RAFIQ DEWAJI BIN BAMBANG WIDIHASMORO</v>
      </c>
    </row>
    <row r="70" spans="1:32" s="96" customFormat="1" ht="15" hidden="1" customHeight="1">
      <c r="A70" s="95">
        <v>48</v>
      </c>
      <c r="B70" s="133">
        <v>44739.272222222222</v>
      </c>
      <c r="C70" s="96" t="s">
        <v>32</v>
      </c>
      <c r="D70" s="96" t="s">
        <v>33</v>
      </c>
      <c r="E70" s="96" t="s">
        <v>301</v>
      </c>
      <c r="F70" s="96" t="s">
        <v>124</v>
      </c>
      <c r="G70" s="96" t="s">
        <v>36</v>
      </c>
      <c r="H70" s="286">
        <v>2500000</v>
      </c>
      <c r="I70" s="98" t="s">
        <v>302</v>
      </c>
      <c r="J70" s="287" t="s">
        <v>246</v>
      </c>
      <c r="K70" s="96" t="s">
        <v>234</v>
      </c>
      <c r="L70" s="95">
        <v>1</v>
      </c>
      <c r="M70" s="95">
        <v>1</v>
      </c>
      <c r="N70" s="68" t="s">
        <v>303</v>
      </c>
      <c r="O70" s="96" t="s">
        <v>304</v>
      </c>
      <c r="P70" s="96" t="s">
        <v>42</v>
      </c>
      <c r="Q70" s="102" t="s">
        <v>234</v>
      </c>
      <c r="R70" s="95" t="s">
        <v>44</v>
      </c>
      <c r="S70" s="178" t="s">
        <v>300</v>
      </c>
      <c r="T70" s="95" t="s">
        <v>44</v>
      </c>
      <c r="Z70" s="97">
        <f t="shared" si="8"/>
        <v>2500000</v>
      </c>
      <c r="AA70" s="95"/>
      <c r="AB70" s="68" t="s">
        <v>237</v>
      </c>
      <c r="AC70" s="75" t="s">
        <v>47</v>
      </c>
      <c r="AF70" s="96" t="str">
        <f t="shared" si="1"/>
        <v>AULIA PRARIADI WIBOWO</v>
      </c>
    </row>
    <row r="71" spans="1:32" ht="15" customHeight="1">
      <c r="A71" s="226">
        <v>49</v>
      </c>
      <c r="B71" s="105">
        <v>44739.195138888892</v>
      </c>
      <c r="C71" s="326" t="s">
        <v>305</v>
      </c>
      <c r="D71" s="48" t="s">
        <v>49</v>
      </c>
      <c r="E71" s="48" t="s">
        <v>306</v>
      </c>
      <c r="F71" s="48" t="s">
        <v>51</v>
      </c>
      <c r="G71" s="48" t="s">
        <v>307</v>
      </c>
      <c r="H71" s="49">
        <v>3894000</v>
      </c>
      <c r="I71" s="64" t="s">
        <v>53</v>
      </c>
      <c r="J71" s="64" t="s">
        <v>190</v>
      </c>
      <c r="K71" s="64" t="s">
        <v>39</v>
      </c>
      <c r="L71" s="75">
        <v>1</v>
      </c>
      <c r="M71" s="75">
        <v>1</v>
      </c>
      <c r="N71" s="48" t="s">
        <v>308</v>
      </c>
      <c r="O71" s="55" t="s">
        <v>309</v>
      </c>
      <c r="P71" s="64" t="s">
        <v>57</v>
      </c>
      <c r="Q71" s="64" t="s">
        <v>58</v>
      </c>
      <c r="R71" s="75" t="s">
        <v>44</v>
      </c>
      <c r="S71" s="75" t="s">
        <v>45</v>
      </c>
      <c r="T71" s="87" t="s">
        <v>44</v>
      </c>
      <c r="V71" s="324">
        <f>-1*4000</f>
        <v>-4000</v>
      </c>
      <c r="W71" s="324">
        <f>V71*11%</f>
        <v>-440</v>
      </c>
      <c r="X71" s="324">
        <f>-V71*2%</f>
        <v>80</v>
      </c>
      <c r="Y71" s="257"/>
      <c r="Z71" s="324">
        <f>H71+V71+W71+X71</f>
        <v>3889640</v>
      </c>
      <c r="AA71" s="80">
        <v>44746</v>
      </c>
      <c r="AB71" s="176" t="s">
        <v>133</v>
      </c>
      <c r="AC71" s="75" t="s">
        <v>47</v>
      </c>
    </row>
    <row r="72" spans="1:32" ht="15" customHeight="1">
      <c r="A72" s="226">
        <v>49</v>
      </c>
      <c r="B72" s="105">
        <v>44739.195138888892</v>
      </c>
      <c r="C72" s="326" t="s">
        <v>305</v>
      </c>
      <c r="D72" s="48" t="s">
        <v>49</v>
      </c>
      <c r="E72" s="48" t="s">
        <v>306</v>
      </c>
      <c r="F72" s="48" t="s">
        <v>51</v>
      </c>
      <c r="G72" s="48" t="s">
        <v>307</v>
      </c>
      <c r="H72" s="49">
        <v>0</v>
      </c>
      <c r="I72" s="64" t="s">
        <v>53</v>
      </c>
      <c r="J72" s="64" t="s">
        <v>190</v>
      </c>
      <c r="K72" s="64" t="s">
        <v>39</v>
      </c>
      <c r="L72" s="75">
        <v>1</v>
      </c>
      <c r="M72" s="75">
        <v>1</v>
      </c>
      <c r="N72" s="48" t="s">
        <v>308</v>
      </c>
      <c r="O72" s="55" t="s">
        <v>310</v>
      </c>
      <c r="P72" s="64" t="s">
        <v>57</v>
      </c>
      <c r="Q72" s="64" t="s">
        <v>58</v>
      </c>
      <c r="R72" s="75" t="s">
        <v>44</v>
      </c>
      <c r="S72" s="75" t="s">
        <v>45</v>
      </c>
      <c r="T72" s="87" t="s">
        <v>44</v>
      </c>
      <c r="V72" s="82"/>
      <c r="W72" s="82"/>
      <c r="X72" s="82"/>
      <c r="Z72" s="82">
        <v>0</v>
      </c>
      <c r="AA72" s="80">
        <v>44746</v>
      </c>
      <c r="AB72" s="304" t="s">
        <v>133</v>
      </c>
      <c r="AC72" s="75" t="s">
        <v>47</v>
      </c>
    </row>
    <row r="73" spans="1:32" s="96" customFormat="1" ht="15" hidden="1" customHeight="1">
      <c r="A73" s="95">
        <v>50</v>
      </c>
      <c r="B73" s="134">
        <v>44739.332638888889</v>
      </c>
      <c r="C73" s="66" t="s">
        <v>32</v>
      </c>
      <c r="D73" s="66" t="s">
        <v>49</v>
      </c>
      <c r="E73" s="66" t="s">
        <v>311</v>
      </c>
      <c r="F73" s="96" t="s">
        <v>124</v>
      </c>
      <c r="G73" s="96" t="s">
        <v>36</v>
      </c>
      <c r="H73" s="97">
        <v>2400000</v>
      </c>
      <c r="I73" s="98" t="s">
        <v>312</v>
      </c>
      <c r="J73" s="96" t="s">
        <v>246</v>
      </c>
      <c r="K73" s="96" t="s">
        <v>234</v>
      </c>
      <c r="L73" s="95">
        <v>1</v>
      </c>
      <c r="M73" s="95">
        <v>1</v>
      </c>
      <c r="N73" s="68" t="s">
        <v>313</v>
      </c>
      <c r="O73" s="68" t="s">
        <v>314</v>
      </c>
      <c r="P73" s="96" t="s">
        <v>42</v>
      </c>
      <c r="Q73" s="102" t="s">
        <v>234</v>
      </c>
      <c r="R73" s="95" t="s">
        <v>44</v>
      </c>
      <c r="S73" s="95" t="s">
        <v>45</v>
      </c>
      <c r="T73" s="95" t="s">
        <v>44</v>
      </c>
      <c r="Z73" s="97">
        <f>H73-Y73</f>
        <v>2400000</v>
      </c>
      <c r="AA73" s="100"/>
      <c r="AB73" s="68" t="s">
        <v>237</v>
      </c>
      <c r="AC73" s="75" t="s">
        <v>47</v>
      </c>
      <c r="AF73" s="96" t="str">
        <f>UPPER(O73)</f>
        <v>KAIMANA</v>
      </c>
    </row>
    <row r="74" spans="1:32" ht="15" hidden="1" customHeight="1">
      <c r="A74" s="226">
        <v>51</v>
      </c>
      <c r="B74" s="105">
        <v>44739.28125</v>
      </c>
      <c r="C74" s="39" t="s">
        <v>32</v>
      </c>
      <c r="D74" s="39" t="s">
        <v>33</v>
      </c>
      <c r="E74" s="39" t="s">
        <v>315</v>
      </c>
      <c r="F74" s="48" t="s">
        <v>124</v>
      </c>
      <c r="G74" s="48" t="s">
        <v>36</v>
      </c>
      <c r="H74" s="49">
        <v>1955000</v>
      </c>
      <c r="I74" s="106" t="s">
        <v>316</v>
      </c>
      <c r="J74" s="64" t="s">
        <v>38</v>
      </c>
      <c r="K74" s="64" t="s">
        <v>39</v>
      </c>
      <c r="L74" s="75">
        <v>1</v>
      </c>
      <c r="M74" s="75">
        <v>1</v>
      </c>
      <c r="N74" s="48" t="s">
        <v>317</v>
      </c>
      <c r="O74" s="48" t="s">
        <v>318</v>
      </c>
      <c r="P74" s="64" t="s">
        <v>42</v>
      </c>
      <c r="Q74" s="78" t="s">
        <v>58</v>
      </c>
      <c r="R74" s="75" t="s">
        <v>44</v>
      </c>
      <c r="S74" s="75" t="s">
        <v>45</v>
      </c>
      <c r="T74" s="87" t="s">
        <v>44</v>
      </c>
      <c r="Z74" s="82">
        <f>H74-Y74</f>
        <v>1955000</v>
      </c>
      <c r="AA74" s="80">
        <v>44746</v>
      </c>
      <c r="AB74" s="307" t="s">
        <v>46</v>
      </c>
      <c r="AC74" s="75" t="s">
        <v>47</v>
      </c>
      <c r="AF74" s="64" t="str">
        <f>UPPER(O74)</f>
        <v>ALMH. YENNI RUSBIATY RUSNANDAR</v>
      </c>
    </row>
    <row r="75" spans="1:32" ht="15" customHeight="1">
      <c r="A75" s="226">
        <v>52</v>
      </c>
      <c r="B75" s="105">
        <v>44740.390972222223</v>
      </c>
      <c r="C75" s="326" t="s">
        <v>319</v>
      </c>
      <c r="D75" s="48" t="s">
        <v>49</v>
      </c>
      <c r="E75" s="48" t="s">
        <v>320</v>
      </c>
      <c r="F75" s="48" t="s">
        <v>51</v>
      </c>
      <c r="G75" s="48" t="s">
        <v>321</v>
      </c>
      <c r="H75" s="49">
        <v>2258375</v>
      </c>
      <c r="I75" s="64" t="s">
        <v>53</v>
      </c>
      <c r="J75" s="64" t="s">
        <v>54</v>
      </c>
      <c r="K75" s="64" t="s">
        <v>39</v>
      </c>
      <c r="L75" s="75">
        <v>1</v>
      </c>
      <c r="M75" s="75">
        <v>1</v>
      </c>
      <c r="N75" s="48" t="s">
        <v>322</v>
      </c>
      <c r="O75" s="39" t="s">
        <v>323</v>
      </c>
      <c r="P75" s="64" t="s">
        <v>65</v>
      </c>
      <c r="Q75" s="78" t="s">
        <v>58</v>
      </c>
      <c r="R75" s="75" t="s">
        <v>44</v>
      </c>
      <c r="S75" s="75" t="s">
        <v>45</v>
      </c>
      <c r="T75" s="1" t="s">
        <v>44</v>
      </c>
      <c r="U75" s="322">
        <f>-1.67%*H75</f>
        <v>-37714.862499999996</v>
      </c>
      <c r="V75" s="322">
        <f>-0.15%*H75</f>
        <v>-3387.5625</v>
      </c>
      <c r="W75" s="322">
        <f>11%*V75</f>
        <v>-372.63187499999998</v>
      </c>
      <c r="X75" s="322">
        <f>-2%*V75</f>
        <v>67.751249999999999</v>
      </c>
      <c r="Y75" s="323"/>
      <c r="Z75" s="322">
        <f>H75+U75+V75+W75+X75</f>
        <v>2216967.6943750004</v>
      </c>
      <c r="AA75" s="268">
        <v>44747</v>
      </c>
      <c r="AB75" s="176" t="s">
        <v>59</v>
      </c>
      <c r="AC75" s="75" t="s">
        <v>47</v>
      </c>
    </row>
    <row r="76" spans="1:32" ht="15" customHeight="1">
      <c r="A76" s="226">
        <v>53</v>
      </c>
      <c r="B76" s="105">
        <v>44740.424305555556</v>
      </c>
      <c r="C76" s="326" t="s">
        <v>324</v>
      </c>
      <c r="D76" s="48" t="s">
        <v>325</v>
      </c>
      <c r="E76" s="48" t="s">
        <v>326</v>
      </c>
      <c r="F76" s="48" t="s">
        <v>51</v>
      </c>
      <c r="G76" s="48" t="s">
        <v>52</v>
      </c>
      <c r="H76" s="49">
        <v>1959000</v>
      </c>
      <c r="I76" s="64" t="s">
        <v>53</v>
      </c>
      <c r="J76" s="64" t="s">
        <v>38</v>
      </c>
      <c r="K76" s="64" t="s">
        <v>39</v>
      </c>
      <c r="L76" s="75">
        <v>1</v>
      </c>
      <c r="M76" s="75">
        <v>1</v>
      </c>
      <c r="N76" s="48" t="s">
        <v>327</v>
      </c>
      <c r="O76" s="39" t="s">
        <v>328</v>
      </c>
      <c r="P76" s="64" t="s">
        <v>42</v>
      </c>
      <c r="Q76" s="78" t="s">
        <v>58</v>
      </c>
      <c r="R76" s="75" t="s">
        <v>44</v>
      </c>
      <c r="S76" s="75" t="s">
        <v>45</v>
      </c>
      <c r="T76" s="87" t="s">
        <v>44</v>
      </c>
      <c r="V76" s="324">
        <f>-1*4000</f>
        <v>-4000</v>
      </c>
      <c r="W76" s="324">
        <f>V76*11%</f>
        <v>-440</v>
      </c>
      <c r="X76" s="324">
        <f>-V76*2%</f>
        <v>80</v>
      </c>
      <c r="Y76" s="257"/>
      <c r="Z76" s="324">
        <f>H76+V76+W76+X76</f>
        <v>1954640</v>
      </c>
      <c r="AA76" s="80">
        <v>44746</v>
      </c>
      <c r="AB76" s="307" t="s">
        <v>186</v>
      </c>
      <c r="AC76" s="75" t="s">
        <v>47</v>
      </c>
    </row>
    <row r="77" spans="1:32" ht="15" customHeight="1">
      <c r="A77" s="226">
        <v>54</v>
      </c>
      <c r="B77" s="105">
        <v>44740.44027777778</v>
      </c>
      <c r="C77" s="326" t="s">
        <v>329</v>
      </c>
      <c r="D77" s="48" t="s">
        <v>49</v>
      </c>
      <c r="E77" s="48" t="s">
        <v>330</v>
      </c>
      <c r="F77" s="48" t="s">
        <v>51</v>
      </c>
      <c r="G77" s="48" t="s">
        <v>52</v>
      </c>
      <c r="H77" s="49">
        <v>1959000</v>
      </c>
      <c r="I77" s="64" t="s">
        <v>53</v>
      </c>
      <c r="J77" s="64" t="s">
        <v>38</v>
      </c>
      <c r="K77" s="64" t="s">
        <v>39</v>
      </c>
      <c r="L77" s="75">
        <v>1</v>
      </c>
      <c r="M77" s="75">
        <v>1</v>
      </c>
      <c r="N77" s="48" t="s">
        <v>331</v>
      </c>
      <c r="O77" s="39" t="s">
        <v>332</v>
      </c>
      <c r="P77" s="64" t="s">
        <v>42</v>
      </c>
      <c r="Q77" s="78" t="s">
        <v>58</v>
      </c>
      <c r="R77" s="75" t="s">
        <v>44</v>
      </c>
      <c r="S77" s="75" t="s">
        <v>45</v>
      </c>
      <c r="T77" s="87" t="s">
        <v>44</v>
      </c>
      <c r="V77" s="324">
        <f>-1*4000</f>
        <v>-4000</v>
      </c>
      <c r="W77" s="324">
        <f>V77*11%</f>
        <v>-440</v>
      </c>
      <c r="X77" s="324">
        <f>-V77*2%</f>
        <v>80</v>
      </c>
      <c r="Y77" s="257"/>
      <c r="Z77" s="324">
        <f>H77+V77+W77+X77</f>
        <v>1954640</v>
      </c>
      <c r="AA77" s="80">
        <v>44746</v>
      </c>
      <c r="AB77" s="176" t="s">
        <v>66</v>
      </c>
      <c r="AC77" s="75" t="s">
        <v>47</v>
      </c>
    </row>
    <row r="78" spans="1:32" ht="15" customHeight="1">
      <c r="A78" s="226">
        <v>55</v>
      </c>
      <c r="B78" s="105">
        <v>44740.495833333334</v>
      </c>
      <c r="C78" s="326" t="s">
        <v>333</v>
      </c>
      <c r="D78" s="48" t="s">
        <v>49</v>
      </c>
      <c r="E78" s="48" t="s">
        <v>334</v>
      </c>
      <c r="F78" s="48" t="s">
        <v>51</v>
      </c>
      <c r="G78" s="48" t="s">
        <v>52</v>
      </c>
      <c r="H78" s="49">
        <v>1959000</v>
      </c>
      <c r="I78" s="64" t="s">
        <v>53</v>
      </c>
      <c r="J78" s="64" t="s">
        <v>38</v>
      </c>
      <c r="K78" s="64" t="s">
        <v>39</v>
      </c>
      <c r="L78" s="75">
        <v>1</v>
      </c>
      <c r="M78" s="75">
        <v>1</v>
      </c>
      <c r="N78" s="48" t="s">
        <v>335</v>
      </c>
      <c r="O78" s="39" t="s">
        <v>336</v>
      </c>
      <c r="P78" s="64" t="s">
        <v>42</v>
      </c>
      <c r="Q78" s="78" t="s">
        <v>58</v>
      </c>
      <c r="R78" s="75" t="s">
        <v>44</v>
      </c>
      <c r="S78" s="75" t="s">
        <v>45</v>
      </c>
      <c r="T78" s="87" t="s">
        <v>44</v>
      </c>
      <c r="V78" s="324">
        <f>-1*4000</f>
        <v>-4000</v>
      </c>
      <c r="W78" s="324">
        <f>V78*11%</f>
        <v>-440</v>
      </c>
      <c r="X78" s="324">
        <f>-V78*2%</f>
        <v>80</v>
      </c>
      <c r="Y78" s="257"/>
      <c r="Z78" s="324">
        <f>H78+V78+W78+X78</f>
        <v>1954640</v>
      </c>
      <c r="AA78" s="80">
        <v>44746</v>
      </c>
      <c r="AB78" s="307" t="s">
        <v>66</v>
      </c>
      <c r="AC78" s="75" t="s">
        <v>47</v>
      </c>
    </row>
    <row r="79" spans="1:32" s="96" customFormat="1" ht="15" hidden="1" customHeight="1">
      <c r="A79" s="95">
        <v>56</v>
      </c>
      <c r="B79" s="133">
        <v>44740.449305555558</v>
      </c>
      <c r="C79" s="96" t="s">
        <v>32</v>
      </c>
      <c r="D79" s="96" t="s">
        <v>152</v>
      </c>
      <c r="E79" s="96" t="s">
        <v>337</v>
      </c>
      <c r="F79" s="96" t="s">
        <v>124</v>
      </c>
      <c r="G79" s="96" t="s">
        <v>36</v>
      </c>
      <c r="H79" s="97">
        <v>2400000</v>
      </c>
      <c r="I79" s="98" t="s">
        <v>338</v>
      </c>
      <c r="J79" s="96" t="s">
        <v>246</v>
      </c>
      <c r="K79" s="96" t="s">
        <v>234</v>
      </c>
      <c r="L79" s="95">
        <v>1</v>
      </c>
      <c r="M79" s="95">
        <v>1</v>
      </c>
      <c r="N79" s="10" t="s">
        <v>339</v>
      </c>
      <c r="O79" s="96" t="s">
        <v>340</v>
      </c>
      <c r="P79" s="96" t="s">
        <v>42</v>
      </c>
      <c r="Q79" s="102" t="s">
        <v>234</v>
      </c>
      <c r="R79" s="95" t="s">
        <v>44</v>
      </c>
      <c r="S79" s="178" t="s">
        <v>300</v>
      </c>
      <c r="T79" s="95" t="s">
        <v>44</v>
      </c>
      <c r="Z79" s="97">
        <f>H79-Y79</f>
        <v>2400000</v>
      </c>
      <c r="AA79" s="95"/>
      <c r="AB79" s="68" t="s">
        <v>237</v>
      </c>
      <c r="AC79" s="75" t="s">
        <v>47</v>
      </c>
      <c r="AF79" s="96" t="str">
        <f t="shared" si="1"/>
        <v>AGUS PURNOM0</v>
      </c>
    </row>
    <row r="80" spans="1:32" ht="15" hidden="1" customHeight="1">
      <c r="A80" s="226">
        <v>57</v>
      </c>
      <c r="B80" s="130">
        <v>44740.052083333336</v>
      </c>
      <c r="C80" s="64" t="s">
        <v>32</v>
      </c>
      <c r="D80" s="64" t="s">
        <v>33</v>
      </c>
      <c r="E80" s="64" t="s">
        <v>341</v>
      </c>
      <c r="F80" s="64" t="s">
        <v>124</v>
      </c>
      <c r="G80" s="64" t="s">
        <v>342</v>
      </c>
      <c r="H80" s="76">
        <v>1955000</v>
      </c>
      <c r="I80" s="77" t="s">
        <v>343</v>
      </c>
      <c r="J80" s="64" t="s">
        <v>38</v>
      </c>
      <c r="K80" s="64" t="s">
        <v>39</v>
      </c>
      <c r="L80" s="75">
        <v>1</v>
      </c>
      <c r="M80" s="75">
        <v>1</v>
      </c>
      <c r="N80" s="48" t="s">
        <v>344</v>
      </c>
      <c r="O80" s="64" t="s">
        <v>345</v>
      </c>
      <c r="P80" s="64" t="s">
        <v>65</v>
      </c>
      <c r="Q80" s="78" t="s">
        <v>58</v>
      </c>
      <c r="R80" s="75" t="s">
        <v>44</v>
      </c>
      <c r="S80" s="75" t="s">
        <v>45</v>
      </c>
      <c r="T80" s="87" t="s">
        <v>44</v>
      </c>
      <c r="Z80" s="82">
        <f>H80-Y80</f>
        <v>1955000</v>
      </c>
      <c r="AA80" s="80">
        <v>44746</v>
      </c>
      <c r="AB80" s="307" t="s">
        <v>46</v>
      </c>
      <c r="AC80" s="75" t="s">
        <v>47</v>
      </c>
      <c r="AF80" s="64" t="str">
        <f t="shared" si="1"/>
        <v>KHAERUN NISA RIZFANI</v>
      </c>
    </row>
    <row r="81" spans="1:32" ht="15" hidden="1" customHeight="1">
      <c r="A81" s="226">
        <v>58</v>
      </c>
      <c r="B81" s="130">
        <v>44740.052083333336</v>
      </c>
      <c r="C81" s="64" t="s">
        <v>32</v>
      </c>
      <c r="D81" s="64" t="s">
        <v>33</v>
      </c>
      <c r="E81" s="64" t="s">
        <v>346</v>
      </c>
      <c r="F81" s="64" t="s">
        <v>124</v>
      </c>
      <c r="G81" s="64" t="s">
        <v>342</v>
      </c>
      <c r="H81" s="76">
        <v>1955000</v>
      </c>
      <c r="I81" s="77" t="s">
        <v>343</v>
      </c>
      <c r="J81" s="64" t="s">
        <v>38</v>
      </c>
      <c r="K81" s="64" t="s">
        <v>39</v>
      </c>
      <c r="L81" s="75">
        <v>1</v>
      </c>
      <c r="M81" s="75">
        <v>1</v>
      </c>
      <c r="N81" s="48" t="s">
        <v>347</v>
      </c>
      <c r="O81" s="64" t="s">
        <v>348</v>
      </c>
      <c r="P81" s="64" t="s">
        <v>65</v>
      </c>
      <c r="Q81" s="78" t="s">
        <v>58</v>
      </c>
      <c r="R81" s="75" t="s">
        <v>44</v>
      </c>
      <c r="S81" s="75" t="s">
        <v>45</v>
      </c>
      <c r="T81" s="87" t="s">
        <v>44</v>
      </c>
      <c r="Z81" s="82">
        <f>H81-Y81</f>
        <v>1955000</v>
      </c>
      <c r="AA81" s="80">
        <v>44746</v>
      </c>
      <c r="AB81" s="308" t="s">
        <v>46</v>
      </c>
      <c r="AC81" s="75" t="s">
        <v>47</v>
      </c>
      <c r="AF81" s="64" t="str">
        <f t="shared" si="1"/>
        <v>INDAH YUNITA</v>
      </c>
    </row>
    <row r="82" spans="1:32" ht="15" hidden="1" customHeight="1">
      <c r="A82" s="226">
        <v>59</v>
      </c>
      <c r="B82" s="130">
        <v>44740.052083333336</v>
      </c>
      <c r="C82" s="64" t="s">
        <v>32</v>
      </c>
      <c r="D82" s="64" t="s">
        <v>49</v>
      </c>
      <c r="E82" s="64" t="s">
        <v>349</v>
      </c>
      <c r="F82" s="64" t="s">
        <v>124</v>
      </c>
      <c r="G82" s="64" t="s">
        <v>342</v>
      </c>
      <c r="H82" s="76">
        <v>1955000</v>
      </c>
      <c r="I82" s="77" t="s">
        <v>343</v>
      </c>
      <c r="J82" s="64" t="s">
        <v>38</v>
      </c>
      <c r="K82" s="64" t="s">
        <v>39</v>
      </c>
      <c r="L82" s="75">
        <v>1</v>
      </c>
      <c r="M82" s="75">
        <v>1</v>
      </c>
      <c r="N82" s="48" t="s">
        <v>350</v>
      </c>
      <c r="O82" s="64" t="s">
        <v>351</v>
      </c>
      <c r="P82" s="64" t="s">
        <v>65</v>
      </c>
      <c r="Q82" s="78" t="s">
        <v>180</v>
      </c>
      <c r="R82" s="75" t="s">
        <v>44</v>
      </c>
      <c r="S82" s="75" t="s">
        <v>45</v>
      </c>
      <c r="T82" s="87" t="s">
        <v>44</v>
      </c>
      <c r="Z82" s="82">
        <f>H82-Y82</f>
        <v>1955000</v>
      </c>
      <c r="AA82" s="80">
        <v>44746</v>
      </c>
      <c r="AB82" s="308" t="s">
        <v>66</v>
      </c>
      <c r="AC82" s="75" t="s">
        <v>47</v>
      </c>
      <c r="AF82" s="64" t="str">
        <f t="shared" si="1"/>
        <v>HABIBURRAHMAN</v>
      </c>
    </row>
    <row r="83" spans="1:32" ht="15" customHeight="1">
      <c r="A83" s="226">
        <v>60</v>
      </c>
      <c r="B83" s="130">
        <v>44740.169444444444</v>
      </c>
      <c r="C83" s="323" t="s">
        <v>352</v>
      </c>
      <c r="D83" s="64" t="s">
        <v>325</v>
      </c>
      <c r="E83" s="64" t="s">
        <v>353</v>
      </c>
      <c r="F83" s="64" t="s">
        <v>51</v>
      </c>
      <c r="G83" s="64" t="s">
        <v>354</v>
      </c>
      <c r="H83" s="76">
        <v>1949500</v>
      </c>
      <c r="I83" s="64" t="s">
        <v>53</v>
      </c>
      <c r="J83" s="64" t="s">
        <v>190</v>
      </c>
      <c r="K83" s="64" t="s">
        <v>39</v>
      </c>
      <c r="L83" s="75">
        <v>1</v>
      </c>
      <c r="M83" s="75">
        <v>1</v>
      </c>
      <c r="N83" s="48" t="s">
        <v>355</v>
      </c>
      <c r="O83" s="64" t="s">
        <v>356</v>
      </c>
      <c r="P83" s="64" t="s">
        <v>57</v>
      </c>
      <c r="Q83" s="78" t="s">
        <v>58</v>
      </c>
      <c r="R83" s="75" t="s">
        <v>44</v>
      </c>
      <c r="S83" s="75" t="s">
        <v>45</v>
      </c>
      <c r="T83" s="87" t="s">
        <v>44</v>
      </c>
      <c r="V83" s="324">
        <f>-1*4500</f>
        <v>-4500</v>
      </c>
      <c r="W83" s="324">
        <f>V83*11%</f>
        <v>-495</v>
      </c>
      <c r="X83" s="324">
        <f>-V83*2%</f>
        <v>90</v>
      </c>
      <c r="Y83" s="257"/>
      <c r="Z83" s="324">
        <f>H83+V83+W83+X83</f>
        <v>1944595</v>
      </c>
      <c r="AA83" s="80">
        <v>44746</v>
      </c>
      <c r="AB83" s="176" t="s">
        <v>59</v>
      </c>
      <c r="AC83" s="75" t="s">
        <v>47</v>
      </c>
    </row>
    <row r="84" spans="1:32" ht="15" customHeight="1">
      <c r="A84" s="226">
        <v>61</v>
      </c>
      <c r="B84" s="130">
        <v>44740.205555555556</v>
      </c>
      <c r="C84" s="323" t="s">
        <v>357</v>
      </c>
      <c r="D84" s="64" t="s">
        <v>49</v>
      </c>
      <c r="E84" s="64" t="s">
        <v>358</v>
      </c>
      <c r="F84" s="64" t="s">
        <v>51</v>
      </c>
      <c r="G84" s="48" t="s">
        <v>52</v>
      </c>
      <c r="H84" s="49">
        <v>2599000</v>
      </c>
      <c r="I84" s="48" t="s">
        <v>53</v>
      </c>
      <c r="J84" s="48" t="s">
        <v>83</v>
      </c>
      <c r="K84" s="64" t="s">
        <v>39</v>
      </c>
      <c r="L84" s="184">
        <v>1</v>
      </c>
      <c r="M84" s="184">
        <v>1</v>
      </c>
      <c r="N84" s="48" t="s">
        <v>359</v>
      </c>
      <c r="O84" s="48" t="s">
        <v>360</v>
      </c>
      <c r="P84" s="48" t="s">
        <v>42</v>
      </c>
      <c r="Q84" s="78" t="s">
        <v>277</v>
      </c>
      <c r="R84" s="75" t="s">
        <v>44</v>
      </c>
      <c r="S84" s="75" t="s">
        <v>45</v>
      </c>
      <c r="T84" s="87" t="s">
        <v>44</v>
      </c>
      <c r="V84" s="324">
        <f>-1*4000</f>
        <v>-4000</v>
      </c>
      <c r="W84" s="324">
        <f>V84*11%</f>
        <v>-440</v>
      </c>
      <c r="X84" s="324">
        <f>-V84*2%</f>
        <v>80</v>
      </c>
      <c r="Y84" s="257"/>
      <c r="Z84" s="324">
        <f>H84+V84+W84+X84</f>
        <v>2594640</v>
      </c>
      <c r="AA84" s="80">
        <v>44746</v>
      </c>
      <c r="AB84" s="176" t="s">
        <v>59</v>
      </c>
      <c r="AC84" s="75" t="s">
        <v>47</v>
      </c>
    </row>
    <row r="85" spans="1:32" ht="15" customHeight="1">
      <c r="A85" s="226">
        <v>62</v>
      </c>
      <c r="B85" s="130">
        <v>44740.286111111112</v>
      </c>
      <c r="C85" s="323" t="s">
        <v>361</v>
      </c>
      <c r="D85" s="64" t="s">
        <v>49</v>
      </c>
      <c r="E85" s="64" t="s">
        <v>362</v>
      </c>
      <c r="F85" s="64" t="s">
        <v>51</v>
      </c>
      <c r="G85" s="48" t="s">
        <v>52</v>
      </c>
      <c r="H85" s="49">
        <v>1959000</v>
      </c>
      <c r="I85" s="48" t="s">
        <v>53</v>
      </c>
      <c r="J85" s="48" t="s">
        <v>38</v>
      </c>
      <c r="K85" s="64" t="s">
        <v>39</v>
      </c>
      <c r="L85" s="184">
        <v>1</v>
      </c>
      <c r="M85" s="184">
        <v>1</v>
      </c>
      <c r="N85" s="48" t="s">
        <v>363</v>
      </c>
      <c r="O85" s="48" t="s">
        <v>364</v>
      </c>
      <c r="P85" s="48" t="s">
        <v>42</v>
      </c>
      <c r="Q85" s="78" t="s">
        <v>58</v>
      </c>
      <c r="R85" s="75" t="s">
        <v>44</v>
      </c>
      <c r="S85" s="75" t="s">
        <v>45</v>
      </c>
      <c r="T85" s="87" t="s">
        <v>44</v>
      </c>
      <c r="V85" s="324">
        <f>-1*4000</f>
        <v>-4000</v>
      </c>
      <c r="W85" s="324">
        <f>V85*11%</f>
        <v>-440</v>
      </c>
      <c r="X85" s="324">
        <f>-V85*2%</f>
        <v>80</v>
      </c>
      <c r="Y85" s="257"/>
      <c r="Z85" s="324">
        <f>H85+V85+W85+X85</f>
        <v>1954640</v>
      </c>
      <c r="AA85" s="80">
        <v>44746</v>
      </c>
      <c r="AB85" s="307" t="s">
        <v>128</v>
      </c>
      <c r="AC85" s="75" t="s">
        <v>47</v>
      </c>
    </row>
    <row r="86" spans="1:32" ht="15" customHeight="1">
      <c r="A86" s="226">
        <v>63</v>
      </c>
      <c r="B86" s="130">
        <v>44740.232638888891</v>
      </c>
      <c r="C86" s="323" t="s">
        <v>365</v>
      </c>
      <c r="D86" s="64" t="s">
        <v>49</v>
      </c>
      <c r="E86" s="64" t="s">
        <v>366</v>
      </c>
      <c r="F86" s="64" t="s">
        <v>124</v>
      </c>
      <c r="G86" s="48" t="s">
        <v>36</v>
      </c>
      <c r="H86" s="49">
        <v>1955001</v>
      </c>
      <c r="I86" s="106" t="s">
        <v>367</v>
      </c>
      <c r="J86" s="48" t="s">
        <v>38</v>
      </c>
      <c r="K86" s="64" t="s">
        <v>39</v>
      </c>
      <c r="L86" s="184">
        <v>1</v>
      </c>
      <c r="M86" s="184">
        <v>1</v>
      </c>
      <c r="N86" s="48" t="s">
        <v>368</v>
      </c>
      <c r="O86" s="48" t="s">
        <v>369</v>
      </c>
      <c r="P86" s="48" t="s">
        <v>42</v>
      </c>
      <c r="Q86" s="78" t="s">
        <v>174</v>
      </c>
      <c r="R86" s="75" t="s">
        <v>44</v>
      </c>
      <c r="S86" s="75" t="s">
        <v>45</v>
      </c>
      <c r="T86" s="87" t="s">
        <v>44</v>
      </c>
      <c r="Z86" s="82">
        <f>H86-Y86</f>
        <v>1955001</v>
      </c>
      <c r="AA86" s="80">
        <v>44746</v>
      </c>
      <c r="AB86" s="307" t="s">
        <v>66</v>
      </c>
      <c r="AC86" s="75" t="s">
        <v>47</v>
      </c>
      <c r="AF86" s="64" t="e">
        <f>UPPER(#REF!)</f>
        <v>#REF!</v>
      </c>
    </row>
    <row r="87" spans="1:32" s="96" customFormat="1" ht="15" hidden="1" customHeight="1">
      <c r="A87" s="95">
        <v>64</v>
      </c>
      <c r="B87" s="135">
        <v>44741.395138888889</v>
      </c>
      <c r="C87" s="66" t="s">
        <v>32</v>
      </c>
      <c r="D87" s="66" t="s">
        <v>157</v>
      </c>
      <c r="E87" s="107" t="s">
        <v>370</v>
      </c>
      <c r="F87" s="68" t="s">
        <v>124</v>
      </c>
      <c r="G87" s="68" t="s">
        <v>36</v>
      </c>
      <c r="H87" s="97">
        <v>4800000</v>
      </c>
      <c r="I87" s="101" t="s">
        <v>371</v>
      </c>
      <c r="J87" s="96" t="s">
        <v>246</v>
      </c>
      <c r="K87" s="96" t="s">
        <v>234</v>
      </c>
      <c r="L87" s="95">
        <v>1</v>
      </c>
      <c r="M87" s="95">
        <v>1</v>
      </c>
      <c r="N87" s="68" t="s">
        <v>372</v>
      </c>
      <c r="O87" s="99" t="s">
        <v>373</v>
      </c>
      <c r="P87" s="96" t="s">
        <v>42</v>
      </c>
      <c r="Q87" s="102" t="s">
        <v>234</v>
      </c>
      <c r="R87" s="95" t="s">
        <v>44</v>
      </c>
      <c r="S87" s="95" t="s">
        <v>45</v>
      </c>
      <c r="T87" s="95" t="s">
        <v>44</v>
      </c>
      <c r="Z87" s="97">
        <f>H87-Y87</f>
        <v>4800000</v>
      </c>
      <c r="AA87" s="100"/>
      <c r="AB87" s="68" t="s">
        <v>237</v>
      </c>
      <c r="AC87" s="75" t="s">
        <v>47</v>
      </c>
      <c r="AF87" s="96" t="str">
        <f t="shared" si="1"/>
        <v>AHYAD NASUTION BIN AHMAD KHAIRI NASUTION</v>
      </c>
    </row>
    <row r="88" spans="1:32" s="96" customFormat="1" ht="15" hidden="1" customHeight="1">
      <c r="A88" s="95">
        <v>64</v>
      </c>
      <c r="B88" s="135">
        <v>44741.395138888889</v>
      </c>
      <c r="C88" s="66" t="s">
        <v>32</v>
      </c>
      <c r="D88" s="66" t="s">
        <v>157</v>
      </c>
      <c r="E88" s="107" t="s">
        <v>370</v>
      </c>
      <c r="F88" s="68" t="s">
        <v>124</v>
      </c>
      <c r="G88" s="68" t="s">
        <v>36</v>
      </c>
      <c r="H88" s="97">
        <v>0</v>
      </c>
      <c r="I88" s="101" t="s">
        <v>371</v>
      </c>
      <c r="J88" s="96" t="s">
        <v>246</v>
      </c>
      <c r="K88" s="96" t="s">
        <v>234</v>
      </c>
      <c r="L88" s="95">
        <v>1</v>
      </c>
      <c r="M88" s="95">
        <v>1</v>
      </c>
      <c r="N88" s="68" t="s">
        <v>372</v>
      </c>
      <c r="O88" s="99" t="s">
        <v>374</v>
      </c>
      <c r="P88" s="96" t="s">
        <v>42</v>
      </c>
      <c r="Q88" s="102" t="s">
        <v>234</v>
      </c>
      <c r="R88" s="95" t="s">
        <v>44</v>
      </c>
      <c r="S88" s="95" t="s">
        <v>45</v>
      </c>
      <c r="T88" s="95" t="s">
        <v>44</v>
      </c>
      <c r="Z88" s="97">
        <v>0</v>
      </c>
      <c r="AA88" s="100"/>
      <c r="AB88" s="68" t="s">
        <v>237</v>
      </c>
      <c r="AC88" s="75" t="s">
        <v>47</v>
      </c>
    </row>
    <row r="89" spans="1:32" ht="15" customHeight="1">
      <c r="A89" s="226">
        <v>65</v>
      </c>
      <c r="B89" s="130">
        <v>44741.193749999999</v>
      </c>
      <c r="C89" s="323" t="s">
        <v>375</v>
      </c>
      <c r="D89" s="64" t="s">
        <v>33</v>
      </c>
      <c r="E89" s="64" t="s">
        <v>376</v>
      </c>
      <c r="F89" s="64" t="s">
        <v>51</v>
      </c>
      <c r="G89" s="48" t="s">
        <v>52</v>
      </c>
      <c r="H89" s="49">
        <v>1959000</v>
      </c>
      <c r="I89" s="106" t="s">
        <v>377</v>
      </c>
      <c r="J89" s="48" t="s">
        <v>38</v>
      </c>
      <c r="K89" s="64" t="s">
        <v>39</v>
      </c>
      <c r="L89" s="184">
        <v>1</v>
      </c>
      <c r="M89" s="184">
        <v>1</v>
      </c>
      <c r="N89" s="48" t="s">
        <v>378</v>
      </c>
      <c r="O89" s="48" t="s">
        <v>379</v>
      </c>
      <c r="P89" s="48" t="s">
        <v>42</v>
      </c>
      <c r="Q89" s="78" t="s">
        <v>180</v>
      </c>
      <c r="R89" s="75" t="s">
        <v>44</v>
      </c>
      <c r="S89" s="75" t="s">
        <v>45</v>
      </c>
      <c r="T89" s="87" t="s">
        <v>44</v>
      </c>
      <c r="V89" s="324">
        <f>-1*4000</f>
        <v>-4000</v>
      </c>
      <c r="W89" s="324">
        <f>V89*11%</f>
        <v>-440</v>
      </c>
      <c r="X89" s="324">
        <f>-V89*2%</f>
        <v>80</v>
      </c>
      <c r="Y89" s="257"/>
      <c r="Z89" s="324">
        <f>H89+V89+W89+X89</f>
        <v>1954640</v>
      </c>
      <c r="AA89" s="80">
        <v>44746</v>
      </c>
      <c r="AB89" s="307" t="s">
        <v>186</v>
      </c>
      <c r="AC89" s="75" t="s">
        <v>47</v>
      </c>
    </row>
    <row r="90" spans="1:32" ht="15" customHeight="1">
      <c r="A90" s="226">
        <v>66</v>
      </c>
      <c r="B90" s="130">
        <v>44741.422222222223</v>
      </c>
      <c r="C90" s="323" t="s">
        <v>380</v>
      </c>
      <c r="D90" s="64" t="s">
        <v>325</v>
      </c>
      <c r="E90" s="64" t="s">
        <v>381</v>
      </c>
      <c r="F90" s="64" t="s">
        <v>124</v>
      </c>
      <c r="G90" s="48" t="s">
        <v>36</v>
      </c>
      <c r="H90" s="49">
        <v>1955002</v>
      </c>
      <c r="I90" s="48" t="s">
        <v>53</v>
      </c>
      <c r="J90" s="48" t="s">
        <v>38</v>
      </c>
      <c r="K90" s="64" t="s">
        <v>39</v>
      </c>
      <c r="L90" s="184">
        <v>1</v>
      </c>
      <c r="M90" s="184">
        <v>1</v>
      </c>
      <c r="N90" s="48" t="s">
        <v>382</v>
      </c>
      <c r="O90" s="48" t="s">
        <v>383</v>
      </c>
      <c r="P90" s="48" t="s">
        <v>57</v>
      </c>
      <c r="Q90" s="78" t="s">
        <v>58</v>
      </c>
      <c r="R90" s="75" t="s">
        <v>44</v>
      </c>
      <c r="S90" s="75" t="s">
        <v>45</v>
      </c>
      <c r="T90" s="87" t="s">
        <v>44</v>
      </c>
      <c r="Z90" s="82">
        <f>H90-Y90</f>
        <v>1955002</v>
      </c>
      <c r="AA90" s="80">
        <v>44746</v>
      </c>
      <c r="AB90" s="307" t="s">
        <v>128</v>
      </c>
      <c r="AC90" s="75" t="s">
        <v>47</v>
      </c>
      <c r="AF90" s="64" t="e">
        <f>UPPER(#REF!)</f>
        <v>#REF!</v>
      </c>
    </row>
    <row r="91" spans="1:32" ht="15" customHeight="1">
      <c r="A91" s="226">
        <v>67</v>
      </c>
      <c r="B91" s="130">
        <v>44741.489583333336</v>
      </c>
      <c r="C91" s="323" t="s">
        <v>384</v>
      </c>
      <c r="D91" s="64" t="s">
        <v>49</v>
      </c>
      <c r="E91" s="64" t="s">
        <v>385</v>
      </c>
      <c r="F91" s="64" t="s">
        <v>124</v>
      </c>
      <c r="G91" s="48" t="s">
        <v>36</v>
      </c>
      <c r="H91" s="49">
        <v>1955002</v>
      </c>
      <c r="I91" s="48" t="s">
        <v>53</v>
      </c>
      <c r="J91" s="48" t="s">
        <v>38</v>
      </c>
      <c r="K91" s="64" t="s">
        <v>39</v>
      </c>
      <c r="L91" s="184">
        <v>1</v>
      </c>
      <c r="M91" s="184">
        <v>1</v>
      </c>
      <c r="N91" s="48" t="s">
        <v>386</v>
      </c>
      <c r="O91" s="48" t="s">
        <v>387</v>
      </c>
      <c r="P91" s="48" t="s">
        <v>42</v>
      </c>
      <c r="Q91" s="78" t="s">
        <v>73</v>
      </c>
      <c r="R91" s="75" t="s">
        <v>44</v>
      </c>
      <c r="S91" s="75" t="s">
        <v>45</v>
      </c>
      <c r="T91" s="87" t="s">
        <v>44</v>
      </c>
      <c r="Z91" s="82">
        <f>H91-Y91</f>
        <v>1955002</v>
      </c>
      <c r="AA91" s="80">
        <v>44746</v>
      </c>
      <c r="AB91" s="308" t="s">
        <v>46</v>
      </c>
      <c r="AC91" s="75" t="s">
        <v>47</v>
      </c>
      <c r="AF91" s="64" t="e">
        <f>UPPER(#REF!)</f>
        <v>#REF!</v>
      </c>
    </row>
    <row r="92" spans="1:32" ht="15" customHeight="1">
      <c r="A92" s="226">
        <v>68</v>
      </c>
      <c r="B92" s="130">
        <v>44741.151388888888</v>
      </c>
      <c r="C92" s="323" t="s">
        <v>388</v>
      </c>
      <c r="D92" s="64" t="s">
        <v>33</v>
      </c>
      <c r="E92" s="64" t="s">
        <v>389</v>
      </c>
      <c r="F92" s="64" t="s">
        <v>51</v>
      </c>
      <c r="G92" s="48" t="s">
        <v>52</v>
      </c>
      <c r="H92" s="49">
        <v>4454000</v>
      </c>
      <c r="I92" s="48" t="s">
        <v>53</v>
      </c>
      <c r="J92" s="48" t="s">
        <v>54</v>
      </c>
      <c r="K92" s="64" t="s">
        <v>39</v>
      </c>
      <c r="L92" s="184">
        <v>1</v>
      </c>
      <c r="M92" s="184">
        <v>1</v>
      </c>
      <c r="N92" s="48" t="s">
        <v>390</v>
      </c>
      <c r="O92" s="55" t="s">
        <v>389</v>
      </c>
      <c r="P92" s="48" t="s">
        <v>42</v>
      </c>
      <c r="Q92" s="78" t="s">
        <v>58</v>
      </c>
      <c r="R92" s="75" t="s">
        <v>44</v>
      </c>
      <c r="S92" s="75" t="s">
        <v>45</v>
      </c>
      <c r="T92" s="87" t="s">
        <v>44</v>
      </c>
      <c r="V92" s="324">
        <f>-1*4000</f>
        <v>-4000</v>
      </c>
      <c r="W92" s="324">
        <f>V92*11%</f>
        <v>-440</v>
      </c>
      <c r="X92" s="324">
        <f>-V92*2%</f>
        <v>80</v>
      </c>
      <c r="Y92" s="257"/>
      <c r="Z92" s="324">
        <f>H92+V92+W92+X92</f>
        <v>4449640</v>
      </c>
      <c r="AA92" s="80">
        <v>44746</v>
      </c>
      <c r="AB92" s="176" t="s">
        <v>133</v>
      </c>
      <c r="AC92" s="75" t="s">
        <v>47</v>
      </c>
    </row>
    <row r="93" spans="1:32" ht="15" customHeight="1">
      <c r="A93" s="226">
        <v>68</v>
      </c>
      <c r="B93" s="130">
        <v>44741.151388888888</v>
      </c>
      <c r="C93" s="323" t="s">
        <v>388</v>
      </c>
      <c r="D93" s="64" t="s">
        <v>33</v>
      </c>
      <c r="E93" s="64" t="s">
        <v>389</v>
      </c>
      <c r="F93" s="64" t="s">
        <v>51</v>
      </c>
      <c r="G93" s="48" t="s">
        <v>52</v>
      </c>
      <c r="H93" s="49">
        <v>0</v>
      </c>
      <c r="I93" s="48" t="s">
        <v>53</v>
      </c>
      <c r="J93" s="48" t="s">
        <v>54</v>
      </c>
      <c r="K93" s="64" t="s">
        <v>39</v>
      </c>
      <c r="L93" s="184">
        <v>1</v>
      </c>
      <c r="M93" s="184">
        <v>1</v>
      </c>
      <c r="N93" s="48" t="s">
        <v>390</v>
      </c>
      <c r="O93" s="10" t="s">
        <v>391</v>
      </c>
      <c r="P93" s="48" t="s">
        <v>42</v>
      </c>
      <c r="Q93" s="78" t="s">
        <v>58</v>
      </c>
      <c r="R93" s="75" t="s">
        <v>44</v>
      </c>
      <c r="S93" s="75" t="s">
        <v>45</v>
      </c>
      <c r="T93" s="87" t="s">
        <v>44</v>
      </c>
      <c r="V93" s="82"/>
      <c r="W93" s="82"/>
      <c r="X93" s="82"/>
      <c r="Z93" s="82">
        <v>0</v>
      </c>
      <c r="AA93" s="80">
        <v>44746</v>
      </c>
      <c r="AB93" s="304" t="s">
        <v>133</v>
      </c>
      <c r="AC93" s="75" t="s">
        <v>47</v>
      </c>
    </row>
    <row r="94" spans="1:32" ht="15" customHeight="1">
      <c r="A94" s="226">
        <v>69</v>
      </c>
      <c r="B94" s="130">
        <v>44741.165277777778</v>
      </c>
      <c r="C94" s="323" t="s">
        <v>392</v>
      </c>
      <c r="D94" s="64" t="s">
        <v>33</v>
      </c>
      <c r="E94" s="64" t="s">
        <v>393</v>
      </c>
      <c r="F94" s="64" t="s">
        <v>51</v>
      </c>
      <c r="G94" s="48" t="s">
        <v>52</v>
      </c>
      <c r="H94" s="49">
        <v>1949000</v>
      </c>
      <c r="I94" s="48" t="s">
        <v>53</v>
      </c>
      <c r="J94" s="48" t="s">
        <v>190</v>
      </c>
      <c r="K94" s="64" t="s">
        <v>39</v>
      </c>
      <c r="L94" s="184">
        <v>1</v>
      </c>
      <c r="M94" s="184">
        <v>1</v>
      </c>
      <c r="N94" s="48" t="s">
        <v>394</v>
      </c>
      <c r="O94" s="48" t="s">
        <v>395</v>
      </c>
      <c r="P94" s="48" t="s">
        <v>42</v>
      </c>
      <c r="Q94" s="78" t="s">
        <v>58</v>
      </c>
      <c r="R94" s="75" t="s">
        <v>44</v>
      </c>
      <c r="S94" s="75" t="s">
        <v>45</v>
      </c>
      <c r="T94" s="87" t="s">
        <v>44</v>
      </c>
      <c r="V94" s="324">
        <f>-1*4000</f>
        <v>-4000</v>
      </c>
      <c r="W94" s="324">
        <f>V94*11%</f>
        <v>-440</v>
      </c>
      <c r="X94" s="324">
        <f>-V94*2%</f>
        <v>80</v>
      </c>
      <c r="Y94" s="257"/>
      <c r="Z94" s="324">
        <f>H94+V94+W94+X94</f>
        <v>1944640</v>
      </c>
      <c r="AA94" s="80">
        <v>44746</v>
      </c>
      <c r="AB94" s="176" t="s">
        <v>59</v>
      </c>
      <c r="AC94" s="75" t="s">
        <v>47</v>
      </c>
    </row>
    <row r="95" spans="1:32" ht="15" customHeight="1">
      <c r="A95" s="226">
        <v>70</v>
      </c>
      <c r="B95" s="130">
        <v>44741.246527777781</v>
      </c>
      <c r="C95" s="323" t="s">
        <v>396</v>
      </c>
      <c r="D95" s="64" t="s">
        <v>49</v>
      </c>
      <c r="E95" s="64" t="s">
        <v>397</v>
      </c>
      <c r="F95" s="64" t="s">
        <v>51</v>
      </c>
      <c r="G95" s="48" t="s">
        <v>52</v>
      </c>
      <c r="H95" s="49">
        <v>2599000</v>
      </c>
      <c r="I95" s="48" t="s">
        <v>398</v>
      </c>
      <c r="J95" s="48" t="s">
        <v>83</v>
      </c>
      <c r="K95" s="64" t="s">
        <v>39</v>
      </c>
      <c r="L95" s="184">
        <v>1</v>
      </c>
      <c r="M95" s="184">
        <v>1</v>
      </c>
      <c r="N95" s="48" t="s">
        <v>399</v>
      </c>
      <c r="O95" s="48" t="s">
        <v>400</v>
      </c>
      <c r="P95" s="48" t="s">
        <v>42</v>
      </c>
      <c r="Q95" s="78" t="s">
        <v>73</v>
      </c>
      <c r="R95" s="75" t="s">
        <v>44</v>
      </c>
      <c r="S95" s="75" t="s">
        <v>45</v>
      </c>
      <c r="T95" s="87" t="s">
        <v>44</v>
      </c>
      <c r="U95" s="257"/>
      <c r="V95" s="324">
        <f>-1*4000</f>
        <v>-4000</v>
      </c>
      <c r="W95" s="324">
        <f>V95*11%</f>
        <v>-440</v>
      </c>
      <c r="X95" s="324">
        <f>-V95*2%</f>
        <v>80</v>
      </c>
      <c r="Y95" s="257"/>
      <c r="Z95" s="324">
        <f>H95+V95+W95+X95</f>
        <v>2594640</v>
      </c>
      <c r="AA95" s="80">
        <v>44746</v>
      </c>
      <c r="AB95" s="309" t="s">
        <v>59</v>
      </c>
      <c r="AC95" s="75" t="s">
        <v>47</v>
      </c>
    </row>
    <row r="96" spans="1:32" ht="15" customHeight="1">
      <c r="A96" s="226">
        <v>71</v>
      </c>
      <c r="B96" s="130">
        <v>44741.262499999997</v>
      </c>
      <c r="C96" s="323" t="s">
        <v>401</v>
      </c>
      <c r="D96" s="64" t="s">
        <v>33</v>
      </c>
      <c r="E96" s="64" t="s">
        <v>402</v>
      </c>
      <c r="F96" s="64" t="s">
        <v>51</v>
      </c>
      <c r="G96" s="48" t="s">
        <v>52</v>
      </c>
      <c r="H96" s="49">
        <v>1959000</v>
      </c>
      <c r="I96" s="48" t="s">
        <v>398</v>
      </c>
      <c r="J96" s="48" t="s">
        <v>38</v>
      </c>
      <c r="K96" s="64" t="s">
        <v>39</v>
      </c>
      <c r="L96" s="184">
        <v>1</v>
      </c>
      <c r="M96" s="184">
        <v>1</v>
      </c>
      <c r="N96" s="48" t="s">
        <v>403</v>
      </c>
      <c r="O96" s="48" t="s">
        <v>404</v>
      </c>
      <c r="P96" s="48" t="s">
        <v>42</v>
      </c>
      <c r="Q96" s="78" t="s">
        <v>73</v>
      </c>
      <c r="R96" s="75" t="s">
        <v>44</v>
      </c>
      <c r="S96" s="75" t="s">
        <v>45</v>
      </c>
      <c r="T96" s="75" t="s">
        <v>44</v>
      </c>
      <c r="U96" s="64"/>
      <c r="V96" s="322">
        <f>-1*4000</f>
        <v>-4000</v>
      </c>
      <c r="W96" s="322">
        <f>V96*11%</f>
        <v>-440</v>
      </c>
      <c r="X96" s="322">
        <f>-V96*2%</f>
        <v>80</v>
      </c>
      <c r="Y96" s="323"/>
      <c r="Z96" s="322">
        <f>H96+V96+W96+X96</f>
        <v>1954640</v>
      </c>
      <c r="AA96" s="110">
        <v>44747</v>
      </c>
      <c r="AB96" s="176" t="s">
        <v>46</v>
      </c>
      <c r="AC96" s="75" t="s">
        <v>47</v>
      </c>
    </row>
    <row r="97" spans="1:32" ht="15" customHeight="1">
      <c r="A97" s="226">
        <v>72</v>
      </c>
      <c r="B97" s="130">
        <v>44741.393055555556</v>
      </c>
      <c r="C97" s="323" t="s">
        <v>405</v>
      </c>
      <c r="D97" s="64" t="s">
        <v>49</v>
      </c>
      <c r="E97" s="64" t="s">
        <v>406</v>
      </c>
      <c r="F97" s="64" t="s">
        <v>51</v>
      </c>
      <c r="G97" s="48" t="s">
        <v>52</v>
      </c>
      <c r="H97" s="49">
        <v>1959000</v>
      </c>
      <c r="I97" s="48" t="s">
        <v>398</v>
      </c>
      <c r="J97" s="48" t="s">
        <v>38</v>
      </c>
      <c r="K97" s="64" t="s">
        <v>39</v>
      </c>
      <c r="L97" s="184">
        <v>1</v>
      </c>
      <c r="M97" s="184">
        <v>1</v>
      </c>
      <c r="N97" s="48" t="s">
        <v>407</v>
      </c>
      <c r="O97" s="48" t="s">
        <v>408</v>
      </c>
      <c r="P97" s="48" t="s">
        <v>42</v>
      </c>
      <c r="Q97" s="78" t="s">
        <v>58</v>
      </c>
      <c r="R97" s="75" t="s">
        <v>44</v>
      </c>
      <c r="S97" s="75" t="s">
        <v>45</v>
      </c>
      <c r="T97" s="87" t="s">
        <v>44</v>
      </c>
      <c r="V97" s="324">
        <f>-1*4000</f>
        <v>-4000</v>
      </c>
      <c r="W97" s="324">
        <f>V97*11%</f>
        <v>-440</v>
      </c>
      <c r="X97" s="324">
        <f>-V97*2%</f>
        <v>80</v>
      </c>
      <c r="Y97" s="257"/>
      <c r="Z97" s="324">
        <f>H97+V97+W97+X97</f>
        <v>1954640</v>
      </c>
      <c r="AA97" s="80">
        <v>44746</v>
      </c>
      <c r="AB97" s="304" t="s">
        <v>66</v>
      </c>
      <c r="AC97" s="75" t="s">
        <v>47</v>
      </c>
    </row>
    <row r="98" spans="1:32" ht="15" hidden="1" customHeight="1">
      <c r="A98" s="95">
        <v>73</v>
      </c>
      <c r="B98" s="133">
        <v>44741.113888888889</v>
      </c>
      <c r="C98" s="96" t="s">
        <v>32</v>
      </c>
      <c r="D98" s="96" t="s">
        <v>49</v>
      </c>
      <c r="E98" s="96" t="s">
        <v>409</v>
      </c>
      <c r="F98" s="96" t="s">
        <v>124</v>
      </c>
      <c r="G98" s="96" t="s">
        <v>36</v>
      </c>
      <c r="H98" s="108">
        <v>2500000</v>
      </c>
      <c r="I98" s="68" t="s">
        <v>410</v>
      </c>
      <c r="J98" s="68" t="s">
        <v>411</v>
      </c>
      <c r="K98" s="96" t="s">
        <v>234</v>
      </c>
      <c r="L98" s="95">
        <v>1</v>
      </c>
      <c r="M98" s="95">
        <v>1</v>
      </c>
      <c r="N98" s="68" t="s">
        <v>412</v>
      </c>
      <c r="O98" s="96" t="s">
        <v>413</v>
      </c>
      <c r="P98" s="96" t="s">
        <v>42</v>
      </c>
      <c r="Q98" s="102" t="s">
        <v>234</v>
      </c>
      <c r="R98" s="95" t="s">
        <v>44</v>
      </c>
      <c r="S98" s="95" t="s">
        <v>45</v>
      </c>
      <c r="T98" s="95" t="s">
        <v>44</v>
      </c>
      <c r="U98" s="96"/>
      <c r="V98" s="96"/>
      <c r="W98" s="96"/>
      <c r="X98" s="96"/>
      <c r="Y98" s="96"/>
      <c r="Z98" s="97">
        <f t="shared" ref="Z98:Z143" si="9">H98-Y98</f>
        <v>2500000</v>
      </c>
      <c r="AA98" s="100"/>
      <c r="AB98" s="68" t="s">
        <v>237</v>
      </c>
      <c r="AC98" s="75" t="s">
        <v>47</v>
      </c>
    </row>
    <row r="99" spans="1:32" s="96" customFormat="1" ht="15" hidden="1" customHeight="1">
      <c r="A99" s="95">
        <v>74</v>
      </c>
      <c r="B99" s="133">
        <v>44742.531944444447</v>
      </c>
      <c r="C99" s="96" t="s">
        <v>32</v>
      </c>
      <c r="D99" s="96" t="s">
        <v>49</v>
      </c>
      <c r="E99" s="96" t="s">
        <v>414</v>
      </c>
      <c r="F99" s="68" t="s">
        <v>124</v>
      </c>
      <c r="G99" s="96" t="s">
        <v>36</v>
      </c>
      <c r="H99" s="108">
        <v>2400000</v>
      </c>
      <c r="I99" s="98" t="s">
        <v>415</v>
      </c>
      <c r="J99" s="96" t="s">
        <v>246</v>
      </c>
      <c r="K99" s="96" t="s">
        <v>234</v>
      </c>
      <c r="L99" s="95">
        <v>1</v>
      </c>
      <c r="M99" s="95">
        <v>1</v>
      </c>
      <c r="N99" s="68" t="s">
        <v>416</v>
      </c>
      <c r="O99" s="102" t="s">
        <v>417</v>
      </c>
      <c r="P99" s="96" t="s">
        <v>42</v>
      </c>
      <c r="Q99" s="102" t="s">
        <v>234</v>
      </c>
      <c r="R99" s="95" t="s">
        <v>44</v>
      </c>
      <c r="S99" s="95" t="s">
        <v>45</v>
      </c>
      <c r="T99" s="95" t="s">
        <v>44</v>
      </c>
      <c r="Z99" s="97">
        <f t="shared" si="9"/>
        <v>2400000</v>
      </c>
      <c r="AA99" s="100"/>
      <c r="AB99" s="68" t="s">
        <v>237</v>
      </c>
      <c r="AC99" s="75" t="s">
        <v>47</v>
      </c>
      <c r="AF99" s="96" t="str">
        <f t="shared" si="1"/>
        <v>DONI AFRIANDI</v>
      </c>
    </row>
    <row r="100" spans="1:32" s="96" customFormat="1" ht="15" hidden="1" customHeight="1">
      <c r="A100" s="95">
        <v>75</v>
      </c>
      <c r="B100" s="133">
        <v>44742.425694444442</v>
      </c>
      <c r="C100" s="96" t="s">
        <v>32</v>
      </c>
      <c r="D100" s="96" t="s">
        <v>49</v>
      </c>
      <c r="E100" s="96" t="s">
        <v>418</v>
      </c>
      <c r="F100" s="96" t="s">
        <v>124</v>
      </c>
      <c r="G100" s="96" t="s">
        <v>36</v>
      </c>
      <c r="H100" s="108">
        <v>2500000</v>
      </c>
      <c r="I100" s="96" t="s">
        <v>410</v>
      </c>
      <c r="J100" s="96" t="s">
        <v>411</v>
      </c>
      <c r="K100" s="96" t="s">
        <v>234</v>
      </c>
      <c r="L100" s="95">
        <v>1</v>
      </c>
      <c r="M100" s="95">
        <v>1</v>
      </c>
      <c r="N100" s="68" t="s">
        <v>412</v>
      </c>
      <c r="O100" s="96" t="s">
        <v>419</v>
      </c>
      <c r="P100" s="96" t="s">
        <v>42</v>
      </c>
      <c r="Q100" s="102" t="s">
        <v>234</v>
      </c>
      <c r="R100" s="95" t="s">
        <v>44</v>
      </c>
      <c r="S100" s="95" t="s">
        <v>45</v>
      </c>
      <c r="T100" s="95" t="s">
        <v>44</v>
      </c>
      <c r="Z100" s="97">
        <f t="shared" si="9"/>
        <v>2500000</v>
      </c>
      <c r="AA100" s="100"/>
      <c r="AB100" s="68" t="s">
        <v>237</v>
      </c>
      <c r="AC100" s="75" t="s">
        <v>47</v>
      </c>
      <c r="AF100" s="96" t="str">
        <f t="shared" si="1"/>
        <v>SABAINARA ANJANI LAKSMI BIN PANJI KURNIAWAN</v>
      </c>
    </row>
    <row r="101" spans="1:32" s="96" customFormat="1" ht="15" hidden="1" customHeight="1">
      <c r="A101" s="95">
        <v>76</v>
      </c>
      <c r="B101" s="133">
        <v>44742.394444444442</v>
      </c>
      <c r="C101" s="96" t="s">
        <v>32</v>
      </c>
      <c r="D101" s="96" t="s">
        <v>49</v>
      </c>
      <c r="E101" s="96" t="s">
        <v>420</v>
      </c>
      <c r="F101" s="96" t="s">
        <v>124</v>
      </c>
      <c r="G101" s="99" t="s">
        <v>36</v>
      </c>
      <c r="H101" s="277">
        <v>17500000</v>
      </c>
      <c r="I101" s="96" t="s">
        <v>410</v>
      </c>
      <c r="J101" s="96" t="s">
        <v>421</v>
      </c>
      <c r="K101" s="96" t="s">
        <v>234</v>
      </c>
      <c r="L101" s="95">
        <v>1</v>
      </c>
      <c r="M101" s="95">
        <v>1</v>
      </c>
      <c r="N101" s="68" t="s">
        <v>422</v>
      </c>
      <c r="O101" s="109" t="s">
        <v>423</v>
      </c>
      <c r="P101" s="96" t="s">
        <v>42</v>
      </c>
      <c r="Q101" s="102" t="s">
        <v>234</v>
      </c>
      <c r="R101" s="95" t="s">
        <v>44</v>
      </c>
      <c r="S101" s="95" t="s">
        <v>45</v>
      </c>
      <c r="T101" s="95" t="s">
        <v>44</v>
      </c>
      <c r="Z101" s="97">
        <f t="shared" si="9"/>
        <v>17500000</v>
      </c>
      <c r="AA101" s="100"/>
      <c r="AB101" s="68" t="s">
        <v>237</v>
      </c>
      <c r="AC101" s="75" t="s">
        <v>47</v>
      </c>
      <c r="AF101" s="96" t="str">
        <f t="shared" si="1"/>
        <v>NARTO LAKSONO</v>
      </c>
    </row>
    <row r="102" spans="1:32" s="96" customFormat="1" ht="15" hidden="1" customHeight="1">
      <c r="A102" s="95">
        <v>76</v>
      </c>
      <c r="B102" s="133">
        <v>44742.394444444442</v>
      </c>
      <c r="C102" s="96" t="s">
        <v>32</v>
      </c>
      <c r="D102" s="96" t="s">
        <v>49</v>
      </c>
      <c r="E102" s="96" t="s">
        <v>420</v>
      </c>
      <c r="F102" s="96" t="s">
        <v>124</v>
      </c>
      <c r="G102" s="99" t="s">
        <v>36</v>
      </c>
      <c r="H102" s="277">
        <v>0</v>
      </c>
      <c r="I102" s="96" t="s">
        <v>410</v>
      </c>
      <c r="J102" s="96" t="s">
        <v>75</v>
      </c>
      <c r="K102" s="96" t="s">
        <v>234</v>
      </c>
      <c r="L102" s="95">
        <v>0</v>
      </c>
      <c r="M102" s="95">
        <v>1</v>
      </c>
      <c r="N102" s="68" t="s">
        <v>422</v>
      </c>
      <c r="O102" s="109" t="s">
        <v>424</v>
      </c>
      <c r="P102" s="96" t="s">
        <v>42</v>
      </c>
      <c r="Q102" s="102" t="s">
        <v>234</v>
      </c>
      <c r="R102" s="95" t="s">
        <v>44</v>
      </c>
      <c r="S102" s="95" t="s">
        <v>45</v>
      </c>
      <c r="T102" s="95" t="s">
        <v>44</v>
      </c>
      <c r="Z102" s="97">
        <v>0</v>
      </c>
      <c r="AA102" s="100"/>
      <c r="AB102" s="68" t="s">
        <v>237</v>
      </c>
      <c r="AC102" s="75" t="s">
        <v>47</v>
      </c>
    </row>
    <row r="103" spans="1:32" s="96" customFormat="1" ht="15" hidden="1" customHeight="1">
      <c r="A103" s="95">
        <v>76</v>
      </c>
      <c r="B103" s="133">
        <v>44742.394444444442</v>
      </c>
      <c r="C103" s="96" t="s">
        <v>32</v>
      </c>
      <c r="D103" s="96" t="s">
        <v>49</v>
      </c>
      <c r="E103" s="96" t="s">
        <v>420</v>
      </c>
      <c r="F103" s="96" t="s">
        <v>124</v>
      </c>
      <c r="G103" s="99" t="s">
        <v>36</v>
      </c>
      <c r="H103" s="277">
        <v>0</v>
      </c>
      <c r="I103" s="96" t="s">
        <v>410</v>
      </c>
      <c r="J103" s="96" t="s">
        <v>75</v>
      </c>
      <c r="K103" s="96" t="s">
        <v>234</v>
      </c>
      <c r="L103" s="95">
        <v>0</v>
      </c>
      <c r="M103" s="95">
        <v>1</v>
      </c>
      <c r="N103" s="68" t="s">
        <v>422</v>
      </c>
      <c r="O103" s="109" t="s">
        <v>425</v>
      </c>
      <c r="P103" s="96" t="s">
        <v>42</v>
      </c>
      <c r="Q103" s="102" t="s">
        <v>234</v>
      </c>
      <c r="R103" s="95" t="s">
        <v>44</v>
      </c>
      <c r="S103" s="95" t="s">
        <v>45</v>
      </c>
      <c r="T103" s="95" t="s">
        <v>44</v>
      </c>
      <c r="Z103" s="97">
        <v>0</v>
      </c>
      <c r="AA103" s="100"/>
      <c r="AB103" s="68" t="s">
        <v>237</v>
      </c>
      <c r="AC103" s="75" t="s">
        <v>47</v>
      </c>
    </row>
    <row r="104" spans="1:32" s="96" customFormat="1" ht="15" hidden="1" customHeight="1">
      <c r="A104" s="95">
        <v>76</v>
      </c>
      <c r="B104" s="133">
        <v>44742.394444444442</v>
      </c>
      <c r="C104" s="96" t="s">
        <v>32</v>
      </c>
      <c r="D104" s="96" t="s">
        <v>49</v>
      </c>
      <c r="E104" s="96" t="s">
        <v>420</v>
      </c>
      <c r="F104" s="96" t="s">
        <v>124</v>
      </c>
      <c r="G104" s="99" t="s">
        <v>36</v>
      </c>
      <c r="H104" s="277">
        <v>0</v>
      </c>
      <c r="I104" s="96" t="s">
        <v>410</v>
      </c>
      <c r="J104" s="96" t="s">
        <v>75</v>
      </c>
      <c r="K104" s="96" t="s">
        <v>234</v>
      </c>
      <c r="L104" s="95">
        <v>0</v>
      </c>
      <c r="M104" s="95">
        <v>1</v>
      </c>
      <c r="N104" s="68" t="s">
        <v>422</v>
      </c>
      <c r="O104" s="109" t="s">
        <v>426</v>
      </c>
      <c r="P104" s="96" t="s">
        <v>42</v>
      </c>
      <c r="Q104" s="102" t="s">
        <v>234</v>
      </c>
      <c r="R104" s="95" t="s">
        <v>44</v>
      </c>
      <c r="S104" s="95" t="s">
        <v>45</v>
      </c>
      <c r="T104" s="95" t="s">
        <v>44</v>
      </c>
      <c r="Z104" s="97">
        <v>0</v>
      </c>
      <c r="AA104" s="100"/>
      <c r="AB104" s="68" t="s">
        <v>237</v>
      </c>
      <c r="AC104" s="75" t="s">
        <v>47</v>
      </c>
    </row>
    <row r="105" spans="1:32" s="96" customFormat="1" ht="15" hidden="1" customHeight="1">
      <c r="A105" s="95">
        <v>76</v>
      </c>
      <c r="B105" s="133">
        <v>44742.394444444442</v>
      </c>
      <c r="C105" s="96" t="s">
        <v>32</v>
      </c>
      <c r="D105" s="96" t="s">
        <v>49</v>
      </c>
      <c r="E105" s="96" t="s">
        <v>420</v>
      </c>
      <c r="F105" s="96" t="s">
        <v>124</v>
      </c>
      <c r="G105" s="99" t="s">
        <v>36</v>
      </c>
      <c r="H105" s="277">
        <v>0</v>
      </c>
      <c r="I105" s="96" t="s">
        <v>410</v>
      </c>
      <c r="J105" s="96" t="s">
        <v>75</v>
      </c>
      <c r="K105" s="96" t="s">
        <v>234</v>
      </c>
      <c r="L105" s="95">
        <v>0</v>
      </c>
      <c r="M105" s="95">
        <v>1</v>
      </c>
      <c r="N105" s="68" t="s">
        <v>422</v>
      </c>
      <c r="O105" s="109" t="s">
        <v>427</v>
      </c>
      <c r="P105" s="96" t="s">
        <v>42</v>
      </c>
      <c r="Q105" s="102" t="s">
        <v>234</v>
      </c>
      <c r="R105" s="95" t="s">
        <v>44</v>
      </c>
      <c r="S105" s="95" t="s">
        <v>45</v>
      </c>
      <c r="T105" s="95" t="s">
        <v>44</v>
      </c>
      <c r="Z105" s="97">
        <v>0</v>
      </c>
      <c r="AA105" s="100"/>
      <c r="AB105" s="68" t="s">
        <v>237</v>
      </c>
      <c r="AC105" s="75" t="s">
        <v>47</v>
      </c>
    </row>
    <row r="106" spans="1:32" s="96" customFormat="1" ht="15" hidden="1" customHeight="1">
      <c r="A106" s="95">
        <v>76</v>
      </c>
      <c r="B106" s="133">
        <v>44742.394444444442</v>
      </c>
      <c r="C106" s="96" t="s">
        <v>32</v>
      </c>
      <c r="D106" s="96" t="s">
        <v>49</v>
      </c>
      <c r="E106" s="96" t="s">
        <v>420</v>
      </c>
      <c r="F106" s="96" t="s">
        <v>124</v>
      </c>
      <c r="G106" s="99" t="s">
        <v>36</v>
      </c>
      <c r="H106" s="277">
        <v>0</v>
      </c>
      <c r="I106" s="96" t="s">
        <v>410</v>
      </c>
      <c r="J106" s="96" t="s">
        <v>75</v>
      </c>
      <c r="K106" s="96" t="s">
        <v>234</v>
      </c>
      <c r="L106" s="95">
        <v>0</v>
      </c>
      <c r="M106" s="95">
        <v>1</v>
      </c>
      <c r="N106" s="68" t="s">
        <v>422</v>
      </c>
      <c r="O106" s="109" t="s">
        <v>428</v>
      </c>
      <c r="P106" s="96" t="s">
        <v>42</v>
      </c>
      <c r="Q106" s="102" t="s">
        <v>234</v>
      </c>
      <c r="R106" s="95" t="s">
        <v>44</v>
      </c>
      <c r="S106" s="95" t="s">
        <v>45</v>
      </c>
      <c r="T106" s="95" t="s">
        <v>44</v>
      </c>
      <c r="Z106" s="97">
        <v>0</v>
      </c>
      <c r="AA106" s="100"/>
      <c r="AB106" s="68" t="s">
        <v>237</v>
      </c>
      <c r="AC106" s="75" t="s">
        <v>47</v>
      </c>
    </row>
    <row r="107" spans="1:32" s="96" customFormat="1" ht="15" hidden="1" customHeight="1">
      <c r="A107" s="95">
        <v>76</v>
      </c>
      <c r="B107" s="133">
        <v>44742.394444444442</v>
      </c>
      <c r="C107" s="96" t="s">
        <v>32</v>
      </c>
      <c r="D107" s="96" t="s">
        <v>49</v>
      </c>
      <c r="E107" s="96" t="s">
        <v>420</v>
      </c>
      <c r="F107" s="96" t="s">
        <v>124</v>
      </c>
      <c r="G107" s="99" t="s">
        <v>36</v>
      </c>
      <c r="H107" s="277">
        <v>0</v>
      </c>
      <c r="I107" s="96" t="s">
        <v>410</v>
      </c>
      <c r="J107" s="96" t="s">
        <v>75</v>
      </c>
      <c r="K107" s="96" t="s">
        <v>234</v>
      </c>
      <c r="L107" s="95">
        <v>0</v>
      </c>
      <c r="M107" s="95">
        <v>1</v>
      </c>
      <c r="N107" s="68" t="s">
        <v>422</v>
      </c>
      <c r="O107" s="109" t="s">
        <v>429</v>
      </c>
      <c r="P107" s="96" t="s">
        <v>42</v>
      </c>
      <c r="Q107" s="102" t="s">
        <v>234</v>
      </c>
      <c r="R107" s="95" t="s">
        <v>44</v>
      </c>
      <c r="S107" s="95" t="s">
        <v>45</v>
      </c>
      <c r="T107" s="95" t="s">
        <v>44</v>
      </c>
      <c r="Z107" s="97">
        <v>0</v>
      </c>
      <c r="AA107" s="100"/>
      <c r="AB107" s="68" t="s">
        <v>237</v>
      </c>
      <c r="AC107" s="75" t="s">
        <v>47</v>
      </c>
    </row>
    <row r="108" spans="1:32" ht="15" hidden="1" customHeight="1">
      <c r="A108" s="226">
        <v>77</v>
      </c>
      <c r="B108" s="130">
        <v>44742.479861111111</v>
      </c>
      <c r="C108" s="64" t="s">
        <v>32</v>
      </c>
      <c r="D108" s="64" t="s">
        <v>49</v>
      </c>
      <c r="E108" s="64" t="s">
        <v>430</v>
      </c>
      <c r="F108" s="64" t="s">
        <v>124</v>
      </c>
      <c r="G108" s="64" t="s">
        <v>36</v>
      </c>
      <c r="H108" s="76">
        <v>1945000</v>
      </c>
      <c r="I108" s="127" t="s">
        <v>431</v>
      </c>
      <c r="J108" s="64" t="s">
        <v>190</v>
      </c>
      <c r="K108" s="64" t="s">
        <v>39</v>
      </c>
      <c r="L108" s="75">
        <v>1</v>
      </c>
      <c r="M108" s="75">
        <v>1</v>
      </c>
      <c r="N108" s="48" t="s">
        <v>432</v>
      </c>
      <c r="O108" s="64" t="s">
        <v>433</v>
      </c>
      <c r="P108" s="64" t="s">
        <v>42</v>
      </c>
      <c r="Q108" s="78" t="s">
        <v>86</v>
      </c>
      <c r="R108" s="75" t="s">
        <v>44</v>
      </c>
      <c r="S108" s="75" t="s">
        <v>45</v>
      </c>
      <c r="T108" s="87" t="s">
        <v>44</v>
      </c>
      <c r="Z108" s="82">
        <f t="shared" si="9"/>
        <v>1945000</v>
      </c>
      <c r="AA108" s="80">
        <v>44746</v>
      </c>
      <c r="AB108" s="176" t="s">
        <v>59</v>
      </c>
      <c r="AC108" s="75" t="s">
        <v>47</v>
      </c>
      <c r="AF108" s="64" t="str">
        <f t="shared" ref="AF108:AF115" si="10">UPPER(O108)</f>
        <v>RENO ADRIAN ZAINAL</v>
      </c>
    </row>
    <row r="109" spans="1:32" ht="15" customHeight="1">
      <c r="A109" s="226">
        <v>78</v>
      </c>
      <c r="B109" s="105">
        <v>44742.458333333336</v>
      </c>
      <c r="C109" s="326" t="s">
        <v>434</v>
      </c>
      <c r="D109" s="48" t="s">
        <v>49</v>
      </c>
      <c r="E109" s="48" t="s">
        <v>435</v>
      </c>
      <c r="F109" s="64" t="s">
        <v>124</v>
      </c>
      <c r="G109" s="48" t="s">
        <v>36</v>
      </c>
      <c r="H109" s="49">
        <v>1955001</v>
      </c>
      <c r="I109" s="48" t="s">
        <v>53</v>
      </c>
      <c r="J109" s="64" t="s">
        <v>38</v>
      </c>
      <c r="K109" s="64" t="s">
        <v>39</v>
      </c>
      <c r="L109" s="75">
        <v>1</v>
      </c>
      <c r="M109" s="75">
        <v>1</v>
      </c>
      <c r="N109" s="48" t="s">
        <v>436</v>
      </c>
      <c r="O109" s="64" t="s">
        <v>437</v>
      </c>
      <c r="P109" s="64" t="s">
        <v>57</v>
      </c>
      <c r="Q109" s="78" t="s">
        <v>58</v>
      </c>
      <c r="R109" s="75" t="s">
        <v>44</v>
      </c>
      <c r="S109" s="75" t="s">
        <v>45</v>
      </c>
      <c r="T109" s="87" t="s">
        <v>44</v>
      </c>
      <c r="Z109" s="82">
        <f t="shared" si="9"/>
        <v>1955001</v>
      </c>
      <c r="AA109" s="80">
        <v>44746</v>
      </c>
      <c r="AB109" s="307" t="s">
        <v>66</v>
      </c>
      <c r="AC109" s="75" t="s">
        <v>47</v>
      </c>
      <c r="AF109" s="64" t="e">
        <f>UPPER(#REF!)</f>
        <v>#REF!</v>
      </c>
    </row>
    <row r="110" spans="1:32" ht="15" customHeight="1">
      <c r="A110" s="226">
        <v>79</v>
      </c>
      <c r="B110" s="105">
        <v>44742.539583333331</v>
      </c>
      <c r="C110" s="326" t="s">
        <v>438</v>
      </c>
      <c r="D110" s="48" t="s">
        <v>49</v>
      </c>
      <c r="E110" s="48" t="s">
        <v>439</v>
      </c>
      <c r="F110" s="48" t="s">
        <v>51</v>
      </c>
      <c r="G110" s="48" t="s">
        <v>440</v>
      </c>
      <c r="H110" s="49">
        <v>1949500</v>
      </c>
      <c r="I110" s="48" t="s">
        <v>53</v>
      </c>
      <c r="J110" s="64" t="s">
        <v>190</v>
      </c>
      <c r="K110" s="64" t="s">
        <v>39</v>
      </c>
      <c r="L110" s="75">
        <v>1</v>
      </c>
      <c r="M110" s="75">
        <v>1</v>
      </c>
      <c r="N110" s="48" t="s">
        <v>441</v>
      </c>
      <c r="O110" s="64" t="s">
        <v>442</v>
      </c>
      <c r="P110" s="64" t="s">
        <v>42</v>
      </c>
      <c r="Q110" s="78" t="s">
        <v>277</v>
      </c>
      <c r="R110" s="75" t="s">
        <v>44</v>
      </c>
      <c r="S110" s="75" t="s">
        <v>45</v>
      </c>
      <c r="T110" s="75" t="s">
        <v>44</v>
      </c>
      <c r="U110" s="64"/>
      <c r="V110" s="322">
        <f>-1*4500</f>
        <v>-4500</v>
      </c>
      <c r="W110" s="322">
        <f>V110*11%</f>
        <v>-495</v>
      </c>
      <c r="X110" s="322">
        <f>-V110*2%</f>
        <v>90</v>
      </c>
      <c r="Y110" s="323"/>
      <c r="Z110" s="322">
        <f>H110+V110+W110+X110</f>
        <v>1944595</v>
      </c>
      <c r="AA110" s="110">
        <v>44747</v>
      </c>
      <c r="AB110" s="176" t="s">
        <v>133</v>
      </c>
      <c r="AC110" s="75" t="s">
        <v>47</v>
      </c>
    </row>
    <row r="111" spans="1:32" ht="15" customHeight="1">
      <c r="A111" s="226">
        <v>80</v>
      </c>
      <c r="B111" s="105">
        <v>44742.063194444447</v>
      </c>
      <c r="C111" s="326" t="s">
        <v>443</v>
      </c>
      <c r="D111" s="48" t="s">
        <v>33</v>
      </c>
      <c r="E111" s="48" t="s">
        <v>444</v>
      </c>
      <c r="F111" s="48" t="s">
        <v>51</v>
      </c>
      <c r="G111" s="48" t="s">
        <v>445</v>
      </c>
      <c r="H111" s="49">
        <v>1959500</v>
      </c>
      <c r="I111" s="48" t="s">
        <v>53</v>
      </c>
      <c r="J111" s="64" t="s">
        <v>38</v>
      </c>
      <c r="K111" s="64" t="s">
        <v>39</v>
      </c>
      <c r="L111" s="75">
        <v>1</v>
      </c>
      <c r="M111" s="75">
        <v>1</v>
      </c>
      <c r="N111" s="48" t="s">
        <v>446</v>
      </c>
      <c r="O111" s="47" t="s">
        <v>447</v>
      </c>
      <c r="P111" s="64" t="s">
        <v>42</v>
      </c>
      <c r="Q111" s="78" t="s">
        <v>448</v>
      </c>
      <c r="R111" s="75" t="s">
        <v>44</v>
      </c>
      <c r="S111" s="75" t="s">
        <v>45</v>
      </c>
      <c r="T111" s="75" t="s">
        <v>44</v>
      </c>
      <c r="U111" s="64"/>
      <c r="V111" s="322">
        <f>-1*4500</f>
        <v>-4500</v>
      </c>
      <c r="W111" s="322">
        <f>V111*11%</f>
        <v>-495</v>
      </c>
      <c r="X111" s="322">
        <f>-V111*2%</f>
        <v>90</v>
      </c>
      <c r="Y111" s="323"/>
      <c r="Z111" s="322">
        <f>H111+V111+W111+X111</f>
        <v>1954595</v>
      </c>
      <c r="AA111" s="110">
        <v>44747</v>
      </c>
      <c r="AB111" s="307" t="s">
        <v>66</v>
      </c>
      <c r="AC111" s="75" t="s">
        <v>47</v>
      </c>
    </row>
    <row r="112" spans="1:32" ht="15" customHeight="1">
      <c r="A112" s="226">
        <v>81</v>
      </c>
      <c r="B112" s="105">
        <v>44742.09097222222</v>
      </c>
      <c r="C112" s="326" t="s">
        <v>449</v>
      </c>
      <c r="D112" s="48" t="s">
        <v>325</v>
      </c>
      <c r="E112" s="48" t="s">
        <v>450</v>
      </c>
      <c r="F112" s="48" t="s">
        <v>51</v>
      </c>
      <c r="G112" s="48" t="s">
        <v>52</v>
      </c>
      <c r="H112" s="49">
        <v>1959000</v>
      </c>
      <c r="I112" s="48" t="s">
        <v>53</v>
      </c>
      <c r="J112" s="64" t="s">
        <v>38</v>
      </c>
      <c r="K112" s="64" t="s">
        <v>39</v>
      </c>
      <c r="L112" s="75">
        <v>1</v>
      </c>
      <c r="M112" s="75">
        <v>1</v>
      </c>
      <c r="N112" s="48" t="s">
        <v>451</v>
      </c>
      <c r="O112" s="64" t="s">
        <v>452</v>
      </c>
      <c r="P112" s="64" t="s">
        <v>57</v>
      </c>
      <c r="Q112" s="78" t="s">
        <v>58</v>
      </c>
      <c r="R112" s="75" t="s">
        <v>44</v>
      </c>
      <c r="S112" s="75" t="s">
        <v>45</v>
      </c>
      <c r="T112" s="75" t="s">
        <v>44</v>
      </c>
      <c r="U112" s="64"/>
      <c r="V112" s="322">
        <f>-1*4000</f>
        <v>-4000</v>
      </c>
      <c r="W112" s="322">
        <f>V112*11%</f>
        <v>-440</v>
      </c>
      <c r="X112" s="322">
        <f>-V112*2%</f>
        <v>80</v>
      </c>
      <c r="Y112" s="323"/>
      <c r="Z112" s="322">
        <f>H112+V112+W112+X112</f>
        <v>1954640</v>
      </c>
      <c r="AA112" s="110">
        <v>44747</v>
      </c>
      <c r="AB112" s="308" t="s">
        <v>128</v>
      </c>
      <c r="AC112" s="75" t="s">
        <v>47</v>
      </c>
    </row>
    <row r="113" spans="1:32" ht="15" customHeight="1">
      <c r="A113" s="226">
        <v>82</v>
      </c>
      <c r="B113" s="105">
        <v>44742.119444444441</v>
      </c>
      <c r="C113" s="326" t="s">
        <v>453</v>
      </c>
      <c r="D113" s="48" t="s">
        <v>454</v>
      </c>
      <c r="E113" s="48" t="s">
        <v>455</v>
      </c>
      <c r="F113" s="64" t="s">
        <v>124</v>
      </c>
      <c r="G113" s="48" t="s">
        <v>36</v>
      </c>
      <c r="H113" s="49">
        <v>1945002</v>
      </c>
      <c r="I113" s="127" t="s">
        <v>456</v>
      </c>
      <c r="J113" s="64" t="s">
        <v>190</v>
      </c>
      <c r="K113" s="64" t="s">
        <v>39</v>
      </c>
      <c r="L113" s="75">
        <v>1</v>
      </c>
      <c r="M113" s="75">
        <v>1</v>
      </c>
      <c r="N113" s="48" t="s">
        <v>457</v>
      </c>
      <c r="O113" s="64" t="s">
        <v>458</v>
      </c>
      <c r="P113" s="64" t="s">
        <v>65</v>
      </c>
      <c r="Q113" s="78" t="s">
        <v>58</v>
      </c>
      <c r="R113" s="75" t="s">
        <v>44</v>
      </c>
      <c r="S113" s="75" t="s">
        <v>45</v>
      </c>
      <c r="T113" s="87" t="s">
        <v>44</v>
      </c>
      <c r="Z113" s="82">
        <f t="shared" si="9"/>
        <v>1945002</v>
      </c>
      <c r="AA113" s="80">
        <v>44746</v>
      </c>
      <c r="AB113" s="176" t="s">
        <v>59</v>
      </c>
      <c r="AC113" s="75" t="s">
        <v>47</v>
      </c>
      <c r="AF113" s="64" t="e">
        <f>UPPER(#REF!)</f>
        <v>#REF!</v>
      </c>
    </row>
    <row r="114" spans="1:32" ht="15" customHeight="1">
      <c r="A114" s="226">
        <v>83</v>
      </c>
      <c r="B114" s="105">
        <v>44742.217361111114</v>
      </c>
      <c r="C114" s="326" t="s">
        <v>459</v>
      </c>
      <c r="D114" s="48" t="s">
        <v>454</v>
      </c>
      <c r="E114" s="48" t="s">
        <v>460</v>
      </c>
      <c r="F114" s="64" t="s">
        <v>124</v>
      </c>
      <c r="G114" s="48" t="s">
        <v>36</v>
      </c>
      <c r="H114" s="49">
        <v>2595002</v>
      </c>
      <c r="J114" s="64" t="s">
        <v>83</v>
      </c>
      <c r="K114" s="64" t="s">
        <v>39</v>
      </c>
      <c r="L114" s="75">
        <v>1</v>
      </c>
      <c r="M114" s="75">
        <v>1</v>
      </c>
      <c r="N114" s="48" t="s">
        <v>461</v>
      </c>
      <c r="O114" s="64" t="s">
        <v>462</v>
      </c>
      <c r="P114" s="64" t="s">
        <v>42</v>
      </c>
      <c r="Q114" s="78" t="s">
        <v>115</v>
      </c>
      <c r="R114" s="75" t="s">
        <v>44</v>
      </c>
      <c r="S114" s="75" t="s">
        <v>45</v>
      </c>
      <c r="T114" s="87" t="s">
        <v>44</v>
      </c>
      <c r="Z114" s="82">
        <f t="shared" si="9"/>
        <v>2595002</v>
      </c>
      <c r="AA114" s="80">
        <v>44746</v>
      </c>
      <c r="AB114" s="304" t="s">
        <v>133</v>
      </c>
      <c r="AC114" s="75" t="s">
        <v>47</v>
      </c>
      <c r="AF114" s="64" t="e">
        <f>UPPER(#REF!)</f>
        <v>#REF!</v>
      </c>
    </row>
    <row r="115" spans="1:32" ht="15" customHeight="1">
      <c r="A115" s="226">
        <v>84</v>
      </c>
      <c r="B115" s="105">
        <v>44742.434027777781</v>
      </c>
      <c r="C115" s="326" t="s">
        <v>463</v>
      </c>
      <c r="D115" s="48" t="s">
        <v>33</v>
      </c>
      <c r="E115" s="48" t="s">
        <v>464</v>
      </c>
      <c r="F115" s="64" t="s">
        <v>124</v>
      </c>
      <c r="G115" s="48" t="s">
        <v>36</v>
      </c>
      <c r="H115" s="49">
        <v>1955002</v>
      </c>
      <c r="J115" s="64" t="s">
        <v>38</v>
      </c>
      <c r="K115" s="64" t="s">
        <v>39</v>
      </c>
      <c r="L115" s="75">
        <v>1</v>
      </c>
      <c r="M115" s="75">
        <v>1</v>
      </c>
      <c r="N115" s="48" t="s">
        <v>465</v>
      </c>
      <c r="O115" s="64" t="s">
        <v>466</v>
      </c>
      <c r="P115" s="64" t="s">
        <v>42</v>
      </c>
      <c r="Q115" s="78" t="s">
        <v>58</v>
      </c>
      <c r="R115" s="75" t="s">
        <v>44</v>
      </c>
      <c r="S115" s="75" t="s">
        <v>45</v>
      </c>
      <c r="T115" s="87" t="s">
        <v>44</v>
      </c>
      <c r="Z115" s="82">
        <f t="shared" si="9"/>
        <v>1955002</v>
      </c>
      <c r="AA115" s="80">
        <v>44746</v>
      </c>
      <c r="AB115" s="307" t="s">
        <v>66</v>
      </c>
      <c r="AC115" s="75" t="s">
        <v>47</v>
      </c>
      <c r="AF115" s="64" t="str">
        <f t="shared" si="10"/>
        <v xml:space="preserve">
NURBAITI TAHARUDDIN</v>
      </c>
    </row>
    <row r="116" spans="1:32" ht="15" customHeight="1">
      <c r="A116" s="226">
        <v>85</v>
      </c>
      <c r="B116" s="130">
        <v>44742.338888888888</v>
      </c>
      <c r="C116" s="323" t="s">
        <v>467</v>
      </c>
      <c r="D116" s="64" t="s">
        <v>49</v>
      </c>
      <c r="E116" s="64" t="s">
        <v>468</v>
      </c>
      <c r="F116" s="64" t="s">
        <v>51</v>
      </c>
      <c r="G116" s="48" t="s">
        <v>52</v>
      </c>
      <c r="H116" s="49">
        <v>5869000</v>
      </c>
      <c r="I116" s="48" t="s">
        <v>398</v>
      </c>
      <c r="J116" s="48" t="s">
        <v>38</v>
      </c>
      <c r="K116" s="64" t="s">
        <v>39</v>
      </c>
      <c r="L116" s="184">
        <v>1</v>
      </c>
      <c r="M116" s="184">
        <v>1</v>
      </c>
      <c r="N116" s="48" t="s">
        <v>469</v>
      </c>
      <c r="O116" s="55" t="s">
        <v>470</v>
      </c>
      <c r="P116" s="48" t="s">
        <v>42</v>
      </c>
      <c r="Q116" s="78" t="s">
        <v>471</v>
      </c>
      <c r="R116" s="75" t="s">
        <v>44</v>
      </c>
      <c r="S116" s="75" t="s">
        <v>45</v>
      </c>
      <c r="T116" s="75" t="s">
        <v>472</v>
      </c>
      <c r="U116" s="64"/>
      <c r="V116" s="322">
        <f>-1*4000</f>
        <v>-4000</v>
      </c>
      <c r="W116" s="322">
        <f>V116*11%</f>
        <v>-440</v>
      </c>
      <c r="X116" s="322">
        <f>-V116*2%</f>
        <v>80</v>
      </c>
      <c r="Y116" s="323"/>
      <c r="Z116" s="322">
        <f>H116+V116+W116+X116</f>
        <v>5864640</v>
      </c>
      <c r="AA116" s="110">
        <v>44747</v>
      </c>
      <c r="AB116" s="310" t="s">
        <v>66</v>
      </c>
      <c r="AC116" s="75" t="s">
        <v>47</v>
      </c>
    </row>
    <row r="117" spans="1:32" ht="15" customHeight="1">
      <c r="A117" s="226">
        <v>85</v>
      </c>
      <c r="B117" s="130">
        <v>44742.338888888888</v>
      </c>
      <c r="C117" s="323" t="s">
        <v>467</v>
      </c>
      <c r="D117" s="64" t="s">
        <v>49</v>
      </c>
      <c r="E117" s="64" t="s">
        <v>468</v>
      </c>
      <c r="F117" s="64" t="s">
        <v>51</v>
      </c>
      <c r="G117" s="48" t="s">
        <v>52</v>
      </c>
      <c r="H117" s="49">
        <v>0</v>
      </c>
      <c r="I117" s="48" t="s">
        <v>398</v>
      </c>
      <c r="J117" s="48" t="s">
        <v>38</v>
      </c>
      <c r="K117" s="64" t="s">
        <v>39</v>
      </c>
      <c r="L117" s="184">
        <v>1</v>
      </c>
      <c r="M117" s="184">
        <v>1</v>
      </c>
      <c r="N117" s="48" t="s">
        <v>469</v>
      </c>
      <c r="O117" s="55" t="s">
        <v>473</v>
      </c>
      <c r="P117" s="48" t="s">
        <v>42</v>
      </c>
      <c r="Q117" s="78" t="s">
        <v>471</v>
      </c>
      <c r="R117" s="75" t="s">
        <v>44</v>
      </c>
      <c r="S117" s="75" t="s">
        <v>45</v>
      </c>
      <c r="T117" s="75" t="s">
        <v>472</v>
      </c>
      <c r="U117" s="64"/>
      <c r="V117" s="76"/>
      <c r="W117" s="76"/>
      <c r="X117" s="76"/>
      <c r="Y117" s="64"/>
      <c r="Z117" s="76">
        <v>0</v>
      </c>
      <c r="AA117" s="110">
        <v>44747</v>
      </c>
      <c r="AB117" s="310" t="s">
        <v>66</v>
      </c>
      <c r="AC117" s="75" t="s">
        <v>47</v>
      </c>
    </row>
    <row r="118" spans="1:32" ht="15" customHeight="1">
      <c r="A118" s="226">
        <v>85</v>
      </c>
      <c r="B118" s="130">
        <v>44742.338888888888</v>
      </c>
      <c r="C118" s="323" t="s">
        <v>467</v>
      </c>
      <c r="D118" s="64" t="s">
        <v>49</v>
      </c>
      <c r="E118" s="64" t="s">
        <v>468</v>
      </c>
      <c r="F118" s="64" t="s">
        <v>51</v>
      </c>
      <c r="G118" s="48" t="s">
        <v>52</v>
      </c>
      <c r="H118" s="49">
        <v>0</v>
      </c>
      <c r="I118" s="48" t="s">
        <v>398</v>
      </c>
      <c r="J118" s="48" t="s">
        <v>38</v>
      </c>
      <c r="K118" s="64" t="s">
        <v>39</v>
      </c>
      <c r="L118" s="184">
        <v>1</v>
      </c>
      <c r="M118" s="184">
        <v>1</v>
      </c>
      <c r="N118" s="48" t="s">
        <v>469</v>
      </c>
      <c r="O118" s="55" t="s">
        <v>474</v>
      </c>
      <c r="P118" s="48" t="s">
        <v>42</v>
      </c>
      <c r="Q118" s="78" t="s">
        <v>471</v>
      </c>
      <c r="R118" s="75" t="s">
        <v>44</v>
      </c>
      <c r="S118" s="75" t="s">
        <v>45</v>
      </c>
      <c r="T118" s="75" t="s">
        <v>472</v>
      </c>
      <c r="U118" s="64"/>
      <c r="V118" s="76"/>
      <c r="W118" s="76"/>
      <c r="X118" s="76"/>
      <c r="Y118" s="64"/>
      <c r="Z118" s="76">
        <v>0</v>
      </c>
      <c r="AA118" s="110">
        <v>44747</v>
      </c>
      <c r="AB118" s="311" t="s">
        <v>66</v>
      </c>
      <c r="AC118" s="75" t="s">
        <v>47</v>
      </c>
    </row>
    <row r="119" spans="1:32" ht="15" customHeight="1">
      <c r="A119" s="226">
        <v>86</v>
      </c>
      <c r="B119" s="130">
        <v>44742.365972222222</v>
      </c>
      <c r="C119" s="323" t="s">
        <v>475</v>
      </c>
      <c r="D119" s="64" t="s">
        <v>49</v>
      </c>
      <c r="E119" s="64" t="s">
        <v>476</v>
      </c>
      <c r="F119" s="64" t="s">
        <v>51</v>
      </c>
      <c r="G119" s="48" t="s">
        <v>52</v>
      </c>
      <c r="H119" s="49">
        <v>2599000</v>
      </c>
      <c r="I119" s="48" t="s">
        <v>398</v>
      </c>
      <c r="J119" s="48" t="s">
        <v>83</v>
      </c>
      <c r="K119" s="64" t="s">
        <v>39</v>
      </c>
      <c r="L119" s="184">
        <v>1</v>
      </c>
      <c r="M119" s="184">
        <v>1</v>
      </c>
      <c r="N119" s="48" t="s">
        <v>477</v>
      </c>
      <c r="O119" s="48" t="s">
        <v>478</v>
      </c>
      <c r="P119" s="48" t="s">
        <v>42</v>
      </c>
      <c r="Q119" s="78" t="s">
        <v>58</v>
      </c>
      <c r="R119" s="75" t="s">
        <v>44</v>
      </c>
      <c r="S119" s="75" t="s">
        <v>45</v>
      </c>
      <c r="T119" s="75" t="s">
        <v>472</v>
      </c>
      <c r="U119" s="64"/>
      <c r="V119" s="322">
        <f>-1*4000</f>
        <v>-4000</v>
      </c>
      <c r="W119" s="322">
        <f>V119*11%</f>
        <v>-440</v>
      </c>
      <c r="X119" s="322">
        <f>-V119*2%</f>
        <v>80</v>
      </c>
      <c r="Y119" s="323"/>
      <c r="Z119" s="322">
        <f>H119+V119+W119+X119</f>
        <v>2594640</v>
      </c>
      <c r="AA119" s="110">
        <v>44747</v>
      </c>
      <c r="AB119" s="304" t="s">
        <v>59</v>
      </c>
      <c r="AC119" s="75" t="s">
        <v>47</v>
      </c>
    </row>
    <row r="120" spans="1:32" ht="15" customHeight="1">
      <c r="A120" s="226">
        <v>87</v>
      </c>
      <c r="B120" s="105">
        <v>44743.250694444447</v>
      </c>
      <c r="C120" s="326" t="s">
        <v>479</v>
      </c>
      <c r="D120" s="48" t="s">
        <v>49</v>
      </c>
      <c r="E120" s="48" t="s">
        <v>480</v>
      </c>
      <c r="F120" s="64" t="s">
        <v>124</v>
      </c>
      <c r="G120" s="48" t="s">
        <v>36</v>
      </c>
      <c r="H120" s="49">
        <v>1955003</v>
      </c>
      <c r="I120" s="127" t="s">
        <v>481</v>
      </c>
      <c r="J120" s="64" t="s">
        <v>38</v>
      </c>
      <c r="K120" s="64" t="s">
        <v>39</v>
      </c>
      <c r="L120" s="75">
        <v>1</v>
      </c>
      <c r="M120" s="75">
        <v>1</v>
      </c>
      <c r="N120" s="48" t="s">
        <v>482</v>
      </c>
      <c r="O120" s="64" t="s">
        <v>483</v>
      </c>
      <c r="P120" s="64" t="s">
        <v>65</v>
      </c>
      <c r="Q120" s="78" t="s">
        <v>58</v>
      </c>
      <c r="R120" s="75" t="s">
        <v>44</v>
      </c>
      <c r="S120" s="75" t="s">
        <v>45</v>
      </c>
      <c r="T120" s="87" t="s">
        <v>44</v>
      </c>
      <c r="Z120" s="82">
        <f t="shared" si="9"/>
        <v>1955003</v>
      </c>
      <c r="AA120" s="80">
        <v>44746</v>
      </c>
      <c r="AB120" s="307" t="s">
        <v>128</v>
      </c>
      <c r="AC120" s="75" t="s">
        <v>47</v>
      </c>
      <c r="AF120" s="64" t="str">
        <f>UPPER(O114)</f>
        <v>ELSA BINTI SULIAN NOOR</v>
      </c>
    </row>
    <row r="121" spans="1:32" ht="15" customHeight="1">
      <c r="A121" s="226">
        <v>88</v>
      </c>
      <c r="B121" s="105">
        <v>44743.304166666669</v>
      </c>
      <c r="C121" s="326" t="s">
        <v>484</v>
      </c>
      <c r="D121" s="48" t="s">
        <v>49</v>
      </c>
      <c r="E121" s="48" t="s">
        <v>485</v>
      </c>
      <c r="F121" s="48" t="s">
        <v>51</v>
      </c>
      <c r="G121" s="48" t="s">
        <v>52</v>
      </c>
      <c r="H121" s="49">
        <v>1959000</v>
      </c>
      <c r="J121" s="64" t="s">
        <v>38</v>
      </c>
      <c r="K121" s="64" t="s">
        <v>39</v>
      </c>
      <c r="L121" s="75">
        <v>1</v>
      </c>
      <c r="M121" s="75">
        <v>1</v>
      </c>
      <c r="N121" s="48" t="s">
        <v>486</v>
      </c>
      <c r="O121" s="64" t="s">
        <v>487</v>
      </c>
      <c r="P121" s="64" t="s">
        <v>42</v>
      </c>
      <c r="Q121" s="78" t="s">
        <v>180</v>
      </c>
      <c r="R121" s="75" t="s">
        <v>44</v>
      </c>
      <c r="S121" s="75" t="s">
        <v>45</v>
      </c>
      <c r="T121" s="75" t="s">
        <v>472</v>
      </c>
      <c r="U121" s="64"/>
      <c r="V121" s="322">
        <f>-1*4000</f>
        <v>-4000</v>
      </c>
      <c r="W121" s="322">
        <f>V121*11%</f>
        <v>-440</v>
      </c>
      <c r="X121" s="322">
        <f>-V121*2%</f>
        <v>80</v>
      </c>
      <c r="Y121" s="323"/>
      <c r="Z121" s="322">
        <f>H121+V121+W121+X121</f>
        <v>1954640</v>
      </c>
      <c r="AA121" s="110">
        <v>44747</v>
      </c>
      <c r="AB121" s="308" t="s">
        <v>66</v>
      </c>
      <c r="AC121" s="75" t="s">
        <v>47</v>
      </c>
    </row>
    <row r="122" spans="1:32" ht="15" customHeight="1">
      <c r="A122" s="226">
        <v>89</v>
      </c>
      <c r="B122" s="105">
        <v>44743.330555555556</v>
      </c>
      <c r="C122" s="326" t="s">
        <v>488</v>
      </c>
      <c r="D122" s="48" t="s">
        <v>49</v>
      </c>
      <c r="E122" s="48" t="s">
        <v>489</v>
      </c>
      <c r="F122" s="48" t="s">
        <v>51</v>
      </c>
      <c r="G122" s="48" t="s">
        <v>52</v>
      </c>
      <c r="H122" s="49">
        <v>1949000</v>
      </c>
      <c r="J122" s="64" t="s">
        <v>190</v>
      </c>
      <c r="K122" s="64" t="s">
        <v>39</v>
      </c>
      <c r="L122" s="75">
        <v>1</v>
      </c>
      <c r="M122" s="75">
        <v>1</v>
      </c>
      <c r="N122" s="48" t="s">
        <v>490</v>
      </c>
      <c r="O122" s="64" t="s">
        <v>491</v>
      </c>
      <c r="P122" s="64" t="s">
        <v>42</v>
      </c>
      <c r="Q122" s="78" t="s">
        <v>127</v>
      </c>
      <c r="R122" s="75" t="s">
        <v>44</v>
      </c>
      <c r="S122" s="75" t="s">
        <v>45</v>
      </c>
      <c r="T122" s="75" t="s">
        <v>472</v>
      </c>
      <c r="U122" s="64"/>
      <c r="V122" s="322">
        <f>-1*4000</f>
        <v>-4000</v>
      </c>
      <c r="W122" s="322">
        <f>V122*11%</f>
        <v>-440</v>
      </c>
      <c r="X122" s="322">
        <f>-V122*2%</f>
        <v>80</v>
      </c>
      <c r="Y122" s="323"/>
      <c r="Z122" s="322">
        <f>H122+V122+W122+X122</f>
        <v>1944640</v>
      </c>
      <c r="AA122" s="110">
        <v>44747</v>
      </c>
      <c r="AB122" s="176" t="s">
        <v>59</v>
      </c>
      <c r="AC122" s="75" t="s">
        <v>47</v>
      </c>
    </row>
    <row r="123" spans="1:32" ht="15" customHeight="1">
      <c r="A123" s="226">
        <v>90</v>
      </c>
      <c r="B123" s="105">
        <v>44743.390972222223</v>
      </c>
      <c r="C123" s="326" t="s">
        <v>492</v>
      </c>
      <c r="D123" s="48" t="s">
        <v>49</v>
      </c>
      <c r="E123" s="48" t="s">
        <v>493</v>
      </c>
      <c r="F123" s="48" t="s">
        <v>51</v>
      </c>
      <c r="G123" s="48" t="s">
        <v>52</v>
      </c>
      <c r="H123" s="49">
        <v>1949000</v>
      </c>
      <c r="I123" s="127" t="s">
        <v>494</v>
      </c>
      <c r="J123" s="64" t="s">
        <v>190</v>
      </c>
      <c r="K123" s="64" t="s">
        <v>39</v>
      </c>
      <c r="L123" s="75">
        <v>1</v>
      </c>
      <c r="M123" s="75">
        <v>1</v>
      </c>
      <c r="N123" s="48" t="s">
        <v>495</v>
      </c>
      <c r="O123" s="64" t="s">
        <v>496</v>
      </c>
      <c r="P123" s="64" t="s">
        <v>65</v>
      </c>
      <c r="Q123" s="78" t="s">
        <v>497</v>
      </c>
      <c r="R123" s="75" t="s">
        <v>44</v>
      </c>
      <c r="S123" s="75" t="s">
        <v>45</v>
      </c>
      <c r="T123" s="75" t="s">
        <v>472</v>
      </c>
      <c r="U123" s="64"/>
      <c r="V123" s="322">
        <f>-1*4000</f>
        <v>-4000</v>
      </c>
      <c r="W123" s="322">
        <f>V123*11%</f>
        <v>-440</v>
      </c>
      <c r="X123" s="322">
        <f>-V123*2%</f>
        <v>80</v>
      </c>
      <c r="Y123" s="323"/>
      <c r="Z123" s="322">
        <f>H123+V123+W123+X123</f>
        <v>1944640</v>
      </c>
      <c r="AA123" s="110">
        <v>44747</v>
      </c>
      <c r="AB123" s="304" t="s">
        <v>59</v>
      </c>
      <c r="AC123" s="75" t="s">
        <v>47</v>
      </c>
    </row>
    <row r="124" spans="1:32" ht="15" hidden="1" customHeight="1">
      <c r="A124" s="226">
        <v>91</v>
      </c>
      <c r="B124" s="105">
        <v>44743.479166666664</v>
      </c>
      <c r="C124" s="64" t="s">
        <v>32</v>
      </c>
      <c r="D124" s="64" t="s">
        <v>152</v>
      </c>
      <c r="E124" s="64" t="s">
        <v>498</v>
      </c>
      <c r="F124" s="64" t="s">
        <v>124</v>
      </c>
      <c r="G124" s="64" t="s">
        <v>342</v>
      </c>
      <c r="H124" s="76">
        <v>1955000</v>
      </c>
      <c r="I124" s="127" t="s">
        <v>499</v>
      </c>
      <c r="J124" s="64" t="s">
        <v>38</v>
      </c>
      <c r="K124" s="64" t="s">
        <v>39</v>
      </c>
      <c r="L124" s="75">
        <v>1</v>
      </c>
      <c r="M124" s="75">
        <v>1</v>
      </c>
      <c r="N124" s="48" t="s">
        <v>500</v>
      </c>
      <c r="O124" s="64" t="s">
        <v>501</v>
      </c>
      <c r="P124" s="64" t="s">
        <v>65</v>
      </c>
      <c r="Q124" s="78" t="s">
        <v>58</v>
      </c>
      <c r="R124" s="75" t="s">
        <v>44</v>
      </c>
      <c r="S124" s="75" t="s">
        <v>45</v>
      </c>
      <c r="T124" s="87" t="s">
        <v>44</v>
      </c>
      <c r="Z124" s="82">
        <f t="shared" si="9"/>
        <v>1955000</v>
      </c>
      <c r="AA124" s="80">
        <v>44746</v>
      </c>
      <c r="AB124" s="307" t="s">
        <v>186</v>
      </c>
      <c r="AC124" s="75" t="s">
        <v>47</v>
      </c>
      <c r="AF124" s="64" t="e">
        <f>UPPER(#REF!)</f>
        <v>#REF!</v>
      </c>
    </row>
    <row r="125" spans="1:32" ht="15" customHeight="1">
      <c r="A125" s="226">
        <v>92</v>
      </c>
      <c r="B125" s="105">
        <v>44743.467361111114</v>
      </c>
      <c r="C125" s="326" t="s">
        <v>502</v>
      </c>
      <c r="D125" s="48" t="s">
        <v>49</v>
      </c>
      <c r="E125" s="48" t="s">
        <v>503</v>
      </c>
      <c r="F125" s="48" t="s">
        <v>51</v>
      </c>
      <c r="G125" s="48" t="s">
        <v>52</v>
      </c>
      <c r="H125" s="49">
        <v>13649000</v>
      </c>
      <c r="I125" s="48" t="s">
        <v>398</v>
      </c>
      <c r="J125" s="64" t="s">
        <v>70</v>
      </c>
      <c r="K125" s="64" t="s">
        <v>39</v>
      </c>
      <c r="L125" s="75">
        <v>1</v>
      </c>
      <c r="M125" s="75">
        <v>1</v>
      </c>
      <c r="N125" s="48" t="s">
        <v>504</v>
      </c>
      <c r="O125" s="91" t="s">
        <v>505</v>
      </c>
      <c r="P125" s="64" t="s">
        <v>42</v>
      </c>
      <c r="Q125" s="78" t="s">
        <v>58</v>
      </c>
      <c r="R125" s="75" t="s">
        <v>44</v>
      </c>
      <c r="S125" s="75" t="s">
        <v>45</v>
      </c>
      <c r="T125" s="75" t="s">
        <v>472</v>
      </c>
      <c r="U125" s="64"/>
      <c r="V125" s="322">
        <f>-1*4000</f>
        <v>-4000</v>
      </c>
      <c r="W125" s="322">
        <f>V125*11%</f>
        <v>-440</v>
      </c>
      <c r="X125" s="322">
        <f>-V125*2%</f>
        <v>80</v>
      </c>
      <c r="Y125" s="323"/>
      <c r="Z125" s="322">
        <f>H125+V125+W125+X125</f>
        <v>13644640</v>
      </c>
      <c r="AA125" s="110">
        <v>44747</v>
      </c>
      <c r="AB125" s="310" t="s">
        <v>74</v>
      </c>
      <c r="AC125" s="75" t="s">
        <v>47</v>
      </c>
    </row>
    <row r="126" spans="1:32" ht="28.5" customHeight="1">
      <c r="A126" s="226">
        <v>92</v>
      </c>
      <c r="B126" s="105">
        <v>44743.467361111114</v>
      </c>
      <c r="C126" s="326" t="s">
        <v>502</v>
      </c>
      <c r="D126" s="48" t="s">
        <v>49</v>
      </c>
      <c r="E126" s="48" t="s">
        <v>503</v>
      </c>
      <c r="F126" s="48" t="s">
        <v>51</v>
      </c>
      <c r="G126" s="48" t="s">
        <v>52</v>
      </c>
      <c r="H126" s="49">
        <v>0</v>
      </c>
      <c r="I126" s="48" t="s">
        <v>398</v>
      </c>
      <c r="J126" s="64" t="s">
        <v>75</v>
      </c>
      <c r="K126" s="64" t="s">
        <v>39</v>
      </c>
      <c r="L126" s="75">
        <v>0</v>
      </c>
      <c r="M126" s="75">
        <v>1</v>
      </c>
      <c r="N126" s="48" t="s">
        <v>504</v>
      </c>
      <c r="O126" s="91" t="s">
        <v>506</v>
      </c>
      <c r="P126" s="64" t="s">
        <v>42</v>
      </c>
      <c r="Q126" s="78" t="s">
        <v>58</v>
      </c>
      <c r="R126" s="75" t="s">
        <v>44</v>
      </c>
      <c r="S126" s="75" t="s">
        <v>45</v>
      </c>
      <c r="T126" s="75" t="s">
        <v>472</v>
      </c>
      <c r="U126" s="64"/>
      <c r="V126" s="76"/>
      <c r="W126" s="76"/>
      <c r="X126" s="76"/>
      <c r="Y126" s="64"/>
      <c r="Z126" s="76">
        <v>0</v>
      </c>
      <c r="AA126" s="110">
        <v>44747</v>
      </c>
      <c r="AB126" s="311" t="s">
        <v>74</v>
      </c>
      <c r="AC126" s="75" t="s">
        <v>47</v>
      </c>
    </row>
    <row r="127" spans="1:32" ht="15" customHeight="1">
      <c r="A127" s="226">
        <v>92</v>
      </c>
      <c r="B127" s="105">
        <v>44743.467361111114</v>
      </c>
      <c r="C127" s="326" t="s">
        <v>502</v>
      </c>
      <c r="D127" s="48" t="s">
        <v>49</v>
      </c>
      <c r="E127" s="48" t="s">
        <v>503</v>
      </c>
      <c r="F127" s="48" t="s">
        <v>51</v>
      </c>
      <c r="G127" s="48" t="s">
        <v>52</v>
      </c>
      <c r="H127" s="49">
        <v>0</v>
      </c>
      <c r="I127" s="48" t="s">
        <v>398</v>
      </c>
      <c r="J127" s="64" t="s">
        <v>75</v>
      </c>
      <c r="K127" s="64" t="s">
        <v>39</v>
      </c>
      <c r="L127" s="75">
        <v>0</v>
      </c>
      <c r="M127" s="75">
        <v>1</v>
      </c>
      <c r="N127" s="48" t="s">
        <v>504</v>
      </c>
      <c r="O127" s="91" t="s">
        <v>507</v>
      </c>
      <c r="P127" s="64" t="s">
        <v>42</v>
      </c>
      <c r="Q127" s="78" t="s">
        <v>58</v>
      </c>
      <c r="R127" s="75" t="s">
        <v>44</v>
      </c>
      <c r="S127" s="75" t="s">
        <v>45</v>
      </c>
      <c r="T127" s="75" t="s">
        <v>472</v>
      </c>
      <c r="U127" s="64"/>
      <c r="V127" s="76"/>
      <c r="W127" s="76"/>
      <c r="X127" s="76"/>
      <c r="Y127" s="64"/>
      <c r="Z127" s="76">
        <v>0</v>
      </c>
      <c r="AA127" s="110">
        <v>44747</v>
      </c>
      <c r="AB127" s="310" t="s">
        <v>74</v>
      </c>
      <c r="AC127" s="75" t="s">
        <v>47</v>
      </c>
    </row>
    <row r="128" spans="1:32" ht="15" customHeight="1">
      <c r="A128" s="226">
        <v>93</v>
      </c>
      <c r="B128" s="105">
        <v>44743.517361111109</v>
      </c>
      <c r="C128" s="326" t="s">
        <v>508</v>
      </c>
      <c r="D128" s="48" t="s">
        <v>33</v>
      </c>
      <c r="E128" s="48" t="s">
        <v>509</v>
      </c>
      <c r="F128" s="48" t="s">
        <v>51</v>
      </c>
      <c r="G128" s="48" t="s">
        <v>52</v>
      </c>
      <c r="H128" s="49">
        <v>5839000</v>
      </c>
      <c r="I128" s="48" t="s">
        <v>398</v>
      </c>
      <c r="J128" s="64" t="s">
        <v>190</v>
      </c>
      <c r="K128" s="64" t="s">
        <v>39</v>
      </c>
      <c r="L128" s="75">
        <v>1</v>
      </c>
      <c r="M128" s="75">
        <v>1</v>
      </c>
      <c r="N128" s="48" t="s">
        <v>510</v>
      </c>
      <c r="O128" s="91" t="s">
        <v>511</v>
      </c>
      <c r="P128" s="64" t="s">
        <v>42</v>
      </c>
      <c r="Q128" s="78" t="s">
        <v>127</v>
      </c>
      <c r="R128" s="75" t="s">
        <v>44</v>
      </c>
      <c r="S128" s="75" t="s">
        <v>45</v>
      </c>
      <c r="T128" s="75" t="s">
        <v>472</v>
      </c>
      <c r="U128" s="64"/>
      <c r="V128" s="322">
        <f>-1*4000</f>
        <v>-4000</v>
      </c>
      <c r="W128" s="322">
        <f>V128*11%</f>
        <v>-440</v>
      </c>
      <c r="X128" s="322">
        <f>-V128*2%</f>
        <v>80</v>
      </c>
      <c r="Y128" s="323"/>
      <c r="Z128" s="322">
        <f>H128+V128+W128+X128</f>
        <v>5834640</v>
      </c>
      <c r="AA128" s="110">
        <v>44747</v>
      </c>
      <c r="AB128" s="176" t="s">
        <v>133</v>
      </c>
      <c r="AC128" s="75" t="s">
        <v>47</v>
      </c>
    </row>
    <row r="129" spans="1:29" ht="15" customHeight="1">
      <c r="A129" s="226">
        <v>93</v>
      </c>
      <c r="B129" s="105">
        <v>44743.517361111109</v>
      </c>
      <c r="C129" s="326" t="s">
        <v>508</v>
      </c>
      <c r="D129" s="48" t="s">
        <v>33</v>
      </c>
      <c r="E129" s="48" t="s">
        <v>509</v>
      </c>
      <c r="F129" s="48" t="s">
        <v>51</v>
      </c>
      <c r="G129" s="48" t="s">
        <v>52</v>
      </c>
      <c r="H129" s="49">
        <v>0</v>
      </c>
      <c r="I129" s="48" t="s">
        <v>398</v>
      </c>
      <c r="J129" s="64" t="s">
        <v>190</v>
      </c>
      <c r="K129" s="64" t="s">
        <v>39</v>
      </c>
      <c r="L129" s="184">
        <v>1</v>
      </c>
      <c r="M129" s="75">
        <v>1</v>
      </c>
      <c r="N129" s="48" t="s">
        <v>510</v>
      </c>
      <c r="O129" s="91" t="s">
        <v>512</v>
      </c>
      <c r="P129" s="64" t="s">
        <v>42</v>
      </c>
      <c r="Q129" s="78" t="s">
        <v>127</v>
      </c>
      <c r="R129" s="75" t="s">
        <v>44</v>
      </c>
      <c r="S129" s="75" t="s">
        <v>45</v>
      </c>
      <c r="T129" s="75" t="s">
        <v>472</v>
      </c>
      <c r="U129" s="64"/>
      <c r="V129" s="76"/>
      <c r="W129" s="76"/>
      <c r="X129" s="76"/>
      <c r="Y129" s="64"/>
      <c r="Z129" s="76">
        <v>0</v>
      </c>
      <c r="AA129" s="110">
        <v>44747</v>
      </c>
      <c r="AB129" s="176" t="s">
        <v>133</v>
      </c>
      <c r="AC129" s="75" t="s">
        <v>47</v>
      </c>
    </row>
    <row r="130" spans="1:29" ht="15" customHeight="1">
      <c r="A130" s="226">
        <v>93</v>
      </c>
      <c r="B130" s="105">
        <v>44743.517361111109</v>
      </c>
      <c r="C130" s="326" t="s">
        <v>508</v>
      </c>
      <c r="D130" s="48" t="s">
        <v>33</v>
      </c>
      <c r="E130" s="48" t="s">
        <v>509</v>
      </c>
      <c r="F130" s="48" t="s">
        <v>51</v>
      </c>
      <c r="G130" s="48" t="s">
        <v>52</v>
      </c>
      <c r="H130" s="49">
        <v>0</v>
      </c>
      <c r="I130" s="48" t="s">
        <v>398</v>
      </c>
      <c r="J130" s="64" t="s">
        <v>190</v>
      </c>
      <c r="K130" s="64" t="s">
        <v>39</v>
      </c>
      <c r="L130" s="184">
        <v>1</v>
      </c>
      <c r="M130" s="75">
        <v>1</v>
      </c>
      <c r="N130" s="48" t="s">
        <v>510</v>
      </c>
      <c r="O130" s="91" t="s">
        <v>513</v>
      </c>
      <c r="P130" s="64" t="s">
        <v>42</v>
      </c>
      <c r="Q130" s="78" t="s">
        <v>127</v>
      </c>
      <c r="R130" s="75" t="s">
        <v>44</v>
      </c>
      <c r="S130" s="75" t="s">
        <v>45</v>
      </c>
      <c r="T130" s="75" t="s">
        <v>472</v>
      </c>
      <c r="U130" s="64"/>
      <c r="V130" s="76"/>
      <c r="W130" s="76"/>
      <c r="X130" s="76"/>
      <c r="Y130" s="64"/>
      <c r="Z130" s="76">
        <v>0</v>
      </c>
      <c r="AA130" s="110">
        <v>44747</v>
      </c>
      <c r="AB130" s="304" t="s">
        <v>133</v>
      </c>
      <c r="AC130" s="75" t="s">
        <v>47</v>
      </c>
    </row>
    <row r="131" spans="1:29" ht="15" customHeight="1">
      <c r="A131" s="226">
        <v>94</v>
      </c>
      <c r="B131" s="105">
        <v>44743.144444444442</v>
      </c>
      <c r="C131" s="326" t="s">
        <v>514</v>
      </c>
      <c r="D131" s="48" t="s">
        <v>33</v>
      </c>
      <c r="E131" s="48" t="s">
        <v>515</v>
      </c>
      <c r="F131" s="48" t="s">
        <v>51</v>
      </c>
      <c r="G131" s="48" t="s">
        <v>52</v>
      </c>
      <c r="H131" s="49">
        <v>1959000</v>
      </c>
      <c r="I131" s="48" t="s">
        <v>398</v>
      </c>
      <c r="J131" s="64" t="s">
        <v>38</v>
      </c>
      <c r="K131" s="64" t="s">
        <v>39</v>
      </c>
      <c r="L131" s="75">
        <v>1</v>
      </c>
      <c r="M131" s="75">
        <v>1</v>
      </c>
      <c r="N131" s="48" t="s">
        <v>516</v>
      </c>
      <c r="O131" s="64" t="s">
        <v>517</v>
      </c>
      <c r="P131" s="64" t="s">
        <v>42</v>
      </c>
      <c r="Q131" s="78" t="s">
        <v>518</v>
      </c>
      <c r="R131" s="75" t="s">
        <v>44</v>
      </c>
      <c r="S131" s="75" t="s">
        <v>45</v>
      </c>
      <c r="T131" s="75" t="s">
        <v>472</v>
      </c>
      <c r="U131" s="64"/>
      <c r="V131" s="322">
        <f>-1*4000</f>
        <v>-4000</v>
      </c>
      <c r="W131" s="322">
        <f>V131*11%</f>
        <v>-440</v>
      </c>
      <c r="X131" s="322">
        <f>-V131*2%</f>
        <v>80</v>
      </c>
      <c r="Y131" s="323"/>
      <c r="Z131" s="322">
        <f>H131+V131+W131+X131</f>
        <v>1954640</v>
      </c>
      <c r="AA131" s="110">
        <v>44747</v>
      </c>
      <c r="AB131" s="306" t="s">
        <v>66</v>
      </c>
      <c r="AC131" s="75" t="s">
        <v>47</v>
      </c>
    </row>
    <row r="132" spans="1:29" ht="15" customHeight="1">
      <c r="A132" s="226">
        <v>95</v>
      </c>
      <c r="B132" s="105">
        <v>44744.279166666667</v>
      </c>
      <c r="C132" s="326" t="s">
        <v>519</v>
      </c>
      <c r="D132" s="48" t="s">
        <v>49</v>
      </c>
      <c r="E132" s="48" t="s">
        <v>520</v>
      </c>
      <c r="F132" s="48" t="s">
        <v>51</v>
      </c>
      <c r="G132" s="48" t="s">
        <v>52</v>
      </c>
      <c r="H132" s="49">
        <v>1949000</v>
      </c>
      <c r="I132" s="48" t="s">
        <v>398</v>
      </c>
      <c r="J132" s="64" t="s">
        <v>190</v>
      </c>
      <c r="K132" s="64" t="s">
        <v>39</v>
      </c>
      <c r="L132" s="75">
        <v>1</v>
      </c>
      <c r="M132" s="75">
        <v>1</v>
      </c>
      <c r="N132" s="48" t="s">
        <v>521</v>
      </c>
      <c r="O132" s="64" t="s">
        <v>522</v>
      </c>
      <c r="P132" s="64" t="s">
        <v>42</v>
      </c>
      <c r="Q132" s="78" t="s">
        <v>58</v>
      </c>
      <c r="R132" s="75" t="s">
        <v>44</v>
      </c>
      <c r="S132" s="75" t="s">
        <v>45</v>
      </c>
      <c r="T132" s="75" t="s">
        <v>472</v>
      </c>
      <c r="U132" s="64"/>
      <c r="V132" s="322">
        <f>-1*4000</f>
        <v>-4000</v>
      </c>
      <c r="W132" s="322">
        <f>V132*11%</f>
        <v>-440</v>
      </c>
      <c r="X132" s="322">
        <f>-V132*2%</f>
        <v>80</v>
      </c>
      <c r="Y132" s="323"/>
      <c r="Z132" s="322">
        <f>H132+V132+W132+X132</f>
        <v>1944640</v>
      </c>
      <c r="AA132" s="110">
        <v>44747</v>
      </c>
      <c r="AB132" s="176" t="s">
        <v>59</v>
      </c>
      <c r="AC132" s="75" t="s">
        <v>47</v>
      </c>
    </row>
    <row r="133" spans="1:29" ht="15" customHeight="1">
      <c r="A133" s="226">
        <v>96</v>
      </c>
      <c r="B133" s="105">
        <v>44744.370833333334</v>
      </c>
      <c r="C133" s="326" t="s">
        <v>523</v>
      </c>
      <c r="D133" s="48" t="s">
        <v>33</v>
      </c>
      <c r="E133" s="48" t="s">
        <v>524</v>
      </c>
      <c r="F133" s="48" t="s">
        <v>51</v>
      </c>
      <c r="G133" s="48" t="s">
        <v>52</v>
      </c>
      <c r="H133" s="49">
        <v>1959000</v>
      </c>
      <c r="I133" s="48" t="s">
        <v>398</v>
      </c>
      <c r="J133" s="64" t="s">
        <v>38</v>
      </c>
      <c r="K133" s="64" t="s">
        <v>39</v>
      </c>
      <c r="L133" s="75">
        <v>1</v>
      </c>
      <c r="M133" s="75">
        <v>1</v>
      </c>
      <c r="N133" s="48" t="s">
        <v>525</v>
      </c>
      <c r="O133" s="64" t="s">
        <v>526</v>
      </c>
      <c r="P133" s="64" t="s">
        <v>42</v>
      </c>
      <c r="Q133" s="78" t="s">
        <v>58</v>
      </c>
      <c r="R133" s="75" t="s">
        <v>44</v>
      </c>
      <c r="S133" s="75" t="s">
        <v>45</v>
      </c>
      <c r="T133" s="75" t="s">
        <v>472</v>
      </c>
      <c r="U133" s="64"/>
      <c r="V133" s="322">
        <f>-1*4000</f>
        <v>-4000</v>
      </c>
      <c r="W133" s="322">
        <f>V133*11%</f>
        <v>-440</v>
      </c>
      <c r="X133" s="322">
        <f>-V133*2%</f>
        <v>80</v>
      </c>
      <c r="Y133" s="323"/>
      <c r="Z133" s="322">
        <f>H133+V133+W133+X133</f>
        <v>1954640</v>
      </c>
      <c r="AA133" s="110">
        <v>44747</v>
      </c>
      <c r="AB133" s="307" t="s">
        <v>46</v>
      </c>
      <c r="AC133" s="75" t="s">
        <v>47</v>
      </c>
    </row>
    <row r="134" spans="1:29" ht="20.25" customHeight="1">
      <c r="A134" s="226">
        <v>97</v>
      </c>
      <c r="B134" s="105">
        <v>44744.05972222222</v>
      </c>
      <c r="C134" s="326" t="s">
        <v>527</v>
      </c>
      <c r="D134" s="48" t="s">
        <v>33</v>
      </c>
      <c r="E134" s="48" t="s">
        <v>528</v>
      </c>
      <c r="F134" s="64" t="s">
        <v>124</v>
      </c>
      <c r="G134" s="48" t="s">
        <v>36</v>
      </c>
      <c r="H134" s="49">
        <v>3910003</v>
      </c>
      <c r="I134" s="48" t="s">
        <v>398</v>
      </c>
      <c r="J134" s="64" t="s">
        <v>38</v>
      </c>
      <c r="K134" s="64" t="s">
        <v>39</v>
      </c>
      <c r="L134" s="75">
        <v>1</v>
      </c>
      <c r="M134" s="75">
        <v>1</v>
      </c>
      <c r="N134" s="48" t="s">
        <v>529</v>
      </c>
      <c r="O134" s="67" t="s">
        <v>530</v>
      </c>
      <c r="P134" s="64" t="s">
        <v>42</v>
      </c>
      <c r="Q134" s="78" t="s">
        <v>73</v>
      </c>
      <c r="R134" s="75" t="s">
        <v>44</v>
      </c>
      <c r="S134" s="75" t="s">
        <v>45</v>
      </c>
      <c r="T134" s="87" t="s">
        <v>472</v>
      </c>
      <c r="Z134" s="82">
        <f t="shared" si="9"/>
        <v>3910003</v>
      </c>
      <c r="AA134" s="110">
        <v>44747</v>
      </c>
      <c r="AB134" s="307" t="s">
        <v>66</v>
      </c>
      <c r="AC134" s="75" t="s">
        <v>47</v>
      </c>
    </row>
    <row r="135" spans="1:29" ht="24" customHeight="1">
      <c r="A135" s="226">
        <v>97</v>
      </c>
      <c r="B135" s="105">
        <v>44744.05972222222</v>
      </c>
      <c r="C135" s="326" t="s">
        <v>527</v>
      </c>
      <c r="D135" s="48" t="s">
        <v>33</v>
      </c>
      <c r="E135" s="48" t="s">
        <v>528</v>
      </c>
      <c r="F135" s="64" t="s">
        <v>124</v>
      </c>
      <c r="G135" s="48"/>
      <c r="H135" s="49">
        <v>0</v>
      </c>
      <c r="I135" s="48" t="s">
        <v>398</v>
      </c>
      <c r="J135" s="64" t="s">
        <v>38</v>
      </c>
      <c r="K135" s="64" t="s">
        <v>39</v>
      </c>
      <c r="L135" s="184">
        <v>1</v>
      </c>
      <c r="M135" s="75">
        <v>1</v>
      </c>
      <c r="N135" s="48" t="s">
        <v>529</v>
      </c>
      <c r="O135" s="67" t="s">
        <v>531</v>
      </c>
      <c r="P135" s="64" t="s">
        <v>42</v>
      </c>
      <c r="Q135" s="78" t="s">
        <v>73</v>
      </c>
      <c r="R135" s="75" t="s">
        <v>44</v>
      </c>
      <c r="S135" s="75" t="s">
        <v>45</v>
      </c>
      <c r="T135" s="87" t="s">
        <v>472</v>
      </c>
      <c r="Z135" s="82">
        <v>0</v>
      </c>
      <c r="AA135" s="110">
        <v>44747</v>
      </c>
      <c r="AB135" s="307" t="s">
        <v>66</v>
      </c>
      <c r="AC135" s="75" t="s">
        <v>47</v>
      </c>
    </row>
    <row r="136" spans="1:29" ht="15" hidden="1" customHeight="1">
      <c r="A136" s="226">
        <v>98</v>
      </c>
      <c r="B136" s="130">
        <v>44744.425000000003</v>
      </c>
      <c r="C136" s="64" t="s">
        <v>532</v>
      </c>
      <c r="D136" s="64" t="s">
        <v>33</v>
      </c>
      <c r="E136" s="64" t="s">
        <v>533</v>
      </c>
      <c r="F136" s="64" t="s">
        <v>124</v>
      </c>
      <c r="G136" s="64" t="s">
        <v>36</v>
      </c>
      <c r="H136" s="49">
        <v>1945000</v>
      </c>
      <c r="I136" s="64" t="s">
        <v>398</v>
      </c>
      <c r="J136" s="64" t="s">
        <v>190</v>
      </c>
      <c r="K136" s="64" t="s">
        <v>39</v>
      </c>
      <c r="L136" s="75">
        <v>1</v>
      </c>
      <c r="M136" s="75">
        <v>1</v>
      </c>
      <c r="N136" s="48" t="s">
        <v>534</v>
      </c>
      <c r="O136" s="64" t="s">
        <v>535</v>
      </c>
      <c r="P136" s="64" t="s">
        <v>42</v>
      </c>
      <c r="Q136" s="78" t="s">
        <v>127</v>
      </c>
      <c r="R136" s="75" t="s">
        <v>44</v>
      </c>
      <c r="S136" s="75" t="s">
        <v>45</v>
      </c>
      <c r="T136" s="87" t="s">
        <v>472</v>
      </c>
      <c r="Z136" s="82">
        <f t="shared" si="9"/>
        <v>1945000</v>
      </c>
      <c r="AA136" s="80">
        <v>44746</v>
      </c>
      <c r="AB136" s="176" t="s">
        <v>59</v>
      </c>
      <c r="AC136" s="75" t="s">
        <v>47</v>
      </c>
    </row>
    <row r="137" spans="1:29" ht="15" customHeight="1">
      <c r="A137" s="226">
        <v>99</v>
      </c>
      <c r="B137" s="105">
        <v>44744.081944444442</v>
      </c>
      <c r="C137" s="326" t="s">
        <v>536</v>
      </c>
      <c r="D137" s="48" t="s">
        <v>49</v>
      </c>
      <c r="E137" s="48" t="s">
        <v>537</v>
      </c>
      <c r="F137" s="48" t="s">
        <v>51</v>
      </c>
      <c r="G137" s="48" t="s">
        <v>440</v>
      </c>
      <c r="H137" s="49">
        <v>1949500</v>
      </c>
      <c r="I137" s="48" t="s">
        <v>398</v>
      </c>
      <c r="J137" s="64" t="s">
        <v>190</v>
      </c>
      <c r="K137" s="64" t="s">
        <v>39</v>
      </c>
      <c r="L137" s="75">
        <v>1</v>
      </c>
      <c r="M137" s="75">
        <v>1</v>
      </c>
      <c r="N137" s="48" t="s">
        <v>538</v>
      </c>
      <c r="O137" s="70" t="s">
        <v>539</v>
      </c>
      <c r="P137" s="64" t="s">
        <v>57</v>
      </c>
      <c r="Q137" s="78" t="s">
        <v>58</v>
      </c>
      <c r="R137" s="75" t="s">
        <v>44</v>
      </c>
      <c r="S137" s="75" t="s">
        <v>45</v>
      </c>
      <c r="T137" s="75" t="s">
        <v>472</v>
      </c>
      <c r="U137" s="64"/>
      <c r="V137" s="322">
        <f>-1*4500</f>
        <v>-4500</v>
      </c>
      <c r="W137" s="322">
        <f>V137*11%</f>
        <v>-495</v>
      </c>
      <c r="X137" s="322">
        <f>-V137*2%</f>
        <v>90</v>
      </c>
      <c r="Y137" s="323"/>
      <c r="Z137" s="322">
        <f>H137+V137+W137+X137</f>
        <v>1944595</v>
      </c>
      <c r="AA137" s="110">
        <v>44747</v>
      </c>
      <c r="AB137" s="176" t="s">
        <v>133</v>
      </c>
      <c r="AC137" s="75" t="s">
        <v>47</v>
      </c>
    </row>
    <row r="138" spans="1:29" ht="15" customHeight="1">
      <c r="A138" s="226">
        <v>100</v>
      </c>
      <c r="B138" s="105">
        <v>44744.26666666667</v>
      </c>
      <c r="C138" s="326" t="s">
        <v>540</v>
      </c>
      <c r="D138" s="48" t="s">
        <v>49</v>
      </c>
      <c r="E138" s="48" t="s">
        <v>541</v>
      </c>
      <c r="F138" s="64" t="s">
        <v>124</v>
      </c>
      <c r="G138" s="48" t="s">
        <v>36</v>
      </c>
      <c r="H138" s="49">
        <v>1945001</v>
      </c>
      <c r="I138" s="127" t="s">
        <v>542</v>
      </c>
      <c r="J138" s="64" t="s">
        <v>190</v>
      </c>
      <c r="K138" s="64" t="s">
        <v>39</v>
      </c>
      <c r="L138" s="75">
        <v>1</v>
      </c>
      <c r="M138" s="75">
        <v>1</v>
      </c>
      <c r="N138" s="48" t="s">
        <v>543</v>
      </c>
      <c r="O138" s="47" t="s">
        <v>544</v>
      </c>
      <c r="P138" s="64" t="s">
        <v>57</v>
      </c>
      <c r="Q138" s="78" t="s">
        <v>58</v>
      </c>
      <c r="R138" s="75" t="s">
        <v>44</v>
      </c>
      <c r="S138" s="75" t="s">
        <v>45</v>
      </c>
      <c r="T138" s="75" t="s">
        <v>472</v>
      </c>
      <c r="U138" s="64"/>
      <c r="V138" s="64"/>
      <c r="W138" s="64"/>
      <c r="X138" s="64"/>
      <c r="Y138" s="64"/>
      <c r="Z138" s="76">
        <f t="shared" si="9"/>
        <v>1945001</v>
      </c>
      <c r="AA138" s="110">
        <v>44747</v>
      </c>
      <c r="AB138" s="176" t="s">
        <v>59</v>
      </c>
      <c r="AC138" s="75" t="s">
        <v>47</v>
      </c>
    </row>
    <row r="139" spans="1:29" ht="15" customHeight="1">
      <c r="A139" s="226">
        <v>101</v>
      </c>
      <c r="B139" s="105">
        <v>44744.39166666667</v>
      </c>
      <c r="C139" s="326" t="s">
        <v>545</v>
      </c>
      <c r="D139" s="48" t="s">
        <v>546</v>
      </c>
      <c r="E139" s="48" t="s">
        <v>547</v>
      </c>
      <c r="F139" s="48" t="s">
        <v>51</v>
      </c>
      <c r="G139" s="48" t="s">
        <v>52</v>
      </c>
      <c r="H139" s="49">
        <v>2599000</v>
      </c>
      <c r="I139" s="48" t="s">
        <v>398</v>
      </c>
      <c r="J139" s="64" t="s">
        <v>83</v>
      </c>
      <c r="K139" s="64" t="s">
        <v>39</v>
      </c>
      <c r="L139" s="75">
        <v>1</v>
      </c>
      <c r="M139" s="75">
        <v>1</v>
      </c>
      <c r="N139" s="48" t="s">
        <v>548</v>
      </c>
      <c r="O139" s="47" t="s">
        <v>549</v>
      </c>
      <c r="P139" s="64" t="s">
        <v>42</v>
      </c>
      <c r="Q139" s="78" t="s">
        <v>58</v>
      </c>
      <c r="R139" s="75" t="s">
        <v>44</v>
      </c>
      <c r="S139" s="75" t="s">
        <v>45</v>
      </c>
      <c r="T139" s="75" t="s">
        <v>472</v>
      </c>
      <c r="U139" s="64"/>
      <c r="V139" s="322">
        <f>-1*4000</f>
        <v>-4000</v>
      </c>
      <c r="W139" s="322">
        <f>V139*11%</f>
        <v>-440</v>
      </c>
      <c r="X139" s="322">
        <f>-V139*2%</f>
        <v>80</v>
      </c>
      <c r="Y139" s="323"/>
      <c r="Z139" s="322">
        <f>H139+V139+W139+X139</f>
        <v>2594640</v>
      </c>
      <c r="AA139" s="110">
        <v>44747</v>
      </c>
      <c r="AB139" s="304" t="s">
        <v>59</v>
      </c>
      <c r="AC139" s="75" t="s">
        <v>47</v>
      </c>
    </row>
    <row r="140" spans="1:29" ht="15" hidden="1" customHeight="1">
      <c r="A140" s="226">
        <v>102</v>
      </c>
      <c r="B140" s="130">
        <v>44745.147222222222</v>
      </c>
      <c r="C140" s="64" t="s">
        <v>32</v>
      </c>
      <c r="D140" s="64" t="s">
        <v>49</v>
      </c>
      <c r="E140" s="64" t="s">
        <v>550</v>
      </c>
      <c r="F140" s="64" t="s">
        <v>124</v>
      </c>
      <c r="G140" s="64" t="s">
        <v>36</v>
      </c>
      <c r="H140" s="49">
        <v>6485000</v>
      </c>
      <c r="I140" s="127" t="s">
        <v>551</v>
      </c>
      <c r="J140" s="91" t="s">
        <v>190</v>
      </c>
      <c r="K140" s="64" t="s">
        <v>39</v>
      </c>
      <c r="L140" s="185">
        <v>1</v>
      </c>
      <c r="M140" s="185">
        <v>1</v>
      </c>
      <c r="N140" s="48" t="s">
        <v>552</v>
      </c>
      <c r="O140" s="91" t="s">
        <v>553</v>
      </c>
      <c r="P140" s="64" t="s">
        <v>42</v>
      </c>
      <c r="Q140" s="78" t="s">
        <v>58</v>
      </c>
      <c r="R140" s="75" t="s">
        <v>44</v>
      </c>
      <c r="S140" s="75" t="s">
        <v>45</v>
      </c>
      <c r="T140" s="75" t="s">
        <v>472</v>
      </c>
      <c r="U140" s="64"/>
      <c r="V140" s="64"/>
      <c r="W140" s="64"/>
      <c r="X140" s="64"/>
      <c r="Y140" s="64"/>
      <c r="Z140" s="76">
        <f t="shared" si="9"/>
        <v>6485000</v>
      </c>
      <c r="AA140" s="110">
        <v>44747</v>
      </c>
      <c r="AB140" s="176" t="s">
        <v>133</v>
      </c>
      <c r="AC140" s="75" t="s">
        <v>47</v>
      </c>
    </row>
    <row r="141" spans="1:29" ht="15" hidden="1" customHeight="1">
      <c r="A141" s="226">
        <v>102</v>
      </c>
      <c r="B141" s="130">
        <v>44745.147222222222</v>
      </c>
      <c r="C141" s="64" t="s">
        <v>32</v>
      </c>
      <c r="D141" s="64" t="s">
        <v>49</v>
      </c>
      <c r="E141" s="64" t="s">
        <v>550</v>
      </c>
      <c r="F141" s="64" t="s">
        <v>124</v>
      </c>
      <c r="G141" s="64" t="s">
        <v>36</v>
      </c>
      <c r="H141" s="49">
        <v>0</v>
      </c>
      <c r="I141" s="127" t="s">
        <v>551</v>
      </c>
      <c r="J141" s="91" t="s">
        <v>190</v>
      </c>
      <c r="K141" s="64" t="s">
        <v>39</v>
      </c>
      <c r="L141" s="185">
        <v>1</v>
      </c>
      <c r="M141" s="185">
        <v>1</v>
      </c>
      <c r="N141" s="48" t="s">
        <v>552</v>
      </c>
      <c r="O141" s="91" t="s">
        <v>554</v>
      </c>
      <c r="P141" s="64" t="s">
        <v>42</v>
      </c>
      <c r="Q141" s="78" t="s">
        <v>58</v>
      </c>
      <c r="R141" s="75" t="s">
        <v>44</v>
      </c>
      <c r="S141" s="75" t="s">
        <v>45</v>
      </c>
      <c r="T141" s="75" t="s">
        <v>472</v>
      </c>
      <c r="U141" s="64"/>
      <c r="V141" s="64"/>
      <c r="W141" s="64"/>
      <c r="X141" s="64"/>
      <c r="Y141" s="64"/>
      <c r="Z141" s="76">
        <v>0</v>
      </c>
      <c r="AA141" s="110">
        <v>44747</v>
      </c>
      <c r="AB141" s="304" t="s">
        <v>133</v>
      </c>
      <c r="AC141" s="75" t="s">
        <v>47</v>
      </c>
    </row>
    <row r="142" spans="1:29" ht="15" hidden="1" customHeight="1">
      <c r="A142" s="226">
        <v>102</v>
      </c>
      <c r="B142" s="130">
        <v>44745.147222222222</v>
      </c>
      <c r="C142" s="64" t="s">
        <v>32</v>
      </c>
      <c r="D142" s="64" t="s">
        <v>49</v>
      </c>
      <c r="E142" s="64" t="s">
        <v>550</v>
      </c>
      <c r="F142" s="64" t="s">
        <v>124</v>
      </c>
      <c r="G142" s="64" t="s">
        <v>36</v>
      </c>
      <c r="H142" s="76">
        <v>0</v>
      </c>
      <c r="I142" s="127" t="s">
        <v>551</v>
      </c>
      <c r="J142" s="64" t="s">
        <v>83</v>
      </c>
      <c r="K142" s="64" t="s">
        <v>39</v>
      </c>
      <c r="L142" s="75">
        <v>1</v>
      </c>
      <c r="M142" s="75">
        <v>1</v>
      </c>
      <c r="N142" s="48" t="s">
        <v>552</v>
      </c>
      <c r="O142" s="48" t="s">
        <v>555</v>
      </c>
      <c r="P142" s="64" t="s">
        <v>42</v>
      </c>
      <c r="Q142" s="78" t="s">
        <v>58</v>
      </c>
      <c r="R142" s="75" t="s">
        <v>44</v>
      </c>
      <c r="S142" s="75" t="s">
        <v>45</v>
      </c>
      <c r="T142" s="75" t="s">
        <v>472</v>
      </c>
      <c r="U142" s="64"/>
      <c r="V142" s="64"/>
      <c r="W142" s="64"/>
      <c r="X142" s="64"/>
      <c r="Y142" s="64"/>
      <c r="Z142" s="76">
        <v>0</v>
      </c>
      <c r="AA142" s="110">
        <v>44747</v>
      </c>
      <c r="AB142" s="176" t="s">
        <v>133</v>
      </c>
      <c r="AC142" s="75" t="s">
        <v>47</v>
      </c>
    </row>
    <row r="143" spans="1:29" ht="15" customHeight="1">
      <c r="A143" s="226">
        <v>103</v>
      </c>
      <c r="B143" s="130">
        <v>44744.376388888886</v>
      </c>
      <c r="C143" s="323" t="s">
        <v>556</v>
      </c>
      <c r="D143" s="64" t="s">
        <v>325</v>
      </c>
      <c r="E143" s="64" t="s">
        <v>557</v>
      </c>
      <c r="F143" s="64" t="s">
        <v>124</v>
      </c>
      <c r="G143" s="64" t="s">
        <v>36</v>
      </c>
      <c r="H143" s="76">
        <v>1945002</v>
      </c>
      <c r="I143" s="64" t="s">
        <v>558</v>
      </c>
      <c r="J143" s="64" t="s">
        <v>190</v>
      </c>
      <c r="K143" s="64" t="s">
        <v>39</v>
      </c>
      <c r="L143" s="75">
        <v>1</v>
      </c>
      <c r="M143" s="75">
        <v>1</v>
      </c>
      <c r="N143" s="48" t="s">
        <v>559</v>
      </c>
      <c r="O143" s="64" t="s">
        <v>560</v>
      </c>
      <c r="P143" s="64" t="s">
        <v>42</v>
      </c>
      <c r="Q143" s="78" t="s">
        <v>121</v>
      </c>
      <c r="R143" s="75" t="s">
        <v>44</v>
      </c>
      <c r="S143" s="75" t="s">
        <v>45</v>
      </c>
      <c r="T143" s="75" t="s">
        <v>472</v>
      </c>
      <c r="U143" s="64"/>
      <c r="V143" s="64"/>
      <c r="W143" s="64"/>
      <c r="X143" s="64"/>
      <c r="Y143" s="64"/>
      <c r="Z143" s="76">
        <f t="shared" si="9"/>
        <v>1945002</v>
      </c>
      <c r="AA143" s="110">
        <v>44747</v>
      </c>
      <c r="AB143" s="304" t="s">
        <v>133</v>
      </c>
      <c r="AC143" s="75" t="s">
        <v>47</v>
      </c>
    </row>
    <row r="144" spans="1:29" ht="15" customHeight="1">
      <c r="A144" s="226">
        <v>104</v>
      </c>
      <c r="B144" s="130">
        <v>44745.396527777775</v>
      </c>
      <c r="C144" s="323" t="s">
        <v>561</v>
      </c>
      <c r="D144" s="64" t="s">
        <v>49</v>
      </c>
      <c r="E144" s="64" t="s">
        <v>562</v>
      </c>
      <c r="F144" s="64" t="s">
        <v>124</v>
      </c>
      <c r="G144" s="64" t="s">
        <v>36</v>
      </c>
      <c r="H144" s="76">
        <v>2595001</v>
      </c>
      <c r="I144" s="127" t="s">
        <v>563</v>
      </c>
      <c r="J144" s="64" t="s">
        <v>83</v>
      </c>
      <c r="K144" s="64" t="s">
        <v>39</v>
      </c>
      <c r="L144" s="75">
        <v>1</v>
      </c>
      <c r="M144" s="75">
        <v>1</v>
      </c>
      <c r="N144" s="48" t="s">
        <v>564</v>
      </c>
      <c r="O144" s="64" t="s">
        <v>565</v>
      </c>
      <c r="P144" s="64" t="s">
        <v>42</v>
      </c>
      <c r="Q144" s="78" t="s">
        <v>169</v>
      </c>
      <c r="R144" s="75" t="s">
        <v>44</v>
      </c>
      <c r="T144" s="75" t="s">
        <v>472</v>
      </c>
      <c r="U144" s="64"/>
      <c r="V144" s="64"/>
      <c r="W144" s="64"/>
      <c r="X144" s="64"/>
      <c r="Y144" s="64"/>
      <c r="Z144" s="76">
        <f t="shared" ref="Z144:Z174" si="11">H144-Y144</f>
        <v>2595001</v>
      </c>
      <c r="AA144" s="110">
        <v>44747</v>
      </c>
      <c r="AB144" s="176" t="s">
        <v>59</v>
      </c>
      <c r="AC144" s="75" t="s">
        <v>47</v>
      </c>
    </row>
    <row r="145" spans="1:29" ht="15" customHeight="1">
      <c r="A145" s="226">
        <v>105</v>
      </c>
      <c r="B145" s="130">
        <v>44745.503472222219</v>
      </c>
      <c r="C145" s="323" t="s">
        <v>566</v>
      </c>
      <c r="D145" s="64" t="s">
        <v>49</v>
      </c>
      <c r="E145" s="64" t="s">
        <v>567</v>
      </c>
      <c r="F145" s="64" t="s">
        <v>51</v>
      </c>
      <c r="G145" s="64" t="s">
        <v>52</v>
      </c>
      <c r="H145" s="76">
        <v>1949000</v>
      </c>
      <c r="I145" s="64" t="s">
        <v>53</v>
      </c>
      <c r="J145" s="64" t="s">
        <v>190</v>
      </c>
      <c r="K145" s="64" t="s">
        <v>39</v>
      </c>
      <c r="L145" s="75">
        <v>1</v>
      </c>
      <c r="M145" s="75">
        <v>1</v>
      </c>
      <c r="N145" s="48" t="s">
        <v>568</v>
      </c>
      <c r="O145" s="64" t="s">
        <v>569</v>
      </c>
      <c r="P145" s="64" t="s">
        <v>42</v>
      </c>
      <c r="Q145" s="78" t="s">
        <v>169</v>
      </c>
      <c r="R145" s="75" t="s">
        <v>44</v>
      </c>
      <c r="T145" s="75" t="s">
        <v>472</v>
      </c>
      <c r="U145" s="64"/>
      <c r="V145" s="322">
        <f>-1*4000</f>
        <v>-4000</v>
      </c>
      <c r="W145" s="322">
        <f>V145*11%</f>
        <v>-440</v>
      </c>
      <c r="X145" s="322">
        <f>-V145*2%</f>
        <v>80</v>
      </c>
      <c r="Y145" s="323"/>
      <c r="Z145" s="322">
        <f>H145+V145+W145+X145</f>
        <v>1944640</v>
      </c>
      <c r="AA145" s="110">
        <v>44747</v>
      </c>
      <c r="AB145" s="304" t="s">
        <v>59</v>
      </c>
      <c r="AC145" s="75" t="s">
        <v>47</v>
      </c>
    </row>
    <row r="146" spans="1:29" s="96" customFormat="1" ht="15" hidden="1" customHeight="1">
      <c r="A146" s="95">
        <v>106</v>
      </c>
      <c r="B146" s="133">
        <v>44744</v>
      </c>
      <c r="C146" s="96" t="s">
        <v>570</v>
      </c>
      <c r="D146" s="96" t="s">
        <v>49</v>
      </c>
      <c r="E146" s="288" t="s">
        <v>571</v>
      </c>
      <c r="F146" s="96" t="s">
        <v>124</v>
      </c>
      <c r="G146" s="96" t="s">
        <v>36</v>
      </c>
      <c r="H146" s="97">
        <v>2400000</v>
      </c>
      <c r="I146" s="98" t="s">
        <v>572</v>
      </c>
      <c r="J146" s="96" t="s">
        <v>190</v>
      </c>
      <c r="K146" s="96" t="s">
        <v>234</v>
      </c>
      <c r="L146" s="95">
        <v>1</v>
      </c>
      <c r="M146" s="95">
        <v>1</v>
      </c>
      <c r="N146" s="68" t="s">
        <v>573</v>
      </c>
      <c r="O146" s="96" t="s">
        <v>574</v>
      </c>
      <c r="P146" s="96" t="s">
        <v>42</v>
      </c>
      <c r="Q146" s="102" t="s">
        <v>234</v>
      </c>
      <c r="R146" s="95" t="s">
        <v>44</v>
      </c>
      <c r="S146" s="95"/>
      <c r="T146" s="95" t="s">
        <v>472</v>
      </c>
      <c r="Z146" s="97">
        <f t="shared" si="11"/>
        <v>2400000</v>
      </c>
      <c r="AA146" s="95"/>
      <c r="AB146" s="68" t="s">
        <v>237</v>
      </c>
      <c r="AC146" s="75" t="s">
        <v>47</v>
      </c>
    </row>
    <row r="147" spans="1:29" ht="15" hidden="1" customHeight="1">
      <c r="A147" s="226">
        <v>107</v>
      </c>
      <c r="B147" s="130">
        <v>44745</v>
      </c>
      <c r="C147" s="64" t="s">
        <v>570</v>
      </c>
      <c r="D147" s="64" t="s">
        <v>49</v>
      </c>
      <c r="E147" s="64" t="s">
        <v>575</v>
      </c>
      <c r="F147" s="64" t="s">
        <v>124</v>
      </c>
      <c r="G147" s="48" t="s">
        <v>36</v>
      </c>
      <c r="H147" s="111">
        <v>1955000</v>
      </c>
      <c r="I147" s="127" t="s">
        <v>576</v>
      </c>
      <c r="J147" s="48" t="s">
        <v>38</v>
      </c>
      <c r="K147" s="64" t="s">
        <v>39</v>
      </c>
      <c r="L147" s="75">
        <v>1</v>
      </c>
      <c r="M147" s="75">
        <v>1</v>
      </c>
      <c r="N147" s="48" t="s">
        <v>577</v>
      </c>
      <c r="O147" s="64" t="s">
        <v>578</v>
      </c>
      <c r="P147" s="64" t="s">
        <v>42</v>
      </c>
      <c r="Q147" s="78" t="s">
        <v>58</v>
      </c>
      <c r="R147" s="75" t="s">
        <v>44</v>
      </c>
      <c r="T147" s="75" t="s">
        <v>472</v>
      </c>
      <c r="U147" s="64"/>
      <c r="V147" s="64"/>
      <c r="W147" s="64"/>
      <c r="X147" s="64"/>
      <c r="Y147" s="64"/>
      <c r="Z147" s="76">
        <f t="shared" si="11"/>
        <v>1955000</v>
      </c>
      <c r="AA147" s="110">
        <v>44747</v>
      </c>
      <c r="AB147" s="306" t="s">
        <v>46</v>
      </c>
      <c r="AC147" s="75" t="s">
        <v>47</v>
      </c>
    </row>
    <row r="148" spans="1:29" ht="15" customHeight="1">
      <c r="A148" s="226">
        <v>108</v>
      </c>
      <c r="B148" s="130">
        <v>44746.372916666667</v>
      </c>
      <c r="C148" s="323" t="s">
        <v>579</v>
      </c>
      <c r="D148" s="64" t="s">
        <v>33</v>
      </c>
      <c r="E148" s="64" t="s">
        <v>580</v>
      </c>
      <c r="F148" s="64" t="s">
        <v>51</v>
      </c>
      <c r="G148" s="48" t="s">
        <v>52</v>
      </c>
      <c r="H148" s="111">
        <v>1959000</v>
      </c>
      <c r="I148" s="48" t="s">
        <v>53</v>
      </c>
      <c r="J148" s="48" t="s">
        <v>38</v>
      </c>
      <c r="K148" s="64" t="s">
        <v>39</v>
      </c>
      <c r="L148" s="75">
        <v>1</v>
      </c>
      <c r="M148" s="75">
        <v>1</v>
      </c>
      <c r="N148" s="48" t="s">
        <v>581</v>
      </c>
      <c r="O148" s="64" t="s">
        <v>582</v>
      </c>
      <c r="P148" s="64" t="s">
        <v>42</v>
      </c>
      <c r="Q148" s="78" t="s">
        <v>58</v>
      </c>
      <c r="R148" s="75" t="s">
        <v>44</v>
      </c>
      <c r="T148" s="75" t="s">
        <v>472</v>
      </c>
      <c r="U148" s="64"/>
      <c r="V148" s="76">
        <f>-1*4000</f>
        <v>-4000</v>
      </c>
      <c r="W148" s="76">
        <f>V148*11%</f>
        <v>-440</v>
      </c>
      <c r="X148" s="76">
        <f>-V148*2%</f>
        <v>80</v>
      </c>
      <c r="Y148" s="64"/>
      <c r="Z148" s="76">
        <f>H148+V148+W148+X148</f>
        <v>1954640</v>
      </c>
      <c r="AA148" s="110">
        <v>44747</v>
      </c>
      <c r="AB148" s="312" t="s">
        <v>66</v>
      </c>
      <c r="AC148" s="75" t="s">
        <v>47</v>
      </c>
    </row>
    <row r="149" spans="1:29" ht="15" customHeight="1">
      <c r="A149" s="226">
        <v>109</v>
      </c>
      <c r="B149" s="130">
        <v>44746.37777777778</v>
      </c>
      <c r="C149" s="323" t="s">
        <v>583</v>
      </c>
      <c r="D149" s="64" t="s">
        <v>49</v>
      </c>
      <c r="E149" s="64" t="s">
        <v>584</v>
      </c>
      <c r="F149" s="64" t="s">
        <v>51</v>
      </c>
      <c r="G149" s="48" t="s">
        <v>52</v>
      </c>
      <c r="H149" s="111">
        <v>2599000</v>
      </c>
      <c r="I149" s="48" t="s">
        <v>53</v>
      </c>
      <c r="J149" s="48" t="s">
        <v>83</v>
      </c>
      <c r="K149" s="64" t="s">
        <v>39</v>
      </c>
      <c r="L149" s="75">
        <v>1</v>
      </c>
      <c r="M149" s="75">
        <v>1</v>
      </c>
      <c r="N149" s="48" t="s">
        <v>585</v>
      </c>
      <c r="O149" s="64" t="s">
        <v>586</v>
      </c>
      <c r="P149" s="64" t="s">
        <v>42</v>
      </c>
      <c r="Q149" s="78" t="s">
        <v>86</v>
      </c>
      <c r="R149" s="75" t="s">
        <v>44</v>
      </c>
      <c r="T149" s="75" t="s">
        <v>472</v>
      </c>
      <c r="U149" s="64"/>
      <c r="V149" s="76">
        <f>-1*4000</f>
        <v>-4000</v>
      </c>
      <c r="W149" s="76">
        <f>V149*11%</f>
        <v>-440</v>
      </c>
      <c r="X149" s="76">
        <f>-V149*2%</f>
        <v>80</v>
      </c>
      <c r="Y149" s="64"/>
      <c r="Z149" s="76">
        <f>H149+V149+W149+X149</f>
        <v>2594640</v>
      </c>
      <c r="AA149" s="110">
        <v>44747</v>
      </c>
      <c r="AB149" s="176" t="s">
        <v>59</v>
      </c>
      <c r="AC149" s="75" t="s">
        <v>47</v>
      </c>
    </row>
    <row r="150" spans="1:29" ht="15" customHeight="1">
      <c r="A150" s="226">
        <v>110</v>
      </c>
      <c r="B150" s="130">
        <v>44746.379166666666</v>
      </c>
      <c r="C150" s="323" t="s">
        <v>587</v>
      </c>
      <c r="D150" s="64" t="s">
        <v>546</v>
      </c>
      <c r="E150" s="64" t="s">
        <v>588</v>
      </c>
      <c r="F150" s="64" t="s">
        <v>51</v>
      </c>
      <c r="G150" s="48" t="s">
        <v>52</v>
      </c>
      <c r="H150" s="111">
        <v>1959000</v>
      </c>
      <c r="I150" s="48" t="s">
        <v>53</v>
      </c>
      <c r="J150" s="48" t="s">
        <v>38</v>
      </c>
      <c r="K150" s="64" t="s">
        <v>39</v>
      </c>
      <c r="L150" s="75">
        <v>1</v>
      </c>
      <c r="M150" s="75">
        <v>1</v>
      </c>
      <c r="N150" s="48" t="s">
        <v>589</v>
      </c>
      <c r="O150" s="64" t="s">
        <v>590</v>
      </c>
      <c r="P150" s="64" t="s">
        <v>42</v>
      </c>
      <c r="Q150" s="78" t="s">
        <v>58</v>
      </c>
      <c r="R150" s="75" t="s">
        <v>44</v>
      </c>
      <c r="T150" s="75" t="s">
        <v>472</v>
      </c>
      <c r="U150" s="64"/>
      <c r="V150" s="76">
        <f>-1*4000</f>
        <v>-4000</v>
      </c>
      <c r="W150" s="76">
        <f>V150*11%</f>
        <v>-440</v>
      </c>
      <c r="X150" s="76">
        <f>-V150*2%</f>
        <v>80</v>
      </c>
      <c r="Y150" s="64"/>
      <c r="Z150" s="76">
        <f>H150+V150+W150+X150</f>
        <v>1954640</v>
      </c>
      <c r="AA150" s="110">
        <v>44747</v>
      </c>
      <c r="AB150" s="307" t="s">
        <v>66</v>
      </c>
      <c r="AC150" s="75" t="s">
        <v>47</v>
      </c>
    </row>
    <row r="151" spans="1:29" ht="15" customHeight="1">
      <c r="A151" s="226">
        <v>111</v>
      </c>
      <c r="B151" s="130">
        <v>44746.404166666667</v>
      </c>
      <c r="C151" s="323" t="s">
        <v>591</v>
      </c>
      <c r="D151" s="64" t="s">
        <v>49</v>
      </c>
      <c r="E151" s="64" t="s">
        <v>592</v>
      </c>
      <c r="F151" s="64" t="s">
        <v>51</v>
      </c>
      <c r="G151" s="48" t="s">
        <v>52</v>
      </c>
      <c r="H151" s="111">
        <v>2599000</v>
      </c>
      <c r="I151" s="48" t="s">
        <v>53</v>
      </c>
      <c r="J151" s="48" t="s">
        <v>83</v>
      </c>
      <c r="K151" s="64" t="s">
        <v>39</v>
      </c>
      <c r="L151" s="75">
        <v>1</v>
      </c>
      <c r="M151" s="75">
        <v>1</v>
      </c>
      <c r="N151" s="48" t="s">
        <v>593</v>
      </c>
      <c r="O151" s="64" t="s">
        <v>594</v>
      </c>
      <c r="P151" s="64" t="s">
        <v>42</v>
      </c>
      <c r="Q151" s="78" t="s">
        <v>58</v>
      </c>
      <c r="R151" s="75" t="s">
        <v>44</v>
      </c>
      <c r="T151" s="75" t="s">
        <v>472</v>
      </c>
      <c r="U151" s="64"/>
      <c r="V151" s="76">
        <f>-1*4000</f>
        <v>-4000</v>
      </c>
      <c r="W151" s="76">
        <f>V151*11%</f>
        <v>-440</v>
      </c>
      <c r="X151" s="76">
        <f>-V151*2%</f>
        <v>80</v>
      </c>
      <c r="Y151" s="64"/>
      <c r="Z151" s="76">
        <f>H151+V151+W151+X151</f>
        <v>2594640</v>
      </c>
      <c r="AA151" s="110">
        <v>44747</v>
      </c>
      <c r="AB151" s="176" t="s">
        <v>59</v>
      </c>
      <c r="AC151" s="75" t="s">
        <v>47</v>
      </c>
    </row>
    <row r="152" spans="1:29" ht="15" customHeight="1">
      <c r="A152" s="226">
        <v>112</v>
      </c>
      <c r="B152" s="130">
        <v>44746.404861111114</v>
      </c>
      <c r="C152" s="323" t="s">
        <v>595</v>
      </c>
      <c r="D152" s="64" t="s">
        <v>49</v>
      </c>
      <c r="E152" s="64" t="s">
        <v>596</v>
      </c>
      <c r="F152" s="64" t="s">
        <v>51</v>
      </c>
      <c r="G152" s="48" t="s">
        <v>52</v>
      </c>
      <c r="H152" s="111">
        <v>2599000</v>
      </c>
      <c r="I152" s="48" t="s">
        <v>53</v>
      </c>
      <c r="J152" s="48" t="s">
        <v>83</v>
      </c>
      <c r="K152" s="64" t="s">
        <v>39</v>
      </c>
      <c r="L152" s="75">
        <v>1</v>
      </c>
      <c r="M152" s="75">
        <v>1</v>
      </c>
      <c r="N152" s="48" t="s">
        <v>597</v>
      </c>
      <c r="O152" s="64" t="s">
        <v>598</v>
      </c>
      <c r="P152" s="64" t="s">
        <v>42</v>
      </c>
      <c r="Q152" s="78" t="s">
        <v>96</v>
      </c>
      <c r="R152" s="75" t="s">
        <v>44</v>
      </c>
      <c r="T152" s="75" t="s">
        <v>472</v>
      </c>
      <c r="U152" s="64"/>
      <c r="V152" s="76">
        <f>-1*4000</f>
        <v>-4000</v>
      </c>
      <c r="W152" s="76">
        <f>V152*11%</f>
        <v>-440</v>
      </c>
      <c r="X152" s="76">
        <f>-V152*2%</f>
        <v>80</v>
      </c>
      <c r="Y152" s="64"/>
      <c r="Z152" s="76">
        <f>H152+V152+W152+X152</f>
        <v>2594640</v>
      </c>
      <c r="AA152" s="110">
        <v>44747</v>
      </c>
      <c r="AB152" s="304" t="s">
        <v>133</v>
      </c>
      <c r="AC152" s="75" t="s">
        <v>47</v>
      </c>
    </row>
    <row r="153" spans="1:29" ht="15" customHeight="1">
      <c r="A153" s="226">
        <v>113</v>
      </c>
      <c r="B153" s="130">
        <v>44746.413194444445</v>
      </c>
      <c r="C153" s="323" t="s">
        <v>599</v>
      </c>
      <c r="D153" s="64" t="s">
        <v>49</v>
      </c>
      <c r="E153" s="64" t="s">
        <v>600</v>
      </c>
      <c r="F153" s="64" t="s">
        <v>124</v>
      </c>
      <c r="G153" s="48" t="s">
        <v>36</v>
      </c>
      <c r="H153" s="111">
        <v>1955002</v>
      </c>
      <c r="I153" s="48" t="s">
        <v>53</v>
      </c>
      <c r="J153" s="48" t="s">
        <v>38</v>
      </c>
      <c r="K153" s="64" t="s">
        <v>39</v>
      </c>
      <c r="L153" s="75">
        <v>1</v>
      </c>
      <c r="M153" s="75">
        <v>1</v>
      </c>
      <c r="N153" s="48" t="s">
        <v>601</v>
      </c>
      <c r="O153" s="64" t="s">
        <v>602</v>
      </c>
      <c r="P153" s="64" t="s">
        <v>42</v>
      </c>
      <c r="Q153" s="78" t="s">
        <v>180</v>
      </c>
      <c r="R153" s="75" t="s">
        <v>44</v>
      </c>
      <c r="T153" s="75" t="s">
        <v>472</v>
      </c>
      <c r="U153" s="64"/>
      <c r="V153" s="64"/>
      <c r="W153" s="64"/>
      <c r="X153" s="64"/>
      <c r="Y153" s="64"/>
      <c r="Z153" s="76">
        <f t="shared" si="11"/>
        <v>1955002</v>
      </c>
      <c r="AA153" s="110">
        <v>44747</v>
      </c>
      <c r="AB153" s="306" t="s">
        <v>66</v>
      </c>
      <c r="AC153" s="75" t="s">
        <v>47</v>
      </c>
    </row>
    <row r="154" spans="1:29" ht="15" customHeight="1">
      <c r="A154" s="226">
        <v>114</v>
      </c>
      <c r="B154" s="130">
        <v>44746.416666666664</v>
      </c>
      <c r="C154" s="323" t="s">
        <v>603</v>
      </c>
      <c r="D154" s="64" t="s">
        <v>49</v>
      </c>
      <c r="E154" s="64" t="s">
        <v>604</v>
      </c>
      <c r="F154" s="64" t="s">
        <v>51</v>
      </c>
      <c r="G154" s="48" t="s">
        <v>605</v>
      </c>
      <c r="H154" s="111">
        <v>1974175</v>
      </c>
      <c r="I154" s="48" t="s">
        <v>53</v>
      </c>
      <c r="J154" s="48" t="s">
        <v>38</v>
      </c>
      <c r="K154" s="64" t="s">
        <v>39</v>
      </c>
      <c r="L154" s="75">
        <v>1</v>
      </c>
      <c r="M154" s="75">
        <v>1</v>
      </c>
      <c r="N154" s="48" t="s">
        <v>606</v>
      </c>
      <c r="O154" s="64" t="s">
        <v>607</v>
      </c>
      <c r="P154" s="64" t="s">
        <v>42</v>
      </c>
      <c r="Q154" s="78" t="s">
        <v>58</v>
      </c>
      <c r="R154" s="75" t="s">
        <v>44</v>
      </c>
      <c r="T154" s="75" t="s">
        <v>472</v>
      </c>
      <c r="U154" s="64"/>
      <c r="V154" s="76">
        <f>-1.5%*H154</f>
        <v>-29612.625</v>
      </c>
      <c r="W154" s="76">
        <f>11%*V154</f>
        <v>-3257.3887500000001</v>
      </c>
      <c r="X154" s="76">
        <v>0</v>
      </c>
      <c r="Y154" s="64"/>
      <c r="Z154" s="76">
        <f>H154+V154+W154+X154</f>
        <v>1941304.9862500001</v>
      </c>
      <c r="AA154" s="110">
        <v>44747</v>
      </c>
      <c r="AB154" s="312" t="s">
        <v>66</v>
      </c>
      <c r="AC154" s="75" t="s">
        <v>47</v>
      </c>
    </row>
    <row r="155" spans="1:29" ht="15" customHeight="1">
      <c r="A155" s="226">
        <v>115</v>
      </c>
      <c r="B155" s="130">
        <v>44746.42291666667</v>
      </c>
      <c r="C155" s="323" t="s">
        <v>608</v>
      </c>
      <c r="D155" s="64" t="s">
        <v>325</v>
      </c>
      <c r="E155" s="64" t="s">
        <v>609</v>
      </c>
      <c r="F155" s="64" t="s">
        <v>51</v>
      </c>
      <c r="G155" s="48" t="s">
        <v>52</v>
      </c>
      <c r="H155" s="111">
        <v>2599000</v>
      </c>
      <c r="I155" s="48" t="s">
        <v>53</v>
      </c>
      <c r="J155" s="48" t="s">
        <v>83</v>
      </c>
      <c r="K155" s="64" t="s">
        <v>39</v>
      </c>
      <c r="L155" s="75">
        <v>1</v>
      </c>
      <c r="M155" s="75">
        <v>1</v>
      </c>
      <c r="N155" s="48" t="s">
        <v>610</v>
      </c>
      <c r="O155" s="64" t="s">
        <v>611</v>
      </c>
      <c r="P155" s="64" t="s">
        <v>42</v>
      </c>
      <c r="Q155" s="78" t="s">
        <v>58</v>
      </c>
      <c r="R155" s="75" t="s">
        <v>44</v>
      </c>
      <c r="T155" s="75" t="s">
        <v>472</v>
      </c>
      <c r="U155" s="64"/>
      <c r="V155" s="76">
        <f>-1*4000</f>
        <v>-4000</v>
      </c>
      <c r="W155" s="76">
        <f>V155*11%</f>
        <v>-440</v>
      </c>
      <c r="X155" s="76">
        <f>-V155*2%</f>
        <v>80</v>
      </c>
      <c r="Y155" s="64"/>
      <c r="Z155" s="76">
        <f>H155+V155+W155+X155</f>
        <v>2594640</v>
      </c>
      <c r="AA155" s="110">
        <v>44747</v>
      </c>
      <c r="AB155" s="176" t="s">
        <v>59</v>
      </c>
      <c r="AC155" s="75" t="s">
        <v>47</v>
      </c>
    </row>
    <row r="156" spans="1:29" ht="15" customHeight="1">
      <c r="A156" s="226">
        <v>116</v>
      </c>
      <c r="B156" s="130">
        <v>44746.431250000001</v>
      </c>
      <c r="C156" s="323" t="s">
        <v>612</v>
      </c>
      <c r="D156" s="64" t="s">
        <v>33</v>
      </c>
      <c r="E156" s="64" t="s">
        <v>613</v>
      </c>
      <c r="F156" s="64" t="s">
        <v>51</v>
      </c>
      <c r="G156" s="48" t="s">
        <v>52</v>
      </c>
      <c r="H156" s="111">
        <v>1949000</v>
      </c>
      <c r="I156" s="48" t="s">
        <v>53</v>
      </c>
      <c r="J156" s="48" t="s">
        <v>190</v>
      </c>
      <c r="K156" s="64" t="s">
        <v>39</v>
      </c>
      <c r="L156" s="75">
        <v>1</v>
      </c>
      <c r="M156" s="75">
        <v>1</v>
      </c>
      <c r="N156" s="48" t="s">
        <v>614</v>
      </c>
      <c r="O156" s="64" t="s">
        <v>615</v>
      </c>
      <c r="P156" s="64" t="s">
        <v>42</v>
      </c>
      <c r="Q156" s="78" t="s">
        <v>58</v>
      </c>
      <c r="R156" s="75" t="s">
        <v>44</v>
      </c>
      <c r="T156" s="75" t="s">
        <v>472</v>
      </c>
      <c r="U156" s="64"/>
      <c r="V156" s="76">
        <f>-1*4000</f>
        <v>-4000</v>
      </c>
      <c r="W156" s="76">
        <f>V156*11%</f>
        <v>-440</v>
      </c>
      <c r="X156" s="76">
        <f>-V156*2%</f>
        <v>80</v>
      </c>
      <c r="Y156" s="64"/>
      <c r="Z156" s="76">
        <f>H156+V156+W156+X156</f>
        <v>1944640</v>
      </c>
      <c r="AA156" s="110">
        <v>44747</v>
      </c>
      <c r="AB156" s="304" t="s">
        <v>59</v>
      </c>
      <c r="AC156" s="75" t="s">
        <v>47</v>
      </c>
    </row>
    <row r="157" spans="1:29" ht="15" customHeight="1">
      <c r="A157" s="226">
        <v>117</v>
      </c>
      <c r="B157" s="130">
        <v>44746.489583333336</v>
      </c>
      <c r="C157" s="323" t="s">
        <v>616</v>
      </c>
      <c r="D157" s="64" t="s">
        <v>49</v>
      </c>
      <c r="E157" s="64" t="s">
        <v>617</v>
      </c>
      <c r="F157" s="64" t="s">
        <v>51</v>
      </c>
      <c r="G157" s="48" t="s">
        <v>52</v>
      </c>
      <c r="H157" s="111">
        <v>1959000</v>
      </c>
      <c r="I157" s="48" t="s">
        <v>53</v>
      </c>
      <c r="J157" s="48" t="s">
        <v>38</v>
      </c>
      <c r="K157" s="64" t="s">
        <v>39</v>
      </c>
      <c r="L157" s="75">
        <v>1</v>
      </c>
      <c r="M157" s="75">
        <v>1</v>
      </c>
      <c r="N157" s="48" t="s">
        <v>618</v>
      </c>
      <c r="O157" s="64" t="s">
        <v>619</v>
      </c>
      <c r="P157" s="64" t="s">
        <v>42</v>
      </c>
      <c r="Q157" s="78" t="s">
        <v>471</v>
      </c>
      <c r="R157" s="75" t="s">
        <v>44</v>
      </c>
      <c r="T157" s="75" t="s">
        <v>472</v>
      </c>
      <c r="U157" s="64"/>
      <c r="V157" s="76">
        <f>-1*4000</f>
        <v>-4000</v>
      </c>
      <c r="W157" s="76">
        <f>V157*11%</f>
        <v>-440</v>
      </c>
      <c r="X157" s="76">
        <f>-V157*2%</f>
        <v>80</v>
      </c>
      <c r="Y157" s="64"/>
      <c r="Z157" s="76">
        <f>H157+V157+W157+X157</f>
        <v>1954640</v>
      </c>
      <c r="AA157" s="110">
        <v>44747</v>
      </c>
      <c r="AB157" s="307" t="s">
        <v>186</v>
      </c>
      <c r="AC157" s="75" t="s">
        <v>47</v>
      </c>
    </row>
    <row r="158" spans="1:29" ht="15" customHeight="1">
      <c r="A158" s="226">
        <v>118</v>
      </c>
      <c r="B158" s="130">
        <v>44746.538194444445</v>
      </c>
      <c r="C158" s="323" t="s">
        <v>620</v>
      </c>
      <c r="D158" s="64" t="s">
        <v>454</v>
      </c>
      <c r="E158" s="64" t="s">
        <v>621</v>
      </c>
      <c r="F158" s="64" t="s">
        <v>124</v>
      </c>
      <c r="G158" s="48" t="s">
        <v>36</v>
      </c>
      <c r="H158" s="111">
        <v>1945002</v>
      </c>
      <c r="I158" s="48" t="s">
        <v>53</v>
      </c>
      <c r="J158" s="48" t="s">
        <v>190</v>
      </c>
      <c r="K158" s="64" t="s">
        <v>39</v>
      </c>
      <c r="L158" s="75">
        <v>1</v>
      </c>
      <c r="M158" s="75">
        <v>1</v>
      </c>
      <c r="N158" s="48" t="s">
        <v>622</v>
      </c>
      <c r="O158" s="64" t="s">
        <v>623</v>
      </c>
      <c r="P158" s="64" t="s">
        <v>65</v>
      </c>
      <c r="Q158" s="78" t="s">
        <v>58</v>
      </c>
      <c r="R158" s="75" t="s">
        <v>44</v>
      </c>
      <c r="T158" s="75" t="s">
        <v>472</v>
      </c>
      <c r="U158" s="64"/>
      <c r="V158" s="64"/>
      <c r="W158" s="64"/>
      <c r="X158" s="64"/>
      <c r="Y158" s="64"/>
      <c r="Z158" s="76">
        <f t="shared" si="11"/>
        <v>1945002</v>
      </c>
      <c r="AA158" s="110">
        <v>44747</v>
      </c>
      <c r="AB158" s="176" t="s">
        <v>59</v>
      </c>
      <c r="AC158" s="75" t="s">
        <v>47</v>
      </c>
    </row>
    <row r="159" spans="1:29" ht="15" customHeight="1">
      <c r="A159" s="226">
        <v>119</v>
      </c>
      <c r="B159" s="130">
        <v>44746.538888888892</v>
      </c>
      <c r="C159" s="323" t="s">
        <v>624</v>
      </c>
      <c r="D159" s="64" t="s">
        <v>325</v>
      </c>
      <c r="E159" s="64" t="s">
        <v>625</v>
      </c>
      <c r="F159" s="64" t="s">
        <v>124</v>
      </c>
      <c r="G159" s="48" t="s">
        <v>36</v>
      </c>
      <c r="H159" s="111">
        <v>1945003</v>
      </c>
      <c r="I159" s="48"/>
      <c r="J159" s="48" t="s">
        <v>190</v>
      </c>
      <c r="K159" s="64" t="s">
        <v>39</v>
      </c>
      <c r="L159" s="75">
        <v>1</v>
      </c>
      <c r="M159" s="75">
        <v>1</v>
      </c>
      <c r="N159" s="48" t="s">
        <v>626</v>
      </c>
      <c r="O159" s="64" t="s">
        <v>627</v>
      </c>
      <c r="P159" s="64" t="s">
        <v>42</v>
      </c>
      <c r="Q159" s="78" t="s">
        <v>58</v>
      </c>
      <c r="R159" s="75" t="s">
        <v>44</v>
      </c>
      <c r="S159" s="75" t="s">
        <v>45</v>
      </c>
      <c r="T159" s="75" t="s">
        <v>472</v>
      </c>
      <c r="U159" s="64"/>
      <c r="V159" s="64"/>
      <c r="W159" s="64"/>
      <c r="X159" s="64"/>
      <c r="Y159" s="64"/>
      <c r="Z159" s="76">
        <f t="shared" si="11"/>
        <v>1945003</v>
      </c>
      <c r="AA159" s="110">
        <v>44747</v>
      </c>
      <c r="AB159" s="304" t="s">
        <v>59</v>
      </c>
      <c r="AC159" s="75" t="s">
        <v>47</v>
      </c>
    </row>
    <row r="160" spans="1:29" ht="15" hidden="1" customHeight="1">
      <c r="A160" s="226">
        <v>120</v>
      </c>
      <c r="B160" s="130">
        <v>44746.098611111112</v>
      </c>
      <c r="C160" s="64" t="s">
        <v>32</v>
      </c>
      <c r="D160" s="64" t="s">
        <v>49</v>
      </c>
      <c r="E160" s="64" t="s">
        <v>628</v>
      </c>
      <c r="F160" s="64" t="s">
        <v>124</v>
      </c>
      <c r="G160" s="48" t="s">
        <v>36</v>
      </c>
      <c r="H160" s="111">
        <v>2595000</v>
      </c>
      <c r="I160" s="48"/>
      <c r="J160" s="48" t="s">
        <v>83</v>
      </c>
      <c r="K160" s="64" t="s">
        <v>39</v>
      </c>
      <c r="L160" s="75">
        <v>1</v>
      </c>
      <c r="M160" s="75">
        <v>1</v>
      </c>
      <c r="N160" s="48" t="s">
        <v>629</v>
      </c>
      <c r="O160" s="64" t="s">
        <v>630</v>
      </c>
      <c r="P160" s="64" t="s">
        <v>42</v>
      </c>
      <c r="Q160" s="78" t="s">
        <v>115</v>
      </c>
      <c r="R160" s="75" t="s">
        <v>44</v>
      </c>
      <c r="S160" s="75" t="s">
        <v>45</v>
      </c>
      <c r="T160" s="75" t="s">
        <v>472</v>
      </c>
      <c r="U160" s="64"/>
      <c r="V160" s="64"/>
      <c r="W160" s="64"/>
      <c r="X160" s="64"/>
      <c r="Y160" s="64"/>
      <c r="Z160" s="76">
        <f t="shared" si="11"/>
        <v>2595000</v>
      </c>
      <c r="AA160" s="110">
        <v>44747</v>
      </c>
      <c r="AB160" s="304" t="s">
        <v>59</v>
      </c>
      <c r="AC160" s="75" t="s">
        <v>47</v>
      </c>
    </row>
    <row r="161" spans="1:29" ht="15" hidden="1" customHeight="1">
      <c r="A161" s="226">
        <v>121</v>
      </c>
      <c r="B161" s="130">
        <v>44746.064583333333</v>
      </c>
      <c r="C161" s="64" t="s">
        <v>32</v>
      </c>
      <c r="D161" s="64" t="s">
        <v>49</v>
      </c>
      <c r="E161" s="64" t="s">
        <v>631</v>
      </c>
      <c r="F161" s="64" t="s">
        <v>124</v>
      </c>
      <c r="G161" s="48" t="s">
        <v>36</v>
      </c>
      <c r="H161" s="111">
        <v>1955000</v>
      </c>
      <c r="I161" s="48"/>
      <c r="J161" s="48" t="s">
        <v>38</v>
      </c>
      <c r="K161" s="64" t="s">
        <v>39</v>
      </c>
      <c r="L161" s="75">
        <v>1</v>
      </c>
      <c r="M161" s="75">
        <v>1</v>
      </c>
      <c r="N161" s="48" t="s">
        <v>632</v>
      </c>
      <c r="O161" s="64" t="s">
        <v>633</v>
      </c>
      <c r="P161" s="64" t="s">
        <v>42</v>
      </c>
      <c r="Q161" s="78" t="s">
        <v>58</v>
      </c>
      <c r="R161" s="75" t="s">
        <v>44</v>
      </c>
      <c r="S161" s="75" t="s">
        <v>45</v>
      </c>
      <c r="T161" s="75" t="s">
        <v>472</v>
      </c>
      <c r="U161" s="64"/>
      <c r="V161" s="64"/>
      <c r="W161" s="64"/>
      <c r="X161" s="64"/>
      <c r="Y161" s="64"/>
      <c r="Z161" s="76">
        <f t="shared" si="11"/>
        <v>1955000</v>
      </c>
      <c r="AA161" s="110">
        <v>44747</v>
      </c>
      <c r="AB161" s="306" t="s">
        <v>46</v>
      </c>
      <c r="AC161" s="75" t="s">
        <v>47</v>
      </c>
    </row>
    <row r="162" spans="1:29" ht="15" customHeight="1">
      <c r="A162" s="226">
        <v>122</v>
      </c>
      <c r="B162" s="130">
        <v>44746.104166666664</v>
      </c>
      <c r="C162" s="323" t="s">
        <v>634</v>
      </c>
      <c r="D162" s="64" t="s">
        <v>33</v>
      </c>
      <c r="E162" s="64" t="s">
        <v>635</v>
      </c>
      <c r="F162" s="64" t="s">
        <v>124</v>
      </c>
      <c r="G162" s="48" t="s">
        <v>36</v>
      </c>
      <c r="H162" s="49">
        <v>1955002</v>
      </c>
      <c r="I162" s="48" t="s">
        <v>398</v>
      </c>
      <c r="J162" s="64" t="s">
        <v>38</v>
      </c>
      <c r="K162" s="64" t="s">
        <v>39</v>
      </c>
      <c r="L162" s="75">
        <v>1</v>
      </c>
      <c r="M162" s="75">
        <v>1</v>
      </c>
      <c r="N162" s="48" t="s">
        <v>636</v>
      </c>
      <c r="O162" s="64" t="s">
        <v>637</v>
      </c>
      <c r="P162" s="64" t="s">
        <v>42</v>
      </c>
      <c r="Q162" s="78" t="s">
        <v>208</v>
      </c>
      <c r="R162" s="75" t="s">
        <v>44</v>
      </c>
      <c r="T162" s="75" t="s">
        <v>472</v>
      </c>
      <c r="U162" s="64"/>
      <c r="V162" s="64"/>
      <c r="W162" s="64"/>
      <c r="X162" s="64"/>
      <c r="Y162" s="64"/>
      <c r="Z162" s="76">
        <f t="shared" si="11"/>
        <v>1955002</v>
      </c>
      <c r="AA162" s="110">
        <v>44747</v>
      </c>
      <c r="AB162" s="312" t="s">
        <v>46</v>
      </c>
      <c r="AC162" s="75" t="s">
        <v>47</v>
      </c>
    </row>
    <row r="163" spans="1:29" ht="15" customHeight="1">
      <c r="A163" s="226">
        <v>123</v>
      </c>
      <c r="B163" s="130">
        <v>44746.111805555556</v>
      </c>
      <c r="C163" s="323" t="s">
        <v>638</v>
      </c>
      <c r="D163" s="64" t="s">
        <v>49</v>
      </c>
      <c r="E163" s="64" t="s">
        <v>639</v>
      </c>
      <c r="F163" s="64" t="s">
        <v>124</v>
      </c>
      <c r="G163" s="48" t="s">
        <v>36</v>
      </c>
      <c r="H163" s="49">
        <v>1955003</v>
      </c>
      <c r="I163" s="48" t="s">
        <v>398</v>
      </c>
      <c r="J163" s="64" t="s">
        <v>38</v>
      </c>
      <c r="K163" s="64" t="s">
        <v>39</v>
      </c>
      <c r="L163" s="75">
        <v>1</v>
      </c>
      <c r="M163" s="75">
        <v>1</v>
      </c>
      <c r="N163" s="48" t="s">
        <v>640</v>
      </c>
      <c r="O163" s="64" t="s">
        <v>641</v>
      </c>
      <c r="P163" s="64" t="s">
        <v>42</v>
      </c>
      <c r="Q163" s="78" t="s">
        <v>58</v>
      </c>
      <c r="R163" s="75" t="s">
        <v>44</v>
      </c>
      <c r="T163" s="75" t="s">
        <v>472</v>
      </c>
      <c r="U163" s="64"/>
      <c r="V163" s="64"/>
      <c r="W163" s="64"/>
      <c r="X163" s="64"/>
      <c r="Y163" s="64"/>
      <c r="Z163" s="76">
        <f t="shared" si="11"/>
        <v>1955003</v>
      </c>
      <c r="AA163" s="110">
        <v>44747</v>
      </c>
      <c r="AB163" s="307" t="s">
        <v>66</v>
      </c>
      <c r="AC163" s="75" t="s">
        <v>47</v>
      </c>
    </row>
    <row r="164" spans="1:29" ht="15" customHeight="1">
      <c r="A164" s="532">
        <v>124</v>
      </c>
      <c r="B164" s="130">
        <v>44746.134722222225</v>
      </c>
      <c r="C164" s="323" t="s">
        <v>642</v>
      </c>
      <c r="D164" s="64" t="s">
        <v>33</v>
      </c>
      <c r="E164" s="64" t="s">
        <v>643</v>
      </c>
      <c r="F164" s="64" t="s">
        <v>124</v>
      </c>
      <c r="G164" s="48" t="s">
        <v>36</v>
      </c>
      <c r="H164" s="49">
        <v>2595002</v>
      </c>
      <c r="I164" s="48" t="s">
        <v>398</v>
      </c>
      <c r="J164" s="64" t="s">
        <v>83</v>
      </c>
      <c r="K164" s="64" t="s">
        <v>39</v>
      </c>
      <c r="L164" s="75">
        <v>1</v>
      </c>
      <c r="M164" s="75">
        <v>1</v>
      </c>
      <c r="N164" s="48" t="s">
        <v>644</v>
      </c>
      <c r="O164" s="64" t="s">
        <v>645</v>
      </c>
      <c r="P164" s="64" t="s">
        <v>42</v>
      </c>
      <c r="Q164" s="78" t="s">
        <v>169</v>
      </c>
      <c r="R164" s="75" t="s">
        <v>44</v>
      </c>
      <c r="T164" s="75" t="s">
        <v>472</v>
      </c>
      <c r="U164" s="64"/>
      <c r="V164" s="64"/>
      <c r="W164" s="64"/>
      <c r="X164" s="64"/>
      <c r="Y164" s="64"/>
      <c r="Z164" s="76">
        <f t="shared" si="11"/>
        <v>2595002</v>
      </c>
      <c r="AA164" s="110">
        <v>44747</v>
      </c>
      <c r="AB164" s="176" t="s">
        <v>133</v>
      </c>
      <c r="AC164" s="75" t="s">
        <v>47</v>
      </c>
    </row>
    <row r="165" spans="1:29" ht="15" customHeight="1">
      <c r="A165" s="532"/>
      <c r="B165" s="130">
        <v>44746.138888888891</v>
      </c>
      <c r="C165" s="323" t="s">
        <v>646</v>
      </c>
      <c r="D165" s="64" t="s">
        <v>33</v>
      </c>
      <c r="E165" s="64" t="s">
        <v>643</v>
      </c>
      <c r="F165" s="64" t="s">
        <v>51</v>
      </c>
      <c r="G165" s="48" t="s">
        <v>52</v>
      </c>
      <c r="H165" s="49">
        <v>2599000</v>
      </c>
      <c r="I165" s="48" t="s">
        <v>398</v>
      </c>
      <c r="J165" s="64" t="s">
        <v>83</v>
      </c>
      <c r="K165" s="64" t="s">
        <v>39</v>
      </c>
      <c r="L165" s="75">
        <v>1</v>
      </c>
      <c r="M165" s="75">
        <v>1</v>
      </c>
      <c r="N165" s="48" t="s">
        <v>644</v>
      </c>
      <c r="O165" s="64" t="s">
        <v>647</v>
      </c>
      <c r="P165" s="64" t="s">
        <v>42</v>
      </c>
      <c r="Q165" s="78" t="s">
        <v>169</v>
      </c>
      <c r="R165" s="75" t="s">
        <v>44</v>
      </c>
      <c r="T165" s="75" t="s">
        <v>472</v>
      </c>
      <c r="U165" s="64"/>
      <c r="V165" s="76">
        <f>-1*4000</f>
        <v>-4000</v>
      </c>
      <c r="W165" s="76">
        <f>V165*11%</f>
        <v>-440</v>
      </c>
      <c r="X165" s="76">
        <f>-V165*2%</f>
        <v>80</v>
      </c>
      <c r="Y165" s="64"/>
      <c r="Z165" s="76">
        <f>H165+V165+W165+X165</f>
        <v>2594640</v>
      </c>
      <c r="AA165" s="110">
        <v>44747</v>
      </c>
      <c r="AB165" s="176" t="s">
        <v>133</v>
      </c>
      <c r="AC165" s="75" t="s">
        <v>47</v>
      </c>
    </row>
    <row r="166" spans="1:29" ht="15" customHeight="1">
      <c r="A166" s="226">
        <v>125</v>
      </c>
      <c r="B166" s="130">
        <v>44746.161111111112</v>
      </c>
      <c r="C166" s="323" t="s">
        <v>648</v>
      </c>
      <c r="D166" s="64" t="s">
        <v>325</v>
      </c>
      <c r="E166" s="64" t="s">
        <v>649</v>
      </c>
      <c r="F166" s="64" t="s">
        <v>51</v>
      </c>
      <c r="G166" s="48" t="s">
        <v>52</v>
      </c>
      <c r="H166" s="49">
        <v>1949000</v>
      </c>
      <c r="I166" s="48" t="s">
        <v>398</v>
      </c>
      <c r="J166" s="64" t="s">
        <v>190</v>
      </c>
      <c r="K166" s="64" t="s">
        <v>39</v>
      </c>
      <c r="L166" s="75">
        <v>1</v>
      </c>
      <c r="M166" s="75">
        <v>1</v>
      </c>
      <c r="N166" s="48" t="s">
        <v>650</v>
      </c>
      <c r="O166" s="64" t="s">
        <v>651</v>
      </c>
      <c r="P166" s="64" t="s">
        <v>42</v>
      </c>
      <c r="Q166" s="78" t="s">
        <v>58</v>
      </c>
      <c r="R166" s="75" t="s">
        <v>44</v>
      </c>
      <c r="T166" s="75" t="s">
        <v>472</v>
      </c>
      <c r="U166" s="64"/>
      <c r="V166" s="76">
        <f>-1*4000</f>
        <v>-4000</v>
      </c>
      <c r="W166" s="76">
        <f>V166*11%</f>
        <v>-440</v>
      </c>
      <c r="X166" s="76">
        <f>-V166*2%</f>
        <v>80</v>
      </c>
      <c r="Y166" s="64"/>
      <c r="Z166" s="76">
        <f>H166+V166+W166+X166</f>
        <v>1944640</v>
      </c>
      <c r="AA166" s="110">
        <v>44747</v>
      </c>
      <c r="AB166" s="304" t="s">
        <v>59</v>
      </c>
      <c r="AC166" s="75" t="s">
        <v>47</v>
      </c>
    </row>
    <row r="167" spans="1:29" ht="15" customHeight="1">
      <c r="A167" s="226">
        <v>126</v>
      </c>
      <c r="B167" s="130">
        <v>44746.195833333331</v>
      </c>
      <c r="C167" s="323" t="s">
        <v>652</v>
      </c>
      <c r="D167" s="64" t="s">
        <v>49</v>
      </c>
      <c r="E167" s="64" t="s">
        <v>653</v>
      </c>
      <c r="F167" s="64" t="s">
        <v>51</v>
      </c>
      <c r="G167" s="48" t="s">
        <v>52</v>
      </c>
      <c r="H167" s="49">
        <v>2599000</v>
      </c>
      <c r="I167" s="48" t="s">
        <v>398</v>
      </c>
      <c r="J167" s="64" t="s">
        <v>83</v>
      </c>
      <c r="K167" s="64" t="s">
        <v>39</v>
      </c>
      <c r="L167" s="75">
        <v>1</v>
      </c>
      <c r="M167" s="75">
        <v>1</v>
      </c>
      <c r="N167" s="48" t="s">
        <v>654</v>
      </c>
      <c r="O167" s="64" t="s">
        <v>655</v>
      </c>
      <c r="P167" s="64" t="s">
        <v>42</v>
      </c>
      <c r="Q167" s="78" t="s">
        <v>58</v>
      </c>
      <c r="R167" s="75" t="s">
        <v>44</v>
      </c>
      <c r="T167" s="75" t="s">
        <v>472</v>
      </c>
      <c r="U167" s="64"/>
      <c r="V167" s="76">
        <f>-1*4000</f>
        <v>-4000</v>
      </c>
      <c r="W167" s="76">
        <f>V167*11%</f>
        <v>-440</v>
      </c>
      <c r="X167" s="76">
        <f>-V167*2%</f>
        <v>80</v>
      </c>
      <c r="Y167" s="64"/>
      <c r="Z167" s="76">
        <f>H167+V167+W167+X167</f>
        <v>2594640</v>
      </c>
      <c r="AA167" s="110">
        <v>44747</v>
      </c>
      <c r="AB167" s="304" t="s">
        <v>133</v>
      </c>
      <c r="AC167" s="75" t="s">
        <v>47</v>
      </c>
    </row>
    <row r="168" spans="1:29" ht="15" customHeight="1">
      <c r="A168" s="226">
        <v>127</v>
      </c>
      <c r="B168" s="130">
        <v>44746.197222222225</v>
      </c>
      <c r="C168" s="323" t="s">
        <v>656</v>
      </c>
      <c r="D168" s="64" t="s">
        <v>49</v>
      </c>
      <c r="E168" s="64" t="s">
        <v>657</v>
      </c>
      <c r="F168" s="64" t="s">
        <v>51</v>
      </c>
      <c r="G168" s="48" t="s">
        <v>52</v>
      </c>
      <c r="H168" s="49">
        <v>1949000</v>
      </c>
      <c r="I168" s="48" t="s">
        <v>398</v>
      </c>
      <c r="J168" s="64" t="s">
        <v>190</v>
      </c>
      <c r="K168" s="64" t="s">
        <v>39</v>
      </c>
      <c r="L168" s="75">
        <v>1</v>
      </c>
      <c r="M168" s="75">
        <v>1</v>
      </c>
      <c r="N168" s="48" t="s">
        <v>658</v>
      </c>
      <c r="O168" s="64" t="s">
        <v>659</v>
      </c>
      <c r="P168" s="64" t="s">
        <v>42</v>
      </c>
      <c r="Q168" s="78" t="s">
        <v>58</v>
      </c>
      <c r="R168" s="75" t="s">
        <v>44</v>
      </c>
      <c r="T168" s="87" t="s">
        <v>472</v>
      </c>
      <c r="V168" s="82">
        <f>-1*4000</f>
        <v>-4000</v>
      </c>
      <c r="W168" s="82">
        <f>V168*11%</f>
        <v>-440</v>
      </c>
      <c r="X168" s="82">
        <f>-V168*2%</f>
        <v>80</v>
      </c>
      <c r="Z168" s="82">
        <f>H168+V168+W168+X168</f>
        <v>1944640</v>
      </c>
      <c r="AA168" s="110">
        <v>44747</v>
      </c>
      <c r="AB168" s="304" t="s">
        <v>59</v>
      </c>
      <c r="AC168" s="75" t="s">
        <v>47</v>
      </c>
    </row>
    <row r="169" spans="1:29" ht="15" hidden="1" customHeight="1">
      <c r="A169" s="226">
        <v>128</v>
      </c>
      <c r="B169" s="130">
        <v>44745</v>
      </c>
      <c r="C169" s="64" t="s">
        <v>570</v>
      </c>
      <c r="D169" s="64" t="s">
        <v>33</v>
      </c>
      <c r="E169" s="65" t="s">
        <v>660</v>
      </c>
      <c r="F169" s="64" t="s">
        <v>124</v>
      </c>
      <c r="G169" s="64" t="s">
        <v>36</v>
      </c>
      <c r="H169" s="76">
        <v>1955000</v>
      </c>
      <c r="I169" s="64" t="s">
        <v>558</v>
      </c>
      <c r="J169" s="64" t="s">
        <v>38</v>
      </c>
      <c r="K169" s="64" t="s">
        <v>39</v>
      </c>
      <c r="L169" s="75">
        <v>1</v>
      </c>
      <c r="M169" s="75">
        <v>1</v>
      </c>
      <c r="N169" s="10" t="s">
        <v>661</v>
      </c>
      <c r="O169" s="64" t="s">
        <v>662</v>
      </c>
      <c r="P169" s="64" t="s">
        <v>42</v>
      </c>
      <c r="Q169" s="78" t="s">
        <v>96</v>
      </c>
      <c r="R169" s="75" t="s">
        <v>44</v>
      </c>
      <c r="S169" s="75" t="s">
        <v>45</v>
      </c>
      <c r="T169" s="87" t="s">
        <v>472</v>
      </c>
      <c r="Z169" s="82">
        <f t="shared" si="11"/>
        <v>1955000</v>
      </c>
      <c r="AA169" s="143">
        <v>44749</v>
      </c>
      <c r="AB169" s="306" t="s">
        <v>66</v>
      </c>
      <c r="AC169" s="75" t="s">
        <v>47</v>
      </c>
    </row>
    <row r="170" spans="1:29" ht="15" customHeight="1">
      <c r="A170" s="226">
        <v>129</v>
      </c>
      <c r="B170" s="130">
        <v>44746.404861111114</v>
      </c>
      <c r="C170" s="323" t="s">
        <v>663</v>
      </c>
      <c r="D170" s="64" t="s">
        <v>49</v>
      </c>
      <c r="E170" s="65" t="s">
        <v>664</v>
      </c>
      <c r="F170" s="10" t="s">
        <v>124</v>
      </c>
      <c r="G170" s="10" t="s">
        <v>36</v>
      </c>
      <c r="H170" s="72">
        <v>1955001</v>
      </c>
      <c r="I170" s="169" t="s">
        <v>398</v>
      </c>
      <c r="J170" s="121" t="s">
        <v>38</v>
      </c>
      <c r="K170" s="64" t="s">
        <v>39</v>
      </c>
      <c r="L170" s="75">
        <v>1</v>
      </c>
      <c r="M170" s="75">
        <v>1</v>
      </c>
      <c r="N170" s="10" t="s">
        <v>665</v>
      </c>
      <c r="O170" s="229" t="s">
        <v>666</v>
      </c>
      <c r="P170" s="64" t="s">
        <v>42</v>
      </c>
      <c r="Q170" s="78" t="s">
        <v>73</v>
      </c>
      <c r="R170" s="75" t="s">
        <v>44</v>
      </c>
      <c r="S170" s="75" t="s">
        <v>45</v>
      </c>
      <c r="T170" s="87" t="s">
        <v>472</v>
      </c>
      <c r="Z170" s="82">
        <f t="shared" si="11"/>
        <v>1955001</v>
      </c>
      <c r="AA170" s="143">
        <v>44749</v>
      </c>
      <c r="AB170" s="306" t="s">
        <v>66</v>
      </c>
      <c r="AC170" s="75" t="s">
        <v>47</v>
      </c>
    </row>
    <row r="171" spans="1:29" ht="15" customHeight="1">
      <c r="A171" s="226">
        <v>130</v>
      </c>
      <c r="B171" s="130">
        <v>44747.453472222223</v>
      </c>
      <c r="C171" s="323" t="s">
        <v>667</v>
      </c>
      <c r="D171" s="64" t="s">
        <v>49</v>
      </c>
      <c r="E171" s="65" t="s">
        <v>668</v>
      </c>
      <c r="F171" s="10" t="s">
        <v>124</v>
      </c>
      <c r="G171" s="10" t="s">
        <v>36</v>
      </c>
      <c r="H171" s="128">
        <v>1945003</v>
      </c>
      <c r="I171" s="120" t="s">
        <v>398</v>
      </c>
      <c r="J171" s="121" t="s">
        <v>190</v>
      </c>
      <c r="K171" s="64" t="s">
        <v>39</v>
      </c>
      <c r="L171" s="75">
        <v>1</v>
      </c>
      <c r="M171" s="75">
        <v>1</v>
      </c>
      <c r="N171" s="10" t="s">
        <v>669</v>
      </c>
      <c r="O171" s="10" t="s">
        <v>670</v>
      </c>
      <c r="P171" s="64" t="s">
        <v>42</v>
      </c>
      <c r="Q171" s="78" t="s">
        <v>58</v>
      </c>
      <c r="R171" s="75" t="s">
        <v>44</v>
      </c>
      <c r="S171" s="75" t="s">
        <v>45</v>
      </c>
      <c r="T171" s="87" t="s">
        <v>472</v>
      </c>
      <c r="Z171" s="82">
        <f t="shared" si="11"/>
        <v>1945003</v>
      </c>
      <c r="AA171" s="143">
        <v>44749</v>
      </c>
      <c r="AB171" s="176" t="s">
        <v>59</v>
      </c>
      <c r="AC171" s="75" t="s">
        <v>47</v>
      </c>
    </row>
    <row r="172" spans="1:29" ht="15" customHeight="1">
      <c r="A172" s="226">
        <v>131</v>
      </c>
      <c r="B172" s="130">
        <v>44747.411111111112</v>
      </c>
      <c r="C172" s="323" t="s">
        <v>671</v>
      </c>
      <c r="D172" s="64" t="s">
        <v>49</v>
      </c>
      <c r="E172" s="65" t="s">
        <v>672</v>
      </c>
      <c r="F172" s="121" t="s">
        <v>51</v>
      </c>
      <c r="G172" s="121" t="s">
        <v>52</v>
      </c>
      <c r="H172" s="182">
        <v>1949000</v>
      </c>
      <c r="I172" s="120" t="s">
        <v>398</v>
      </c>
      <c r="J172" s="121" t="s">
        <v>190</v>
      </c>
      <c r="K172" s="64" t="s">
        <v>39</v>
      </c>
      <c r="L172" s="75">
        <v>1</v>
      </c>
      <c r="M172" s="75">
        <v>1</v>
      </c>
      <c r="N172" s="10" t="s">
        <v>673</v>
      </c>
      <c r="O172" s="269" t="s">
        <v>674</v>
      </c>
      <c r="P172" s="64" t="s">
        <v>57</v>
      </c>
      <c r="Q172" s="78" t="s">
        <v>58</v>
      </c>
      <c r="R172" s="75" t="s">
        <v>44</v>
      </c>
      <c r="S172" s="75" t="s">
        <v>45</v>
      </c>
      <c r="T172" s="87" t="s">
        <v>472</v>
      </c>
      <c r="V172" s="82">
        <f>-1*4000</f>
        <v>-4000</v>
      </c>
      <c r="W172" s="82">
        <f>V172*11%</f>
        <v>-440</v>
      </c>
      <c r="X172" s="82">
        <f>-V172*2%</f>
        <v>80</v>
      </c>
      <c r="Z172" s="82">
        <f>H172+V172+W172+X172</f>
        <v>1944640</v>
      </c>
      <c r="AA172" s="143">
        <v>44749</v>
      </c>
      <c r="AB172" s="304" t="s">
        <v>59</v>
      </c>
      <c r="AC172" s="75" t="s">
        <v>47</v>
      </c>
    </row>
    <row r="173" spans="1:29" ht="15" customHeight="1">
      <c r="A173" s="226">
        <v>132</v>
      </c>
      <c r="B173" s="130">
        <v>44747.227083333331</v>
      </c>
      <c r="C173" s="323" t="s">
        <v>675</v>
      </c>
      <c r="D173" s="64" t="s">
        <v>49</v>
      </c>
      <c r="E173" s="65" t="s">
        <v>676</v>
      </c>
      <c r="F173" s="10" t="s">
        <v>124</v>
      </c>
      <c r="G173" s="10" t="s">
        <v>36</v>
      </c>
      <c r="H173" s="72">
        <v>2225002</v>
      </c>
      <c r="I173" s="120" t="s">
        <v>398</v>
      </c>
      <c r="J173" s="121" t="s">
        <v>54</v>
      </c>
      <c r="K173" s="64" t="s">
        <v>39</v>
      </c>
      <c r="L173" s="75">
        <v>1</v>
      </c>
      <c r="M173" s="75">
        <v>1</v>
      </c>
      <c r="N173" s="10" t="s">
        <v>677</v>
      </c>
      <c r="O173" s="229" t="s">
        <v>678</v>
      </c>
      <c r="P173" s="64" t="s">
        <v>42</v>
      </c>
      <c r="Q173" s="78" t="s">
        <v>43</v>
      </c>
      <c r="R173" s="75" t="s">
        <v>44</v>
      </c>
      <c r="S173" s="75" t="s">
        <v>45</v>
      </c>
      <c r="T173" s="87" t="s">
        <v>472</v>
      </c>
      <c r="Z173" s="82">
        <f t="shared" si="11"/>
        <v>2225002</v>
      </c>
      <c r="AA173" s="143">
        <v>44749</v>
      </c>
      <c r="AB173" s="304" t="s">
        <v>59</v>
      </c>
      <c r="AC173" s="75" t="s">
        <v>47</v>
      </c>
    </row>
    <row r="174" spans="1:29" ht="15" customHeight="1">
      <c r="A174" s="226">
        <v>133</v>
      </c>
      <c r="B174" s="130">
        <v>44747.326388888891</v>
      </c>
      <c r="C174" s="323" t="s">
        <v>679</v>
      </c>
      <c r="D174" s="64" t="s">
        <v>49</v>
      </c>
      <c r="E174" s="65" t="s">
        <v>680</v>
      </c>
      <c r="F174" s="10" t="s">
        <v>124</v>
      </c>
      <c r="G174" s="10" t="s">
        <v>36</v>
      </c>
      <c r="H174" s="72">
        <v>2595002</v>
      </c>
      <c r="I174" s="120" t="s">
        <v>398</v>
      </c>
      <c r="J174" s="121" t="s">
        <v>83</v>
      </c>
      <c r="K174" s="64" t="s">
        <v>39</v>
      </c>
      <c r="L174" s="75">
        <v>1</v>
      </c>
      <c r="M174" s="75">
        <v>1</v>
      </c>
      <c r="N174" s="10" t="s">
        <v>681</v>
      </c>
      <c r="O174" s="289" t="s">
        <v>682</v>
      </c>
      <c r="P174" s="64" t="s">
        <v>42</v>
      </c>
      <c r="Q174" s="78" t="s">
        <v>43</v>
      </c>
      <c r="R174" s="75" t="s">
        <v>44</v>
      </c>
      <c r="S174" s="75" t="s">
        <v>45</v>
      </c>
      <c r="T174" s="87" t="s">
        <v>472</v>
      </c>
      <c r="Z174" s="82">
        <f t="shared" si="11"/>
        <v>2595002</v>
      </c>
      <c r="AA174" s="143">
        <v>44749</v>
      </c>
      <c r="AB174" s="176" t="s">
        <v>59</v>
      </c>
      <c r="AC174" s="75" t="s">
        <v>47</v>
      </c>
    </row>
    <row r="175" spans="1:29" ht="15" customHeight="1">
      <c r="A175" s="226">
        <v>134</v>
      </c>
      <c r="B175" s="130">
        <v>44747.345138888886</v>
      </c>
      <c r="C175" s="323" t="s">
        <v>683</v>
      </c>
      <c r="D175" s="64" t="s">
        <v>33</v>
      </c>
      <c r="E175" s="65" t="s">
        <v>684</v>
      </c>
      <c r="F175" s="10" t="s">
        <v>51</v>
      </c>
      <c r="G175" s="10" t="s">
        <v>52</v>
      </c>
      <c r="H175" s="72">
        <v>2599000</v>
      </c>
      <c r="I175" s="120" t="s">
        <v>398</v>
      </c>
      <c r="J175" s="121" t="s">
        <v>83</v>
      </c>
      <c r="K175" s="64" t="s">
        <v>39</v>
      </c>
      <c r="L175" s="75">
        <v>1</v>
      </c>
      <c r="M175" s="75">
        <v>1</v>
      </c>
      <c r="N175" s="10" t="s">
        <v>685</v>
      </c>
      <c r="O175" s="229" t="s">
        <v>686</v>
      </c>
      <c r="P175" s="64" t="s">
        <v>42</v>
      </c>
      <c r="Q175" s="78" t="s">
        <v>58</v>
      </c>
      <c r="R175" s="75" t="s">
        <v>44</v>
      </c>
      <c r="S175" s="75" t="s">
        <v>45</v>
      </c>
      <c r="T175" s="87" t="s">
        <v>472</v>
      </c>
      <c r="V175" s="82">
        <f>-1*4000</f>
        <v>-4000</v>
      </c>
      <c r="W175" s="82">
        <f>V175*11%</f>
        <v>-440</v>
      </c>
      <c r="X175" s="82">
        <f>-V175*2%</f>
        <v>80</v>
      </c>
      <c r="Z175" s="82">
        <f>H175+V175+W175+X175</f>
        <v>2594640</v>
      </c>
      <c r="AA175" s="143">
        <v>44749</v>
      </c>
      <c r="AB175" s="304" t="s">
        <v>59</v>
      </c>
      <c r="AC175" s="75" t="s">
        <v>47</v>
      </c>
    </row>
    <row r="176" spans="1:29" ht="15" customHeight="1">
      <c r="A176" s="226">
        <v>135</v>
      </c>
      <c r="B176" s="130">
        <v>44747.408333333333</v>
      </c>
      <c r="C176" s="323" t="s">
        <v>687</v>
      </c>
      <c r="D176" s="64" t="s">
        <v>546</v>
      </c>
      <c r="E176" s="65" t="s">
        <v>688</v>
      </c>
      <c r="F176" s="10" t="s">
        <v>124</v>
      </c>
      <c r="G176" s="10" t="s">
        <v>36</v>
      </c>
      <c r="H176" s="72">
        <v>1945002</v>
      </c>
      <c r="I176" s="120" t="s">
        <v>398</v>
      </c>
      <c r="J176" s="121" t="s">
        <v>190</v>
      </c>
      <c r="K176" s="64" t="s">
        <v>39</v>
      </c>
      <c r="L176" s="75">
        <v>1</v>
      </c>
      <c r="M176" s="75">
        <v>1</v>
      </c>
      <c r="N176" s="10" t="s">
        <v>689</v>
      </c>
      <c r="O176" s="229" t="s">
        <v>690</v>
      </c>
      <c r="P176" s="64" t="s">
        <v>42</v>
      </c>
      <c r="Q176" s="78" t="s">
        <v>127</v>
      </c>
      <c r="R176" s="75" t="s">
        <v>44</v>
      </c>
      <c r="S176" s="75" t="s">
        <v>45</v>
      </c>
      <c r="T176" s="87" t="s">
        <v>472</v>
      </c>
      <c r="Z176" s="82">
        <f t="shared" ref="Z176:Z210" si="12">H176-Y176</f>
        <v>1945002</v>
      </c>
      <c r="AA176" s="143">
        <v>44749</v>
      </c>
      <c r="AB176" s="176" t="s">
        <v>59</v>
      </c>
      <c r="AC176" s="75" t="s">
        <v>47</v>
      </c>
    </row>
    <row r="177" spans="1:29" ht="15" customHeight="1">
      <c r="A177" s="226">
        <v>136</v>
      </c>
      <c r="B177" s="130">
        <v>44747.476388888892</v>
      </c>
      <c r="C177" s="323" t="s">
        <v>691</v>
      </c>
      <c r="D177" s="64" t="s">
        <v>49</v>
      </c>
      <c r="E177" s="65" t="s">
        <v>692</v>
      </c>
      <c r="F177" s="10" t="s">
        <v>124</v>
      </c>
      <c r="G177" s="10" t="s">
        <v>36</v>
      </c>
      <c r="H177" s="72">
        <v>1955002</v>
      </c>
      <c r="I177" s="120" t="s">
        <v>398</v>
      </c>
      <c r="J177" s="121" t="s">
        <v>38</v>
      </c>
      <c r="K177" s="64" t="s">
        <v>39</v>
      </c>
      <c r="L177" s="75">
        <v>1</v>
      </c>
      <c r="M177" s="75">
        <v>1</v>
      </c>
      <c r="N177" s="10" t="s">
        <v>693</v>
      </c>
      <c r="O177" s="229" t="s">
        <v>694</v>
      </c>
      <c r="P177" s="64" t="s">
        <v>42</v>
      </c>
      <c r="Q177" s="78" t="s">
        <v>96</v>
      </c>
      <c r="R177" s="75" t="s">
        <v>44</v>
      </c>
      <c r="S177" s="75" t="s">
        <v>45</v>
      </c>
      <c r="T177" s="87" t="s">
        <v>472</v>
      </c>
      <c r="Z177" s="82">
        <f t="shared" si="12"/>
        <v>1955002</v>
      </c>
      <c r="AA177" s="143">
        <v>44749</v>
      </c>
      <c r="AB177" s="307" t="s">
        <v>46</v>
      </c>
      <c r="AC177" s="75" t="s">
        <v>47</v>
      </c>
    </row>
    <row r="178" spans="1:29" ht="15" customHeight="1">
      <c r="A178" s="226">
        <v>137</v>
      </c>
      <c r="B178" s="130">
        <v>44747.477083333331</v>
      </c>
      <c r="C178" s="323" t="s">
        <v>695</v>
      </c>
      <c r="D178" s="64" t="s">
        <v>49</v>
      </c>
      <c r="E178" s="65" t="s">
        <v>696</v>
      </c>
      <c r="F178" s="48" t="s">
        <v>51</v>
      </c>
      <c r="G178" s="10" t="s">
        <v>52</v>
      </c>
      <c r="H178" s="72">
        <v>2229000</v>
      </c>
      <c r="I178" s="120" t="s">
        <v>398</v>
      </c>
      <c r="J178" s="121" t="s">
        <v>54</v>
      </c>
      <c r="K178" s="64" t="s">
        <v>39</v>
      </c>
      <c r="L178" s="75">
        <v>1</v>
      </c>
      <c r="M178" s="75">
        <v>1</v>
      </c>
      <c r="N178" s="10" t="s">
        <v>697</v>
      </c>
      <c r="O178" s="269" t="s">
        <v>698</v>
      </c>
      <c r="P178" s="64" t="s">
        <v>42</v>
      </c>
      <c r="Q178" s="78" t="s">
        <v>58</v>
      </c>
      <c r="R178" s="75" t="s">
        <v>44</v>
      </c>
      <c r="S178" s="75" t="s">
        <v>45</v>
      </c>
      <c r="T178" s="87" t="s">
        <v>472</v>
      </c>
      <c r="V178" s="82">
        <f>-1*4000</f>
        <v>-4000</v>
      </c>
      <c r="W178" s="82">
        <f>V178*11%</f>
        <v>-440</v>
      </c>
      <c r="X178" s="82">
        <f>-V178*2%</f>
        <v>80</v>
      </c>
      <c r="Z178" s="82">
        <f>H178+V178+W178+X178</f>
        <v>2224640</v>
      </c>
      <c r="AA178" s="143">
        <v>44749</v>
      </c>
      <c r="AB178" s="176" t="s">
        <v>59</v>
      </c>
      <c r="AC178" s="75" t="s">
        <v>47</v>
      </c>
    </row>
    <row r="179" spans="1:29" ht="15" customHeight="1">
      <c r="A179" s="226">
        <v>138</v>
      </c>
      <c r="B179" s="130">
        <v>44747.055555555555</v>
      </c>
      <c r="C179" s="323" t="s">
        <v>699</v>
      </c>
      <c r="D179" s="64" t="s">
        <v>49</v>
      </c>
      <c r="E179" s="65" t="s">
        <v>700</v>
      </c>
      <c r="F179" s="48" t="s">
        <v>51</v>
      </c>
      <c r="G179" s="10" t="s">
        <v>52</v>
      </c>
      <c r="H179" s="72">
        <v>1949000</v>
      </c>
      <c r="I179" s="120" t="s">
        <v>53</v>
      </c>
      <c r="J179" s="121" t="s">
        <v>190</v>
      </c>
      <c r="K179" s="64" t="s">
        <v>39</v>
      </c>
      <c r="L179" s="75">
        <v>1</v>
      </c>
      <c r="M179" s="75">
        <v>1</v>
      </c>
      <c r="N179" s="10" t="s">
        <v>701</v>
      </c>
      <c r="O179" s="229" t="s">
        <v>702</v>
      </c>
      <c r="P179" s="64" t="s">
        <v>57</v>
      </c>
      <c r="Q179" s="78" t="s">
        <v>57</v>
      </c>
      <c r="R179" s="75" t="s">
        <v>44</v>
      </c>
      <c r="S179" s="178" t="s">
        <v>300</v>
      </c>
      <c r="T179" s="87" t="s">
        <v>472</v>
      </c>
      <c r="V179" s="82">
        <f>-1*4000</f>
        <v>-4000</v>
      </c>
      <c r="W179" s="82">
        <f>V179*11%</f>
        <v>-440</v>
      </c>
      <c r="X179" s="82">
        <f>-V179*2%</f>
        <v>80</v>
      </c>
      <c r="Z179" s="82">
        <f>H179+V179+W179+X179</f>
        <v>1944640</v>
      </c>
      <c r="AA179" s="143">
        <v>44749</v>
      </c>
      <c r="AB179" s="304" t="s">
        <v>59</v>
      </c>
      <c r="AC179" s="75" t="s">
        <v>47</v>
      </c>
    </row>
    <row r="180" spans="1:29" ht="15" customHeight="1">
      <c r="A180" s="226">
        <v>139</v>
      </c>
      <c r="B180" s="130">
        <v>44747.056250000001</v>
      </c>
      <c r="C180" s="323" t="s">
        <v>703</v>
      </c>
      <c r="D180" s="64" t="s">
        <v>49</v>
      </c>
      <c r="E180" s="65" t="s">
        <v>704</v>
      </c>
      <c r="F180" s="48" t="s">
        <v>51</v>
      </c>
      <c r="G180" s="10" t="s">
        <v>52</v>
      </c>
      <c r="H180" s="72">
        <v>1959000</v>
      </c>
      <c r="I180" s="120" t="s">
        <v>53</v>
      </c>
      <c r="J180" s="121" t="s">
        <v>38</v>
      </c>
      <c r="K180" s="64" t="s">
        <v>39</v>
      </c>
      <c r="L180" s="75">
        <v>1</v>
      </c>
      <c r="M180" s="75">
        <v>1</v>
      </c>
      <c r="N180" s="10" t="s">
        <v>705</v>
      </c>
      <c r="O180" s="229" t="s">
        <v>706</v>
      </c>
      <c r="P180" s="64" t="s">
        <v>42</v>
      </c>
      <c r="Q180" s="78" t="s">
        <v>208</v>
      </c>
      <c r="R180" s="75" t="s">
        <v>44</v>
      </c>
      <c r="S180" s="75" t="s">
        <v>45</v>
      </c>
      <c r="T180" s="87" t="s">
        <v>472</v>
      </c>
      <c r="V180" s="82">
        <f>-1*4000</f>
        <v>-4000</v>
      </c>
      <c r="W180" s="82">
        <f>V180*11%</f>
        <v>-440</v>
      </c>
      <c r="X180" s="82">
        <f>-V180*2%</f>
        <v>80</v>
      </c>
      <c r="Z180" s="82">
        <f>H180+V180+W180+X180</f>
        <v>1954640</v>
      </c>
      <c r="AA180" s="143">
        <v>44749</v>
      </c>
      <c r="AB180" s="306" t="s">
        <v>66</v>
      </c>
      <c r="AC180" s="75" t="s">
        <v>47</v>
      </c>
    </row>
    <row r="181" spans="1:29" ht="15" customHeight="1">
      <c r="A181" s="226">
        <v>140</v>
      </c>
      <c r="B181" s="130">
        <v>44747.683333333334</v>
      </c>
      <c r="C181" s="323" t="s">
        <v>707</v>
      </c>
      <c r="D181" s="64" t="s">
        <v>49</v>
      </c>
      <c r="E181" s="65" t="s">
        <v>708</v>
      </c>
      <c r="F181" s="48" t="s">
        <v>51</v>
      </c>
      <c r="G181" s="48" t="s">
        <v>52</v>
      </c>
      <c r="H181" s="49">
        <v>13649000</v>
      </c>
      <c r="I181" s="270" t="s">
        <v>709</v>
      </c>
      <c r="J181" s="64" t="s">
        <v>70</v>
      </c>
      <c r="K181" s="64" t="s">
        <v>39</v>
      </c>
      <c r="L181" s="75">
        <v>1</v>
      </c>
      <c r="M181" s="75">
        <v>1</v>
      </c>
      <c r="N181" s="10" t="s">
        <v>710</v>
      </c>
      <c r="O181" s="91" t="s">
        <v>711</v>
      </c>
      <c r="P181" s="64" t="s">
        <v>42</v>
      </c>
      <c r="Q181" s="78" t="s">
        <v>86</v>
      </c>
      <c r="R181" s="75" t="s">
        <v>44</v>
      </c>
      <c r="S181" s="75" t="s">
        <v>45</v>
      </c>
      <c r="T181" s="87" t="s">
        <v>472</v>
      </c>
      <c r="V181" s="82">
        <f>-1*4000</f>
        <v>-4000</v>
      </c>
      <c r="W181" s="82">
        <f>V181*11%</f>
        <v>-440</v>
      </c>
      <c r="X181" s="82">
        <f>-V181*2%</f>
        <v>80</v>
      </c>
      <c r="Z181" s="82">
        <f>H181+V181+W181+X181</f>
        <v>13644640</v>
      </c>
      <c r="AA181" s="143">
        <v>44749</v>
      </c>
      <c r="AB181" s="310" t="s">
        <v>74</v>
      </c>
      <c r="AC181" s="75" t="s">
        <v>47</v>
      </c>
    </row>
    <row r="182" spans="1:29" ht="15" customHeight="1">
      <c r="A182" s="226">
        <v>140</v>
      </c>
      <c r="B182" s="130">
        <v>44747.683333333334</v>
      </c>
      <c r="C182" s="323" t="s">
        <v>707</v>
      </c>
      <c r="D182" s="64" t="s">
        <v>49</v>
      </c>
      <c r="E182" s="65" t="s">
        <v>708</v>
      </c>
      <c r="F182" s="48" t="s">
        <v>51</v>
      </c>
      <c r="G182" s="48" t="s">
        <v>52</v>
      </c>
      <c r="H182" s="49">
        <v>0</v>
      </c>
      <c r="I182" s="270" t="s">
        <v>709</v>
      </c>
      <c r="J182" s="64" t="s">
        <v>75</v>
      </c>
      <c r="K182" s="64" t="s">
        <v>39</v>
      </c>
      <c r="L182" s="75">
        <v>0</v>
      </c>
      <c r="M182" s="75">
        <v>1</v>
      </c>
      <c r="N182" s="10" t="s">
        <v>710</v>
      </c>
      <c r="O182" s="91" t="s">
        <v>712</v>
      </c>
      <c r="P182" s="64" t="s">
        <v>42</v>
      </c>
      <c r="Q182" s="78" t="s">
        <v>86</v>
      </c>
      <c r="R182" s="75" t="s">
        <v>44</v>
      </c>
      <c r="S182" s="75" t="s">
        <v>45</v>
      </c>
      <c r="T182" s="87" t="s">
        <v>472</v>
      </c>
      <c r="Z182" s="82">
        <v>0</v>
      </c>
      <c r="AA182" s="143">
        <v>44749</v>
      </c>
      <c r="AB182" s="311" t="s">
        <v>74</v>
      </c>
      <c r="AC182" s="75" t="s">
        <v>47</v>
      </c>
    </row>
    <row r="183" spans="1:29" ht="15" customHeight="1">
      <c r="A183" s="226">
        <v>140</v>
      </c>
      <c r="B183" s="130">
        <v>44747.683333333334</v>
      </c>
      <c r="C183" s="323" t="s">
        <v>707</v>
      </c>
      <c r="D183" s="64" t="s">
        <v>49</v>
      </c>
      <c r="E183" s="65" t="s">
        <v>708</v>
      </c>
      <c r="F183" s="48" t="s">
        <v>51</v>
      </c>
      <c r="G183" s="48" t="s">
        <v>52</v>
      </c>
      <c r="H183" s="49">
        <v>0</v>
      </c>
      <c r="I183" s="270" t="s">
        <v>709</v>
      </c>
      <c r="J183" s="64" t="s">
        <v>75</v>
      </c>
      <c r="K183" s="64" t="s">
        <v>39</v>
      </c>
      <c r="L183" s="75">
        <v>0</v>
      </c>
      <c r="M183" s="75">
        <v>1</v>
      </c>
      <c r="N183" s="10" t="s">
        <v>710</v>
      </c>
      <c r="O183" s="91" t="s">
        <v>713</v>
      </c>
      <c r="P183" s="64" t="s">
        <v>42</v>
      </c>
      <c r="Q183" s="78" t="s">
        <v>86</v>
      </c>
      <c r="R183" s="75" t="s">
        <v>44</v>
      </c>
      <c r="S183" s="75" t="s">
        <v>45</v>
      </c>
      <c r="T183" s="87" t="s">
        <v>472</v>
      </c>
      <c r="Z183" s="82">
        <v>0</v>
      </c>
      <c r="AA183" s="143">
        <v>44749</v>
      </c>
      <c r="AB183" s="176" t="s">
        <v>74</v>
      </c>
      <c r="AC183" s="75" t="s">
        <v>47</v>
      </c>
    </row>
    <row r="184" spans="1:29" ht="15" customHeight="1">
      <c r="A184" s="226">
        <v>140</v>
      </c>
      <c r="B184" s="130">
        <v>44747.683333333334</v>
      </c>
      <c r="C184" s="323" t="s">
        <v>707</v>
      </c>
      <c r="D184" s="64" t="s">
        <v>49</v>
      </c>
      <c r="E184" s="65" t="s">
        <v>708</v>
      </c>
      <c r="F184" s="48" t="s">
        <v>51</v>
      </c>
      <c r="G184" s="48" t="s">
        <v>52</v>
      </c>
      <c r="H184" s="49">
        <v>0</v>
      </c>
      <c r="I184" s="270" t="s">
        <v>709</v>
      </c>
      <c r="J184" s="64" t="s">
        <v>75</v>
      </c>
      <c r="K184" s="64" t="s">
        <v>39</v>
      </c>
      <c r="L184" s="75">
        <v>0</v>
      </c>
      <c r="M184" s="75">
        <v>1</v>
      </c>
      <c r="N184" s="10" t="s">
        <v>710</v>
      </c>
      <c r="O184" s="91" t="s">
        <v>714</v>
      </c>
      <c r="P184" s="64" t="s">
        <v>42</v>
      </c>
      <c r="Q184" s="78" t="s">
        <v>86</v>
      </c>
      <c r="R184" s="75" t="s">
        <v>44</v>
      </c>
      <c r="S184" s="75" t="s">
        <v>45</v>
      </c>
      <c r="T184" s="87" t="s">
        <v>472</v>
      </c>
      <c r="Z184" s="82">
        <v>0</v>
      </c>
      <c r="AA184" s="143">
        <v>44749</v>
      </c>
      <c r="AB184" s="304" t="s">
        <v>74</v>
      </c>
      <c r="AC184" s="75" t="s">
        <v>47</v>
      </c>
    </row>
    <row r="185" spans="1:29" ht="15" customHeight="1">
      <c r="A185" s="226">
        <v>140</v>
      </c>
      <c r="B185" s="130">
        <v>44747.683333333334</v>
      </c>
      <c r="C185" s="323" t="s">
        <v>707</v>
      </c>
      <c r="D185" s="64" t="s">
        <v>49</v>
      </c>
      <c r="E185" s="65" t="s">
        <v>708</v>
      </c>
      <c r="F185" s="48" t="s">
        <v>51</v>
      </c>
      <c r="G185" s="48" t="s">
        <v>52</v>
      </c>
      <c r="H185" s="49">
        <v>0</v>
      </c>
      <c r="I185" s="270" t="s">
        <v>709</v>
      </c>
      <c r="J185" s="64" t="s">
        <v>75</v>
      </c>
      <c r="K185" s="64" t="s">
        <v>39</v>
      </c>
      <c r="L185" s="75">
        <v>0</v>
      </c>
      <c r="M185" s="75">
        <v>1</v>
      </c>
      <c r="N185" s="10" t="s">
        <v>710</v>
      </c>
      <c r="O185" s="91" t="s">
        <v>715</v>
      </c>
      <c r="P185" s="64" t="s">
        <v>42</v>
      </c>
      <c r="Q185" s="78" t="s">
        <v>86</v>
      </c>
      <c r="R185" s="75" t="s">
        <v>44</v>
      </c>
      <c r="S185" s="75" t="s">
        <v>45</v>
      </c>
      <c r="T185" s="87" t="s">
        <v>472</v>
      </c>
      <c r="Z185" s="82">
        <v>0</v>
      </c>
      <c r="AA185" s="143">
        <v>44749</v>
      </c>
      <c r="AB185" s="304" t="s">
        <v>74</v>
      </c>
      <c r="AC185" s="75" t="s">
        <v>47</v>
      </c>
    </row>
    <row r="186" spans="1:29" ht="15" customHeight="1">
      <c r="A186" s="226">
        <v>140</v>
      </c>
      <c r="B186" s="130">
        <v>44747.683333333334</v>
      </c>
      <c r="C186" s="323" t="s">
        <v>707</v>
      </c>
      <c r="D186" s="64" t="s">
        <v>49</v>
      </c>
      <c r="E186" s="65" t="s">
        <v>708</v>
      </c>
      <c r="F186" s="48" t="s">
        <v>51</v>
      </c>
      <c r="G186" s="48" t="s">
        <v>52</v>
      </c>
      <c r="H186" s="49">
        <v>0</v>
      </c>
      <c r="I186" s="270" t="s">
        <v>709</v>
      </c>
      <c r="J186" s="64" t="s">
        <v>75</v>
      </c>
      <c r="K186" s="64" t="s">
        <v>39</v>
      </c>
      <c r="L186" s="75">
        <v>0</v>
      </c>
      <c r="M186" s="75">
        <v>1</v>
      </c>
      <c r="N186" s="10" t="s">
        <v>710</v>
      </c>
      <c r="O186" s="91" t="s">
        <v>716</v>
      </c>
      <c r="P186" s="64" t="s">
        <v>42</v>
      </c>
      <c r="Q186" s="78" t="s">
        <v>86</v>
      </c>
      <c r="R186" s="75" t="s">
        <v>44</v>
      </c>
      <c r="S186" s="75" t="s">
        <v>45</v>
      </c>
      <c r="T186" s="87" t="s">
        <v>472</v>
      </c>
      <c r="Z186" s="82">
        <v>0</v>
      </c>
      <c r="AA186" s="143">
        <v>44749</v>
      </c>
      <c r="AB186" s="304" t="s">
        <v>74</v>
      </c>
      <c r="AC186" s="75" t="s">
        <v>47</v>
      </c>
    </row>
    <row r="187" spans="1:29" ht="15" customHeight="1">
      <c r="A187" s="226">
        <v>140</v>
      </c>
      <c r="B187" s="130">
        <v>44747.683333333334</v>
      </c>
      <c r="C187" s="323" t="s">
        <v>707</v>
      </c>
      <c r="D187" s="64" t="s">
        <v>49</v>
      </c>
      <c r="E187" s="65" t="s">
        <v>708</v>
      </c>
      <c r="F187" s="48" t="s">
        <v>51</v>
      </c>
      <c r="G187" s="48" t="s">
        <v>52</v>
      </c>
      <c r="H187" s="49">
        <v>0</v>
      </c>
      <c r="I187" s="270" t="s">
        <v>709</v>
      </c>
      <c r="J187" s="64" t="s">
        <v>75</v>
      </c>
      <c r="K187" s="64" t="s">
        <v>39</v>
      </c>
      <c r="L187" s="75">
        <v>0</v>
      </c>
      <c r="M187" s="75">
        <v>1</v>
      </c>
      <c r="N187" s="10" t="s">
        <v>710</v>
      </c>
      <c r="O187" s="91" t="s">
        <v>717</v>
      </c>
      <c r="P187" s="64" t="s">
        <v>42</v>
      </c>
      <c r="Q187" s="78" t="s">
        <v>86</v>
      </c>
      <c r="R187" s="75" t="s">
        <v>44</v>
      </c>
      <c r="S187" s="75" t="s">
        <v>45</v>
      </c>
      <c r="T187" s="87" t="s">
        <v>472</v>
      </c>
      <c r="Z187" s="82">
        <v>0</v>
      </c>
      <c r="AA187" s="143">
        <v>44749</v>
      </c>
      <c r="AB187" s="304" t="s">
        <v>74</v>
      </c>
      <c r="AC187" s="75" t="s">
        <v>47</v>
      </c>
    </row>
    <row r="188" spans="1:29" ht="15" customHeight="1">
      <c r="A188" s="226">
        <v>141</v>
      </c>
      <c r="B188" s="130">
        <v>44747.648611111108</v>
      </c>
      <c r="C188" s="323" t="s">
        <v>718</v>
      </c>
      <c r="D188" s="64" t="s">
        <v>49</v>
      </c>
      <c r="E188" s="65" t="s">
        <v>719</v>
      </c>
      <c r="F188" s="10" t="s">
        <v>124</v>
      </c>
      <c r="G188" s="10" t="s">
        <v>36</v>
      </c>
      <c r="H188" s="72">
        <v>1945002</v>
      </c>
      <c r="I188" s="123" t="s">
        <v>720</v>
      </c>
      <c r="J188" s="121" t="s">
        <v>190</v>
      </c>
      <c r="K188" s="64" t="s">
        <v>39</v>
      </c>
      <c r="L188" s="75">
        <v>1</v>
      </c>
      <c r="M188" s="75">
        <v>1</v>
      </c>
      <c r="N188" s="10" t="s">
        <v>721</v>
      </c>
      <c r="O188" s="10" t="s">
        <v>722</v>
      </c>
      <c r="P188" s="64" t="s">
        <v>42</v>
      </c>
      <c r="Q188" s="78" t="s">
        <v>180</v>
      </c>
      <c r="R188" s="75" t="s">
        <v>44</v>
      </c>
      <c r="S188" s="75" t="s">
        <v>45</v>
      </c>
      <c r="T188" s="87" t="s">
        <v>472</v>
      </c>
      <c r="Z188" s="82">
        <f t="shared" si="12"/>
        <v>1945002</v>
      </c>
      <c r="AA188" s="143">
        <v>44749</v>
      </c>
      <c r="AB188" s="304" t="s">
        <v>59</v>
      </c>
      <c r="AC188" s="75" t="s">
        <v>47</v>
      </c>
    </row>
    <row r="189" spans="1:29" s="96" customFormat="1" ht="15" hidden="1" customHeight="1">
      <c r="A189" s="95">
        <v>142</v>
      </c>
      <c r="B189" s="136">
        <v>44747.46597222222</v>
      </c>
      <c r="C189" s="117" t="s">
        <v>570</v>
      </c>
      <c r="D189" s="117" t="s">
        <v>152</v>
      </c>
      <c r="E189" s="165" t="s">
        <v>723</v>
      </c>
      <c r="F189" s="162" t="s">
        <v>124</v>
      </c>
      <c r="G189" s="117" t="s">
        <v>36</v>
      </c>
      <c r="H189" s="119">
        <v>2500000</v>
      </c>
      <c r="I189" s="118" t="s">
        <v>724</v>
      </c>
      <c r="J189" s="117" t="s">
        <v>411</v>
      </c>
      <c r="K189" s="96" t="s">
        <v>234</v>
      </c>
      <c r="L189" s="95">
        <v>1</v>
      </c>
      <c r="M189" s="95">
        <v>1</v>
      </c>
      <c r="N189" s="159" t="s">
        <v>725</v>
      </c>
      <c r="O189" s="96" t="s">
        <v>726</v>
      </c>
      <c r="P189" s="96" t="s">
        <v>42</v>
      </c>
      <c r="Q189" s="102" t="s">
        <v>234</v>
      </c>
      <c r="R189" s="95" t="s">
        <v>44</v>
      </c>
      <c r="S189" s="95" t="s">
        <v>45</v>
      </c>
      <c r="T189" s="95" t="s">
        <v>472</v>
      </c>
      <c r="Z189" s="97">
        <f t="shared" si="12"/>
        <v>2500000</v>
      </c>
      <c r="AA189" s="100"/>
      <c r="AB189" s="68" t="s">
        <v>237</v>
      </c>
      <c r="AC189" s="75" t="s">
        <v>47</v>
      </c>
    </row>
    <row r="190" spans="1:29" s="96" customFormat="1" ht="15" hidden="1" customHeight="1">
      <c r="A190" s="95">
        <v>143</v>
      </c>
      <c r="B190" s="136">
        <v>44747.46597222222</v>
      </c>
      <c r="C190" s="117" t="s">
        <v>570</v>
      </c>
      <c r="D190" s="117" t="s">
        <v>152</v>
      </c>
      <c r="E190" s="165" t="s">
        <v>727</v>
      </c>
      <c r="F190" s="162" t="s">
        <v>124</v>
      </c>
      <c r="G190" s="117" t="s">
        <v>36</v>
      </c>
      <c r="H190" s="290">
        <v>2400000</v>
      </c>
      <c r="I190" s="118" t="s">
        <v>724</v>
      </c>
      <c r="J190" s="291" t="s">
        <v>246</v>
      </c>
      <c r="K190" s="96" t="s">
        <v>234</v>
      </c>
      <c r="L190" s="95">
        <v>1</v>
      </c>
      <c r="M190" s="95">
        <v>1</v>
      </c>
      <c r="N190" s="159" t="s">
        <v>728</v>
      </c>
      <c r="O190" s="96" t="s">
        <v>729</v>
      </c>
      <c r="P190" s="96" t="s">
        <v>42</v>
      </c>
      <c r="Q190" s="102" t="s">
        <v>234</v>
      </c>
      <c r="R190" s="95" t="s">
        <v>44</v>
      </c>
      <c r="S190" s="95" t="s">
        <v>45</v>
      </c>
      <c r="T190" s="95" t="s">
        <v>472</v>
      </c>
      <c r="Z190" s="97">
        <f t="shared" si="12"/>
        <v>2400000</v>
      </c>
      <c r="AA190" s="100"/>
      <c r="AB190" s="68" t="s">
        <v>237</v>
      </c>
      <c r="AC190" s="75" t="s">
        <v>47</v>
      </c>
    </row>
    <row r="191" spans="1:29" ht="15" customHeight="1">
      <c r="A191" s="226">
        <v>144</v>
      </c>
      <c r="B191" s="137">
        <v>44747.093055555553</v>
      </c>
      <c r="C191" s="327" t="s">
        <v>730</v>
      </c>
      <c r="D191" s="10" t="s">
        <v>33</v>
      </c>
      <c r="E191" s="156" t="s">
        <v>731</v>
      </c>
      <c r="F191" s="48" t="s">
        <v>51</v>
      </c>
      <c r="G191" s="10" t="s">
        <v>52</v>
      </c>
      <c r="H191" s="72">
        <v>2599000</v>
      </c>
      <c r="I191" s="120" t="s">
        <v>53</v>
      </c>
      <c r="J191" s="121" t="s">
        <v>83</v>
      </c>
      <c r="K191" s="64" t="s">
        <v>39</v>
      </c>
      <c r="L191" s="75">
        <v>1</v>
      </c>
      <c r="M191" s="75">
        <v>1</v>
      </c>
      <c r="N191" s="10" t="s">
        <v>732</v>
      </c>
      <c r="O191" s="64" t="s">
        <v>733</v>
      </c>
      <c r="P191" s="64" t="s">
        <v>42</v>
      </c>
      <c r="Q191" s="78" t="s">
        <v>73</v>
      </c>
      <c r="R191" s="75" t="s">
        <v>44</v>
      </c>
      <c r="S191" s="75" t="s">
        <v>45</v>
      </c>
      <c r="T191" s="87" t="s">
        <v>472</v>
      </c>
      <c r="V191" s="82">
        <f>-1*4000</f>
        <v>-4000</v>
      </c>
      <c r="W191" s="82">
        <f>V191*11%</f>
        <v>-440</v>
      </c>
      <c r="X191" s="82">
        <f>-V191*2%</f>
        <v>80</v>
      </c>
      <c r="Z191" s="82">
        <f>H191+V191+W191+X191</f>
        <v>2594640</v>
      </c>
      <c r="AA191" s="143">
        <v>44749</v>
      </c>
      <c r="AB191" s="176" t="s">
        <v>59</v>
      </c>
      <c r="AC191" s="75" t="s">
        <v>47</v>
      </c>
    </row>
    <row r="192" spans="1:29" ht="15" customHeight="1">
      <c r="A192" s="226">
        <v>144</v>
      </c>
      <c r="B192" s="137">
        <v>44747.09652777778</v>
      </c>
      <c r="C192" s="327" t="s">
        <v>734</v>
      </c>
      <c r="D192" s="10" t="s">
        <v>33</v>
      </c>
      <c r="E192" s="156" t="s">
        <v>731</v>
      </c>
      <c r="F192" s="48" t="s">
        <v>51</v>
      </c>
      <c r="G192" s="10" t="s">
        <v>52</v>
      </c>
      <c r="H192" s="72">
        <v>2599000</v>
      </c>
      <c r="I192" s="120" t="s">
        <v>53</v>
      </c>
      <c r="J192" s="121" t="s">
        <v>83</v>
      </c>
      <c r="K192" s="64" t="s">
        <v>39</v>
      </c>
      <c r="L192" s="75">
        <v>1</v>
      </c>
      <c r="M192" s="75">
        <v>1</v>
      </c>
      <c r="N192" s="10" t="s">
        <v>732</v>
      </c>
      <c r="O192" s="64" t="s">
        <v>735</v>
      </c>
      <c r="P192" s="64" t="s">
        <v>42</v>
      </c>
      <c r="Q192" s="78" t="s">
        <v>73</v>
      </c>
      <c r="R192" s="75" t="s">
        <v>44</v>
      </c>
      <c r="S192" s="75" t="s">
        <v>45</v>
      </c>
      <c r="T192" s="87" t="s">
        <v>472</v>
      </c>
      <c r="V192" s="82">
        <f>-1*4000</f>
        <v>-4000</v>
      </c>
      <c r="W192" s="82">
        <f>V192*11%</f>
        <v>-440</v>
      </c>
      <c r="X192" s="82">
        <f>-V192*2%</f>
        <v>80</v>
      </c>
      <c r="Z192" s="82">
        <f>H192+V192+W192+X192</f>
        <v>2594640</v>
      </c>
      <c r="AA192" s="143">
        <v>44749</v>
      </c>
      <c r="AB192" s="304" t="s">
        <v>59</v>
      </c>
      <c r="AC192" s="75" t="s">
        <v>47</v>
      </c>
    </row>
    <row r="193" spans="1:29" ht="15" customHeight="1">
      <c r="A193" s="226">
        <v>145</v>
      </c>
      <c r="B193" s="137">
        <v>44747.137499999997</v>
      </c>
      <c r="C193" s="327" t="s">
        <v>736</v>
      </c>
      <c r="D193" s="10" t="s">
        <v>33</v>
      </c>
      <c r="E193" s="156" t="s">
        <v>737</v>
      </c>
      <c r="F193" s="48" t="s">
        <v>51</v>
      </c>
      <c r="G193" s="10" t="s">
        <v>52</v>
      </c>
      <c r="H193" s="72">
        <v>2229000</v>
      </c>
      <c r="I193" s="120" t="s">
        <v>53</v>
      </c>
      <c r="J193" s="121" t="s">
        <v>54</v>
      </c>
      <c r="K193" s="64" t="s">
        <v>39</v>
      </c>
      <c r="L193" s="75">
        <v>1</v>
      </c>
      <c r="M193" s="75">
        <v>1</v>
      </c>
      <c r="N193" s="10" t="s">
        <v>738</v>
      </c>
      <c r="O193" s="64" t="s">
        <v>739</v>
      </c>
      <c r="P193" s="4" t="s">
        <v>42</v>
      </c>
      <c r="Q193" s="10" t="s">
        <v>58</v>
      </c>
      <c r="R193" s="75" t="s">
        <v>44</v>
      </c>
      <c r="S193" s="75" t="s">
        <v>45</v>
      </c>
      <c r="T193" s="87" t="s">
        <v>472</v>
      </c>
      <c r="V193" s="82">
        <f>-1*4000</f>
        <v>-4000</v>
      </c>
      <c r="W193" s="82">
        <f>V193*11%</f>
        <v>-440</v>
      </c>
      <c r="X193" s="82">
        <f>-V193*2%</f>
        <v>80</v>
      </c>
      <c r="Z193" s="82">
        <f>H193+V193+W193+X193</f>
        <v>2224640</v>
      </c>
      <c r="AA193" s="143">
        <v>44749</v>
      </c>
      <c r="AB193" s="304" t="s">
        <v>59</v>
      </c>
      <c r="AC193" s="75" t="s">
        <v>47</v>
      </c>
    </row>
    <row r="194" spans="1:29" ht="15" customHeight="1">
      <c r="A194" s="226">
        <v>146</v>
      </c>
      <c r="B194" s="137">
        <v>44747.161805555559</v>
      </c>
      <c r="C194" s="327" t="s">
        <v>740</v>
      </c>
      <c r="D194" s="10" t="s">
        <v>33</v>
      </c>
      <c r="E194" s="156" t="s">
        <v>741</v>
      </c>
      <c r="F194" s="48" t="s">
        <v>51</v>
      </c>
      <c r="G194" s="10" t="s">
        <v>52</v>
      </c>
      <c r="H194" s="72">
        <v>2229000</v>
      </c>
      <c r="I194" s="120" t="s">
        <v>53</v>
      </c>
      <c r="J194" s="121" t="s">
        <v>54</v>
      </c>
      <c r="K194" s="64" t="s">
        <v>39</v>
      </c>
      <c r="L194" s="75">
        <v>1</v>
      </c>
      <c r="M194" s="75">
        <v>1</v>
      </c>
      <c r="N194" s="10" t="s">
        <v>742</v>
      </c>
      <c r="O194" s="64" t="s">
        <v>743</v>
      </c>
      <c r="P194" s="4" t="s">
        <v>42</v>
      </c>
      <c r="Q194" s="71" t="s">
        <v>127</v>
      </c>
      <c r="R194" s="75" t="s">
        <v>44</v>
      </c>
      <c r="S194" s="75" t="s">
        <v>45</v>
      </c>
      <c r="T194" s="87" t="s">
        <v>472</v>
      </c>
      <c r="V194" s="82">
        <f>-1*4000</f>
        <v>-4000</v>
      </c>
      <c r="W194" s="82">
        <f>V194*11%</f>
        <v>-440</v>
      </c>
      <c r="X194" s="82">
        <f>-V194*2%</f>
        <v>80</v>
      </c>
      <c r="Z194" s="82">
        <f>H194+V194+W194+X194</f>
        <v>2224640</v>
      </c>
      <c r="AA194" s="143">
        <v>44749</v>
      </c>
      <c r="AB194" s="304" t="s">
        <v>59</v>
      </c>
      <c r="AC194" s="75" t="s">
        <v>47</v>
      </c>
    </row>
    <row r="195" spans="1:29" ht="15" customHeight="1">
      <c r="A195" s="226">
        <v>147</v>
      </c>
      <c r="B195" s="137">
        <v>44747.183333333334</v>
      </c>
      <c r="C195" s="327" t="s">
        <v>744</v>
      </c>
      <c r="D195" s="10" t="s">
        <v>49</v>
      </c>
      <c r="E195" s="156" t="s">
        <v>745</v>
      </c>
      <c r="F195" s="48" t="s">
        <v>51</v>
      </c>
      <c r="G195" s="10" t="s">
        <v>52</v>
      </c>
      <c r="H195" s="72">
        <v>2599000</v>
      </c>
      <c r="I195" s="120" t="s">
        <v>53</v>
      </c>
      <c r="J195" s="121" t="s">
        <v>83</v>
      </c>
      <c r="K195" s="64" t="s">
        <v>39</v>
      </c>
      <c r="L195" s="75">
        <v>1</v>
      </c>
      <c r="M195" s="75">
        <v>1</v>
      </c>
      <c r="N195" s="10" t="s">
        <v>746</v>
      </c>
      <c r="O195" s="64" t="s">
        <v>747</v>
      </c>
      <c r="P195" s="4" t="s">
        <v>42</v>
      </c>
      <c r="Q195" s="10" t="s">
        <v>58</v>
      </c>
      <c r="R195" s="75" t="s">
        <v>44</v>
      </c>
      <c r="S195" s="75" t="s">
        <v>45</v>
      </c>
      <c r="T195" s="87" t="s">
        <v>472</v>
      </c>
      <c r="V195" s="82">
        <f>-1*4000</f>
        <v>-4000</v>
      </c>
      <c r="W195" s="82">
        <f>V195*11%</f>
        <v>-440</v>
      </c>
      <c r="X195" s="82">
        <f>-V195*2%</f>
        <v>80</v>
      </c>
      <c r="Z195" s="82">
        <f>H195+V195+W195+X195</f>
        <v>2594640</v>
      </c>
      <c r="AA195" s="143">
        <v>44749</v>
      </c>
      <c r="AB195" s="176" t="s">
        <v>59</v>
      </c>
      <c r="AC195" s="75" t="s">
        <v>47</v>
      </c>
    </row>
    <row r="196" spans="1:29" ht="15" customHeight="1">
      <c r="A196" s="226">
        <v>148</v>
      </c>
      <c r="B196" s="137">
        <v>44747.167361111111</v>
      </c>
      <c r="C196" s="327" t="s">
        <v>748</v>
      </c>
      <c r="D196" s="10" t="s">
        <v>49</v>
      </c>
      <c r="E196" s="156" t="s">
        <v>749</v>
      </c>
      <c r="F196" s="10" t="s">
        <v>124</v>
      </c>
      <c r="G196" s="10" t="s">
        <v>36</v>
      </c>
      <c r="H196" s="72">
        <v>1945002</v>
      </c>
      <c r="I196" s="123" t="s">
        <v>750</v>
      </c>
      <c r="J196" s="121" t="s">
        <v>190</v>
      </c>
      <c r="K196" s="64" t="s">
        <v>39</v>
      </c>
      <c r="L196" s="75">
        <v>1</v>
      </c>
      <c r="M196" s="75">
        <v>1</v>
      </c>
      <c r="N196" s="10" t="s">
        <v>751</v>
      </c>
      <c r="O196" s="64" t="s">
        <v>752</v>
      </c>
      <c r="P196" s="4" t="s">
        <v>42</v>
      </c>
      <c r="Q196" s="71" t="s">
        <v>43</v>
      </c>
      <c r="R196" s="75" t="s">
        <v>44</v>
      </c>
      <c r="S196" s="75" t="s">
        <v>45</v>
      </c>
      <c r="T196" s="87" t="s">
        <v>472</v>
      </c>
      <c r="Z196" s="82">
        <f t="shared" si="12"/>
        <v>1945002</v>
      </c>
      <c r="AA196" s="143">
        <v>44749</v>
      </c>
      <c r="AB196" s="304" t="s">
        <v>59</v>
      </c>
      <c r="AC196" s="75" t="s">
        <v>47</v>
      </c>
    </row>
    <row r="197" spans="1:29" ht="15" customHeight="1">
      <c r="A197" s="226">
        <v>149</v>
      </c>
      <c r="B197" s="137">
        <v>44747.17083333333</v>
      </c>
      <c r="C197" s="327" t="s">
        <v>753</v>
      </c>
      <c r="D197" s="10" t="s">
        <v>49</v>
      </c>
      <c r="E197" s="156" t="s">
        <v>754</v>
      </c>
      <c r="F197" s="10" t="s">
        <v>124</v>
      </c>
      <c r="G197" s="122" t="s">
        <v>36</v>
      </c>
      <c r="H197" s="72">
        <v>1955003</v>
      </c>
      <c r="I197" s="123" t="s">
        <v>755</v>
      </c>
      <c r="J197" s="121" t="s">
        <v>38</v>
      </c>
      <c r="K197" s="64" t="s">
        <v>39</v>
      </c>
      <c r="L197" s="75">
        <v>1</v>
      </c>
      <c r="M197" s="75">
        <v>1</v>
      </c>
      <c r="N197" s="10" t="s">
        <v>756</v>
      </c>
      <c r="O197" s="64" t="s">
        <v>757</v>
      </c>
      <c r="P197" s="4" t="s">
        <v>42</v>
      </c>
      <c r="Q197" s="71" t="s">
        <v>127</v>
      </c>
      <c r="R197" s="75" t="s">
        <v>44</v>
      </c>
      <c r="S197" s="75" t="s">
        <v>45</v>
      </c>
      <c r="T197" s="87" t="s">
        <v>472</v>
      </c>
      <c r="Z197" s="82">
        <f t="shared" si="12"/>
        <v>1955003</v>
      </c>
      <c r="AA197" s="143">
        <v>44749</v>
      </c>
      <c r="AB197" s="307" t="s">
        <v>46</v>
      </c>
      <c r="AC197" s="75" t="s">
        <v>47</v>
      </c>
    </row>
    <row r="198" spans="1:29" ht="15" customHeight="1">
      <c r="A198" s="226">
        <v>150</v>
      </c>
      <c r="B198" s="137">
        <v>44747.372916666667</v>
      </c>
      <c r="C198" s="327" t="s">
        <v>758</v>
      </c>
      <c r="D198" s="10" t="s">
        <v>33</v>
      </c>
      <c r="E198" s="156" t="s">
        <v>759</v>
      </c>
      <c r="F198" s="10" t="s">
        <v>124</v>
      </c>
      <c r="G198" s="10" t="s">
        <v>36</v>
      </c>
      <c r="H198" s="72">
        <v>1955006</v>
      </c>
      <c r="I198" s="123" t="s">
        <v>760</v>
      </c>
      <c r="J198" s="121" t="s">
        <v>38</v>
      </c>
      <c r="K198" s="64" t="s">
        <v>39</v>
      </c>
      <c r="L198" s="75">
        <v>1</v>
      </c>
      <c r="M198" s="75">
        <v>1</v>
      </c>
      <c r="N198" s="10" t="s">
        <v>761</v>
      </c>
      <c r="O198" s="64" t="s">
        <v>762</v>
      </c>
      <c r="P198" s="4" t="s">
        <v>42</v>
      </c>
      <c r="Q198" s="71" t="s">
        <v>127</v>
      </c>
      <c r="R198" s="75" t="s">
        <v>44</v>
      </c>
      <c r="S198" s="75" t="s">
        <v>45</v>
      </c>
      <c r="T198" s="87" t="s">
        <v>472</v>
      </c>
      <c r="Z198" s="82">
        <f t="shared" si="12"/>
        <v>1955006</v>
      </c>
      <c r="AA198" s="143">
        <v>44749</v>
      </c>
      <c r="AB198" s="308" t="s">
        <v>66</v>
      </c>
      <c r="AC198" s="75" t="s">
        <v>47</v>
      </c>
    </row>
    <row r="199" spans="1:29" ht="15" hidden="1" customHeight="1">
      <c r="A199" s="226">
        <v>151</v>
      </c>
      <c r="B199" s="138">
        <v>44748.333333333336</v>
      </c>
      <c r="C199" s="121" t="s">
        <v>570</v>
      </c>
      <c r="D199" s="121" t="s">
        <v>49</v>
      </c>
      <c r="E199" s="156" t="s">
        <v>763</v>
      </c>
      <c r="F199" s="10" t="s">
        <v>124</v>
      </c>
      <c r="G199" s="10" t="s">
        <v>36</v>
      </c>
      <c r="H199" s="128">
        <v>1945000</v>
      </c>
      <c r="I199" s="123" t="s">
        <v>764</v>
      </c>
      <c r="J199" s="121" t="s">
        <v>190</v>
      </c>
      <c r="K199" s="64" t="s">
        <v>39</v>
      </c>
      <c r="L199" s="75">
        <v>1</v>
      </c>
      <c r="M199" s="75">
        <v>1</v>
      </c>
      <c r="N199" s="10" t="s">
        <v>765</v>
      </c>
      <c r="O199" s="64" t="s">
        <v>766</v>
      </c>
      <c r="P199" s="4" t="s">
        <v>42</v>
      </c>
      <c r="Q199" s="71" t="s">
        <v>73</v>
      </c>
      <c r="R199" s="75" t="s">
        <v>44</v>
      </c>
      <c r="S199" s="75" t="s">
        <v>45</v>
      </c>
      <c r="T199" s="87" t="s">
        <v>472</v>
      </c>
      <c r="Z199" s="82">
        <f t="shared" si="12"/>
        <v>1945000</v>
      </c>
      <c r="AA199" s="143">
        <v>44749</v>
      </c>
      <c r="AB199" s="176" t="s">
        <v>59</v>
      </c>
      <c r="AC199" s="75" t="s">
        <v>47</v>
      </c>
    </row>
    <row r="200" spans="1:29" ht="15" customHeight="1">
      <c r="A200" s="226">
        <v>152</v>
      </c>
      <c r="B200" s="137">
        <v>44747.28402777778</v>
      </c>
      <c r="C200" s="327" t="s">
        <v>767</v>
      </c>
      <c r="D200" s="10" t="s">
        <v>33</v>
      </c>
      <c r="E200" s="156" t="s">
        <v>768</v>
      </c>
      <c r="F200" s="48" t="s">
        <v>51</v>
      </c>
      <c r="G200" s="10" t="s">
        <v>52</v>
      </c>
      <c r="H200" s="72">
        <v>1959000</v>
      </c>
      <c r="I200" s="120" t="s">
        <v>398</v>
      </c>
      <c r="J200" s="121" t="s">
        <v>38</v>
      </c>
      <c r="K200" s="64" t="s">
        <v>39</v>
      </c>
      <c r="L200" s="75">
        <v>1</v>
      </c>
      <c r="M200" s="75">
        <v>1</v>
      </c>
      <c r="N200" s="10" t="s">
        <v>769</v>
      </c>
      <c r="O200" s="64" t="s">
        <v>770</v>
      </c>
      <c r="P200" s="4" t="s">
        <v>42</v>
      </c>
      <c r="Q200" s="71" t="s">
        <v>73</v>
      </c>
      <c r="R200" s="75" t="s">
        <v>44</v>
      </c>
      <c r="S200" s="75" t="s">
        <v>45</v>
      </c>
      <c r="T200" s="87" t="s">
        <v>472</v>
      </c>
      <c r="V200" s="82">
        <f>-1*4000</f>
        <v>-4000</v>
      </c>
      <c r="W200" s="82">
        <f>V200*11%</f>
        <v>-440</v>
      </c>
      <c r="X200" s="82">
        <f>-V200*2%</f>
        <v>80</v>
      </c>
      <c r="Z200" s="82">
        <f>H200+V200+W200+X200</f>
        <v>1954640</v>
      </c>
      <c r="AA200" s="143">
        <v>44749</v>
      </c>
      <c r="AB200" s="307" t="s">
        <v>186</v>
      </c>
      <c r="AC200" s="75" t="s">
        <v>47</v>
      </c>
    </row>
    <row r="201" spans="1:29" ht="15" customHeight="1">
      <c r="A201" s="226">
        <v>153</v>
      </c>
      <c r="B201" s="137">
        <v>44747.291666666664</v>
      </c>
      <c r="C201" s="327" t="s">
        <v>771</v>
      </c>
      <c r="D201" s="10" t="s">
        <v>546</v>
      </c>
      <c r="E201" s="156" t="s">
        <v>772</v>
      </c>
      <c r="F201" s="48" t="s">
        <v>51</v>
      </c>
      <c r="G201" s="10" t="s">
        <v>52</v>
      </c>
      <c r="H201" s="72">
        <v>1959000</v>
      </c>
      <c r="I201" s="120" t="s">
        <v>398</v>
      </c>
      <c r="J201" s="121" t="s">
        <v>38</v>
      </c>
      <c r="K201" s="64" t="s">
        <v>39</v>
      </c>
      <c r="L201" s="75">
        <v>1</v>
      </c>
      <c r="M201" s="75">
        <v>1</v>
      </c>
      <c r="N201" s="10" t="s">
        <v>773</v>
      </c>
      <c r="O201" s="64" t="s">
        <v>774</v>
      </c>
      <c r="P201" s="4" t="s">
        <v>42</v>
      </c>
      <c r="Q201" s="71" t="s">
        <v>43</v>
      </c>
      <c r="R201" s="75" t="s">
        <v>44</v>
      </c>
      <c r="S201" s="75" t="s">
        <v>45</v>
      </c>
      <c r="T201" s="87" t="s">
        <v>472</v>
      </c>
      <c r="V201" s="82">
        <f>-1*4000</f>
        <v>-4000</v>
      </c>
      <c r="W201" s="82">
        <f>V201*11%</f>
        <v>-440</v>
      </c>
      <c r="X201" s="82">
        <f>-V201*2%</f>
        <v>80</v>
      </c>
      <c r="Z201" s="82">
        <f>H201+V201+W201+X201</f>
        <v>1954640</v>
      </c>
      <c r="AA201" s="143">
        <v>44749</v>
      </c>
      <c r="AB201" s="307" t="s">
        <v>66</v>
      </c>
      <c r="AC201" s="75" t="s">
        <v>47</v>
      </c>
    </row>
    <row r="202" spans="1:29" ht="15" customHeight="1">
      <c r="A202" s="226">
        <v>154</v>
      </c>
      <c r="B202" s="137">
        <v>44747.338888888888</v>
      </c>
      <c r="C202" s="327" t="s">
        <v>775</v>
      </c>
      <c r="D202" s="10" t="s">
        <v>33</v>
      </c>
      <c r="E202" s="156" t="s">
        <v>776</v>
      </c>
      <c r="F202" s="48" t="s">
        <v>51</v>
      </c>
      <c r="G202" s="10" t="s">
        <v>52</v>
      </c>
      <c r="H202" s="72">
        <v>1949000</v>
      </c>
      <c r="I202" s="120" t="s">
        <v>398</v>
      </c>
      <c r="J202" s="121" t="s">
        <v>190</v>
      </c>
      <c r="K202" s="64" t="s">
        <v>39</v>
      </c>
      <c r="L202" s="75">
        <v>1</v>
      </c>
      <c r="M202" s="75">
        <v>1</v>
      </c>
      <c r="N202" s="10" t="s">
        <v>777</v>
      </c>
      <c r="O202" s="64" t="s">
        <v>778</v>
      </c>
      <c r="P202" s="4" t="s">
        <v>42</v>
      </c>
      <c r="Q202" s="71" t="s">
        <v>277</v>
      </c>
      <c r="R202" s="75" t="s">
        <v>44</v>
      </c>
      <c r="S202" s="75" t="s">
        <v>45</v>
      </c>
      <c r="T202" s="87" t="s">
        <v>472</v>
      </c>
      <c r="V202" s="82">
        <f>-1*4000</f>
        <v>-4000</v>
      </c>
      <c r="W202" s="82">
        <f>V202*11%</f>
        <v>-440</v>
      </c>
      <c r="X202" s="82">
        <f>-V202*2%</f>
        <v>80</v>
      </c>
      <c r="Z202" s="82">
        <f>H202+V202+W202+X202</f>
        <v>1944640</v>
      </c>
      <c r="AA202" s="143">
        <v>44749</v>
      </c>
      <c r="AB202" s="176" t="s">
        <v>59</v>
      </c>
      <c r="AC202" s="75" t="s">
        <v>47</v>
      </c>
    </row>
    <row r="203" spans="1:29" ht="15" customHeight="1">
      <c r="A203" s="226">
        <v>155</v>
      </c>
      <c r="B203" s="137">
        <v>44747.34375</v>
      </c>
      <c r="C203" s="327" t="s">
        <v>779</v>
      </c>
      <c r="D203" s="10" t="s">
        <v>546</v>
      </c>
      <c r="E203" s="156" t="s">
        <v>780</v>
      </c>
      <c r="F203" s="48" t="s">
        <v>51</v>
      </c>
      <c r="G203" s="10" t="s">
        <v>52</v>
      </c>
      <c r="H203" s="72">
        <v>2599000</v>
      </c>
      <c r="I203" s="120" t="s">
        <v>398</v>
      </c>
      <c r="J203" s="121" t="s">
        <v>83</v>
      </c>
      <c r="K203" s="64" t="s">
        <v>39</v>
      </c>
      <c r="L203" s="75">
        <v>1</v>
      </c>
      <c r="M203" s="75">
        <v>1</v>
      </c>
      <c r="N203" s="10" t="s">
        <v>781</v>
      </c>
      <c r="O203" s="64" t="s">
        <v>782</v>
      </c>
      <c r="P203" s="4" t="s">
        <v>42</v>
      </c>
      <c r="Q203" s="10" t="s">
        <v>58</v>
      </c>
      <c r="R203" s="75" t="s">
        <v>44</v>
      </c>
      <c r="S203" s="75" t="s">
        <v>45</v>
      </c>
      <c r="T203" s="87" t="s">
        <v>472</v>
      </c>
      <c r="V203" s="82">
        <f>-1*4000</f>
        <v>-4000</v>
      </c>
      <c r="W203" s="82">
        <f>V203*11%</f>
        <v>-440</v>
      </c>
      <c r="X203" s="82">
        <f>-V203*2%</f>
        <v>80</v>
      </c>
      <c r="Z203" s="82">
        <f>H203+V203+W203+X203</f>
        <v>2594640</v>
      </c>
      <c r="AA203" s="143">
        <v>44749</v>
      </c>
      <c r="AB203" s="176" t="s">
        <v>59</v>
      </c>
      <c r="AC203" s="75" t="s">
        <v>47</v>
      </c>
    </row>
    <row r="204" spans="1:29" ht="15" customHeight="1">
      <c r="A204" s="226">
        <v>156</v>
      </c>
      <c r="B204" s="137">
        <v>44747.350694444445</v>
      </c>
      <c r="C204" s="327" t="s">
        <v>783</v>
      </c>
      <c r="D204" s="10" t="s">
        <v>33</v>
      </c>
      <c r="E204" s="156" t="s">
        <v>784</v>
      </c>
      <c r="F204" s="10" t="s">
        <v>124</v>
      </c>
      <c r="G204" s="10" t="s">
        <v>36</v>
      </c>
      <c r="H204" s="72">
        <v>1955005</v>
      </c>
      <c r="I204" s="120" t="s">
        <v>558</v>
      </c>
      <c r="J204" s="121" t="s">
        <v>38</v>
      </c>
      <c r="K204" s="64" t="s">
        <v>39</v>
      </c>
      <c r="L204" s="75">
        <v>1</v>
      </c>
      <c r="M204" s="75">
        <v>1</v>
      </c>
      <c r="N204" s="10" t="s">
        <v>785</v>
      </c>
      <c r="O204" s="64" t="s">
        <v>786</v>
      </c>
      <c r="P204" s="4" t="s">
        <v>42</v>
      </c>
      <c r="Q204" s="71" t="s">
        <v>497</v>
      </c>
      <c r="R204" s="75" t="s">
        <v>44</v>
      </c>
      <c r="S204" s="75" t="s">
        <v>45</v>
      </c>
      <c r="T204" s="87" t="s">
        <v>472</v>
      </c>
      <c r="Z204" s="82">
        <f t="shared" si="12"/>
        <v>1955005</v>
      </c>
      <c r="AA204" s="143">
        <v>44749</v>
      </c>
      <c r="AB204" s="307" t="s">
        <v>46</v>
      </c>
      <c r="AC204" s="75" t="s">
        <v>47</v>
      </c>
    </row>
    <row r="205" spans="1:29" ht="15" customHeight="1">
      <c r="A205" s="226">
        <v>157</v>
      </c>
      <c r="B205" s="137">
        <v>44748.341666666667</v>
      </c>
      <c r="C205" s="327" t="s">
        <v>787</v>
      </c>
      <c r="D205" s="10" t="s">
        <v>33</v>
      </c>
      <c r="E205" s="156" t="s">
        <v>788</v>
      </c>
      <c r="F205" s="48" t="s">
        <v>51</v>
      </c>
      <c r="G205" s="10" t="s">
        <v>52</v>
      </c>
      <c r="H205" s="72">
        <v>1959000</v>
      </c>
      <c r="I205" s="120" t="s">
        <v>398</v>
      </c>
      <c r="J205" s="121" t="s">
        <v>38</v>
      </c>
      <c r="K205" s="64" t="s">
        <v>39</v>
      </c>
      <c r="L205" s="75">
        <v>1</v>
      </c>
      <c r="M205" s="75">
        <v>1</v>
      </c>
      <c r="N205" s="10" t="s">
        <v>789</v>
      </c>
      <c r="O205" s="64" t="s">
        <v>790</v>
      </c>
      <c r="P205" s="4" t="s">
        <v>42</v>
      </c>
      <c r="Q205" s="71" t="s">
        <v>86</v>
      </c>
      <c r="R205" s="75" t="s">
        <v>44</v>
      </c>
      <c r="S205" s="75" t="s">
        <v>45</v>
      </c>
      <c r="T205" s="87" t="s">
        <v>472</v>
      </c>
      <c r="V205" s="82">
        <f>-1*4000</f>
        <v>-4000</v>
      </c>
      <c r="W205" s="82">
        <f>V205*11%</f>
        <v>-440</v>
      </c>
      <c r="X205" s="82">
        <f>-V205*2%</f>
        <v>80</v>
      </c>
      <c r="Z205" s="82">
        <f>H205+V205+W205+X205</f>
        <v>1954640</v>
      </c>
      <c r="AA205" s="143">
        <v>44749</v>
      </c>
      <c r="AB205" s="307" t="s">
        <v>186</v>
      </c>
      <c r="AC205" s="75" t="s">
        <v>47</v>
      </c>
    </row>
    <row r="206" spans="1:29" ht="15" customHeight="1">
      <c r="A206" s="226">
        <v>158</v>
      </c>
      <c r="B206" s="137">
        <v>44748.363888888889</v>
      </c>
      <c r="C206" s="327" t="s">
        <v>791</v>
      </c>
      <c r="D206" s="10" t="s">
        <v>33</v>
      </c>
      <c r="E206" s="156" t="s">
        <v>792</v>
      </c>
      <c r="F206" s="48" t="s">
        <v>51</v>
      </c>
      <c r="G206" s="10" t="s">
        <v>52</v>
      </c>
      <c r="H206" s="72">
        <v>2599000</v>
      </c>
      <c r="I206" s="120" t="s">
        <v>398</v>
      </c>
      <c r="J206" s="121" t="s">
        <v>83</v>
      </c>
      <c r="K206" s="64" t="s">
        <v>39</v>
      </c>
      <c r="L206" s="75">
        <v>1</v>
      </c>
      <c r="M206" s="75">
        <v>1</v>
      </c>
      <c r="N206" s="10" t="s">
        <v>793</v>
      </c>
      <c r="O206" s="64" t="s">
        <v>794</v>
      </c>
      <c r="P206" s="4" t="s">
        <v>42</v>
      </c>
      <c r="Q206" s="71" t="s">
        <v>73</v>
      </c>
      <c r="R206" s="75" t="s">
        <v>44</v>
      </c>
      <c r="S206" s="75" t="s">
        <v>45</v>
      </c>
      <c r="T206" s="87" t="s">
        <v>472</v>
      </c>
      <c r="V206" s="82">
        <f>-1*4000</f>
        <v>-4000</v>
      </c>
      <c r="W206" s="82">
        <f>V206*11%</f>
        <v>-440</v>
      </c>
      <c r="X206" s="82">
        <f>-V206*2%</f>
        <v>80</v>
      </c>
      <c r="Z206" s="82">
        <f>H206+V206+W206+X206</f>
        <v>2594640</v>
      </c>
      <c r="AA206" s="143">
        <v>44749</v>
      </c>
      <c r="AB206" s="176" t="s">
        <v>59</v>
      </c>
      <c r="AC206" s="75" t="s">
        <v>47</v>
      </c>
    </row>
    <row r="207" spans="1:29" ht="15" customHeight="1">
      <c r="A207" s="226">
        <v>159</v>
      </c>
      <c r="B207" s="137">
        <v>44748.373611111114</v>
      </c>
      <c r="C207" s="327" t="s">
        <v>795</v>
      </c>
      <c r="D207" s="10" t="s">
        <v>49</v>
      </c>
      <c r="E207" s="156" t="s">
        <v>796</v>
      </c>
      <c r="F207" s="48" t="s">
        <v>51</v>
      </c>
      <c r="G207" s="10" t="s">
        <v>52</v>
      </c>
      <c r="H207" s="72">
        <v>2229000</v>
      </c>
      <c r="I207" s="120" t="s">
        <v>398</v>
      </c>
      <c r="J207" s="121" t="s">
        <v>54</v>
      </c>
      <c r="K207" s="64" t="s">
        <v>39</v>
      </c>
      <c r="L207" s="75">
        <v>1</v>
      </c>
      <c r="M207" s="75">
        <v>1</v>
      </c>
      <c r="N207" s="10" t="s">
        <v>797</v>
      </c>
      <c r="O207" s="64" t="s">
        <v>798</v>
      </c>
      <c r="P207" s="4" t="s">
        <v>42</v>
      </c>
      <c r="Q207" s="71" t="s">
        <v>96</v>
      </c>
      <c r="R207" s="75" t="s">
        <v>44</v>
      </c>
      <c r="S207" s="75" t="s">
        <v>45</v>
      </c>
      <c r="T207" s="87" t="s">
        <v>472</v>
      </c>
      <c r="V207" s="82">
        <f>-1*4000</f>
        <v>-4000</v>
      </c>
      <c r="W207" s="82">
        <f>V207*11%</f>
        <v>-440</v>
      </c>
      <c r="X207" s="82">
        <f>-V207*2%</f>
        <v>80</v>
      </c>
      <c r="Z207" s="82">
        <f>H207+V207+W207+X207</f>
        <v>2224640</v>
      </c>
      <c r="AA207" s="143">
        <v>44749</v>
      </c>
      <c r="AB207" s="176" t="s">
        <v>59</v>
      </c>
      <c r="AC207" s="75" t="s">
        <v>47</v>
      </c>
    </row>
    <row r="208" spans="1:29" s="96" customFormat="1" ht="15" hidden="1" customHeight="1">
      <c r="A208" s="95">
        <v>160</v>
      </c>
      <c r="B208" s="136">
        <v>44747.329861111109</v>
      </c>
      <c r="C208" s="117" t="s">
        <v>570</v>
      </c>
      <c r="D208" s="117" t="s">
        <v>49</v>
      </c>
      <c r="E208" s="165" t="s">
        <v>799</v>
      </c>
      <c r="F208" s="162" t="s">
        <v>124</v>
      </c>
      <c r="G208" s="117" t="s">
        <v>36</v>
      </c>
      <c r="H208" s="119">
        <v>2500000</v>
      </c>
      <c r="I208" s="278" t="s">
        <v>800</v>
      </c>
      <c r="J208" s="117" t="s">
        <v>411</v>
      </c>
      <c r="K208" s="96" t="s">
        <v>234</v>
      </c>
      <c r="L208" s="95">
        <v>1</v>
      </c>
      <c r="M208" s="95">
        <v>1</v>
      </c>
      <c r="N208" s="162" t="s">
        <v>801</v>
      </c>
      <c r="O208" s="96" t="s">
        <v>802</v>
      </c>
      <c r="P208" s="160" t="s">
        <v>42</v>
      </c>
      <c r="Q208" s="161" t="s">
        <v>234</v>
      </c>
      <c r="R208" s="163" t="s">
        <v>44</v>
      </c>
      <c r="S208" s="163" t="s">
        <v>45</v>
      </c>
      <c r="T208" s="95" t="s">
        <v>472</v>
      </c>
      <c r="Z208" s="97">
        <f t="shared" si="12"/>
        <v>2500000</v>
      </c>
      <c r="AA208" s="100"/>
      <c r="AB208" s="68" t="s">
        <v>237</v>
      </c>
      <c r="AC208" s="75" t="s">
        <v>47</v>
      </c>
    </row>
    <row r="209" spans="1:29" s="96" customFormat="1" ht="15" hidden="1" customHeight="1">
      <c r="A209" s="95">
        <v>161</v>
      </c>
      <c r="B209" s="136">
        <v>44747.329861111109</v>
      </c>
      <c r="C209" s="117" t="s">
        <v>570</v>
      </c>
      <c r="D209" s="117" t="s">
        <v>49</v>
      </c>
      <c r="E209" s="165" t="s">
        <v>803</v>
      </c>
      <c r="F209" s="162" t="s">
        <v>124</v>
      </c>
      <c r="G209" s="117" t="s">
        <v>36</v>
      </c>
      <c r="H209" s="119">
        <v>2500000</v>
      </c>
      <c r="I209" s="278" t="s">
        <v>804</v>
      </c>
      <c r="J209" s="117" t="s">
        <v>411</v>
      </c>
      <c r="K209" s="96" t="s">
        <v>234</v>
      </c>
      <c r="L209" s="95">
        <v>1</v>
      </c>
      <c r="M209" s="95">
        <v>1</v>
      </c>
      <c r="N209" s="162" t="s">
        <v>805</v>
      </c>
      <c r="O209" s="96" t="s">
        <v>806</v>
      </c>
      <c r="P209" s="160" t="s">
        <v>42</v>
      </c>
      <c r="Q209" s="161" t="s">
        <v>234</v>
      </c>
      <c r="R209" s="163" t="s">
        <v>44</v>
      </c>
      <c r="S209" s="163" t="s">
        <v>45</v>
      </c>
      <c r="T209" s="95" t="s">
        <v>472</v>
      </c>
      <c r="Z209" s="97">
        <f t="shared" si="12"/>
        <v>2500000</v>
      </c>
      <c r="AA209" s="100"/>
      <c r="AB209" s="68" t="s">
        <v>237</v>
      </c>
      <c r="AC209" s="75" t="s">
        <v>47</v>
      </c>
    </row>
    <row r="210" spans="1:29" ht="15" hidden="1" customHeight="1">
      <c r="A210" s="226">
        <v>162</v>
      </c>
      <c r="B210" s="105">
        <v>44748.325694444444</v>
      </c>
      <c r="C210" s="64" t="s">
        <v>32</v>
      </c>
      <c r="D210" s="48" t="s">
        <v>49</v>
      </c>
      <c r="E210" s="167" t="s">
        <v>807</v>
      </c>
      <c r="F210" s="10" t="s">
        <v>124</v>
      </c>
      <c r="G210" s="10" t="s">
        <v>36</v>
      </c>
      <c r="H210" s="126">
        <v>13645000</v>
      </c>
      <c r="I210" s="127" t="s">
        <v>808</v>
      </c>
      <c r="J210" s="78" t="s">
        <v>70</v>
      </c>
      <c r="K210" s="64" t="s">
        <v>39</v>
      </c>
      <c r="L210" s="75">
        <v>1</v>
      </c>
      <c r="M210" s="75">
        <v>1</v>
      </c>
      <c r="N210" s="10" t="s">
        <v>809</v>
      </c>
      <c r="O210" s="91" t="s">
        <v>810</v>
      </c>
      <c r="P210" s="4" t="s">
        <v>42</v>
      </c>
      <c r="Q210" s="10" t="s">
        <v>58</v>
      </c>
      <c r="R210" s="75" t="s">
        <v>44</v>
      </c>
      <c r="S210" s="75" t="s">
        <v>45</v>
      </c>
      <c r="T210" s="87" t="s">
        <v>472</v>
      </c>
      <c r="Z210" s="82">
        <f t="shared" si="12"/>
        <v>13645000</v>
      </c>
      <c r="AA210" s="143">
        <v>44749</v>
      </c>
      <c r="AB210" s="176" t="s">
        <v>74</v>
      </c>
      <c r="AC210" s="75" t="s">
        <v>47</v>
      </c>
    </row>
    <row r="211" spans="1:29" ht="15" hidden="1" customHeight="1">
      <c r="A211" s="226">
        <v>162</v>
      </c>
      <c r="B211" s="105">
        <v>44748.325694444444</v>
      </c>
      <c r="C211" s="64" t="s">
        <v>32</v>
      </c>
      <c r="D211" s="48" t="s">
        <v>49</v>
      </c>
      <c r="E211" s="166" t="s">
        <v>807</v>
      </c>
      <c r="F211" s="10" t="s">
        <v>124</v>
      </c>
      <c r="G211" s="10" t="s">
        <v>36</v>
      </c>
      <c r="H211" s="126">
        <v>0</v>
      </c>
      <c r="I211" s="127" t="s">
        <v>808</v>
      </c>
      <c r="J211" s="64" t="s">
        <v>75</v>
      </c>
      <c r="K211" s="64" t="s">
        <v>39</v>
      </c>
      <c r="L211" s="75">
        <v>0</v>
      </c>
      <c r="M211" s="75">
        <v>1</v>
      </c>
      <c r="N211" s="10" t="s">
        <v>809</v>
      </c>
      <c r="O211" s="91" t="s">
        <v>811</v>
      </c>
      <c r="P211" s="4" t="s">
        <v>42</v>
      </c>
      <c r="Q211" s="10" t="s">
        <v>58</v>
      </c>
      <c r="R211" s="75" t="s">
        <v>44</v>
      </c>
      <c r="S211" s="75" t="s">
        <v>45</v>
      </c>
      <c r="T211" s="87" t="s">
        <v>472</v>
      </c>
      <c r="Z211" s="82">
        <v>0</v>
      </c>
      <c r="AA211" s="143">
        <v>44749</v>
      </c>
      <c r="AB211" s="304" t="s">
        <v>74</v>
      </c>
      <c r="AC211" s="75" t="s">
        <v>47</v>
      </c>
    </row>
    <row r="212" spans="1:29" ht="15" hidden="1" customHeight="1">
      <c r="A212" s="226">
        <v>162</v>
      </c>
      <c r="B212" s="105">
        <v>44748.325694444444</v>
      </c>
      <c r="C212" s="64" t="s">
        <v>32</v>
      </c>
      <c r="D212" s="48" t="s">
        <v>49</v>
      </c>
      <c r="E212" s="166" t="s">
        <v>807</v>
      </c>
      <c r="F212" s="10" t="s">
        <v>124</v>
      </c>
      <c r="G212" s="10" t="s">
        <v>36</v>
      </c>
      <c r="H212" s="126">
        <v>0</v>
      </c>
      <c r="I212" s="127" t="s">
        <v>808</v>
      </c>
      <c r="J212" s="64" t="s">
        <v>75</v>
      </c>
      <c r="K212" s="64" t="s">
        <v>39</v>
      </c>
      <c r="L212" s="75">
        <v>0</v>
      </c>
      <c r="M212" s="75">
        <v>1</v>
      </c>
      <c r="N212" s="10" t="s">
        <v>809</v>
      </c>
      <c r="O212" s="91" t="s">
        <v>812</v>
      </c>
      <c r="P212" s="4" t="s">
        <v>42</v>
      </c>
      <c r="Q212" s="10" t="s">
        <v>58</v>
      </c>
      <c r="R212" s="75" t="s">
        <v>44</v>
      </c>
      <c r="S212" s="75" t="s">
        <v>45</v>
      </c>
      <c r="T212" s="87" t="s">
        <v>472</v>
      </c>
      <c r="Z212" s="82">
        <v>0</v>
      </c>
      <c r="AA212" s="143">
        <v>44749</v>
      </c>
      <c r="AB212" s="304" t="s">
        <v>74</v>
      </c>
      <c r="AC212" s="75" t="s">
        <v>47</v>
      </c>
    </row>
    <row r="213" spans="1:29" ht="15" hidden="1" customHeight="1">
      <c r="A213" s="226">
        <v>162</v>
      </c>
      <c r="B213" s="105">
        <v>44748.325694444444</v>
      </c>
      <c r="C213" s="64" t="s">
        <v>32</v>
      </c>
      <c r="D213" s="48" t="s">
        <v>49</v>
      </c>
      <c r="E213" s="166" t="s">
        <v>807</v>
      </c>
      <c r="F213" s="10" t="s">
        <v>124</v>
      </c>
      <c r="G213" s="10" t="s">
        <v>36</v>
      </c>
      <c r="H213" s="126">
        <v>0</v>
      </c>
      <c r="I213" s="127" t="s">
        <v>808</v>
      </c>
      <c r="J213" s="64" t="s">
        <v>75</v>
      </c>
      <c r="K213" s="64" t="s">
        <v>39</v>
      </c>
      <c r="L213" s="75">
        <v>0</v>
      </c>
      <c r="M213" s="75">
        <v>1</v>
      </c>
      <c r="N213" s="10" t="s">
        <v>809</v>
      </c>
      <c r="O213" s="91" t="s">
        <v>813</v>
      </c>
      <c r="P213" s="4" t="s">
        <v>42</v>
      </c>
      <c r="Q213" s="10" t="s">
        <v>58</v>
      </c>
      <c r="R213" s="75" t="s">
        <v>44</v>
      </c>
      <c r="S213" s="75" t="s">
        <v>45</v>
      </c>
      <c r="T213" s="87" t="s">
        <v>472</v>
      </c>
      <c r="Z213" s="82">
        <v>0</v>
      </c>
      <c r="AA213" s="143">
        <v>44749</v>
      </c>
      <c r="AB213" s="304" t="s">
        <v>74</v>
      </c>
      <c r="AC213" s="75" t="s">
        <v>47</v>
      </c>
    </row>
    <row r="214" spans="1:29" ht="15" hidden="1" customHeight="1">
      <c r="A214" s="226">
        <v>162</v>
      </c>
      <c r="B214" s="105">
        <v>44748.325694444444</v>
      </c>
      <c r="C214" s="64" t="s">
        <v>32</v>
      </c>
      <c r="D214" s="48" t="s">
        <v>49</v>
      </c>
      <c r="E214" s="166" t="s">
        <v>807</v>
      </c>
      <c r="F214" s="10" t="s">
        <v>124</v>
      </c>
      <c r="G214" s="10" t="s">
        <v>36</v>
      </c>
      <c r="H214" s="126">
        <v>0</v>
      </c>
      <c r="I214" s="127" t="s">
        <v>808</v>
      </c>
      <c r="J214" s="64" t="s">
        <v>75</v>
      </c>
      <c r="K214" s="64" t="s">
        <v>39</v>
      </c>
      <c r="L214" s="75">
        <v>0</v>
      </c>
      <c r="M214" s="75">
        <v>1</v>
      </c>
      <c r="N214" s="10" t="s">
        <v>809</v>
      </c>
      <c r="O214" s="91" t="s">
        <v>814</v>
      </c>
      <c r="P214" s="4" t="s">
        <v>42</v>
      </c>
      <c r="Q214" s="10" t="s">
        <v>58</v>
      </c>
      <c r="R214" s="75" t="s">
        <v>44</v>
      </c>
      <c r="S214" s="75" t="s">
        <v>45</v>
      </c>
      <c r="T214" s="87" t="s">
        <v>472</v>
      </c>
      <c r="Z214" s="82">
        <v>0</v>
      </c>
      <c r="AA214" s="143">
        <v>44749</v>
      </c>
      <c r="AB214" s="304" t="s">
        <v>74</v>
      </c>
      <c r="AC214" s="75" t="s">
        <v>47</v>
      </c>
    </row>
    <row r="215" spans="1:29" ht="15" hidden="1" customHeight="1">
      <c r="A215" s="226">
        <v>162</v>
      </c>
      <c r="B215" s="105">
        <v>44748.325694444444</v>
      </c>
      <c r="C215" s="64" t="s">
        <v>32</v>
      </c>
      <c r="D215" s="48" t="s">
        <v>49</v>
      </c>
      <c r="E215" s="166" t="s">
        <v>807</v>
      </c>
      <c r="F215" s="10" t="s">
        <v>124</v>
      </c>
      <c r="G215" s="10" t="s">
        <v>36</v>
      </c>
      <c r="H215" s="126">
        <v>0</v>
      </c>
      <c r="I215" s="127" t="s">
        <v>808</v>
      </c>
      <c r="J215" s="64" t="s">
        <v>75</v>
      </c>
      <c r="K215" s="64" t="s">
        <v>39</v>
      </c>
      <c r="L215" s="75">
        <v>0</v>
      </c>
      <c r="M215" s="75">
        <v>1</v>
      </c>
      <c r="N215" s="10" t="s">
        <v>809</v>
      </c>
      <c r="O215" s="91" t="s">
        <v>815</v>
      </c>
      <c r="P215" s="4" t="s">
        <v>42</v>
      </c>
      <c r="Q215" s="10" t="s">
        <v>58</v>
      </c>
      <c r="R215" s="75" t="s">
        <v>44</v>
      </c>
      <c r="S215" s="75" t="s">
        <v>45</v>
      </c>
      <c r="T215" s="87" t="s">
        <v>472</v>
      </c>
      <c r="Z215" s="82">
        <v>0</v>
      </c>
      <c r="AA215" s="143">
        <v>44749</v>
      </c>
      <c r="AB215" s="304" t="s">
        <v>74</v>
      </c>
      <c r="AC215" s="75" t="s">
        <v>47</v>
      </c>
    </row>
    <row r="216" spans="1:29" ht="15" hidden="1" customHeight="1">
      <c r="A216" s="226">
        <v>162</v>
      </c>
      <c r="B216" s="105">
        <v>44748.325694444444</v>
      </c>
      <c r="C216" s="64" t="s">
        <v>32</v>
      </c>
      <c r="D216" s="48" t="s">
        <v>49</v>
      </c>
      <c r="E216" s="166" t="s">
        <v>807</v>
      </c>
      <c r="F216" s="10" t="s">
        <v>124</v>
      </c>
      <c r="G216" s="10" t="s">
        <v>36</v>
      </c>
      <c r="H216" s="126">
        <v>0</v>
      </c>
      <c r="I216" s="127" t="s">
        <v>808</v>
      </c>
      <c r="J216" s="64" t="s">
        <v>75</v>
      </c>
      <c r="K216" s="64" t="s">
        <v>39</v>
      </c>
      <c r="L216" s="75">
        <v>0</v>
      </c>
      <c r="M216" s="75">
        <v>1</v>
      </c>
      <c r="N216" s="10" t="s">
        <v>809</v>
      </c>
      <c r="O216" s="91" t="s">
        <v>816</v>
      </c>
      <c r="P216" s="4" t="s">
        <v>42</v>
      </c>
      <c r="Q216" s="10" t="s">
        <v>58</v>
      </c>
      <c r="R216" s="75" t="s">
        <v>44</v>
      </c>
      <c r="S216" s="75" t="s">
        <v>45</v>
      </c>
      <c r="T216" s="87" t="s">
        <v>472</v>
      </c>
      <c r="Z216" s="82">
        <v>0</v>
      </c>
      <c r="AA216" s="143">
        <v>44749</v>
      </c>
      <c r="AB216" s="304" t="s">
        <v>74</v>
      </c>
      <c r="AC216" s="75" t="s">
        <v>47</v>
      </c>
    </row>
    <row r="217" spans="1:29" ht="15" hidden="1" customHeight="1">
      <c r="A217" s="226">
        <v>162</v>
      </c>
      <c r="B217" s="105">
        <v>44748.325694444444</v>
      </c>
      <c r="C217" s="64" t="s">
        <v>32</v>
      </c>
      <c r="D217" s="48" t="s">
        <v>49</v>
      </c>
      <c r="E217" s="65" t="s">
        <v>807</v>
      </c>
      <c r="F217" s="10" t="s">
        <v>124</v>
      </c>
      <c r="G217" s="10" t="s">
        <v>36</v>
      </c>
      <c r="H217" s="126">
        <v>1945000</v>
      </c>
      <c r="I217" s="127" t="s">
        <v>808</v>
      </c>
      <c r="J217" s="121" t="s">
        <v>190</v>
      </c>
      <c r="K217" s="64" t="s">
        <v>39</v>
      </c>
      <c r="L217" s="75">
        <v>1</v>
      </c>
      <c r="M217" s="75">
        <v>1</v>
      </c>
      <c r="N217" s="313" t="s">
        <v>809</v>
      </c>
      <c r="O217" s="64" t="s">
        <v>817</v>
      </c>
      <c r="P217" s="64" t="s">
        <v>42</v>
      </c>
      <c r="Q217" s="78" t="s">
        <v>58</v>
      </c>
      <c r="R217" s="75" t="s">
        <v>44</v>
      </c>
      <c r="S217" s="75" t="s">
        <v>45</v>
      </c>
      <c r="T217" s="87" t="s">
        <v>472</v>
      </c>
      <c r="Z217" s="82">
        <f>H217</f>
        <v>1945000</v>
      </c>
      <c r="AA217" s="143">
        <v>44749</v>
      </c>
      <c r="AB217" s="304" t="s">
        <v>59</v>
      </c>
      <c r="AC217" s="75" t="s">
        <v>47</v>
      </c>
    </row>
    <row r="218" spans="1:29" ht="15" hidden="1" customHeight="1">
      <c r="A218" s="226">
        <v>163</v>
      </c>
      <c r="B218" s="138">
        <v>44748.511805555558</v>
      </c>
      <c r="C218" s="121" t="s">
        <v>570</v>
      </c>
      <c r="D218" s="121" t="s">
        <v>33</v>
      </c>
      <c r="E218" s="156" t="s">
        <v>818</v>
      </c>
      <c r="F218" s="10" t="s">
        <v>124</v>
      </c>
      <c r="G218" s="121" t="s">
        <v>36</v>
      </c>
      <c r="H218" s="128">
        <v>1945000</v>
      </c>
      <c r="I218" s="129" t="s">
        <v>819</v>
      </c>
      <c r="J218" s="121" t="s">
        <v>190</v>
      </c>
      <c r="K218" s="64" t="s">
        <v>39</v>
      </c>
      <c r="L218" s="75">
        <v>1</v>
      </c>
      <c r="M218" s="75">
        <v>1</v>
      </c>
      <c r="N218" s="157" t="s">
        <v>820</v>
      </c>
      <c r="O218" s="64" t="s">
        <v>821</v>
      </c>
      <c r="P218" s="64" t="s">
        <v>42</v>
      </c>
      <c r="Q218" s="157" t="s">
        <v>58</v>
      </c>
      <c r="R218" s="75" t="s">
        <v>44</v>
      </c>
      <c r="S218" s="75" t="s">
        <v>45</v>
      </c>
      <c r="T218" s="87" t="s">
        <v>472</v>
      </c>
      <c r="Z218" s="82">
        <f t="shared" ref="Z218:Z221" si="13">H218</f>
        <v>1945000</v>
      </c>
      <c r="AA218" s="143">
        <v>44749</v>
      </c>
      <c r="AB218" s="304" t="s">
        <v>59</v>
      </c>
      <c r="AC218" s="75" t="s">
        <v>47</v>
      </c>
    </row>
    <row r="219" spans="1:29" ht="15" hidden="1" customHeight="1">
      <c r="A219" s="226">
        <v>164</v>
      </c>
      <c r="B219" s="138">
        <v>44748.339583333334</v>
      </c>
      <c r="C219" s="121" t="s">
        <v>570</v>
      </c>
      <c r="D219" s="121" t="s">
        <v>33</v>
      </c>
      <c r="E219" s="156" t="s">
        <v>822</v>
      </c>
      <c r="F219" s="10" t="s">
        <v>124</v>
      </c>
      <c r="G219" s="121" t="s">
        <v>36</v>
      </c>
      <c r="H219" s="128">
        <v>1945000</v>
      </c>
      <c r="I219" s="129" t="s">
        <v>823</v>
      </c>
      <c r="J219" s="121" t="s">
        <v>190</v>
      </c>
      <c r="K219" s="64" t="s">
        <v>39</v>
      </c>
      <c r="L219" s="75">
        <v>1</v>
      </c>
      <c r="M219" s="75">
        <v>1</v>
      </c>
      <c r="N219" s="157" t="s">
        <v>824</v>
      </c>
      <c r="O219" s="64" t="s">
        <v>825</v>
      </c>
      <c r="P219" s="64" t="s">
        <v>57</v>
      </c>
      <c r="Q219" s="158" t="s">
        <v>58</v>
      </c>
      <c r="R219" s="75" t="s">
        <v>44</v>
      </c>
      <c r="S219" s="75" t="s">
        <v>45</v>
      </c>
      <c r="T219" s="87" t="s">
        <v>472</v>
      </c>
      <c r="Z219" s="82">
        <f t="shared" si="13"/>
        <v>1945000</v>
      </c>
      <c r="AA219" s="143">
        <v>44749</v>
      </c>
      <c r="AB219" s="304" t="s">
        <v>59</v>
      </c>
      <c r="AC219" s="75" t="s">
        <v>47</v>
      </c>
    </row>
    <row r="220" spans="1:29" ht="15" hidden="1" customHeight="1">
      <c r="A220" s="226">
        <v>165</v>
      </c>
      <c r="B220" s="138">
        <v>44748.5625</v>
      </c>
      <c r="C220" s="121" t="s">
        <v>570</v>
      </c>
      <c r="D220" s="121" t="s">
        <v>49</v>
      </c>
      <c r="E220" s="156" t="s">
        <v>826</v>
      </c>
      <c r="F220" s="10" t="s">
        <v>124</v>
      </c>
      <c r="G220" s="121" t="s">
        <v>36</v>
      </c>
      <c r="H220" s="128">
        <v>1945000</v>
      </c>
      <c r="I220" s="129" t="s">
        <v>827</v>
      </c>
      <c r="J220" s="121" t="s">
        <v>190</v>
      </c>
      <c r="K220" s="64" t="s">
        <v>39</v>
      </c>
      <c r="L220" s="75">
        <v>1</v>
      </c>
      <c r="M220" s="75">
        <v>1</v>
      </c>
      <c r="N220" s="157" t="s">
        <v>828</v>
      </c>
      <c r="O220" s="64" t="s">
        <v>829</v>
      </c>
      <c r="P220" s="64" t="s">
        <v>42</v>
      </c>
      <c r="Q220" s="158" t="s">
        <v>234</v>
      </c>
      <c r="R220" s="75" t="s">
        <v>44</v>
      </c>
      <c r="S220" s="75" t="s">
        <v>45</v>
      </c>
      <c r="T220" s="87" t="s">
        <v>472</v>
      </c>
      <c r="Z220" s="82">
        <f t="shared" si="13"/>
        <v>1945000</v>
      </c>
      <c r="AA220" s="143">
        <v>44749</v>
      </c>
      <c r="AB220" s="304" t="s">
        <v>59</v>
      </c>
      <c r="AC220" s="75" t="s">
        <v>47</v>
      </c>
    </row>
    <row r="221" spans="1:29" ht="15" hidden="1" customHeight="1">
      <c r="A221" s="226">
        <v>166</v>
      </c>
      <c r="B221" s="138">
        <v>44748.604166666664</v>
      </c>
      <c r="C221" s="121" t="s">
        <v>570</v>
      </c>
      <c r="D221" s="121" t="s">
        <v>33</v>
      </c>
      <c r="E221" s="156" t="s">
        <v>830</v>
      </c>
      <c r="F221" s="10" t="s">
        <v>124</v>
      </c>
      <c r="G221" s="121" t="s">
        <v>36</v>
      </c>
      <c r="H221" s="128">
        <v>2595000</v>
      </c>
      <c r="I221" s="129" t="s">
        <v>831</v>
      </c>
      <c r="J221" s="121" t="s">
        <v>83</v>
      </c>
      <c r="K221" s="64" t="s">
        <v>39</v>
      </c>
      <c r="L221" s="75">
        <v>1</v>
      </c>
      <c r="M221" s="75">
        <v>1</v>
      </c>
      <c r="N221" s="157" t="s">
        <v>832</v>
      </c>
      <c r="O221" s="64" t="s">
        <v>833</v>
      </c>
      <c r="P221" s="64" t="s">
        <v>42</v>
      </c>
      <c r="Q221" s="158" t="s">
        <v>121</v>
      </c>
      <c r="R221" s="75" t="s">
        <v>44</v>
      </c>
      <c r="S221" s="75" t="s">
        <v>45</v>
      </c>
      <c r="T221" s="87" t="s">
        <v>472</v>
      </c>
      <c r="Z221" s="82">
        <f t="shared" si="13"/>
        <v>2595000</v>
      </c>
      <c r="AA221" s="143">
        <v>44749</v>
      </c>
      <c r="AB221" s="304" t="s">
        <v>59</v>
      </c>
      <c r="AC221" s="75" t="s">
        <v>47</v>
      </c>
    </row>
    <row r="222" spans="1:29" ht="15" customHeight="1">
      <c r="A222" s="226">
        <v>167</v>
      </c>
      <c r="B222" s="130">
        <v>44748.386805555558</v>
      </c>
      <c r="C222" s="323" t="s">
        <v>834</v>
      </c>
      <c r="D222" s="64" t="s">
        <v>33</v>
      </c>
      <c r="E222" s="65" t="s">
        <v>835</v>
      </c>
      <c r="F222" s="48" t="s">
        <v>51</v>
      </c>
      <c r="G222" s="10" t="s">
        <v>52</v>
      </c>
      <c r="H222" s="72">
        <v>1949000</v>
      </c>
      <c r="I222" s="71" t="s">
        <v>53</v>
      </c>
      <c r="J222" s="4" t="s">
        <v>190</v>
      </c>
      <c r="K222" s="64" t="s">
        <v>39</v>
      </c>
      <c r="L222" s="146">
        <v>1</v>
      </c>
      <c r="M222" s="146">
        <v>1</v>
      </c>
      <c r="N222" s="157" t="s">
        <v>836</v>
      </c>
      <c r="O222" s="64" t="s">
        <v>837</v>
      </c>
      <c r="P222" s="4" t="s">
        <v>42</v>
      </c>
      <c r="Q222" s="10" t="s">
        <v>58</v>
      </c>
      <c r="R222" s="75" t="s">
        <v>44</v>
      </c>
      <c r="S222" s="75" t="s">
        <v>45</v>
      </c>
      <c r="T222" s="87" t="s">
        <v>472</v>
      </c>
      <c r="V222" s="82">
        <f>-1*4000</f>
        <v>-4000</v>
      </c>
      <c r="W222" s="82">
        <f>V222*11%</f>
        <v>-440</v>
      </c>
      <c r="X222" s="82">
        <f>-V222*2%</f>
        <v>80</v>
      </c>
      <c r="Z222" s="82">
        <f>H222+V222+W222+X222</f>
        <v>1944640</v>
      </c>
      <c r="AA222" s="143">
        <v>44749</v>
      </c>
      <c r="AB222" s="176" t="s">
        <v>59</v>
      </c>
      <c r="AC222" s="75" t="s">
        <v>47</v>
      </c>
    </row>
    <row r="223" spans="1:29" ht="15" customHeight="1">
      <c r="A223" s="226">
        <v>168</v>
      </c>
      <c r="B223" s="130">
        <v>44748.388888888891</v>
      </c>
      <c r="C223" s="323" t="s">
        <v>838</v>
      </c>
      <c r="D223" s="64" t="s">
        <v>325</v>
      </c>
      <c r="E223" s="65" t="s">
        <v>839</v>
      </c>
      <c r="F223" s="10" t="s">
        <v>124</v>
      </c>
      <c r="G223" s="10" t="s">
        <v>36</v>
      </c>
      <c r="H223" s="72">
        <v>1945001</v>
      </c>
      <c r="I223" s="71" t="s">
        <v>53</v>
      </c>
      <c r="J223" s="4" t="s">
        <v>190</v>
      </c>
      <c r="K223" s="64" t="s">
        <v>39</v>
      </c>
      <c r="L223" s="146">
        <v>1</v>
      </c>
      <c r="M223" s="146">
        <v>1</v>
      </c>
      <c r="N223" s="157" t="s">
        <v>840</v>
      </c>
      <c r="O223" s="64" t="s">
        <v>841</v>
      </c>
      <c r="P223" s="4" t="s">
        <v>42</v>
      </c>
      <c r="Q223" s="71" t="s">
        <v>127</v>
      </c>
      <c r="R223" s="75" t="s">
        <v>44</v>
      </c>
      <c r="S223" s="75" t="s">
        <v>45</v>
      </c>
      <c r="T223" s="87" t="s">
        <v>472</v>
      </c>
      <c r="Z223" s="82">
        <f>H223</f>
        <v>1945001</v>
      </c>
      <c r="AA223" s="143">
        <v>44749</v>
      </c>
      <c r="AB223" s="304" t="s">
        <v>59</v>
      </c>
      <c r="AC223" s="75" t="s">
        <v>47</v>
      </c>
    </row>
    <row r="224" spans="1:29" ht="15" customHeight="1">
      <c r="A224" s="226">
        <v>169</v>
      </c>
      <c r="B224" s="130">
        <v>44748.444444444445</v>
      </c>
      <c r="C224" s="323" t="s">
        <v>842</v>
      </c>
      <c r="D224" s="64" t="s">
        <v>49</v>
      </c>
      <c r="E224" s="65" t="s">
        <v>843</v>
      </c>
      <c r="F224" s="48" t="s">
        <v>51</v>
      </c>
      <c r="G224" s="10" t="s">
        <v>52</v>
      </c>
      <c r="H224" s="72">
        <v>2599000</v>
      </c>
      <c r="I224" s="71" t="s">
        <v>53</v>
      </c>
      <c r="J224" s="4" t="s">
        <v>83</v>
      </c>
      <c r="K224" s="64" t="s">
        <v>39</v>
      </c>
      <c r="L224" s="146">
        <v>1</v>
      </c>
      <c r="M224" s="146">
        <v>1</v>
      </c>
      <c r="N224" s="157" t="s">
        <v>844</v>
      </c>
      <c r="O224" s="64" t="s">
        <v>845</v>
      </c>
      <c r="P224" s="4" t="s">
        <v>42</v>
      </c>
      <c r="Q224" s="10" t="s">
        <v>58</v>
      </c>
      <c r="R224" s="75" t="s">
        <v>44</v>
      </c>
      <c r="S224" s="75" t="s">
        <v>45</v>
      </c>
      <c r="T224" s="87" t="s">
        <v>472</v>
      </c>
      <c r="V224" s="82">
        <f>-1*4000</f>
        <v>-4000</v>
      </c>
      <c r="W224" s="82">
        <f>V224*11%</f>
        <v>-440</v>
      </c>
      <c r="X224" s="82">
        <f>-V224*2%</f>
        <v>80</v>
      </c>
      <c r="Z224" s="82">
        <f>H224+V224+W224+X224</f>
        <v>2594640</v>
      </c>
      <c r="AA224" s="143">
        <v>44749</v>
      </c>
      <c r="AB224" s="304" t="s">
        <v>59</v>
      </c>
      <c r="AC224" s="75" t="s">
        <v>47</v>
      </c>
    </row>
    <row r="225" spans="1:29" ht="15" customHeight="1">
      <c r="A225" s="226">
        <v>170</v>
      </c>
      <c r="B225" s="130">
        <v>44748.525000000001</v>
      </c>
      <c r="C225" s="323" t="s">
        <v>846</v>
      </c>
      <c r="D225" s="64" t="s">
        <v>33</v>
      </c>
      <c r="E225" s="65" t="s">
        <v>847</v>
      </c>
      <c r="F225" s="48" t="s">
        <v>51</v>
      </c>
      <c r="G225" s="10" t="s">
        <v>52</v>
      </c>
      <c r="H225" s="72">
        <v>2599000</v>
      </c>
      <c r="I225" s="71" t="s">
        <v>53</v>
      </c>
      <c r="J225" s="4" t="s">
        <v>83</v>
      </c>
      <c r="K225" s="64" t="s">
        <v>39</v>
      </c>
      <c r="L225" s="146">
        <v>1</v>
      </c>
      <c r="M225" s="146">
        <v>1</v>
      </c>
      <c r="N225" s="157" t="s">
        <v>848</v>
      </c>
      <c r="O225" s="64" t="s">
        <v>849</v>
      </c>
      <c r="P225" s="4" t="s">
        <v>42</v>
      </c>
      <c r="Q225" s="71" t="s">
        <v>86</v>
      </c>
      <c r="R225" s="75" t="s">
        <v>44</v>
      </c>
      <c r="S225" s="75" t="s">
        <v>45</v>
      </c>
      <c r="T225" s="87" t="s">
        <v>472</v>
      </c>
      <c r="V225" s="82">
        <f>-1*4000</f>
        <v>-4000</v>
      </c>
      <c r="W225" s="82">
        <f>V225*11%</f>
        <v>-440</v>
      </c>
      <c r="X225" s="82">
        <f>-V225*2%</f>
        <v>80</v>
      </c>
      <c r="Z225" s="82">
        <f>H225+V225+W225+X225</f>
        <v>2594640</v>
      </c>
      <c r="AA225" s="143">
        <v>44749</v>
      </c>
      <c r="AB225" s="176" t="s">
        <v>59</v>
      </c>
      <c r="AC225" s="75" t="s">
        <v>47</v>
      </c>
    </row>
    <row r="226" spans="1:29" ht="15" customHeight="1">
      <c r="A226" s="226">
        <v>171</v>
      </c>
      <c r="B226" s="130">
        <v>44748.043749999997</v>
      </c>
      <c r="C226" s="323" t="s">
        <v>850</v>
      </c>
      <c r="D226" s="64" t="s">
        <v>325</v>
      </c>
      <c r="E226" s="65" t="s">
        <v>851</v>
      </c>
      <c r="F226" s="10" t="s">
        <v>124</v>
      </c>
      <c r="G226" s="10" t="s">
        <v>36</v>
      </c>
      <c r="H226" s="72">
        <v>1945002</v>
      </c>
      <c r="I226" s="71" t="s">
        <v>53</v>
      </c>
      <c r="J226" s="4" t="s">
        <v>190</v>
      </c>
      <c r="K226" s="64" t="s">
        <v>39</v>
      </c>
      <c r="L226" s="146">
        <v>1</v>
      </c>
      <c r="M226" s="146">
        <v>1</v>
      </c>
      <c r="N226" s="157" t="s">
        <v>852</v>
      </c>
      <c r="O226" s="64" t="s">
        <v>853</v>
      </c>
      <c r="P226" s="4" t="s">
        <v>57</v>
      </c>
      <c r="Q226" s="71" t="s">
        <v>58</v>
      </c>
      <c r="R226" s="75" t="s">
        <v>44</v>
      </c>
      <c r="S226" s="75" t="s">
        <v>45</v>
      </c>
      <c r="T226" s="87" t="s">
        <v>472</v>
      </c>
      <c r="Z226" s="82">
        <f>H226</f>
        <v>1945002</v>
      </c>
      <c r="AA226" s="143">
        <v>44749</v>
      </c>
      <c r="AB226" s="304" t="s">
        <v>59</v>
      </c>
      <c r="AC226" s="75" t="s">
        <v>47</v>
      </c>
    </row>
    <row r="227" spans="1:29" ht="15" customHeight="1">
      <c r="A227" s="226">
        <v>172</v>
      </c>
      <c r="B227" s="130">
        <v>44748.055555555555</v>
      </c>
      <c r="C227" s="323" t="s">
        <v>854</v>
      </c>
      <c r="D227" s="64" t="s">
        <v>49</v>
      </c>
      <c r="E227" s="65" t="s">
        <v>855</v>
      </c>
      <c r="F227" s="48" t="s">
        <v>51</v>
      </c>
      <c r="G227" s="10" t="s">
        <v>52</v>
      </c>
      <c r="H227" s="72">
        <v>1949000</v>
      </c>
      <c r="I227" s="71" t="s">
        <v>53</v>
      </c>
      <c r="J227" s="4" t="s">
        <v>190</v>
      </c>
      <c r="K227" s="64" t="s">
        <v>39</v>
      </c>
      <c r="L227" s="146">
        <v>1</v>
      </c>
      <c r="M227" s="146">
        <v>1</v>
      </c>
      <c r="N227" s="157" t="s">
        <v>856</v>
      </c>
      <c r="O227" s="64" t="s">
        <v>857</v>
      </c>
      <c r="P227" s="4" t="s">
        <v>42</v>
      </c>
      <c r="Q227" s="71" t="s">
        <v>96</v>
      </c>
      <c r="R227" s="75" t="s">
        <v>44</v>
      </c>
      <c r="S227" s="75" t="s">
        <v>45</v>
      </c>
      <c r="T227" s="87" t="s">
        <v>472</v>
      </c>
      <c r="V227" s="82">
        <f>-1*4000</f>
        <v>-4000</v>
      </c>
      <c r="W227" s="82">
        <f>V227*11%</f>
        <v>-440</v>
      </c>
      <c r="X227" s="82">
        <f>-V227*2%</f>
        <v>80</v>
      </c>
      <c r="Z227" s="82">
        <f>H227+V227+W227+X227</f>
        <v>1944640</v>
      </c>
      <c r="AA227" s="143">
        <v>44749</v>
      </c>
      <c r="AB227" s="304" t="s">
        <v>59</v>
      </c>
      <c r="AC227" s="75" t="s">
        <v>47</v>
      </c>
    </row>
    <row r="228" spans="1:29" ht="15" customHeight="1">
      <c r="A228" s="226">
        <v>173</v>
      </c>
      <c r="B228" s="130">
        <v>44748.084722222222</v>
      </c>
      <c r="C228" s="323" t="s">
        <v>858</v>
      </c>
      <c r="D228" s="64" t="s">
        <v>33</v>
      </c>
      <c r="E228" s="164" t="s">
        <v>859</v>
      </c>
      <c r="F228" s="48" t="s">
        <v>51</v>
      </c>
      <c r="G228" s="10" t="s">
        <v>52</v>
      </c>
      <c r="H228" s="72">
        <v>3914000</v>
      </c>
      <c r="I228" s="71" t="s">
        <v>53</v>
      </c>
      <c r="J228" s="4" t="s">
        <v>38</v>
      </c>
      <c r="K228" s="64" t="s">
        <v>39</v>
      </c>
      <c r="L228" s="146">
        <v>1</v>
      </c>
      <c r="M228" s="146">
        <v>1</v>
      </c>
      <c r="N228" s="157" t="s">
        <v>860</v>
      </c>
      <c r="O228" s="314" t="s">
        <v>861</v>
      </c>
      <c r="P228" s="4" t="s">
        <v>42</v>
      </c>
      <c r="Q228" s="10" t="s">
        <v>58</v>
      </c>
      <c r="R228" s="75" t="s">
        <v>44</v>
      </c>
      <c r="S228" s="75" t="s">
        <v>45</v>
      </c>
      <c r="T228" s="87" t="s">
        <v>472</v>
      </c>
      <c r="V228" s="82">
        <f>-1*4000</f>
        <v>-4000</v>
      </c>
      <c r="W228" s="82">
        <f>V228*11%</f>
        <v>-440</v>
      </c>
      <c r="X228" s="82">
        <f>-V228*2%</f>
        <v>80</v>
      </c>
      <c r="Z228" s="82">
        <f>H228+V228+W228+X228</f>
        <v>3909640</v>
      </c>
      <c r="AA228" s="271">
        <v>44751</v>
      </c>
      <c r="AB228" s="307" t="s">
        <v>66</v>
      </c>
      <c r="AC228" s="75" t="s">
        <v>47</v>
      </c>
    </row>
    <row r="229" spans="1:29" ht="15" customHeight="1">
      <c r="A229" s="226">
        <v>173</v>
      </c>
      <c r="B229" s="130">
        <v>44748.084722222222</v>
      </c>
      <c r="C229" s="323" t="s">
        <v>858</v>
      </c>
      <c r="D229" s="64" t="s">
        <v>33</v>
      </c>
      <c r="E229" s="65" t="s">
        <v>859</v>
      </c>
      <c r="F229" s="48" t="s">
        <v>51</v>
      </c>
      <c r="G229" s="10" t="s">
        <v>52</v>
      </c>
      <c r="H229" s="64"/>
      <c r="I229" s="71" t="s">
        <v>53</v>
      </c>
      <c r="J229" s="4" t="s">
        <v>38</v>
      </c>
      <c r="K229" s="64" t="s">
        <v>39</v>
      </c>
      <c r="L229" s="146">
        <v>1</v>
      </c>
      <c r="M229" s="146">
        <v>1</v>
      </c>
      <c r="N229" s="157" t="s">
        <v>860</v>
      </c>
      <c r="O229" s="64" t="s">
        <v>862</v>
      </c>
      <c r="P229" s="4" t="s">
        <v>42</v>
      </c>
      <c r="Q229" s="10" t="s">
        <v>58</v>
      </c>
      <c r="R229" s="75" t="s">
        <v>44</v>
      </c>
      <c r="S229" s="75" t="s">
        <v>45</v>
      </c>
      <c r="T229" s="87" t="s">
        <v>472</v>
      </c>
      <c r="AA229" s="143">
        <v>44749</v>
      </c>
      <c r="AB229" s="308" t="s">
        <v>66</v>
      </c>
      <c r="AC229" s="75" t="s">
        <v>47</v>
      </c>
    </row>
    <row r="230" spans="1:29" ht="15" customHeight="1">
      <c r="A230" s="226">
        <v>174</v>
      </c>
      <c r="B230" s="130">
        <v>44748.086805555555</v>
      </c>
      <c r="C230" s="323" t="s">
        <v>863</v>
      </c>
      <c r="D230" s="64" t="s">
        <v>49</v>
      </c>
      <c r="E230" s="65" t="s">
        <v>864</v>
      </c>
      <c r="F230" s="48" t="s">
        <v>51</v>
      </c>
      <c r="G230" s="10" t="s">
        <v>52</v>
      </c>
      <c r="H230" s="72">
        <v>2599000</v>
      </c>
      <c r="I230" s="71" t="s">
        <v>53</v>
      </c>
      <c r="J230" s="4" t="s">
        <v>83</v>
      </c>
      <c r="K230" s="64" t="s">
        <v>39</v>
      </c>
      <c r="L230" s="146">
        <v>1</v>
      </c>
      <c r="M230" s="146">
        <v>1</v>
      </c>
      <c r="N230" s="157" t="s">
        <v>865</v>
      </c>
      <c r="O230" s="64" t="s">
        <v>866</v>
      </c>
      <c r="P230" s="157" t="s">
        <v>42</v>
      </c>
      <c r="Q230" s="158" t="s">
        <v>58</v>
      </c>
      <c r="R230" s="75" t="s">
        <v>44</v>
      </c>
      <c r="S230" s="75" t="s">
        <v>45</v>
      </c>
      <c r="T230" s="87" t="s">
        <v>472</v>
      </c>
      <c r="V230" s="82">
        <f>-1*4000</f>
        <v>-4000</v>
      </c>
      <c r="W230" s="82">
        <f>V230*11%</f>
        <v>-440</v>
      </c>
      <c r="X230" s="82">
        <f>-V230*2%</f>
        <v>80</v>
      </c>
      <c r="Z230" s="82">
        <f>H230+V230+W230+X230</f>
        <v>2594640</v>
      </c>
      <c r="AA230" s="143">
        <v>44749</v>
      </c>
      <c r="AB230" s="176" t="s">
        <v>59</v>
      </c>
      <c r="AC230" s="75" t="s">
        <v>47</v>
      </c>
    </row>
    <row r="231" spans="1:29" ht="15" customHeight="1">
      <c r="A231" s="226">
        <v>175</v>
      </c>
      <c r="B231" s="130">
        <v>44748.092361111114</v>
      </c>
      <c r="C231" s="323" t="s">
        <v>867</v>
      </c>
      <c r="D231" s="64" t="s">
        <v>33</v>
      </c>
      <c r="E231" s="65" t="s">
        <v>868</v>
      </c>
      <c r="F231" s="48" t="s">
        <v>51</v>
      </c>
      <c r="G231" s="10" t="s">
        <v>52</v>
      </c>
      <c r="H231" s="72">
        <v>1949000</v>
      </c>
      <c r="I231" s="71" t="s">
        <v>53</v>
      </c>
      <c r="J231" s="4" t="s">
        <v>190</v>
      </c>
      <c r="K231" s="64" t="s">
        <v>39</v>
      </c>
      <c r="L231" s="146">
        <v>1</v>
      </c>
      <c r="M231" s="146">
        <v>1</v>
      </c>
      <c r="N231" s="157" t="s">
        <v>869</v>
      </c>
      <c r="O231" s="64" t="s">
        <v>870</v>
      </c>
      <c r="P231" s="157" t="s">
        <v>42</v>
      </c>
      <c r="Q231" s="158" t="s">
        <v>43</v>
      </c>
      <c r="R231" s="75" t="s">
        <v>44</v>
      </c>
      <c r="S231" s="75" t="s">
        <v>45</v>
      </c>
      <c r="T231" s="87" t="s">
        <v>472</v>
      </c>
      <c r="V231" s="82">
        <f>-1*4000</f>
        <v>-4000</v>
      </c>
      <c r="W231" s="82">
        <f>V231*11%</f>
        <v>-440</v>
      </c>
      <c r="X231" s="82">
        <f>-V231*2%</f>
        <v>80</v>
      </c>
      <c r="Z231" s="82">
        <f>H231+V231+W231+X231</f>
        <v>1944640</v>
      </c>
      <c r="AA231" s="143">
        <v>44749</v>
      </c>
      <c r="AB231" s="176" t="s">
        <v>59</v>
      </c>
      <c r="AC231" s="75" t="s">
        <v>47</v>
      </c>
    </row>
    <row r="232" spans="1:29" ht="15" customHeight="1">
      <c r="A232" s="226">
        <v>176</v>
      </c>
      <c r="B232" s="130">
        <v>44748.118750000001</v>
      </c>
      <c r="C232" s="323" t="s">
        <v>871</v>
      </c>
      <c r="D232" s="64" t="s">
        <v>33</v>
      </c>
      <c r="E232" s="65" t="s">
        <v>872</v>
      </c>
      <c r="F232" s="48" t="s">
        <v>51</v>
      </c>
      <c r="G232" s="10" t="s">
        <v>52</v>
      </c>
      <c r="H232" s="72">
        <v>1959000</v>
      </c>
      <c r="I232" s="71" t="s">
        <v>53</v>
      </c>
      <c r="J232" s="4" t="s">
        <v>38</v>
      </c>
      <c r="K232" s="64" t="s">
        <v>39</v>
      </c>
      <c r="L232" s="146">
        <v>1</v>
      </c>
      <c r="M232" s="146">
        <v>1</v>
      </c>
      <c r="N232" s="157" t="s">
        <v>873</v>
      </c>
      <c r="O232" s="64" t="s">
        <v>874</v>
      </c>
      <c r="P232" s="157" t="s">
        <v>42</v>
      </c>
      <c r="Q232" s="158" t="s">
        <v>73</v>
      </c>
      <c r="R232" s="75" t="s">
        <v>44</v>
      </c>
      <c r="S232" s="75" t="s">
        <v>45</v>
      </c>
      <c r="T232" s="87" t="s">
        <v>472</v>
      </c>
      <c r="V232" s="82">
        <f>-1*4000</f>
        <v>-4000</v>
      </c>
      <c r="W232" s="82">
        <f>V232*11%</f>
        <v>-440</v>
      </c>
      <c r="X232" s="82">
        <f>-V232*2%</f>
        <v>80</v>
      </c>
      <c r="Z232" s="82">
        <f>H232+V232+W232+X232</f>
        <v>1954640</v>
      </c>
      <c r="AA232" s="143">
        <v>44749</v>
      </c>
      <c r="AB232" s="307" t="s">
        <v>66</v>
      </c>
      <c r="AC232" s="75" t="s">
        <v>47</v>
      </c>
    </row>
    <row r="233" spans="1:29" ht="15" customHeight="1">
      <c r="A233" s="226">
        <v>177</v>
      </c>
      <c r="B233" s="130">
        <v>44748.120138888888</v>
      </c>
      <c r="C233" s="323" t="s">
        <v>875</v>
      </c>
      <c r="D233" s="64" t="s">
        <v>49</v>
      </c>
      <c r="E233" s="65" t="s">
        <v>876</v>
      </c>
      <c r="F233" s="48" t="s">
        <v>51</v>
      </c>
      <c r="G233" s="10" t="s">
        <v>52</v>
      </c>
      <c r="H233" s="72">
        <v>2599000</v>
      </c>
      <c r="I233" s="71" t="s">
        <v>53</v>
      </c>
      <c r="J233" s="4" t="s">
        <v>83</v>
      </c>
      <c r="K233" s="64" t="s">
        <v>39</v>
      </c>
      <c r="L233" s="146">
        <v>1</v>
      </c>
      <c r="M233" s="146">
        <v>1</v>
      </c>
      <c r="N233" s="157" t="s">
        <v>877</v>
      </c>
      <c r="O233" s="64" t="s">
        <v>878</v>
      </c>
      <c r="P233" s="157" t="s">
        <v>42</v>
      </c>
      <c r="Q233" s="158" t="s">
        <v>58</v>
      </c>
      <c r="R233" s="75" t="s">
        <v>44</v>
      </c>
      <c r="S233" s="75" t="s">
        <v>45</v>
      </c>
      <c r="T233" s="87" t="s">
        <v>472</v>
      </c>
      <c r="V233" s="82">
        <f>-1*4000</f>
        <v>-4000</v>
      </c>
      <c r="W233" s="82">
        <f>V233*11%</f>
        <v>-440</v>
      </c>
      <c r="X233" s="82">
        <f>-V233*2%</f>
        <v>80</v>
      </c>
      <c r="Z233" s="82">
        <f>H233+V233+W233+X233</f>
        <v>2594640</v>
      </c>
      <c r="AA233" s="143">
        <v>44749</v>
      </c>
      <c r="AB233" s="176" t="s">
        <v>59</v>
      </c>
      <c r="AC233" s="75" t="s">
        <v>47</v>
      </c>
    </row>
    <row r="234" spans="1:29" ht="15" customHeight="1">
      <c r="A234" s="226">
        <v>178</v>
      </c>
      <c r="B234" s="130">
        <v>44748.123611111114</v>
      </c>
      <c r="C234" s="323" t="s">
        <v>879</v>
      </c>
      <c r="D234" s="64" t="s">
        <v>33</v>
      </c>
      <c r="E234" s="65" t="s">
        <v>880</v>
      </c>
      <c r="F234" s="10" t="s">
        <v>124</v>
      </c>
      <c r="G234" s="10" t="s">
        <v>36</v>
      </c>
      <c r="H234" s="72">
        <v>1945002</v>
      </c>
      <c r="I234" s="71" t="s">
        <v>53</v>
      </c>
      <c r="J234" s="4" t="s">
        <v>190</v>
      </c>
      <c r="K234" s="64" t="s">
        <v>39</v>
      </c>
      <c r="L234" s="146">
        <v>1</v>
      </c>
      <c r="M234" s="146">
        <v>1</v>
      </c>
      <c r="N234" s="157" t="s">
        <v>881</v>
      </c>
      <c r="O234" s="64" t="s">
        <v>882</v>
      </c>
      <c r="P234" s="157" t="s">
        <v>42</v>
      </c>
      <c r="Q234" s="158" t="s">
        <v>518</v>
      </c>
      <c r="R234" s="75" t="s">
        <v>44</v>
      </c>
      <c r="S234" s="75" t="s">
        <v>45</v>
      </c>
      <c r="T234" s="87" t="s">
        <v>472</v>
      </c>
      <c r="Z234" s="82">
        <f t="shared" ref="Z234:Z235" si="14">H234</f>
        <v>1945002</v>
      </c>
      <c r="AA234" s="143">
        <v>44749</v>
      </c>
      <c r="AB234" s="304" t="s">
        <v>59</v>
      </c>
      <c r="AC234" s="75" t="s">
        <v>47</v>
      </c>
    </row>
    <row r="235" spans="1:29" ht="15" customHeight="1">
      <c r="A235" s="226">
        <v>179</v>
      </c>
      <c r="B235" s="130">
        <v>44748.13958333333</v>
      </c>
      <c r="C235" s="323" t="s">
        <v>883</v>
      </c>
      <c r="D235" s="64" t="s">
        <v>325</v>
      </c>
      <c r="E235" s="65" t="s">
        <v>884</v>
      </c>
      <c r="F235" s="10" t="s">
        <v>124</v>
      </c>
      <c r="G235" s="10" t="s">
        <v>36</v>
      </c>
      <c r="H235" s="72">
        <v>1945003</v>
      </c>
      <c r="I235" s="71" t="s">
        <v>53</v>
      </c>
      <c r="J235" s="4" t="s">
        <v>190</v>
      </c>
      <c r="K235" s="64" t="s">
        <v>39</v>
      </c>
      <c r="L235" s="146">
        <v>1</v>
      </c>
      <c r="M235" s="146">
        <v>1</v>
      </c>
      <c r="N235" s="157" t="s">
        <v>885</v>
      </c>
      <c r="O235" s="64" t="s">
        <v>886</v>
      </c>
      <c r="P235" s="157" t="s">
        <v>42</v>
      </c>
      <c r="Q235" s="158" t="s">
        <v>887</v>
      </c>
      <c r="R235" s="75" t="s">
        <v>44</v>
      </c>
      <c r="S235" s="75" t="s">
        <v>45</v>
      </c>
      <c r="T235" s="87" t="s">
        <v>472</v>
      </c>
      <c r="Z235" s="82">
        <f t="shared" si="14"/>
        <v>1945003</v>
      </c>
      <c r="AA235" s="143">
        <v>44749</v>
      </c>
      <c r="AB235" s="304" t="s">
        <v>59</v>
      </c>
      <c r="AC235" s="75" t="s">
        <v>47</v>
      </c>
    </row>
    <row r="236" spans="1:29" ht="15" customHeight="1">
      <c r="A236" s="226">
        <v>180</v>
      </c>
      <c r="B236" s="130">
        <v>44748.145833333336</v>
      </c>
      <c r="C236" s="323" t="s">
        <v>888</v>
      </c>
      <c r="D236" s="64" t="s">
        <v>325</v>
      </c>
      <c r="E236" s="65" t="s">
        <v>889</v>
      </c>
      <c r="F236" s="48" t="s">
        <v>51</v>
      </c>
      <c r="G236" s="10" t="s">
        <v>52</v>
      </c>
      <c r="H236" s="72">
        <v>2599000</v>
      </c>
      <c r="I236" s="71" t="s">
        <v>53</v>
      </c>
      <c r="J236" s="4" t="s">
        <v>83</v>
      </c>
      <c r="K236" s="64" t="s">
        <v>39</v>
      </c>
      <c r="L236" s="146">
        <v>1</v>
      </c>
      <c r="M236" s="146">
        <v>1</v>
      </c>
      <c r="N236" s="157" t="s">
        <v>890</v>
      </c>
      <c r="O236" s="64" t="s">
        <v>891</v>
      </c>
      <c r="P236" s="157" t="s">
        <v>42</v>
      </c>
      <c r="Q236" s="158" t="s">
        <v>127</v>
      </c>
      <c r="R236" s="75" t="s">
        <v>44</v>
      </c>
      <c r="S236" s="75" t="s">
        <v>45</v>
      </c>
      <c r="T236" s="87" t="s">
        <v>472</v>
      </c>
      <c r="V236" s="324">
        <f>-1*4000</f>
        <v>-4000</v>
      </c>
      <c r="W236" s="324">
        <f>V236*11%</f>
        <v>-440</v>
      </c>
      <c r="X236" s="324">
        <f>-V236*2%</f>
        <v>80</v>
      </c>
      <c r="Y236" s="257"/>
      <c r="Z236" s="324">
        <f>H236+V236+W236+X236</f>
        <v>2594640</v>
      </c>
      <c r="AA236" s="143">
        <v>44749</v>
      </c>
      <c r="AB236" s="304" t="s">
        <v>59</v>
      </c>
      <c r="AC236" s="75" t="s">
        <v>47</v>
      </c>
    </row>
    <row r="237" spans="1:29" ht="15" customHeight="1">
      <c r="A237" s="226">
        <v>181</v>
      </c>
      <c r="B237" s="130">
        <v>44748.186805555553</v>
      </c>
      <c r="C237" s="323" t="s">
        <v>892</v>
      </c>
      <c r="D237" s="64" t="s">
        <v>49</v>
      </c>
      <c r="E237" s="65" t="s">
        <v>893</v>
      </c>
      <c r="F237" s="48" t="s">
        <v>51</v>
      </c>
      <c r="G237" s="10" t="s">
        <v>52</v>
      </c>
      <c r="H237" s="72">
        <v>2599000</v>
      </c>
      <c r="I237" s="71" t="s">
        <v>53</v>
      </c>
      <c r="J237" s="4" t="s">
        <v>83</v>
      </c>
      <c r="K237" s="64" t="s">
        <v>39</v>
      </c>
      <c r="L237" s="146">
        <v>1</v>
      </c>
      <c r="M237" s="146">
        <v>1</v>
      </c>
      <c r="N237" s="157" t="s">
        <v>894</v>
      </c>
      <c r="O237" s="64" t="s">
        <v>895</v>
      </c>
      <c r="P237" s="157" t="s">
        <v>42</v>
      </c>
      <c r="Q237" s="158" t="s">
        <v>58</v>
      </c>
      <c r="R237" s="75" t="s">
        <v>44</v>
      </c>
      <c r="S237" s="75" t="s">
        <v>45</v>
      </c>
      <c r="T237" s="87" t="s">
        <v>472</v>
      </c>
      <c r="V237" s="324">
        <f>-1*4000</f>
        <v>-4000</v>
      </c>
      <c r="W237" s="324">
        <f>V237*11%</f>
        <v>-440</v>
      </c>
      <c r="X237" s="324">
        <f>-V237*2%</f>
        <v>80</v>
      </c>
      <c r="Y237" s="257"/>
      <c r="Z237" s="324">
        <f>H237+V237+W237+X237</f>
        <v>2594640</v>
      </c>
      <c r="AA237" s="143">
        <v>44749</v>
      </c>
      <c r="AB237" s="304" t="s">
        <v>59</v>
      </c>
      <c r="AC237" s="75" t="s">
        <v>47</v>
      </c>
    </row>
    <row r="238" spans="1:29" ht="15" customHeight="1">
      <c r="A238" s="226">
        <v>182</v>
      </c>
      <c r="B238" s="130">
        <v>44748.196527777778</v>
      </c>
      <c r="C238" s="323" t="s">
        <v>896</v>
      </c>
      <c r="D238" s="64" t="s">
        <v>49</v>
      </c>
      <c r="E238" s="65" t="s">
        <v>897</v>
      </c>
      <c r="F238" s="48" t="s">
        <v>51</v>
      </c>
      <c r="G238" s="10" t="s">
        <v>52</v>
      </c>
      <c r="H238" s="72">
        <v>2229000</v>
      </c>
      <c r="I238" s="71" t="s">
        <v>53</v>
      </c>
      <c r="J238" s="4" t="s">
        <v>54</v>
      </c>
      <c r="K238" s="64" t="s">
        <v>39</v>
      </c>
      <c r="L238" s="146">
        <v>1</v>
      </c>
      <c r="M238" s="146">
        <v>1</v>
      </c>
      <c r="N238" s="157" t="s">
        <v>898</v>
      </c>
      <c r="O238" s="64" t="s">
        <v>899</v>
      </c>
      <c r="P238" s="157" t="s">
        <v>42</v>
      </c>
      <c r="Q238" s="158" t="s">
        <v>86</v>
      </c>
      <c r="R238" s="75" t="s">
        <v>44</v>
      </c>
      <c r="S238" s="75" t="s">
        <v>45</v>
      </c>
      <c r="T238" s="87" t="s">
        <v>472</v>
      </c>
      <c r="V238" s="324">
        <f>-1*4000</f>
        <v>-4000</v>
      </c>
      <c r="W238" s="324">
        <f>V238*11%</f>
        <v>-440</v>
      </c>
      <c r="X238" s="324">
        <f>-V238*2%</f>
        <v>80</v>
      </c>
      <c r="Y238" s="257"/>
      <c r="Z238" s="324">
        <f>H238+V238+W238+X238</f>
        <v>2224640</v>
      </c>
      <c r="AA238" s="143">
        <v>44749</v>
      </c>
      <c r="AB238" s="304" t="s">
        <v>59</v>
      </c>
      <c r="AC238" s="75" t="s">
        <v>47</v>
      </c>
    </row>
    <row r="239" spans="1:29" ht="15" customHeight="1">
      <c r="A239" s="226">
        <v>183</v>
      </c>
      <c r="B239" s="130">
        <v>44748.198611111111</v>
      </c>
      <c r="C239" s="323" t="s">
        <v>900</v>
      </c>
      <c r="D239" s="64" t="s">
        <v>49</v>
      </c>
      <c r="E239" s="65" t="s">
        <v>901</v>
      </c>
      <c r="F239" s="48" t="s">
        <v>51</v>
      </c>
      <c r="G239" s="10" t="s">
        <v>52</v>
      </c>
      <c r="H239" s="72">
        <v>1959000</v>
      </c>
      <c r="I239" s="71" t="s">
        <v>53</v>
      </c>
      <c r="J239" s="4" t="s">
        <v>38</v>
      </c>
      <c r="K239" s="64" t="s">
        <v>39</v>
      </c>
      <c r="L239" s="146">
        <v>1</v>
      </c>
      <c r="M239" s="146">
        <v>1</v>
      </c>
      <c r="N239" s="157" t="s">
        <v>902</v>
      </c>
      <c r="O239" s="64" t="s">
        <v>903</v>
      </c>
      <c r="P239" s="157" t="s">
        <v>42</v>
      </c>
      <c r="Q239" s="158" t="s">
        <v>86</v>
      </c>
      <c r="R239" s="75" t="s">
        <v>44</v>
      </c>
      <c r="S239" s="75" t="s">
        <v>45</v>
      </c>
      <c r="T239" s="87" t="s">
        <v>472</v>
      </c>
      <c r="V239" s="324">
        <f>-1*4000</f>
        <v>-4000</v>
      </c>
      <c r="W239" s="324">
        <f>V239*11%</f>
        <v>-440</v>
      </c>
      <c r="X239" s="324">
        <f>-V239*2%</f>
        <v>80</v>
      </c>
      <c r="Y239" s="257"/>
      <c r="Z239" s="324">
        <f>H239+V239+W239+X239</f>
        <v>1954640</v>
      </c>
      <c r="AA239" s="143">
        <v>44749</v>
      </c>
      <c r="AB239" s="307" t="s">
        <v>46</v>
      </c>
      <c r="AC239" s="75" t="s">
        <v>47</v>
      </c>
    </row>
    <row r="240" spans="1:29" ht="15" customHeight="1">
      <c r="A240" s="226">
        <v>184</v>
      </c>
      <c r="B240" s="130">
        <v>44748.208333333336</v>
      </c>
      <c r="C240" s="323" t="s">
        <v>904</v>
      </c>
      <c r="D240" s="64" t="s">
        <v>49</v>
      </c>
      <c r="E240" s="65" t="s">
        <v>905</v>
      </c>
      <c r="F240" s="48" t="s">
        <v>51</v>
      </c>
      <c r="G240" s="10" t="s">
        <v>52</v>
      </c>
      <c r="H240" s="72">
        <v>2599000</v>
      </c>
      <c r="I240" s="71" t="s">
        <v>53</v>
      </c>
      <c r="J240" s="4" t="s">
        <v>83</v>
      </c>
      <c r="K240" s="64" t="s">
        <v>39</v>
      </c>
      <c r="L240" s="146">
        <v>1</v>
      </c>
      <c r="M240" s="9">
        <v>1</v>
      </c>
      <c r="N240" s="157" t="s">
        <v>906</v>
      </c>
      <c r="O240" s="64" t="s">
        <v>907</v>
      </c>
      <c r="P240" s="157" t="s">
        <v>42</v>
      </c>
      <c r="Q240" s="158" t="s">
        <v>208</v>
      </c>
      <c r="R240" s="75" t="s">
        <v>44</v>
      </c>
      <c r="S240" s="75" t="s">
        <v>45</v>
      </c>
      <c r="T240" s="87" t="s">
        <v>472</v>
      </c>
      <c r="V240" s="324">
        <f>-1*4000</f>
        <v>-4000</v>
      </c>
      <c r="W240" s="324">
        <f>V240*11%</f>
        <v>-440</v>
      </c>
      <c r="X240" s="324">
        <f>-V240*2%</f>
        <v>80</v>
      </c>
      <c r="Y240" s="257"/>
      <c r="Z240" s="324">
        <f>H240+V240+W240+X240</f>
        <v>2594640</v>
      </c>
      <c r="AA240" s="143">
        <v>44749</v>
      </c>
      <c r="AB240" s="176" t="s">
        <v>59</v>
      </c>
      <c r="AC240" s="75" t="s">
        <v>47</v>
      </c>
    </row>
    <row r="241" spans="1:29" s="96" customFormat="1" ht="15" hidden="1" customHeight="1">
      <c r="A241" s="95">
        <v>185</v>
      </c>
      <c r="B241" s="209">
        <v>44741.370138888888</v>
      </c>
      <c r="C241" s="147" t="s">
        <v>32</v>
      </c>
      <c r="D241" s="147" t="s">
        <v>152</v>
      </c>
      <c r="E241" s="170" t="s">
        <v>908</v>
      </c>
      <c r="F241" s="96" t="s">
        <v>124</v>
      </c>
      <c r="G241" s="96" t="s">
        <v>117</v>
      </c>
      <c r="H241" s="279">
        <v>2500000</v>
      </c>
      <c r="I241" s="147" t="s">
        <v>410</v>
      </c>
      <c r="J241" s="148" t="s">
        <v>411</v>
      </c>
      <c r="K241" s="96" t="s">
        <v>234</v>
      </c>
      <c r="L241" s="95">
        <v>1</v>
      </c>
      <c r="M241" s="95">
        <v>1</v>
      </c>
      <c r="O241" s="148" t="s">
        <v>909</v>
      </c>
      <c r="P241" s="96" t="s">
        <v>42</v>
      </c>
      <c r="Q241" s="102" t="s">
        <v>234</v>
      </c>
      <c r="R241" s="95" t="s">
        <v>44</v>
      </c>
      <c r="S241" s="95"/>
      <c r="T241" s="95" t="s">
        <v>44</v>
      </c>
      <c r="Z241" s="82">
        <f t="shared" ref="Z241:Z245" si="15">H241</f>
        <v>2500000</v>
      </c>
      <c r="AA241" s="100"/>
      <c r="AB241" s="68" t="s">
        <v>237</v>
      </c>
      <c r="AC241" s="75" t="s">
        <v>47</v>
      </c>
    </row>
    <row r="242" spans="1:29" ht="15" hidden="1" customHeight="1">
      <c r="A242" s="95">
        <v>186</v>
      </c>
      <c r="B242" s="209">
        <v>44741.07916666667</v>
      </c>
      <c r="C242" s="147" t="s">
        <v>32</v>
      </c>
      <c r="D242" s="147" t="s">
        <v>910</v>
      </c>
      <c r="E242" s="246" t="s">
        <v>911</v>
      </c>
      <c r="F242" s="96" t="s">
        <v>124</v>
      </c>
      <c r="G242" s="96" t="s">
        <v>117</v>
      </c>
      <c r="H242" s="279">
        <v>2500000</v>
      </c>
      <c r="I242" s="147" t="s">
        <v>410</v>
      </c>
      <c r="J242" s="148" t="s">
        <v>246</v>
      </c>
      <c r="K242" s="96" t="s">
        <v>234</v>
      </c>
      <c r="L242" s="95">
        <v>1</v>
      </c>
      <c r="M242" s="95">
        <v>1</v>
      </c>
      <c r="N242" s="96"/>
      <c r="O242" s="280" t="s">
        <v>912</v>
      </c>
      <c r="P242" s="96" t="s">
        <v>42</v>
      </c>
      <c r="Q242" s="102" t="s">
        <v>234</v>
      </c>
      <c r="R242" s="95" t="s">
        <v>44</v>
      </c>
      <c r="S242" s="95"/>
      <c r="T242" s="95" t="s">
        <v>44</v>
      </c>
      <c r="U242" s="96"/>
      <c r="V242" s="96"/>
      <c r="W242" s="96"/>
      <c r="X242" s="96"/>
      <c r="Y242" s="96"/>
      <c r="Z242" s="82">
        <f t="shared" si="15"/>
        <v>2500000</v>
      </c>
      <c r="AA242" s="100"/>
      <c r="AB242" s="68" t="s">
        <v>237</v>
      </c>
      <c r="AC242" s="75" t="s">
        <v>47</v>
      </c>
    </row>
    <row r="243" spans="1:29" ht="15" hidden="1" customHeight="1">
      <c r="A243" s="234">
        <v>187</v>
      </c>
      <c r="B243" s="137">
        <v>44749.375</v>
      </c>
      <c r="C243" s="157" t="s">
        <v>32</v>
      </c>
      <c r="D243" s="4" t="s">
        <v>49</v>
      </c>
      <c r="E243" s="173" t="s">
        <v>913</v>
      </c>
      <c r="F243" s="10" t="s">
        <v>124</v>
      </c>
      <c r="G243" s="4" t="s">
        <v>36</v>
      </c>
      <c r="H243" s="149">
        <v>2225000</v>
      </c>
      <c r="I243" s="12" t="s">
        <v>914</v>
      </c>
      <c r="J243" s="4" t="s">
        <v>54</v>
      </c>
      <c r="K243" s="64" t="s">
        <v>39</v>
      </c>
      <c r="L243" s="146">
        <v>1</v>
      </c>
      <c r="M243" s="146">
        <v>1</v>
      </c>
      <c r="N243" s="157" t="s">
        <v>915</v>
      </c>
      <c r="O243" s="10" t="s">
        <v>916</v>
      </c>
      <c r="P243" s="157" t="s">
        <v>42</v>
      </c>
      <c r="Q243" s="158" t="s">
        <v>174</v>
      </c>
      <c r="R243" s="75" t="s">
        <v>44</v>
      </c>
      <c r="S243" s="75" t="s">
        <v>45</v>
      </c>
      <c r="T243" s="87" t="s">
        <v>472</v>
      </c>
      <c r="Z243" s="82">
        <f t="shared" si="15"/>
        <v>2225000</v>
      </c>
      <c r="AA243" s="272">
        <v>44750</v>
      </c>
      <c r="AB243" s="176" t="s">
        <v>59</v>
      </c>
      <c r="AC243" s="75" t="s">
        <v>47</v>
      </c>
    </row>
    <row r="244" spans="1:29" ht="15" hidden="1" customHeight="1">
      <c r="A244" s="226">
        <v>188</v>
      </c>
      <c r="B244" s="137">
        <v>44749.425000000003</v>
      </c>
      <c r="C244" s="157" t="s">
        <v>32</v>
      </c>
      <c r="D244" s="4" t="s">
        <v>49</v>
      </c>
      <c r="E244" s="173" t="s">
        <v>917</v>
      </c>
      <c r="F244" s="10" t="s">
        <v>124</v>
      </c>
      <c r="G244" s="4" t="s">
        <v>36</v>
      </c>
      <c r="H244" s="149">
        <v>1955000</v>
      </c>
      <c r="I244" s="12" t="s">
        <v>918</v>
      </c>
      <c r="J244" s="4" t="s">
        <v>38</v>
      </c>
      <c r="K244" s="64" t="s">
        <v>39</v>
      </c>
      <c r="L244" s="146">
        <v>1</v>
      </c>
      <c r="M244" s="146">
        <v>1</v>
      </c>
      <c r="N244" s="157" t="s">
        <v>919</v>
      </c>
      <c r="O244" s="10" t="s">
        <v>920</v>
      </c>
      <c r="P244" s="157" t="s">
        <v>42</v>
      </c>
      <c r="Q244" s="158" t="s">
        <v>115</v>
      </c>
      <c r="R244" s="75" t="s">
        <v>44</v>
      </c>
      <c r="S244" s="75" t="s">
        <v>45</v>
      </c>
      <c r="T244" s="87" t="s">
        <v>472</v>
      </c>
      <c r="Z244" s="82">
        <f t="shared" si="15"/>
        <v>1955000</v>
      </c>
      <c r="AA244" s="272">
        <v>44750</v>
      </c>
      <c r="AB244" s="307" t="s">
        <v>66</v>
      </c>
      <c r="AC244" s="75" t="s">
        <v>47</v>
      </c>
    </row>
    <row r="245" spans="1:29" ht="15" hidden="1" customHeight="1">
      <c r="A245" s="226">
        <v>189</v>
      </c>
      <c r="B245" s="210">
        <v>44719</v>
      </c>
      <c r="C245" s="157" t="s">
        <v>32</v>
      </c>
      <c r="D245" s="157" t="s">
        <v>49</v>
      </c>
      <c r="E245" s="173" t="s">
        <v>921</v>
      </c>
      <c r="F245" s="10" t="s">
        <v>124</v>
      </c>
      <c r="G245" s="4" t="s">
        <v>36</v>
      </c>
      <c r="H245" s="149">
        <v>1945000</v>
      </c>
      <c r="I245" s="12" t="s">
        <v>922</v>
      </c>
      <c r="J245" s="4" t="s">
        <v>190</v>
      </c>
      <c r="K245" s="64" t="s">
        <v>39</v>
      </c>
      <c r="L245" s="146">
        <v>1</v>
      </c>
      <c r="M245" s="146">
        <v>1</v>
      </c>
      <c r="N245" s="157" t="s">
        <v>923</v>
      </c>
      <c r="O245" s="169" t="s">
        <v>924</v>
      </c>
      <c r="P245" s="157" t="s">
        <v>42</v>
      </c>
      <c r="Q245" s="158" t="s">
        <v>925</v>
      </c>
      <c r="R245" s="75" t="s">
        <v>44</v>
      </c>
      <c r="S245" s="75" t="s">
        <v>300</v>
      </c>
      <c r="T245" s="87" t="s">
        <v>472</v>
      </c>
      <c r="Z245" s="82">
        <f t="shared" si="15"/>
        <v>1945000</v>
      </c>
      <c r="AA245" s="272">
        <v>44750</v>
      </c>
      <c r="AB245" s="176" t="s">
        <v>59</v>
      </c>
      <c r="AC245" s="75" t="s">
        <v>47</v>
      </c>
    </row>
    <row r="246" spans="1:29" ht="15" customHeight="1">
      <c r="A246" s="226">
        <v>190</v>
      </c>
      <c r="B246" s="137">
        <v>44749.345138888886</v>
      </c>
      <c r="C246" s="327" t="s">
        <v>926</v>
      </c>
      <c r="D246" s="10" t="s">
        <v>49</v>
      </c>
      <c r="E246" s="176" t="s">
        <v>927</v>
      </c>
      <c r="F246" s="48" t="s">
        <v>51</v>
      </c>
      <c r="G246" s="10" t="s">
        <v>52</v>
      </c>
      <c r="H246" s="149">
        <v>2599000</v>
      </c>
      <c r="I246" s="12" t="s">
        <v>928</v>
      </c>
      <c r="J246" s="4" t="s">
        <v>83</v>
      </c>
      <c r="K246" s="64" t="s">
        <v>39</v>
      </c>
      <c r="L246" s="146">
        <v>1</v>
      </c>
      <c r="M246" s="146">
        <v>1</v>
      </c>
      <c r="N246" s="157" t="s">
        <v>929</v>
      </c>
      <c r="O246" s="10" t="s">
        <v>930</v>
      </c>
      <c r="P246" s="157" t="s">
        <v>42</v>
      </c>
      <c r="Q246" s="157" t="s">
        <v>58</v>
      </c>
      <c r="R246" s="75" t="s">
        <v>44</v>
      </c>
      <c r="S246" s="75" t="s">
        <v>45</v>
      </c>
      <c r="T246" s="87" t="s">
        <v>472</v>
      </c>
      <c r="V246" s="82">
        <f>-1*4000</f>
        <v>-4000</v>
      </c>
      <c r="W246" s="82">
        <f>V246*11%</f>
        <v>-440</v>
      </c>
      <c r="X246" s="82">
        <f>-V246*2%</f>
        <v>80</v>
      </c>
      <c r="Z246" s="82">
        <f>H246+V246+W246+X246</f>
        <v>2594640</v>
      </c>
      <c r="AA246" s="272">
        <v>44750</v>
      </c>
      <c r="AB246" s="304" t="s">
        <v>59</v>
      </c>
      <c r="AC246" s="75" t="s">
        <v>47</v>
      </c>
    </row>
    <row r="247" spans="1:29" ht="15" customHeight="1">
      <c r="A247" s="226">
        <v>191</v>
      </c>
      <c r="B247" s="137">
        <v>44749.242361111108</v>
      </c>
      <c r="C247" s="327" t="s">
        <v>931</v>
      </c>
      <c r="D247" s="10" t="s">
        <v>49</v>
      </c>
      <c r="E247" s="176" t="s">
        <v>932</v>
      </c>
      <c r="F247" s="48" t="s">
        <v>51</v>
      </c>
      <c r="G247" s="10" t="s">
        <v>52</v>
      </c>
      <c r="H247" s="149">
        <v>2599000</v>
      </c>
      <c r="I247" s="12" t="s">
        <v>933</v>
      </c>
      <c r="J247" s="4" t="s">
        <v>83</v>
      </c>
      <c r="K247" s="64" t="s">
        <v>39</v>
      </c>
      <c r="L247" s="146">
        <v>1</v>
      </c>
      <c r="M247" s="146">
        <v>1</v>
      </c>
      <c r="N247" s="157" t="s">
        <v>934</v>
      </c>
      <c r="O247" s="10" t="s">
        <v>935</v>
      </c>
      <c r="P247" s="157" t="s">
        <v>42</v>
      </c>
      <c r="Q247" s="158" t="s">
        <v>121</v>
      </c>
      <c r="R247" s="75" t="s">
        <v>44</v>
      </c>
      <c r="S247" s="75" t="s">
        <v>45</v>
      </c>
      <c r="T247" s="87" t="s">
        <v>472</v>
      </c>
      <c r="V247" s="82">
        <f>-1*4000</f>
        <v>-4000</v>
      </c>
      <c r="W247" s="82">
        <f>V247*11%</f>
        <v>-440</v>
      </c>
      <c r="X247" s="82">
        <f>-V247*2%</f>
        <v>80</v>
      </c>
      <c r="Z247" s="82">
        <f>H247+V247+W247+X247</f>
        <v>2594640</v>
      </c>
      <c r="AA247" s="272">
        <v>44750</v>
      </c>
      <c r="AB247" s="304" t="s">
        <v>59</v>
      </c>
      <c r="AC247" s="75" t="s">
        <v>47</v>
      </c>
    </row>
    <row r="248" spans="1:29" ht="15" customHeight="1">
      <c r="A248" s="226">
        <v>192</v>
      </c>
      <c r="B248" s="137">
        <v>44719.229166666664</v>
      </c>
      <c r="C248" s="327" t="s">
        <v>936</v>
      </c>
      <c r="D248" s="10" t="s">
        <v>33</v>
      </c>
      <c r="E248" s="176" t="s">
        <v>937</v>
      </c>
      <c r="F248" s="48" t="s">
        <v>51</v>
      </c>
      <c r="G248" s="10" t="s">
        <v>52</v>
      </c>
      <c r="H248" s="149">
        <v>1959000</v>
      </c>
      <c r="I248" s="10" t="s">
        <v>398</v>
      </c>
      <c r="J248" s="4" t="s">
        <v>38</v>
      </c>
      <c r="K248" s="64" t="s">
        <v>39</v>
      </c>
      <c r="L248" s="146">
        <v>1</v>
      </c>
      <c r="M248" s="146">
        <v>1</v>
      </c>
      <c r="N248" s="157" t="s">
        <v>938</v>
      </c>
      <c r="O248" s="10" t="s">
        <v>939</v>
      </c>
      <c r="P248" s="157" t="s">
        <v>42</v>
      </c>
      <c r="Q248" s="158" t="s">
        <v>96</v>
      </c>
      <c r="R248" s="75" t="s">
        <v>44</v>
      </c>
      <c r="S248" s="75" t="s">
        <v>45</v>
      </c>
      <c r="T248" s="87" t="s">
        <v>472</v>
      </c>
      <c r="V248" s="324">
        <f>-1*4000</f>
        <v>-4000</v>
      </c>
      <c r="W248" s="324">
        <f>V248*11%</f>
        <v>-440</v>
      </c>
      <c r="X248" s="324">
        <f>-V248*2%</f>
        <v>80</v>
      </c>
      <c r="Y248" s="257"/>
      <c r="Z248" s="324">
        <f>H248+V248+W248+X248</f>
        <v>1954640</v>
      </c>
      <c r="AA248" s="272">
        <v>44750</v>
      </c>
      <c r="AB248" s="307" t="s">
        <v>66</v>
      </c>
      <c r="AC248" s="75" t="s">
        <v>47</v>
      </c>
    </row>
    <row r="249" spans="1:29" ht="15" customHeight="1">
      <c r="A249" s="226">
        <v>193</v>
      </c>
      <c r="B249" s="137">
        <v>44749.255555555559</v>
      </c>
      <c r="C249" s="327" t="s">
        <v>940</v>
      </c>
      <c r="D249" s="10" t="s">
        <v>49</v>
      </c>
      <c r="E249" s="176" t="s">
        <v>941</v>
      </c>
      <c r="F249" s="10" t="s">
        <v>124</v>
      </c>
      <c r="G249" s="10" t="s">
        <v>36</v>
      </c>
      <c r="H249" s="149">
        <v>1945002</v>
      </c>
      <c r="I249" s="10" t="s">
        <v>398</v>
      </c>
      <c r="J249" s="4" t="s">
        <v>190</v>
      </c>
      <c r="K249" s="64" t="s">
        <v>39</v>
      </c>
      <c r="L249" s="146">
        <v>1</v>
      </c>
      <c r="M249" s="146">
        <v>1</v>
      </c>
      <c r="N249" s="157" t="s">
        <v>942</v>
      </c>
      <c r="O249" s="10" t="s">
        <v>943</v>
      </c>
      <c r="P249" s="157" t="s">
        <v>42</v>
      </c>
      <c r="Q249" s="158" t="s">
        <v>96</v>
      </c>
      <c r="R249" s="75" t="s">
        <v>44</v>
      </c>
      <c r="S249" s="75" t="s">
        <v>45</v>
      </c>
      <c r="T249" s="87" t="s">
        <v>472</v>
      </c>
      <c r="Z249" s="82">
        <f>H249</f>
        <v>1945002</v>
      </c>
      <c r="AA249" s="272">
        <v>44750</v>
      </c>
      <c r="AB249" s="176" t="s">
        <v>59</v>
      </c>
      <c r="AC249" s="75" t="s">
        <v>47</v>
      </c>
    </row>
    <row r="250" spans="1:29" ht="15" customHeight="1">
      <c r="A250" s="226">
        <v>194</v>
      </c>
      <c r="B250" s="137">
        <v>44749.375694444447</v>
      </c>
      <c r="C250" s="327" t="s">
        <v>944</v>
      </c>
      <c r="D250" s="10" t="s">
        <v>33</v>
      </c>
      <c r="E250" s="176" t="s">
        <v>945</v>
      </c>
      <c r="F250" s="48" t="s">
        <v>51</v>
      </c>
      <c r="G250" s="10" t="s">
        <v>52</v>
      </c>
      <c r="H250" s="149">
        <v>1959000</v>
      </c>
      <c r="I250" s="10" t="s">
        <v>398</v>
      </c>
      <c r="J250" s="4" t="s">
        <v>38</v>
      </c>
      <c r="K250" s="64" t="s">
        <v>39</v>
      </c>
      <c r="L250" s="146">
        <v>1</v>
      </c>
      <c r="M250" s="146">
        <v>1</v>
      </c>
      <c r="N250" s="157" t="s">
        <v>946</v>
      </c>
      <c r="O250" s="10" t="s">
        <v>947</v>
      </c>
      <c r="P250" s="157" t="s">
        <v>42</v>
      </c>
      <c r="Q250" s="158" t="s">
        <v>43</v>
      </c>
      <c r="R250" s="75" t="s">
        <v>44</v>
      </c>
      <c r="S250" s="75" t="s">
        <v>45</v>
      </c>
      <c r="T250" s="87" t="s">
        <v>472</v>
      </c>
      <c r="V250" s="82">
        <f>-1*4000</f>
        <v>-4000</v>
      </c>
      <c r="W250" s="82">
        <f>V250*11%</f>
        <v>-440</v>
      </c>
      <c r="X250" s="82">
        <f>-V250*2%</f>
        <v>80</v>
      </c>
      <c r="Z250" s="82">
        <f>H250+V250+W250+X250</f>
        <v>1954640</v>
      </c>
      <c r="AA250" s="272">
        <v>44750</v>
      </c>
      <c r="AB250" s="307" t="s">
        <v>66</v>
      </c>
      <c r="AC250" s="75" t="s">
        <v>47</v>
      </c>
    </row>
    <row r="251" spans="1:29" ht="15" customHeight="1">
      <c r="A251" s="226">
        <v>195</v>
      </c>
      <c r="B251" s="137">
        <v>44749.382638888892</v>
      </c>
      <c r="C251" s="327" t="s">
        <v>948</v>
      </c>
      <c r="D251" s="10" t="s">
        <v>49</v>
      </c>
      <c r="E251" s="176" t="s">
        <v>949</v>
      </c>
      <c r="F251" s="48" t="s">
        <v>51</v>
      </c>
      <c r="G251" s="10" t="s">
        <v>52</v>
      </c>
      <c r="H251" s="149">
        <v>1959000</v>
      </c>
      <c r="I251" s="10" t="s">
        <v>398</v>
      </c>
      <c r="J251" s="4" t="s">
        <v>38</v>
      </c>
      <c r="K251" s="64" t="s">
        <v>39</v>
      </c>
      <c r="L251" s="146">
        <v>1</v>
      </c>
      <c r="M251" s="146">
        <v>1</v>
      </c>
      <c r="N251" s="157" t="s">
        <v>950</v>
      </c>
      <c r="O251" s="10" t="s">
        <v>951</v>
      </c>
      <c r="P251" s="157" t="s">
        <v>42</v>
      </c>
      <c r="Q251" s="158" t="s">
        <v>208</v>
      </c>
      <c r="R251" s="75" t="s">
        <v>44</v>
      </c>
      <c r="S251" s="75" t="s">
        <v>45</v>
      </c>
      <c r="T251" s="87" t="s">
        <v>472</v>
      </c>
      <c r="V251" s="82">
        <f>-1*4000</f>
        <v>-4000</v>
      </c>
      <c r="W251" s="82">
        <f>V251*11%</f>
        <v>-440</v>
      </c>
      <c r="X251" s="82">
        <f>-V251*2%</f>
        <v>80</v>
      </c>
      <c r="Z251" s="82">
        <f>H251+V251+W251+X251</f>
        <v>1954640</v>
      </c>
      <c r="AA251" s="272">
        <v>44750</v>
      </c>
      <c r="AB251" s="308" t="s">
        <v>66</v>
      </c>
      <c r="AC251" s="75" t="s">
        <v>47</v>
      </c>
    </row>
    <row r="252" spans="1:29" ht="15" customHeight="1">
      <c r="A252" s="226">
        <v>196</v>
      </c>
      <c r="B252" s="137">
        <v>44749.386805555558</v>
      </c>
      <c r="C252" s="327" t="s">
        <v>952</v>
      </c>
      <c r="D252" s="10" t="s">
        <v>325</v>
      </c>
      <c r="E252" s="176" t="s">
        <v>953</v>
      </c>
      <c r="F252" s="10" t="s">
        <v>124</v>
      </c>
      <c r="G252" s="10" t="s">
        <v>36</v>
      </c>
      <c r="H252" s="149">
        <v>1945003</v>
      </c>
      <c r="I252" s="10" t="s">
        <v>398</v>
      </c>
      <c r="J252" s="4" t="s">
        <v>190</v>
      </c>
      <c r="K252" s="64" t="s">
        <v>39</v>
      </c>
      <c r="L252" s="146">
        <v>1</v>
      </c>
      <c r="M252" s="146">
        <v>1</v>
      </c>
      <c r="N252" s="157" t="s">
        <v>954</v>
      </c>
      <c r="O252" s="10" t="s">
        <v>955</v>
      </c>
      <c r="P252" s="157" t="s">
        <v>65</v>
      </c>
      <c r="Q252" s="158" t="s">
        <v>58</v>
      </c>
      <c r="R252" s="75" t="s">
        <v>44</v>
      </c>
      <c r="S252" s="75" t="s">
        <v>45</v>
      </c>
      <c r="T252" s="87" t="s">
        <v>472</v>
      </c>
      <c r="Z252" s="82">
        <f>H252</f>
        <v>1945003</v>
      </c>
      <c r="AA252" s="272">
        <v>44750</v>
      </c>
      <c r="AB252" s="176" t="s">
        <v>59</v>
      </c>
      <c r="AC252" s="75" t="s">
        <v>47</v>
      </c>
    </row>
    <row r="253" spans="1:29" ht="15" customHeight="1">
      <c r="A253" s="226">
        <v>197</v>
      </c>
      <c r="B253" s="137">
        <v>44749.406944444447</v>
      </c>
      <c r="C253" s="327" t="s">
        <v>956</v>
      </c>
      <c r="D253" s="10" t="s">
        <v>49</v>
      </c>
      <c r="E253" s="176" t="s">
        <v>957</v>
      </c>
      <c r="F253" s="48" t="s">
        <v>51</v>
      </c>
      <c r="G253" s="10" t="s">
        <v>52</v>
      </c>
      <c r="H253" s="149">
        <v>1949000</v>
      </c>
      <c r="I253" s="10" t="s">
        <v>398</v>
      </c>
      <c r="J253" s="4" t="s">
        <v>190</v>
      </c>
      <c r="K253" s="64" t="s">
        <v>39</v>
      </c>
      <c r="L253" s="146">
        <v>1</v>
      </c>
      <c r="M253" s="146">
        <v>1</v>
      </c>
      <c r="N253" s="157" t="s">
        <v>958</v>
      </c>
      <c r="O253" s="10" t="s">
        <v>959</v>
      </c>
      <c r="P253" s="157" t="s">
        <v>42</v>
      </c>
      <c r="Q253" s="158" t="s">
        <v>96</v>
      </c>
      <c r="R253" s="75" t="s">
        <v>44</v>
      </c>
      <c r="S253" s="75" t="s">
        <v>45</v>
      </c>
      <c r="T253" s="87" t="s">
        <v>472</v>
      </c>
      <c r="V253" s="82">
        <f>-1*4000</f>
        <v>-4000</v>
      </c>
      <c r="W253" s="82">
        <f>V253*11%</f>
        <v>-440</v>
      </c>
      <c r="X253" s="82">
        <f>-V253*2%</f>
        <v>80</v>
      </c>
      <c r="Z253" s="82">
        <f>H253+V253+W253+X253</f>
        <v>1944640</v>
      </c>
      <c r="AA253" s="272">
        <v>44750</v>
      </c>
      <c r="AB253" s="176" t="s">
        <v>59</v>
      </c>
      <c r="AC253" s="75" t="s">
        <v>47</v>
      </c>
    </row>
    <row r="254" spans="1:29" ht="15.75" customHeight="1">
      <c r="A254" s="226">
        <v>198</v>
      </c>
      <c r="B254" s="137">
        <v>44749.418055555558</v>
      </c>
      <c r="C254" s="327" t="s">
        <v>960</v>
      </c>
      <c r="D254" s="10" t="s">
        <v>33</v>
      </c>
      <c r="E254" s="176" t="s">
        <v>961</v>
      </c>
      <c r="F254" s="48" t="s">
        <v>51</v>
      </c>
      <c r="G254" s="10" t="s">
        <v>52</v>
      </c>
      <c r="H254" s="149">
        <v>2599000</v>
      </c>
      <c r="I254" s="10" t="s">
        <v>398</v>
      </c>
      <c r="J254" s="4" t="s">
        <v>83</v>
      </c>
      <c r="K254" s="64" t="s">
        <v>39</v>
      </c>
      <c r="L254" s="146">
        <v>1</v>
      </c>
      <c r="M254" s="146">
        <v>1</v>
      </c>
      <c r="N254" s="157" t="s">
        <v>962</v>
      </c>
      <c r="O254" s="10" t="s">
        <v>963</v>
      </c>
      <c r="P254" s="157" t="s">
        <v>42</v>
      </c>
      <c r="Q254" s="158" t="s">
        <v>127</v>
      </c>
      <c r="R254" s="75" t="s">
        <v>44</v>
      </c>
      <c r="S254" s="75" t="s">
        <v>45</v>
      </c>
      <c r="T254" s="87" t="s">
        <v>472</v>
      </c>
      <c r="V254" s="82">
        <f>-1*4000</f>
        <v>-4000</v>
      </c>
      <c r="W254" s="82">
        <f>V254*11%</f>
        <v>-440</v>
      </c>
      <c r="X254" s="82">
        <f>-V254*2%</f>
        <v>80</v>
      </c>
      <c r="Z254" s="82">
        <f>H254+V254+W254+X254</f>
        <v>2594640</v>
      </c>
      <c r="AA254" s="272">
        <v>44750</v>
      </c>
      <c r="AB254" s="304" t="s">
        <v>59</v>
      </c>
      <c r="AC254" s="75" t="s">
        <v>47</v>
      </c>
    </row>
    <row r="255" spans="1:29" ht="15" customHeight="1">
      <c r="A255" s="226">
        <v>199</v>
      </c>
      <c r="B255" s="137">
        <v>44749.42291666667</v>
      </c>
      <c r="C255" s="327" t="s">
        <v>964</v>
      </c>
      <c r="D255" s="10" t="s">
        <v>49</v>
      </c>
      <c r="E255" s="176" t="s">
        <v>965</v>
      </c>
      <c r="F255" s="48" t="s">
        <v>51</v>
      </c>
      <c r="G255" s="10" t="s">
        <v>52</v>
      </c>
      <c r="H255" s="149">
        <v>1949000</v>
      </c>
      <c r="I255" s="10" t="s">
        <v>398</v>
      </c>
      <c r="J255" s="4" t="s">
        <v>190</v>
      </c>
      <c r="K255" s="64" t="s">
        <v>39</v>
      </c>
      <c r="L255" s="146">
        <v>1</v>
      </c>
      <c r="M255" s="146">
        <v>1</v>
      </c>
      <c r="N255" s="157" t="s">
        <v>966</v>
      </c>
      <c r="O255" s="10" t="s">
        <v>967</v>
      </c>
      <c r="P255" s="157" t="s">
        <v>42</v>
      </c>
      <c r="Q255" s="158" t="s">
        <v>73</v>
      </c>
      <c r="R255" s="75" t="s">
        <v>44</v>
      </c>
      <c r="S255" s="75" t="s">
        <v>45</v>
      </c>
      <c r="T255" s="87" t="s">
        <v>472</v>
      </c>
      <c r="V255" s="82">
        <f>-1*4000</f>
        <v>-4000</v>
      </c>
      <c r="W255" s="82">
        <f>V255*11%</f>
        <v>-440</v>
      </c>
      <c r="X255" s="82">
        <f>-V255*2%</f>
        <v>80</v>
      </c>
      <c r="Z255" s="82">
        <f>H255+V255+W255+X255</f>
        <v>1944640</v>
      </c>
      <c r="AA255" s="272">
        <v>44750</v>
      </c>
      <c r="AB255" s="304" t="s">
        <v>59</v>
      </c>
      <c r="AC255" s="75" t="s">
        <v>47</v>
      </c>
    </row>
    <row r="256" spans="1:29" ht="15" customHeight="1">
      <c r="A256" s="226">
        <v>200</v>
      </c>
      <c r="B256" s="137">
        <v>44749.424305555556</v>
      </c>
      <c r="C256" s="328" t="s">
        <v>968</v>
      </c>
      <c r="D256" s="10" t="s">
        <v>49</v>
      </c>
      <c r="E256" s="176" t="s">
        <v>969</v>
      </c>
      <c r="F256" s="10" t="s">
        <v>124</v>
      </c>
      <c r="G256" s="10" t="s">
        <v>36</v>
      </c>
      <c r="H256" s="149">
        <v>1945003</v>
      </c>
      <c r="I256" s="10" t="s">
        <v>398</v>
      </c>
      <c r="J256" s="4" t="s">
        <v>190</v>
      </c>
      <c r="K256" s="64" t="s">
        <v>39</v>
      </c>
      <c r="L256" s="75">
        <v>1</v>
      </c>
      <c r="M256" s="75">
        <v>1</v>
      </c>
      <c r="N256" s="10" t="s">
        <v>970</v>
      </c>
      <c r="O256" s="121" t="s">
        <v>971</v>
      </c>
      <c r="P256" s="64" t="s">
        <v>57</v>
      </c>
      <c r="Q256" s="78" t="s">
        <v>58</v>
      </c>
      <c r="R256" s="75" t="s">
        <v>44</v>
      </c>
      <c r="S256" s="75" t="s">
        <v>45</v>
      </c>
      <c r="T256" s="87" t="s">
        <v>472</v>
      </c>
      <c r="Z256" s="82">
        <f t="shared" ref="Z256:Z257" si="16">H256</f>
        <v>1945003</v>
      </c>
      <c r="AA256" s="80">
        <v>44751</v>
      </c>
      <c r="AB256" s="304" t="s">
        <v>59</v>
      </c>
      <c r="AC256" s="75" t="s">
        <v>47</v>
      </c>
    </row>
    <row r="257" spans="1:29" ht="15" customHeight="1">
      <c r="A257" s="226">
        <v>201</v>
      </c>
      <c r="B257" s="137">
        <v>44749.431944444441</v>
      </c>
      <c r="C257" s="328" t="s">
        <v>972</v>
      </c>
      <c r="D257" s="10" t="s">
        <v>49</v>
      </c>
      <c r="E257" s="176" t="s">
        <v>973</v>
      </c>
      <c r="F257" s="10" t="s">
        <v>124</v>
      </c>
      <c r="G257" s="10" t="s">
        <v>36</v>
      </c>
      <c r="H257" s="149">
        <v>1955003</v>
      </c>
      <c r="I257" s="12" t="s">
        <v>974</v>
      </c>
      <c r="J257" s="4" t="s">
        <v>38</v>
      </c>
      <c r="K257" s="64" t="s">
        <v>39</v>
      </c>
      <c r="L257" s="75">
        <v>1</v>
      </c>
      <c r="M257" s="75">
        <v>1</v>
      </c>
      <c r="N257" s="10" t="s">
        <v>975</v>
      </c>
      <c r="O257" s="121" t="s">
        <v>976</v>
      </c>
      <c r="P257" s="4" t="s">
        <v>42</v>
      </c>
      <c r="Q257" s="10" t="s">
        <v>58</v>
      </c>
      <c r="R257" s="75" t="s">
        <v>44</v>
      </c>
      <c r="S257" s="75" t="s">
        <v>45</v>
      </c>
      <c r="T257" s="87" t="s">
        <v>472</v>
      </c>
      <c r="Z257" s="82">
        <f t="shared" si="16"/>
        <v>1955003</v>
      </c>
      <c r="AA257" s="80">
        <v>44751</v>
      </c>
      <c r="AB257" s="307" t="s">
        <v>66</v>
      </c>
      <c r="AC257" s="75" t="s">
        <v>47</v>
      </c>
    </row>
    <row r="258" spans="1:29" ht="15" customHeight="1">
      <c r="A258" s="226">
        <v>202</v>
      </c>
      <c r="B258" s="137">
        <v>44749.443749999999</v>
      </c>
      <c r="C258" s="328" t="s">
        <v>977</v>
      </c>
      <c r="D258" s="10" t="s">
        <v>33</v>
      </c>
      <c r="E258" s="176" t="s">
        <v>978</v>
      </c>
      <c r="F258" s="10" t="s">
        <v>979</v>
      </c>
      <c r="G258" s="10" t="s">
        <v>52</v>
      </c>
      <c r="H258" s="149">
        <v>1949000</v>
      </c>
      <c r="I258" s="10" t="s">
        <v>398</v>
      </c>
      <c r="J258" s="4" t="s">
        <v>190</v>
      </c>
      <c r="K258" s="64" t="s">
        <v>39</v>
      </c>
      <c r="L258" s="75">
        <v>1</v>
      </c>
      <c r="M258" s="75">
        <v>1</v>
      </c>
      <c r="N258" s="10" t="s">
        <v>980</v>
      </c>
      <c r="O258" s="121" t="s">
        <v>981</v>
      </c>
      <c r="P258" s="4" t="s">
        <v>42</v>
      </c>
      <c r="Q258" s="71" t="s">
        <v>208</v>
      </c>
      <c r="R258" s="75" t="s">
        <v>44</v>
      </c>
      <c r="S258" s="75" t="s">
        <v>45</v>
      </c>
      <c r="T258" s="87" t="s">
        <v>472</v>
      </c>
      <c r="V258" s="82">
        <f>-1*4000</f>
        <v>-4000</v>
      </c>
      <c r="W258" s="82">
        <f>V258*11%</f>
        <v>-440</v>
      </c>
      <c r="X258" s="82">
        <f>-V258*2%</f>
        <v>80</v>
      </c>
      <c r="Z258" s="82">
        <f>H258+V258+W258+X258</f>
        <v>1944640</v>
      </c>
      <c r="AA258" s="80">
        <v>44751</v>
      </c>
      <c r="AB258" s="176" t="s">
        <v>59</v>
      </c>
      <c r="AC258" s="75" t="s">
        <v>47</v>
      </c>
    </row>
    <row r="259" spans="1:29" s="96" customFormat="1" ht="15" hidden="1" customHeight="1">
      <c r="A259" s="95">
        <v>203</v>
      </c>
      <c r="B259" s="292">
        <v>44749</v>
      </c>
      <c r="C259" s="96" t="s">
        <v>32</v>
      </c>
      <c r="E259" s="293" t="s">
        <v>982</v>
      </c>
      <c r="F259" s="162" t="s">
        <v>124</v>
      </c>
      <c r="G259" s="162" t="s">
        <v>36</v>
      </c>
      <c r="H259" s="97">
        <v>17500000</v>
      </c>
      <c r="I259" s="96" t="s">
        <v>53</v>
      </c>
      <c r="J259" s="96" t="s">
        <v>421</v>
      </c>
      <c r="K259" s="96" t="s">
        <v>234</v>
      </c>
      <c r="L259" s="95">
        <v>1</v>
      </c>
      <c r="M259" s="95">
        <v>1</v>
      </c>
      <c r="O259" s="117" t="s">
        <v>983</v>
      </c>
      <c r="P259" s="96" t="s">
        <v>42</v>
      </c>
      <c r="Q259" s="102" t="s">
        <v>234</v>
      </c>
      <c r="R259" s="95" t="s">
        <v>44</v>
      </c>
      <c r="S259" s="95"/>
      <c r="T259" s="95" t="s">
        <v>44</v>
      </c>
      <c r="Z259" s="82">
        <f t="shared" ref="Z259:Z262" si="17">H259</f>
        <v>17500000</v>
      </c>
      <c r="AA259" s="208"/>
      <c r="AB259" s="68" t="s">
        <v>984</v>
      </c>
      <c r="AC259" s="75" t="s">
        <v>47</v>
      </c>
    </row>
    <row r="260" spans="1:29" s="96" customFormat="1" ht="15" hidden="1" customHeight="1">
      <c r="A260" s="95">
        <v>204</v>
      </c>
      <c r="B260" s="211">
        <v>44749</v>
      </c>
      <c r="C260" s="174" t="s">
        <v>32</v>
      </c>
      <c r="D260" s="174" t="s">
        <v>33</v>
      </c>
      <c r="E260" s="180" t="s">
        <v>985</v>
      </c>
      <c r="F260" s="162" t="s">
        <v>124</v>
      </c>
      <c r="G260" s="162" t="s">
        <v>36</v>
      </c>
      <c r="H260" s="247">
        <v>2400000</v>
      </c>
      <c r="I260" s="235" t="s">
        <v>986</v>
      </c>
      <c r="J260" s="248" t="s">
        <v>246</v>
      </c>
      <c r="K260" s="96" t="s">
        <v>234</v>
      </c>
      <c r="L260" s="186">
        <v>1</v>
      </c>
      <c r="M260" s="95">
        <v>1</v>
      </c>
      <c r="O260" s="118" t="s">
        <v>987</v>
      </c>
      <c r="P260" s="96" t="s">
        <v>42</v>
      </c>
      <c r="Q260" s="102" t="s">
        <v>234</v>
      </c>
      <c r="R260" s="95" t="s">
        <v>44</v>
      </c>
      <c r="S260" s="95"/>
      <c r="T260" s="95" t="s">
        <v>44</v>
      </c>
      <c r="Z260" s="82">
        <f t="shared" si="17"/>
        <v>2400000</v>
      </c>
      <c r="AA260" s="208"/>
      <c r="AB260" s="68" t="s">
        <v>237</v>
      </c>
      <c r="AC260" s="75" t="s">
        <v>47</v>
      </c>
    </row>
    <row r="261" spans="1:29" ht="15" hidden="1" customHeight="1">
      <c r="A261" s="226">
        <v>205</v>
      </c>
      <c r="B261" s="137">
        <v>44749.322916666664</v>
      </c>
      <c r="C261" s="71" t="s">
        <v>32</v>
      </c>
      <c r="D261" s="4" t="s">
        <v>33</v>
      </c>
      <c r="E261" s="173" t="s">
        <v>988</v>
      </c>
      <c r="F261" s="4" t="s">
        <v>35</v>
      </c>
      <c r="G261" s="4" t="s">
        <v>36</v>
      </c>
      <c r="H261" s="149">
        <v>2595000</v>
      </c>
      <c r="I261" s="177" t="s">
        <v>989</v>
      </c>
      <c r="J261" s="4" t="s">
        <v>83</v>
      </c>
      <c r="K261" s="64" t="s">
        <v>39</v>
      </c>
      <c r="L261" s="75">
        <v>1</v>
      </c>
      <c r="M261" s="75">
        <v>1</v>
      </c>
      <c r="N261" s="10" t="s">
        <v>990</v>
      </c>
      <c r="O261" s="121" t="s">
        <v>991</v>
      </c>
      <c r="P261" s="4" t="s">
        <v>57</v>
      </c>
      <c r="Q261" s="71" t="s">
        <v>58</v>
      </c>
      <c r="R261" s="75" t="s">
        <v>44</v>
      </c>
      <c r="S261" s="75" t="s">
        <v>45</v>
      </c>
      <c r="T261" s="87" t="s">
        <v>472</v>
      </c>
      <c r="Z261" s="82">
        <f t="shared" si="17"/>
        <v>2595000</v>
      </c>
      <c r="AA261" s="80">
        <v>44751</v>
      </c>
      <c r="AB261" s="176" t="s">
        <v>59</v>
      </c>
      <c r="AC261" s="75" t="s">
        <v>47</v>
      </c>
    </row>
    <row r="262" spans="1:29" ht="15" hidden="1" customHeight="1">
      <c r="A262" s="226">
        <v>206</v>
      </c>
      <c r="B262" s="212">
        <v>44749.510416666664</v>
      </c>
      <c r="C262" s="71" t="s">
        <v>32</v>
      </c>
      <c r="D262" s="4" t="s">
        <v>49</v>
      </c>
      <c r="E262" s="173" t="s">
        <v>992</v>
      </c>
      <c r="F262" s="4" t="s">
        <v>35</v>
      </c>
      <c r="G262" s="4" t="s">
        <v>36</v>
      </c>
      <c r="H262" s="149">
        <v>2225000</v>
      </c>
      <c r="I262" s="12" t="s">
        <v>993</v>
      </c>
      <c r="J262" s="4" t="s">
        <v>54</v>
      </c>
      <c r="K262" s="64" t="s">
        <v>39</v>
      </c>
      <c r="L262" s="75">
        <v>1</v>
      </c>
      <c r="M262" s="75">
        <v>1</v>
      </c>
      <c r="N262" s="10" t="s">
        <v>994</v>
      </c>
      <c r="O262" s="121" t="s">
        <v>995</v>
      </c>
      <c r="P262" s="4" t="s">
        <v>42</v>
      </c>
      <c r="Q262" s="10" t="s">
        <v>58</v>
      </c>
      <c r="R262" s="75" t="s">
        <v>44</v>
      </c>
      <c r="S262" s="75" t="s">
        <v>45</v>
      </c>
      <c r="T262" s="87" t="s">
        <v>472</v>
      </c>
      <c r="Z262" s="82">
        <f t="shared" si="17"/>
        <v>2225000</v>
      </c>
      <c r="AA262" s="80">
        <v>44751</v>
      </c>
      <c r="AB262" s="304" t="s">
        <v>59</v>
      </c>
      <c r="AC262" s="75" t="s">
        <v>47</v>
      </c>
    </row>
    <row r="263" spans="1:29" ht="15" customHeight="1">
      <c r="A263" s="226">
        <v>207</v>
      </c>
      <c r="B263" s="137">
        <v>44749.479166666664</v>
      </c>
      <c r="C263" s="328" t="s">
        <v>996</v>
      </c>
      <c r="D263" s="4" t="s">
        <v>33</v>
      </c>
      <c r="E263" s="173" t="s">
        <v>997</v>
      </c>
      <c r="F263" s="10" t="s">
        <v>979</v>
      </c>
      <c r="G263" s="10" t="s">
        <v>52</v>
      </c>
      <c r="H263" s="149">
        <v>1949000</v>
      </c>
      <c r="I263" s="12" t="s">
        <v>998</v>
      </c>
      <c r="J263" s="4" t="s">
        <v>190</v>
      </c>
      <c r="K263" s="64" t="s">
        <v>39</v>
      </c>
      <c r="L263" s="75">
        <v>1</v>
      </c>
      <c r="M263" s="75">
        <v>1</v>
      </c>
      <c r="N263" s="10" t="s">
        <v>999</v>
      </c>
      <c r="O263" s="121" t="s">
        <v>1000</v>
      </c>
      <c r="P263" s="4" t="s">
        <v>42</v>
      </c>
      <c r="Q263" s="10" t="s">
        <v>58</v>
      </c>
      <c r="R263" s="75" t="s">
        <v>44</v>
      </c>
      <c r="S263" s="75" t="s">
        <v>45</v>
      </c>
      <c r="T263" s="87" t="s">
        <v>472</v>
      </c>
      <c r="V263" s="82">
        <f>-1*4000</f>
        <v>-4000</v>
      </c>
      <c r="W263" s="82">
        <f>V263*11%</f>
        <v>-440</v>
      </c>
      <c r="X263" s="82">
        <f>-V263*2%</f>
        <v>80</v>
      </c>
      <c r="Z263" s="82">
        <f>H263+V263+W263+X263</f>
        <v>1944640</v>
      </c>
      <c r="AA263" s="80">
        <v>44751</v>
      </c>
      <c r="AB263" s="304" t="s">
        <v>59</v>
      </c>
      <c r="AC263" s="75" t="s">
        <v>47</v>
      </c>
    </row>
    <row r="264" spans="1:29" ht="15" hidden="1" customHeight="1">
      <c r="A264" s="226">
        <v>208</v>
      </c>
      <c r="B264" s="212">
        <v>44749.131944444445</v>
      </c>
      <c r="C264" s="71" t="s">
        <v>570</v>
      </c>
      <c r="D264" s="4" t="s">
        <v>49</v>
      </c>
      <c r="E264" s="173" t="s">
        <v>1001</v>
      </c>
      <c r="F264" s="4" t="s">
        <v>35</v>
      </c>
      <c r="G264" s="4" t="s">
        <v>36</v>
      </c>
      <c r="H264" s="149">
        <v>2225000</v>
      </c>
      <c r="I264" s="12" t="s">
        <v>1002</v>
      </c>
      <c r="J264" s="4" t="s">
        <v>54</v>
      </c>
      <c r="K264" s="64" t="s">
        <v>39</v>
      </c>
      <c r="L264" s="75">
        <v>1</v>
      </c>
      <c r="M264" s="75">
        <v>1</v>
      </c>
      <c r="N264" s="10" t="s">
        <v>1003</v>
      </c>
      <c r="O264" s="121" t="s">
        <v>1004</v>
      </c>
      <c r="P264" s="4" t="s">
        <v>42</v>
      </c>
      <c r="Q264" s="10" t="s">
        <v>58</v>
      </c>
      <c r="R264" s="75" t="s">
        <v>44</v>
      </c>
      <c r="S264" s="75" t="s">
        <v>45</v>
      </c>
      <c r="T264" s="87" t="s">
        <v>472</v>
      </c>
      <c r="Z264" s="82">
        <f t="shared" ref="Z264:Z268" si="18">H264</f>
        <v>2225000</v>
      </c>
      <c r="AA264" s="80">
        <v>44751</v>
      </c>
      <c r="AB264" s="304" t="s">
        <v>59</v>
      </c>
      <c r="AC264" s="75" t="s">
        <v>47</v>
      </c>
    </row>
    <row r="265" spans="1:29" s="96" customFormat="1" ht="15" hidden="1" customHeight="1">
      <c r="A265" s="95">
        <v>209</v>
      </c>
      <c r="B265" s="213">
        <v>44749.081250000003</v>
      </c>
      <c r="C265" s="174" t="s">
        <v>32</v>
      </c>
      <c r="D265" s="160" t="s">
        <v>49</v>
      </c>
      <c r="E265" s="170" t="s">
        <v>1005</v>
      </c>
      <c r="F265" s="160" t="s">
        <v>35</v>
      </c>
      <c r="G265" s="160" t="s">
        <v>36</v>
      </c>
      <c r="H265" s="179">
        <v>2400000</v>
      </c>
      <c r="I265" s="161" t="s">
        <v>724</v>
      </c>
      <c r="J265" s="96" t="s">
        <v>246</v>
      </c>
      <c r="K265" s="96" t="s">
        <v>234</v>
      </c>
      <c r="L265" s="95">
        <v>1</v>
      </c>
      <c r="M265" s="95">
        <v>1</v>
      </c>
      <c r="O265" s="160" t="s">
        <v>1005</v>
      </c>
      <c r="P265" s="96" t="s">
        <v>42</v>
      </c>
      <c r="Q265" s="102" t="s">
        <v>234</v>
      </c>
      <c r="R265" s="95" t="s">
        <v>44</v>
      </c>
      <c r="S265" s="95"/>
      <c r="T265" s="95" t="s">
        <v>44</v>
      </c>
      <c r="Z265" s="82">
        <f t="shared" si="18"/>
        <v>2400000</v>
      </c>
      <c r="AA265" s="208"/>
      <c r="AB265" s="68" t="s">
        <v>237</v>
      </c>
      <c r="AC265" s="75" t="s">
        <v>47</v>
      </c>
    </row>
    <row r="266" spans="1:29" s="96" customFormat="1" ht="15" hidden="1" customHeight="1">
      <c r="A266" s="95">
        <v>210</v>
      </c>
      <c r="B266" s="213">
        <v>44749.081250000003</v>
      </c>
      <c r="C266" s="174" t="s">
        <v>32</v>
      </c>
      <c r="D266" s="160" t="s">
        <v>49</v>
      </c>
      <c r="E266" s="170" t="s">
        <v>1006</v>
      </c>
      <c r="F266" s="160" t="s">
        <v>35</v>
      </c>
      <c r="G266" s="160" t="s">
        <v>36</v>
      </c>
      <c r="H266" s="179">
        <v>2400000</v>
      </c>
      <c r="I266" s="161" t="s">
        <v>724</v>
      </c>
      <c r="J266" s="96" t="s">
        <v>246</v>
      </c>
      <c r="K266" s="96" t="s">
        <v>234</v>
      </c>
      <c r="L266" s="95">
        <v>1</v>
      </c>
      <c r="M266" s="95">
        <v>1</v>
      </c>
      <c r="O266" s="160" t="s">
        <v>1007</v>
      </c>
      <c r="P266" s="96" t="s">
        <v>42</v>
      </c>
      <c r="Q266" s="102" t="s">
        <v>234</v>
      </c>
      <c r="R266" s="95" t="s">
        <v>44</v>
      </c>
      <c r="S266" s="95"/>
      <c r="T266" s="95" t="s">
        <v>44</v>
      </c>
      <c r="Z266" s="82">
        <f t="shared" si="18"/>
        <v>2400000</v>
      </c>
      <c r="AA266" s="208"/>
      <c r="AB266" s="68" t="s">
        <v>237</v>
      </c>
      <c r="AC266" s="75" t="s">
        <v>47</v>
      </c>
    </row>
    <row r="267" spans="1:29" s="96" customFormat="1" ht="15" hidden="1" customHeight="1">
      <c r="A267" s="95">
        <v>211</v>
      </c>
      <c r="B267" s="213">
        <v>44749.081250000003</v>
      </c>
      <c r="C267" s="174" t="s">
        <v>32</v>
      </c>
      <c r="D267" s="160" t="s">
        <v>49</v>
      </c>
      <c r="E267" s="170" t="s">
        <v>1006</v>
      </c>
      <c r="F267" s="160" t="s">
        <v>35</v>
      </c>
      <c r="G267" s="160" t="s">
        <v>36</v>
      </c>
      <c r="H267" s="179">
        <v>2400000</v>
      </c>
      <c r="I267" s="161" t="s">
        <v>724</v>
      </c>
      <c r="J267" s="96" t="s">
        <v>246</v>
      </c>
      <c r="K267" s="96" t="s">
        <v>234</v>
      </c>
      <c r="L267" s="95">
        <v>1</v>
      </c>
      <c r="M267" s="95">
        <v>1</v>
      </c>
      <c r="O267" s="160" t="s">
        <v>1007</v>
      </c>
      <c r="P267" s="96" t="s">
        <v>42</v>
      </c>
      <c r="Q267" s="102" t="s">
        <v>234</v>
      </c>
      <c r="R267" s="95" t="s">
        <v>44</v>
      </c>
      <c r="S267" s="95"/>
      <c r="T267" s="95" t="s">
        <v>44</v>
      </c>
      <c r="Z267" s="82">
        <f t="shared" si="18"/>
        <v>2400000</v>
      </c>
      <c r="AA267" s="208"/>
      <c r="AB267" s="68" t="s">
        <v>237</v>
      </c>
      <c r="AC267" s="75" t="s">
        <v>47</v>
      </c>
    </row>
    <row r="268" spans="1:29" ht="15" hidden="1" customHeight="1">
      <c r="A268" s="226">
        <v>212</v>
      </c>
      <c r="B268" s="294" t="s">
        <v>1008</v>
      </c>
      <c r="C268" s="71" t="s">
        <v>570</v>
      </c>
      <c r="D268" s="4" t="s">
        <v>49</v>
      </c>
      <c r="E268" s="173" t="s">
        <v>1009</v>
      </c>
      <c r="F268" s="10" t="s">
        <v>124</v>
      </c>
      <c r="G268" s="10" t="s">
        <v>36</v>
      </c>
      <c r="H268" s="149">
        <v>2595000</v>
      </c>
      <c r="I268" s="12" t="s">
        <v>1010</v>
      </c>
      <c r="J268" s="4" t="s">
        <v>83</v>
      </c>
      <c r="K268" s="64" t="s">
        <v>39</v>
      </c>
      <c r="L268" s="146">
        <v>1</v>
      </c>
      <c r="M268" s="146">
        <v>1</v>
      </c>
      <c r="N268" s="10" t="s">
        <v>1011</v>
      </c>
      <c r="O268" s="121" t="s">
        <v>1012</v>
      </c>
      <c r="P268" s="4" t="s">
        <v>42</v>
      </c>
      <c r="Q268" s="71" t="s">
        <v>73</v>
      </c>
      <c r="R268" s="75" t="s">
        <v>44</v>
      </c>
      <c r="S268" s="75" t="s">
        <v>45</v>
      </c>
      <c r="T268" s="87" t="s">
        <v>472</v>
      </c>
      <c r="Z268" s="82">
        <f t="shared" si="18"/>
        <v>2595000</v>
      </c>
      <c r="AA268" s="80">
        <v>44751</v>
      </c>
      <c r="AB268" s="176" t="s">
        <v>59</v>
      </c>
      <c r="AC268" s="75" t="s">
        <v>47</v>
      </c>
    </row>
    <row r="269" spans="1:29" ht="15" customHeight="1">
      <c r="A269" s="226">
        <v>213</v>
      </c>
      <c r="B269" s="137">
        <v>44749.518750000003</v>
      </c>
      <c r="C269" s="328" t="s">
        <v>1013</v>
      </c>
      <c r="D269" s="10" t="s">
        <v>49</v>
      </c>
      <c r="E269" s="176" t="s">
        <v>1014</v>
      </c>
      <c r="F269" s="10" t="s">
        <v>979</v>
      </c>
      <c r="G269" s="10" t="s">
        <v>52</v>
      </c>
      <c r="H269" s="182">
        <v>1949000</v>
      </c>
      <c r="I269" s="10" t="s">
        <v>398</v>
      </c>
      <c r="J269" s="4" t="s">
        <v>190</v>
      </c>
      <c r="K269" s="64" t="s">
        <v>39</v>
      </c>
      <c r="L269" s="146">
        <v>1</v>
      </c>
      <c r="M269" s="146">
        <v>1</v>
      </c>
      <c r="N269" s="10" t="s">
        <v>1015</v>
      </c>
      <c r="O269" s="121" t="s">
        <v>1016</v>
      </c>
      <c r="P269" s="4" t="s">
        <v>42</v>
      </c>
      <c r="Q269" s="71" t="s">
        <v>127</v>
      </c>
      <c r="R269" s="75" t="s">
        <v>44</v>
      </c>
      <c r="S269" s="75" t="s">
        <v>45</v>
      </c>
      <c r="T269" s="87" t="s">
        <v>472</v>
      </c>
      <c r="V269" s="82">
        <f>-1*4000</f>
        <v>-4000</v>
      </c>
      <c r="W269" s="82">
        <f>V269*11%</f>
        <v>-440</v>
      </c>
      <c r="X269" s="82">
        <f>-V269*2%</f>
        <v>80</v>
      </c>
      <c r="Z269" s="82">
        <f>H269+V269+W269+X269</f>
        <v>1944640</v>
      </c>
      <c r="AA269" s="80">
        <v>44751</v>
      </c>
      <c r="AB269" s="304" t="s">
        <v>59</v>
      </c>
      <c r="AC269" s="75" t="s">
        <v>47</v>
      </c>
    </row>
    <row r="270" spans="1:29" ht="15" customHeight="1">
      <c r="A270" s="226">
        <v>214</v>
      </c>
      <c r="B270" s="137">
        <v>44749.100694444445</v>
      </c>
      <c r="C270" s="328" t="s">
        <v>1017</v>
      </c>
      <c r="D270" s="10" t="s">
        <v>325</v>
      </c>
      <c r="E270" s="176" t="s">
        <v>1018</v>
      </c>
      <c r="F270" s="10" t="s">
        <v>124</v>
      </c>
      <c r="G270" s="10" t="s">
        <v>36</v>
      </c>
      <c r="H270" s="182">
        <v>2225003</v>
      </c>
      <c r="I270" s="10" t="s">
        <v>398</v>
      </c>
      <c r="J270" s="4" t="s">
        <v>54</v>
      </c>
      <c r="K270" s="64" t="s">
        <v>39</v>
      </c>
      <c r="L270" s="146">
        <v>1</v>
      </c>
      <c r="M270" s="146">
        <v>1</v>
      </c>
      <c r="N270" s="10" t="s">
        <v>1019</v>
      </c>
      <c r="O270" s="121" t="s">
        <v>1020</v>
      </c>
      <c r="P270" s="4" t="s">
        <v>42</v>
      </c>
      <c r="Q270" s="71" t="s">
        <v>448</v>
      </c>
      <c r="R270" s="75" t="s">
        <v>44</v>
      </c>
      <c r="S270" s="75" t="s">
        <v>45</v>
      </c>
      <c r="T270" s="87" t="s">
        <v>472</v>
      </c>
      <c r="Z270" s="82">
        <f t="shared" ref="Z270:Z271" si="19">H270</f>
        <v>2225003</v>
      </c>
      <c r="AA270" s="80">
        <v>44751</v>
      </c>
      <c r="AB270" s="304" t="s">
        <v>59</v>
      </c>
      <c r="AC270" s="75" t="s">
        <v>47</v>
      </c>
    </row>
    <row r="271" spans="1:29" ht="15" customHeight="1">
      <c r="A271" s="226">
        <v>215</v>
      </c>
      <c r="B271" s="137">
        <v>44749.123611111114</v>
      </c>
      <c r="C271" s="328" t="s">
        <v>1021</v>
      </c>
      <c r="D271" s="10" t="s">
        <v>33</v>
      </c>
      <c r="E271" s="176" t="s">
        <v>1022</v>
      </c>
      <c r="F271" s="10" t="s">
        <v>124</v>
      </c>
      <c r="G271" s="10" t="s">
        <v>36</v>
      </c>
      <c r="H271" s="182">
        <v>1945003</v>
      </c>
      <c r="I271" s="10" t="s">
        <v>398</v>
      </c>
      <c r="J271" s="4" t="s">
        <v>190</v>
      </c>
      <c r="K271" s="64" t="s">
        <v>39</v>
      </c>
      <c r="L271" s="146">
        <v>1</v>
      </c>
      <c r="M271" s="146">
        <v>1</v>
      </c>
      <c r="N271" s="10" t="s">
        <v>1023</v>
      </c>
      <c r="O271" s="121" t="s">
        <v>1024</v>
      </c>
      <c r="P271" s="4" t="s">
        <v>42</v>
      </c>
      <c r="Q271" s="71" t="s">
        <v>887</v>
      </c>
      <c r="R271" s="75" t="s">
        <v>44</v>
      </c>
      <c r="S271" s="75" t="s">
        <v>45</v>
      </c>
      <c r="T271" s="87" t="s">
        <v>472</v>
      </c>
      <c r="Z271" s="82">
        <f t="shared" si="19"/>
        <v>1945003</v>
      </c>
      <c r="AA271" s="80">
        <v>44751</v>
      </c>
      <c r="AB271" s="304" t="s">
        <v>59</v>
      </c>
      <c r="AC271" s="75" t="s">
        <v>47</v>
      </c>
    </row>
    <row r="272" spans="1:29" ht="15" customHeight="1">
      <c r="A272" s="226">
        <v>216</v>
      </c>
      <c r="B272" s="137">
        <v>44749.133333333331</v>
      </c>
      <c r="C272" s="328" t="s">
        <v>1025</v>
      </c>
      <c r="D272" s="10" t="s">
        <v>33</v>
      </c>
      <c r="E272" s="176" t="s">
        <v>1026</v>
      </c>
      <c r="F272" s="10" t="s">
        <v>979</v>
      </c>
      <c r="G272" s="10" t="s">
        <v>52</v>
      </c>
      <c r="H272" s="182">
        <v>2229000</v>
      </c>
      <c r="I272" s="10" t="s">
        <v>398</v>
      </c>
      <c r="J272" s="4" t="s">
        <v>54</v>
      </c>
      <c r="K272" s="64" t="s">
        <v>39</v>
      </c>
      <c r="L272" s="146">
        <v>1</v>
      </c>
      <c r="M272" s="146">
        <v>1</v>
      </c>
      <c r="N272" s="10" t="s">
        <v>1027</v>
      </c>
      <c r="O272" s="121" t="s">
        <v>1028</v>
      </c>
      <c r="P272" s="4" t="s">
        <v>42</v>
      </c>
      <c r="Q272" s="10" t="s">
        <v>58</v>
      </c>
      <c r="R272" s="75" t="s">
        <v>44</v>
      </c>
      <c r="S272" s="75" t="s">
        <v>45</v>
      </c>
      <c r="T272" s="87" t="s">
        <v>472</v>
      </c>
      <c r="V272" s="82">
        <f t="shared" ref="V272:V277" si="20">-1*4000</f>
        <v>-4000</v>
      </c>
      <c r="W272" s="82">
        <f t="shared" ref="W272:W277" si="21">V272*11%</f>
        <v>-440</v>
      </c>
      <c r="X272" s="82">
        <f t="shared" ref="X272:X277" si="22">-V272*2%</f>
        <v>80</v>
      </c>
      <c r="Z272" s="82">
        <f t="shared" ref="Z272:Z277" si="23">H272+V272+W272+X272</f>
        <v>2224640</v>
      </c>
      <c r="AA272" s="80">
        <v>44751</v>
      </c>
      <c r="AB272" s="304" t="s">
        <v>59</v>
      </c>
      <c r="AC272" s="75" t="s">
        <v>47</v>
      </c>
    </row>
    <row r="273" spans="1:29" ht="15" customHeight="1">
      <c r="A273" s="226">
        <v>217</v>
      </c>
      <c r="B273" s="137">
        <v>44749.136111111111</v>
      </c>
      <c r="C273" s="328" t="s">
        <v>1029</v>
      </c>
      <c r="D273" s="10" t="s">
        <v>325</v>
      </c>
      <c r="E273" s="176" t="s">
        <v>1030</v>
      </c>
      <c r="F273" s="10" t="s">
        <v>979</v>
      </c>
      <c r="G273" s="10" t="s">
        <v>52</v>
      </c>
      <c r="H273" s="182">
        <v>1949000</v>
      </c>
      <c r="I273" s="10" t="s">
        <v>398</v>
      </c>
      <c r="J273" s="4" t="s">
        <v>190</v>
      </c>
      <c r="K273" s="64" t="s">
        <v>39</v>
      </c>
      <c r="L273" s="146">
        <v>1</v>
      </c>
      <c r="M273" s="146">
        <v>1</v>
      </c>
      <c r="N273" s="10" t="s">
        <v>1027</v>
      </c>
      <c r="O273" s="121" t="s">
        <v>1031</v>
      </c>
      <c r="P273" s="4" t="s">
        <v>42</v>
      </c>
      <c r="Q273" s="10" t="s">
        <v>58</v>
      </c>
      <c r="R273" s="75" t="s">
        <v>44</v>
      </c>
      <c r="S273" s="75" t="s">
        <v>45</v>
      </c>
      <c r="T273" s="87" t="s">
        <v>472</v>
      </c>
      <c r="V273" s="82">
        <f t="shared" si="20"/>
        <v>-4000</v>
      </c>
      <c r="W273" s="82">
        <f t="shared" si="21"/>
        <v>-440</v>
      </c>
      <c r="X273" s="82">
        <f t="shared" si="22"/>
        <v>80</v>
      </c>
      <c r="Z273" s="82">
        <f t="shared" si="23"/>
        <v>1944640</v>
      </c>
      <c r="AA273" s="80">
        <v>44751</v>
      </c>
      <c r="AB273" s="176" t="s">
        <v>59</v>
      </c>
      <c r="AC273" s="75" t="s">
        <v>47</v>
      </c>
    </row>
    <row r="274" spans="1:29" ht="15" customHeight="1">
      <c r="A274" s="226">
        <v>218</v>
      </c>
      <c r="B274" s="137">
        <v>44749.13958333333</v>
      </c>
      <c r="C274" s="328" t="s">
        <v>1032</v>
      </c>
      <c r="D274" s="10" t="s">
        <v>325</v>
      </c>
      <c r="E274" s="176" t="s">
        <v>1033</v>
      </c>
      <c r="F274" s="10" t="s">
        <v>979</v>
      </c>
      <c r="G274" s="10" t="s">
        <v>52</v>
      </c>
      <c r="H274" s="182">
        <v>1949000</v>
      </c>
      <c r="I274" s="10" t="s">
        <v>398</v>
      </c>
      <c r="J274" s="4" t="s">
        <v>190</v>
      </c>
      <c r="K274" s="64" t="s">
        <v>39</v>
      </c>
      <c r="L274" s="146">
        <v>1</v>
      </c>
      <c r="M274" s="146">
        <v>1</v>
      </c>
      <c r="N274" s="10" t="s">
        <v>1027</v>
      </c>
      <c r="O274" s="121" t="s">
        <v>1034</v>
      </c>
      <c r="P274" s="4" t="s">
        <v>42</v>
      </c>
      <c r="Q274" s="10" t="s">
        <v>58</v>
      </c>
      <c r="R274" s="75" t="s">
        <v>44</v>
      </c>
      <c r="S274" s="75" t="s">
        <v>45</v>
      </c>
      <c r="T274" s="87" t="s">
        <v>472</v>
      </c>
      <c r="V274" s="82">
        <f t="shared" si="20"/>
        <v>-4000</v>
      </c>
      <c r="W274" s="82">
        <f t="shared" si="21"/>
        <v>-440</v>
      </c>
      <c r="X274" s="82">
        <f t="shared" si="22"/>
        <v>80</v>
      </c>
      <c r="Z274" s="82">
        <f t="shared" si="23"/>
        <v>1944640</v>
      </c>
      <c r="AA274" s="80">
        <v>44751</v>
      </c>
      <c r="AB274" s="304" t="s">
        <v>59</v>
      </c>
      <c r="AC274" s="75" t="s">
        <v>47</v>
      </c>
    </row>
    <row r="275" spans="1:29" ht="15" customHeight="1">
      <c r="A275" s="226">
        <v>219</v>
      </c>
      <c r="B275" s="212">
        <v>44750.163888888892</v>
      </c>
      <c r="C275" s="329" t="s">
        <v>1035</v>
      </c>
      <c r="D275" s="4" t="s">
        <v>33</v>
      </c>
      <c r="E275" s="173" t="s">
        <v>1036</v>
      </c>
      <c r="F275" s="10" t="s">
        <v>979</v>
      </c>
      <c r="G275" s="10" t="s">
        <v>52</v>
      </c>
      <c r="H275" s="182">
        <v>1949000</v>
      </c>
      <c r="I275" s="10" t="s">
        <v>398</v>
      </c>
      <c r="J275" s="4" t="s">
        <v>190</v>
      </c>
      <c r="K275" s="64" t="s">
        <v>39</v>
      </c>
      <c r="L275" s="146">
        <v>1</v>
      </c>
      <c r="M275" s="146">
        <v>1</v>
      </c>
      <c r="N275" s="10" t="s">
        <v>1027</v>
      </c>
      <c r="O275" s="121" t="s">
        <v>1037</v>
      </c>
      <c r="P275" s="4" t="s">
        <v>42</v>
      </c>
      <c r="Q275" s="10" t="s">
        <v>58</v>
      </c>
      <c r="R275" s="75" t="s">
        <v>44</v>
      </c>
      <c r="S275" s="75" t="s">
        <v>45</v>
      </c>
      <c r="T275" s="87" t="s">
        <v>472</v>
      </c>
      <c r="V275" s="82">
        <f t="shared" si="20"/>
        <v>-4000</v>
      </c>
      <c r="W275" s="82">
        <f t="shared" si="21"/>
        <v>-440</v>
      </c>
      <c r="X275" s="82">
        <f t="shared" si="22"/>
        <v>80</v>
      </c>
      <c r="Z275" s="82">
        <f t="shared" si="23"/>
        <v>1944640</v>
      </c>
      <c r="AA275" s="80">
        <v>44751</v>
      </c>
      <c r="AB275" s="304" t="s">
        <v>59</v>
      </c>
      <c r="AC275" s="75" t="s">
        <v>47</v>
      </c>
    </row>
    <row r="276" spans="1:29" ht="15" customHeight="1">
      <c r="A276" s="226">
        <v>220</v>
      </c>
      <c r="B276" s="137">
        <v>44749.216666666667</v>
      </c>
      <c r="C276" s="328" t="s">
        <v>1038</v>
      </c>
      <c r="D276" s="10" t="s">
        <v>33</v>
      </c>
      <c r="E276" s="176" t="s">
        <v>1039</v>
      </c>
      <c r="F276" s="10" t="s">
        <v>979</v>
      </c>
      <c r="G276" s="10" t="s">
        <v>52</v>
      </c>
      <c r="H276" s="72">
        <v>1949000</v>
      </c>
      <c r="I276" s="10" t="s">
        <v>398</v>
      </c>
      <c r="J276" s="10" t="s">
        <v>190</v>
      </c>
      <c r="K276" s="64" t="s">
        <v>39</v>
      </c>
      <c r="L276" s="146">
        <v>1</v>
      </c>
      <c r="M276" s="146">
        <v>1</v>
      </c>
      <c r="N276" s="10" t="s">
        <v>1027</v>
      </c>
      <c r="O276" s="121" t="s">
        <v>1040</v>
      </c>
      <c r="P276" s="4" t="s">
        <v>42</v>
      </c>
      <c r="Q276" s="10" t="s">
        <v>58</v>
      </c>
      <c r="R276" s="75" t="s">
        <v>44</v>
      </c>
      <c r="S276" s="75" t="s">
        <v>45</v>
      </c>
      <c r="T276" s="87" t="s">
        <v>472</v>
      </c>
      <c r="V276" s="82">
        <f t="shared" si="20"/>
        <v>-4000</v>
      </c>
      <c r="W276" s="82">
        <f t="shared" si="21"/>
        <v>-440</v>
      </c>
      <c r="X276" s="82">
        <f t="shared" si="22"/>
        <v>80</v>
      </c>
      <c r="Z276" s="82">
        <f t="shared" si="23"/>
        <v>1944640</v>
      </c>
      <c r="AA276" s="80">
        <v>44751</v>
      </c>
      <c r="AB276" s="304" t="s">
        <v>59</v>
      </c>
      <c r="AC276" s="75" t="s">
        <v>47</v>
      </c>
    </row>
    <row r="277" spans="1:29" ht="15" customHeight="1">
      <c r="A277" s="226">
        <v>221</v>
      </c>
      <c r="B277" s="212">
        <v>44750.1875</v>
      </c>
      <c r="C277" s="329" t="s">
        <v>1041</v>
      </c>
      <c r="D277" s="4" t="s">
        <v>49</v>
      </c>
      <c r="E277" s="173" t="s">
        <v>1042</v>
      </c>
      <c r="F277" s="10" t="s">
        <v>979</v>
      </c>
      <c r="G277" s="10" t="s">
        <v>52</v>
      </c>
      <c r="H277" s="182">
        <v>1959000</v>
      </c>
      <c r="I277" s="10" t="s">
        <v>398</v>
      </c>
      <c r="J277" s="4" t="s">
        <v>38</v>
      </c>
      <c r="K277" s="64" t="s">
        <v>39</v>
      </c>
      <c r="L277" s="146">
        <v>1</v>
      </c>
      <c r="M277" s="146">
        <v>1</v>
      </c>
      <c r="N277" s="10" t="s">
        <v>1043</v>
      </c>
      <c r="O277" s="121" t="s">
        <v>1044</v>
      </c>
      <c r="P277" s="4" t="s">
        <v>42</v>
      </c>
      <c r="Q277" s="10" t="s">
        <v>58</v>
      </c>
      <c r="R277" s="75" t="s">
        <v>44</v>
      </c>
      <c r="S277" s="75" t="s">
        <v>45</v>
      </c>
      <c r="T277" s="87" t="s">
        <v>472</v>
      </c>
      <c r="V277" s="82">
        <f t="shared" si="20"/>
        <v>-4000</v>
      </c>
      <c r="W277" s="82">
        <f t="shared" si="21"/>
        <v>-440</v>
      </c>
      <c r="X277" s="82">
        <f t="shared" si="22"/>
        <v>80</v>
      </c>
      <c r="Z277" s="82">
        <f t="shared" si="23"/>
        <v>1954640</v>
      </c>
      <c r="AA277" s="80">
        <v>44751</v>
      </c>
      <c r="AB277" s="307" t="s">
        <v>66</v>
      </c>
      <c r="AC277" s="75" t="s">
        <v>47</v>
      </c>
    </row>
    <row r="278" spans="1:29" ht="15" customHeight="1">
      <c r="A278" s="226">
        <v>222</v>
      </c>
      <c r="B278" s="212">
        <v>44750.188888888886</v>
      </c>
      <c r="C278" s="329" t="s">
        <v>1045</v>
      </c>
      <c r="D278" s="4" t="s">
        <v>325</v>
      </c>
      <c r="E278" s="172" t="s">
        <v>1046</v>
      </c>
      <c r="F278" s="10" t="s">
        <v>979</v>
      </c>
      <c r="G278" s="4" t="s">
        <v>321</v>
      </c>
      <c r="H278" s="182">
        <v>1974175</v>
      </c>
      <c r="I278" s="10" t="s">
        <v>398</v>
      </c>
      <c r="J278" s="4" t="s">
        <v>190</v>
      </c>
      <c r="K278" s="64" t="s">
        <v>39</v>
      </c>
      <c r="L278" s="146">
        <v>1</v>
      </c>
      <c r="M278" s="146">
        <v>1</v>
      </c>
      <c r="N278" s="10" t="s">
        <v>1047</v>
      </c>
      <c r="O278" s="121" t="s">
        <v>1048</v>
      </c>
      <c r="P278" s="4" t="s">
        <v>42</v>
      </c>
      <c r="Q278" s="71" t="s">
        <v>471</v>
      </c>
      <c r="R278" s="75" t="s">
        <v>44</v>
      </c>
      <c r="S278" s="75" t="s">
        <v>45</v>
      </c>
      <c r="T278" s="87" t="s">
        <v>472</v>
      </c>
      <c r="U278" s="82">
        <f>-1.67%*H278</f>
        <v>-32968.722499999996</v>
      </c>
      <c r="V278" s="82">
        <f>-0.15%*H278</f>
        <v>-2961.2625000000003</v>
      </c>
      <c r="W278" s="82">
        <f>11%*V278</f>
        <v>-325.73887500000001</v>
      </c>
      <c r="X278" s="82">
        <f>-2%*V278</f>
        <v>59.22525000000001</v>
      </c>
      <c r="Z278" s="82">
        <f>H278+U278+V278+W278+X278</f>
        <v>1937978.501375</v>
      </c>
      <c r="AA278" s="80">
        <v>44751</v>
      </c>
      <c r="AB278" s="176" t="s">
        <v>59</v>
      </c>
      <c r="AC278" s="75" t="s">
        <v>47</v>
      </c>
    </row>
    <row r="279" spans="1:29" ht="15" hidden="1" customHeight="1">
      <c r="A279" s="226">
        <v>223</v>
      </c>
      <c r="B279" s="212">
        <v>44750.190972222219</v>
      </c>
      <c r="C279" s="71" t="s">
        <v>570</v>
      </c>
      <c r="D279" s="4" t="s">
        <v>49</v>
      </c>
      <c r="E279" s="173" t="s">
        <v>1049</v>
      </c>
      <c r="F279" s="10" t="s">
        <v>124</v>
      </c>
      <c r="G279" s="10" t="s">
        <v>36</v>
      </c>
      <c r="H279" s="149">
        <v>1945000</v>
      </c>
      <c r="I279" s="12" t="s">
        <v>1050</v>
      </c>
      <c r="J279" s="4" t="s">
        <v>190</v>
      </c>
      <c r="K279" s="64" t="s">
        <v>39</v>
      </c>
      <c r="L279" s="146">
        <v>1</v>
      </c>
      <c r="M279" s="146">
        <v>1</v>
      </c>
      <c r="N279" s="10" t="s">
        <v>1051</v>
      </c>
      <c r="O279" s="121" t="s">
        <v>1052</v>
      </c>
      <c r="P279" s="4" t="s">
        <v>42</v>
      </c>
      <c r="Q279" s="71" t="s">
        <v>448</v>
      </c>
      <c r="R279" s="75" t="s">
        <v>44</v>
      </c>
      <c r="S279" s="75" t="s">
        <v>45</v>
      </c>
      <c r="T279" s="87" t="s">
        <v>472</v>
      </c>
      <c r="Z279" s="82">
        <f>H279</f>
        <v>1945000</v>
      </c>
      <c r="AA279" s="80">
        <v>44751</v>
      </c>
      <c r="AB279" s="304" t="s">
        <v>59</v>
      </c>
      <c r="AC279" s="75" t="s">
        <v>47</v>
      </c>
    </row>
    <row r="280" spans="1:29" ht="15" customHeight="1">
      <c r="A280" s="226">
        <v>224</v>
      </c>
      <c r="B280" s="212">
        <v>44750.296527777777</v>
      </c>
      <c r="C280" s="328" t="s">
        <v>1053</v>
      </c>
      <c r="D280" s="10" t="s">
        <v>49</v>
      </c>
      <c r="E280" s="173" t="s">
        <v>1054</v>
      </c>
      <c r="F280" s="10" t="s">
        <v>51</v>
      </c>
      <c r="G280" s="10" t="s">
        <v>52</v>
      </c>
      <c r="H280" s="149">
        <v>1959000</v>
      </c>
      <c r="I280" s="12" t="s">
        <v>1055</v>
      </c>
      <c r="J280" s="4" t="s">
        <v>38</v>
      </c>
      <c r="K280" s="64" t="s">
        <v>39</v>
      </c>
      <c r="L280" s="146">
        <v>1</v>
      </c>
      <c r="M280" s="146">
        <v>1</v>
      </c>
      <c r="N280" s="10" t="s">
        <v>1056</v>
      </c>
      <c r="O280" s="121" t="s">
        <v>1057</v>
      </c>
      <c r="P280" s="4" t="s">
        <v>42</v>
      </c>
      <c r="Q280" s="71" t="s">
        <v>121</v>
      </c>
      <c r="R280" s="75" t="s">
        <v>44</v>
      </c>
      <c r="S280" s="75" t="s">
        <v>45</v>
      </c>
      <c r="T280" s="87" t="s">
        <v>472</v>
      </c>
      <c r="V280" s="82">
        <f t="shared" ref="V280:V287" si="24">-1*4000</f>
        <v>-4000</v>
      </c>
      <c r="W280" s="82">
        <f t="shared" ref="W280:W287" si="25">V280*11%</f>
        <v>-440</v>
      </c>
      <c r="X280" s="82">
        <f t="shared" ref="X280:X287" si="26">-V280*2%</f>
        <v>80</v>
      </c>
      <c r="Z280" s="82">
        <f t="shared" ref="Z280:Z287" si="27">H280+V280+W280+X280</f>
        <v>1954640</v>
      </c>
      <c r="AA280" s="80">
        <v>44751</v>
      </c>
      <c r="AB280" s="307" t="s">
        <v>66</v>
      </c>
      <c r="AC280" s="75" t="s">
        <v>47</v>
      </c>
    </row>
    <row r="281" spans="1:29" ht="15" customHeight="1">
      <c r="A281" s="226">
        <v>225</v>
      </c>
      <c r="B281" s="137">
        <v>44749.224305555559</v>
      </c>
      <c r="C281" s="328" t="s">
        <v>1058</v>
      </c>
      <c r="D281" s="10" t="s">
        <v>33</v>
      </c>
      <c r="E281" s="176" t="s">
        <v>1059</v>
      </c>
      <c r="F281" s="10" t="s">
        <v>979</v>
      </c>
      <c r="G281" s="10" t="s">
        <v>52</v>
      </c>
      <c r="H281" s="72">
        <v>1959000</v>
      </c>
      <c r="I281" s="10" t="s">
        <v>398</v>
      </c>
      <c r="J281" s="4" t="s">
        <v>38</v>
      </c>
      <c r="K281" s="64" t="s">
        <v>39</v>
      </c>
      <c r="L281" s="146">
        <v>1</v>
      </c>
      <c r="M281" s="146">
        <v>1</v>
      </c>
      <c r="N281" s="10" t="s">
        <v>1060</v>
      </c>
      <c r="O281" s="121" t="s">
        <v>1059</v>
      </c>
      <c r="P281" s="4" t="s">
        <v>57</v>
      </c>
      <c r="Q281" s="71" t="s">
        <v>58</v>
      </c>
      <c r="R281" s="75" t="s">
        <v>44</v>
      </c>
      <c r="S281" s="75" t="s">
        <v>45</v>
      </c>
      <c r="T281" s="87" t="s">
        <v>472</v>
      </c>
      <c r="V281" s="82">
        <f t="shared" si="24"/>
        <v>-4000</v>
      </c>
      <c r="W281" s="82">
        <f t="shared" si="25"/>
        <v>-440</v>
      </c>
      <c r="X281" s="82">
        <f t="shared" si="26"/>
        <v>80</v>
      </c>
      <c r="Z281" s="82">
        <f t="shared" si="27"/>
        <v>1954640</v>
      </c>
      <c r="AA281" s="80">
        <v>44751</v>
      </c>
      <c r="AB281" s="308" t="s">
        <v>66</v>
      </c>
      <c r="AC281" s="75" t="s">
        <v>47</v>
      </c>
    </row>
    <row r="282" spans="1:29" ht="15" customHeight="1">
      <c r="A282" s="226">
        <v>226</v>
      </c>
      <c r="B282" s="137">
        <v>44749.249305555553</v>
      </c>
      <c r="C282" s="328" t="s">
        <v>1061</v>
      </c>
      <c r="D282" s="10" t="s">
        <v>49</v>
      </c>
      <c r="E282" s="176" t="s">
        <v>1062</v>
      </c>
      <c r="F282" s="10" t="s">
        <v>979</v>
      </c>
      <c r="G282" s="10" t="s">
        <v>52</v>
      </c>
      <c r="H282" s="72">
        <v>1959000</v>
      </c>
      <c r="I282" s="10" t="s">
        <v>398</v>
      </c>
      <c r="J282" s="4" t="s">
        <v>38</v>
      </c>
      <c r="K282" s="64" t="s">
        <v>39</v>
      </c>
      <c r="L282" s="146">
        <v>1</v>
      </c>
      <c r="M282" s="146">
        <v>1</v>
      </c>
      <c r="N282" s="10" t="s">
        <v>1063</v>
      </c>
      <c r="O282" s="121" t="s">
        <v>1064</v>
      </c>
      <c r="P282" s="4" t="s">
        <v>57</v>
      </c>
      <c r="Q282" s="71" t="s">
        <v>58</v>
      </c>
      <c r="R282" s="75" t="s">
        <v>44</v>
      </c>
      <c r="S282" s="75" t="s">
        <v>45</v>
      </c>
      <c r="T282" s="87" t="s">
        <v>472</v>
      </c>
      <c r="V282" s="82">
        <f t="shared" si="24"/>
        <v>-4000</v>
      </c>
      <c r="W282" s="82">
        <f t="shared" si="25"/>
        <v>-440</v>
      </c>
      <c r="X282" s="82">
        <f t="shared" si="26"/>
        <v>80</v>
      </c>
      <c r="Z282" s="82">
        <f t="shared" si="27"/>
        <v>1954640</v>
      </c>
      <c r="AA282" s="80">
        <v>44751</v>
      </c>
      <c r="AB282" s="308" t="s">
        <v>66</v>
      </c>
      <c r="AC282" s="75" t="s">
        <v>47</v>
      </c>
    </row>
    <row r="283" spans="1:29" ht="15" customHeight="1">
      <c r="A283" s="226">
        <v>227</v>
      </c>
      <c r="B283" s="137">
        <v>44749.330555555556</v>
      </c>
      <c r="C283" s="328" t="s">
        <v>1065</v>
      </c>
      <c r="D283" s="10" t="s">
        <v>49</v>
      </c>
      <c r="E283" s="176" t="s">
        <v>1066</v>
      </c>
      <c r="F283" s="10" t="s">
        <v>979</v>
      </c>
      <c r="G283" s="10" t="s">
        <v>52</v>
      </c>
      <c r="H283" s="72">
        <v>2229000</v>
      </c>
      <c r="I283" s="10" t="s">
        <v>398</v>
      </c>
      <c r="J283" s="10" t="s">
        <v>54</v>
      </c>
      <c r="K283" s="64" t="s">
        <v>39</v>
      </c>
      <c r="L283" s="146">
        <v>1</v>
      </c>
      <c r="M283" s="146">
        <v>1</v>
      </c>
      <c r="N283" s="10" t="s">
        <v>1067</v>
      </c>
      <c r="O283" s="121" t="s">
        <v>1068</v>
      </c>
      <c r="P283" s="4" t="s">
        <v>42</v>
      </c>
      <c r="Q283" s="71" t="s">
        <v>925</v>
      </c>
      <c r="R283" s="75" t="s">
        <v>44</v>
      </c>
      <c r="S283" s="75" t="s">
        <v>45</v>
      </c>
      <c r="T283" s="87" t="s">
        <v>472</v>
      </c>
      <c r="V283" s="82">
        <f t="shared" si="24"/>
        <v>-4000</v>
      </c>
      <c r="W283" s="82">
        <f t="shared" si="25"/>
        <v>-440</v>
      </c>
      <c r="X283" s="82">
        <f t="shared" si="26"/>
        <v>80</v>
      </c>
      <c r="Z283" s="82">
        <f t="shared" si="27"/>
        <v>2224640</v>
      </c>
      <c r="AA283" s="80">
        <v>44751</v>
      </c>
      <c r="AB283" s="176" t="s">
        <v>59</v>
      </c>
      <c r="AC283" s="75" t="s">
        <v>47</v>
      </c>
    </row>
    <row r="284" spans="1:29" ht="15" customHeight="1">
      <c r="A284" s="226">
        <v>228</v>
      </c>
      <c r="B284" s="137">
        <v>44749.413194444445</v>
      </c>
      <c r="C284" s="328" t="s">
        <v>1069</v>
      </c>
      <c r="D284" s="10" t="s">
        <v>49</v>
      </c>
      <c r="E284" s="176" t="s">
        <v>1070</v>
      </c>
      <c r="F284" s="10" t="s">
        <v>979</v>
      </c>
      <c r="G284" s="10" t="s">
        <v>52</v>
      </c>
      <c r="H284" s="72">
        <v>1959000</v>
      </c>
      <c r="I284" s="10" t="s">
        <v>398</v>
      </c>
      <c r="J284" s="4" t="s">
        <v>38</v>
      </c>
      <c r="K284" s="64" t="s">
        <v>39</v>
      </c>
      <c r="L284" s="146">
        <v>1</v>
      </c>
      <c r="M284" s="146">
        <v>1</v>
      </c>
      <c r="N284" s="10" t="s">
        <v>1071</v>
      </c>
      <c r="O284" s="121" t="s">
        <v>1072</v>
      </c>
      <c r="P284" s="4" t="s">
        <v>42</v>
      </c>
      <c r="Q284" s="10" t="s">
        <v>58</v>
      </c>
      <c r="R284" s="75" t="s">
        <v>44</v>
      </c>
      <c r="S284" s="75" t="s">
        <v>45</v>
      </c>
      <c r="T284" s="87" t="s">
        <v>472</v>
      </c>
      <c r="V284" s="82">
        <f t="shared" si="24"/>
        <v>-4000</v>
      </c>
      <c r="W284" s="82">
        <f t="shared" si="25"/>
        <v>-440</v>
      </c>
      <c r="X284" s="82">
        <f t="shared" si="26"/>
        <v>80</v>
      </c>
      <c r="Z284" s="82">
        <f t="shared" si="27"/>
        <v>1954640</v>
      </c>
      <c r="AA284" s="80">
        <v>44751</v>
      </c>
      <c r="AB284" s="307" t="s">
        <v>66</v>
      </c>
      <c r="AC284" s="75" t="s">
        <v>47</v>
      </c>
    </row>
    <row r="285" spans="1:29" ht="15" customHeight="1">
      <c r="A285" s="226">
        <v>229</v>
      </c>
      <c r="B285" s="137">
        <v>44750.2</v>
      </c>
      <c r="C285" s="328" t="s">
        <v>1073</v>
      </c>
      <c r="D285" s="10" t="s">
        <v>49</v>
      </c>
      <c r="E285" s="176" t="s">
        <v>1074</v>
      </c>
      <c r="F285" s="10" t="s">
        <v>979</v>
      </c>
      <c r="G285" s="10" t="s">
        <v>52</v>
      </c>
      <c r="H285" s="72">
        <v>1949000</v>
      </c>
      <c r="I285" s="10" t="s">
        <v>398</v>
      </c>
      <c r="J285" s="10" t="s">
        <v>190</v>
      </c>
      <c r="K285" s="64" t="s">
        <v>39</v>
      </c>
      <c r="L285" s="146">
        <v>1</v>
      </c>
      <c r="M285" s="146">
        <v>1</v>
      </c>
      <c r="N285" s="10" t="s">
        <v>1075</v>
      </c>
      <c r="O285" s="121" t="s">
        <v>1076</v>
      </c>
      <c r="P285" s="4" t="s">
        <v>42</v>
      </c>
      <c r="Q285" s="71" t="s">
        <v>73</v>
      </c>
      <c r="R285" s="75" t="s">
        <v>44</v>
      </c>
      <c r="S285" s="75" t="s">
        <v>45</v>
      </c>
      <c r="T285" s="87" t="s">
        <v>472</v>
      </c>
      <c r="V285" s="82">
        <f t="shared" si="24"/>
        <v>-4000</v>
      </c>
      <c r="W285" s="82">
        <f t="shared" si="25"/>
        <v>-440</v>
      </c>
      <c r="X285" s="82">
        <f t="shared" si="26"/>
        <v>80</v>
      </c>
      <c r="Z285" s="82">
        <f t="shared" si="27"/>
        <v>1944640</v>
      </c>
      <c r="AA285" s="80">
        <v>44751</v>
      </c>
      <c r="AB285" s="176" t="s">
        <v>59</v>
      </c>
      <c r="AC285" s="75" t="s">
        <v>47</v>
      </c>
    </row>
    <row r="286" spans="1:29" ht="15" customHeight="1">
      <c r="A286" s="226">
        <v>230</v>
      </c>
      <c r="B286" s="137">
        <v>44750.251388888886</v>
      </c>
      <c r="C286" s="328" t="s">
        <v>1077</v>
      </c>
      <c r="D286" s="10" t="s">
        <v>33</v>
      </c>
      <c r="E286" s="176" t="s">
        <v>1078</v>
      </c>
      <c r="F286" s="10" t="s">
        <v>979</v>
      </c>
      <c r="G286" s="10" t="s">
        <v>52</v>
      </c>
      <c r="H286" s="72">
        <v>1949000</v>
      </c>
      <c r="I286" s="10" t="s">
        <v>398</v>
      </c>
      <c r="J286" s="10" t="s">
        <v>190</v>
      </c>
      <c r="K286" s="64" t="s">
        <v>39</v>
      </c>
      <c r="L286" s="146">
        <v>1</v>
      </c>
      <c r="M286" s="146">
        <v>1</v>
      </c>
      <c r="N286" s="10" t="s">
        <v>1079</v>
      </c>
      <c r="O286" s="121" t="s">
        <v>1080</v>
      </c>
      <c r="P286" s="4" t="s">
        <v>42</v>
      </c>
      <c r="Q286" s="71" t="s">
        <v>127</v>
      </c>
      <c r="R286" s="75" t="s">
        <v>44</v>
      </c>
      <c r="S286" s="75" t="s">
        <v>45</v>
      </c>
      <c r="T286" s="87" t="s">
        <v>472</v>
      </c>
      <c r="V286" s="82">
        <f t="shared" si="24"/>
        <v>-4000</v>
      </c>
      <c r="W286" s="82">
        <f t="shared" si="25"/>
        <v>-440</v>
      </c>
      <c r="X286" s="82">
        <f t="shared" si="26"/>
        <v>80</v>
      </c>
      <c r="Z286" s="82">
        <f t="shared" si="27"/>
        <v>1944640</v>
      </c>
      <c r="AA286" s="80">
        <v>44751</v>
      </c>
      <c r="AB286" s="304" t="s">
        <v>59</v>
      </c>
      <c r="AC286" s="75" t="s">
        <v>47</v>
      </c>
    </row>
    <row r="287" spans="1:29" ht="15" customHeight="1">
      <c r="A287" s="226">
        <v>231</v>
      </c>
      <c r="B287" s="137">
        <v>44750.290277777778</v>
      </c>
      <c r="C287" s="328" t="s">
        <v>1081</v>
      </c>
      <c r="D287" s="10" t="s">
        <v>49</v>
      </c>
      <c r="E287" s="176" t="s">
        <v>1082</v>
      </c>
      <c r="F287" s="10" t="s">
        <v>979</v>
      </c>
      <c r="G287" s="10" t="s">
        <v>52</v>
      </c>
      <c r="H287" s="72">
        <v>1959000</v>
      </c>
      <c r="I287" s="10" t="s">
        <v>398</v>
      </c>
      <c r="J287" s="4" t="s">
        <v>38</v>
      </c>
      <c r="K287" s="64" t="s">
        <v>39</v>
      </c>
      <c r="L287" s="146">
        <v>1</v>
      </c>
      <c r="M287" s="146">
        <v>1</v>
      </c>
      <c r="N287" s="10" t="s">
        <v>1083</v>
      </c>
      <c r="O287" s="121" t="s">
        <v>1084</v>
      </c>
      <c r="P287" s="4" t="s">
        <v>42</v>
      </c>
      <c r="Q287" s="10" t="s">
        <v>58</v>
      </c>
      <c r="R287" s="75" t="s">
        <v>44</v>
      </c>
      <c r="S287" s="75" t="s">
        <v>45</v>
      </c>
      <c r="T287" s="87" t="s">
        <v>472</v>
      </c>
      <c r="V287" s="82">
        <f t="shared" si="24"/>
        <v>-4000</v>
      </c>
      <c r="W287" s="82">
        <f t="shared" si="25"/>
        <v>-440</v>
      </c>
      <c r="X287" s="82">
        <f t="shared" si="26"/>
        <v>80</v>
      </c>
      <c r="Z287" s="82">
        <f t="shared" si="27"/>
        <v>1954640</v>
      </c>
      <c r="AA287" s="80">
        <v>44751</v>
      </c>
      <c r="AB287" s="307" t="s">
        <v>66</v>
      </c>
      <c r="AC287" s="75" t="s">
        <v>47</v>
      </c>
    </row>
    <row r="288" spans="1:29" ht="15" customHeight="1">
      <c r="A288" s="226">
        <v>232</v>
      </c>
      <c r="B288" s="137" t="s">
        <v>1085</v>
      </c>
      <c r="C288" s="330" t="s">
        <v>1086</v>
      </c>
      <c r="D288" s="121" t="s">
        <v>49</v>
      </c>
      <c r="E288" s="176" t="s">
        <v>1087</v>
      </c>
      <c r="F288" s="10" t="s">
        <v>124</v>
      </c>
      <c r="G288" s="10" t="s">
        <v>36</v>
      </c>
      <c r="H288" s="149">
        <v>2225003</v>
      </c>
      <c r="I288" s="12" t="s">
        <v>1088</v>
      </c>
      <c r="J288" s="4" t="s">
        <v>54</v>
      </c>
      <c r="K288" s="64" t="s">
        <v>39</v>
      </c>
      <c r="L288" s="146">
        <v>1</v>
      </c>
      <c r="M288" s="146">
        <v>1</v>
      </c>
      <c r="N288" s="10" t="s">
        <v>1089</v>
      </c>
      <c r="O288" s="121" t="s">
        <v>1090</v>
      </c>
      <c r="P288" s="4" t="s">
        <v>42</v>
      </c>
      <c r="Q288" s="10" t="s">
        <v>58</v>
      </c>
      <c r="R288" s="75" t="s">
        <v>44</v>
      </c>
      <c r="S288" s="75" t="s">
        <v>45</v>
      </c>
      <c r="T288" s="87" t="s">
        <v>472</v>
      </c>
      <c r="Z288" s="82">
        <f>H288</f>
        <v>2225003</v>
      </c>
      <c r="AA288" s="80">
        <v>44751</v>
      </c>
      <c r="AB288" s="176" t="s">
        <v>59</v>
      </c>
      <c r="AC288" s="75" t="s">
        <v>47</v>
      </c>
    </row>
    <row r="289" spans="1:29" ht="15" customHeight="1">
      <c r="A289" s="226">
        <v>234</v>
      </c>
      <c r="B289" s="212">
        <v>44750.350694444445</v>
      </c>
      <c r="C289" s="329" t="s">
        <v>1091</v>
      </c>
      <c r="D289" s="4" t="s">
        <v>49</v>
      </c>
      <c r="E289" s="173" t="s">
        <v>1092</v>
      </c>
      <c r="F289" s="10" t="s">
        <v>979</v>
      </c>
      <c r="G289" s="10" t="s">
        <v>52</v>
      </c>
      <c r="H289" s="149">
        <v>2229000</v>
      </c>
      <c r="I289" s="71" t="s">
        <v>398</v>
      </c>
      <c r="J289" s="4" t="s">
        <v>54</v>
      </c>
      <c r="K289" s="64" t="s">
        <v>39</v>
      </c>
      <c r="L289" s="146">
        <v>1</v>
      </c>
      <c r="M289" s="146">
        <v>1</v>
      </c>
      <c r="N289" s="10" t="s">
        <v>1093</v>
      </c>
      <c r="O289" s="121" t="s">
        <v>1094</v>
      </c>
      <c r="P289" s="4" t="s">
        <v>42</v>
      </c>
      <c r="Q289" s="71" t="s">
        <v>58</v>
      </c>
      <c r="R289" s="75" t="s">
        <v>44</v>
      </c>
      <c r="T289" s="87" t="s">
        <v>472</v>
      </c>
      <c r="V289" s="82">
        <f>-1*4000</f>
        <v>-4000</v>
      </c>
      <c r="W289" s="82">
        <f>V289*11%</f>
        <v>-440</v>
      </c>
      <c r="X289" s="82">
        <f>-V289*2%</f>
        <v>80</v>
      </c>
      <c r="Z289" s="82">
        <f>H289+V289+W289+X289</f>
        <v>2224640</v>
      </c>
      <c r="AA289" s="80">
        <v>44751</v>
      </c>
      <c r="AB289" s="176" t="s">
        <v>59</v>
      </c>
      <c r="AC289" s="75" t="s">
        <v>47</v>
      </c>
    </row>
    <row r="290" spans="1:29" ht="15" customHeight="1">
      <c r="A290" s="226">
        <v>235</v>
      </c>
      <c r="B290" s="212">
        <v>44750.353472222225</v>
      </c>
      <c r="C290" s="329" t="s">
        <v>1095</v>
      </c>
      <c r="D290" s="4" t="s">
        <v>49</v>
      </c>
      <c r="E290" s="173" t="s">
        <v>1096</v>
      </c>
      <c r="F290" s="10" t="s">
        <v>979</v>
      </c>
      <c r="G290" s="10" t="s">
        <v>52</v>
      </c>
      <c r="H290" s="72">
        <v>1959000</v>
      </c>
      <c r="I290" s="71" t="s">
        <v>398</v>
      </c>
      <c r="J290" s="4" t="s">
        <v>38</v>
      </c>
      <c r="K290" s="64" t="s">
        <v>39</v>
      </c>
      <c r="L290" s="146">
        <v>1</v>
      </c>
      <c r="M290" s="146">
        <v>1</v>
      </c>
      <c r="N290" s="10" t="s">
        <v>1097</v>
      </c>
      <c r="O290" s="121" t="s">
        <v>1098</v>
      </c>
      <c r="P290" s="4" t="s">
        <v>42</v>
      </c>
      <c r="Q290" s="10" t="s">
        <v>58</v>
      </c>
      <c r="R290" s="75" t="s">
        <v>44</v>
      </c>
      <c r="T290" s="87" t="s">
        <v>472</v>
      </c>
      <c r="V290" s="82">
        <f>-1*4000</f>
        <v>-4000</v>
      </c>
      <c r="W290" s="82">
        <f>V290*11%</f>
        <v>-440</v>
      </c>
      <c r="X290" s="82">
        <f>-V290*2%</f>
        <v>80</v>
      </c>
      <c r="Z290" s="82">
        <f>H290+V290+W290+X290</f>
        <v>1954640</v>
      </c>
      <c r="AA290" s="80">
        <v>44751</v>
      </c>
      <c r="AB290" s="307" t="s">
        <v>66</v>
      </c>
      <c r="AC290" s="75" t="s">
        <v>47</v>
      </c>
    </row>
    <row r="291" spans="1:29" ht="15" hidden="1" customHeight="1">
      <c r="A291" s="226">
        <v>236</v>
      </c>
      <c r="B291" s="212">
        <v>44750.378472222219</v>
      </c>
      <c r="C291" s="71" t="s">
        <v>32</v>
      </c>
      <c r="D291" s="4" t="s">
        <v>49</v>
      </c>
      <c r="E291" s="173" t="s">
        <v>1099</v>
      </c>
      <c r="F291" s="10" t="s">
        <v>124</v>
      </c>
      <c r="G291" s="10" t="s">
        <v>36</v>
      </c>
      <c r="H291" s="149">
        <v>1955000</v>
      </c>
      <c r="I291" s="12" t="s">
        <v>1100</v>
      </c>
      <c r="J291" s="4" t="s">
        <v>38</v>
      </c>
      <c r="K291" s="64" t="s">
        <v>39</v>
      </c>
      <c r="L291" s="146">
        <v>1</v>
      </c>
      <c r="M291" s="146">
        <v>1</v>
      </c>
      <c r="N291" s="10" t="s">
        <v>1101</v>
      </c>
      <c r="O291" s="121" t="s">
        <v>1102</v>
      </c>
      <c r="P291" s="4" t="s">
        <v>57</v>
      </c>
      <c r="Q291" s="71" t="s">
        <v>58</v>
      </c>
      <c r="R291" s="75" t="s">
        <v>44</v>
      </c>
      <c r="T291" s="87" t="s">
        <v>472</v>
      </c>
      <c r="Z291" s="82">
        <f t="shared" ref="Z291:Z292" si="28">H291</f>
        <v>1955000</v>
      </c>
      <c r="AA291" s="80">
        <v>44751</v>
      </c>
      <c r="AB291" s="308" t="s">
        <v>66</v>
      </c>
      <c r="AC291" s="75" t="s">
        <v>47</v>
      </c>
    </row>
    <row r="292" spans="1:29" ht="15" customHeight="1">
      <c r="A292" s="226">
        <v>237</v>
      </c>
      <c r="B292" s="212">
        <v>44750.4375</v>
      </c>
      <c r="C292" s="327" t="s">
        <v>1103</v>
      </c>
      <c r="D292" s="4" t="s">
        <v>49</v>
      </c>
      <c r="E292" s="173" t="s">
        <v>1104</v>
      </c>
      <c r="F292" s="4" t="s">
        <v>124</v>
      </c>
      <c r="G292" s="4" t="s">
        <v>36</v>
      </c>
      <c r="H292" s="149">
        <v>2225000</v>
      </c>
      <c r="I292" s="12" t="s">
        <v>1105</v>
      </c>
      <c r="J292" s="4" t="s">
        <v>54</v>
      </c>
      <c r="K292" s="64" t="s">
        <v>39</v>
      </c>
      <c r="L292" s="146">
        <v>1</v>
      </c>
      <c r="M292" s="146">
        <v>1</v>
      </c>
      <c r="N292" s="10" t="s">
        <v>1106</v>
      </c>
      <c r="O292" s="121" t="s">
        <v>1107</v>
      </c>
      <c r="P292" s="4" t="s">
        <v>42</v>
      </c>
      <c r="Q292" s="71" t="s">
        <v>127</v>
      </c>
      <c r="R292" s="75" t="s">
        <v>44</v>
      </c>
      <c r="T292" s="87" t="s">
        <v>472</v>
      </c>
      <c r="Z292" s="82">
        <f t="shared" si="28"/>
        <v>2225000</v>
      </c>
      <c r="AA292" s="80">
        <v>44751</v>
      </c>
      <c r="AB292" s="176" t="s">
        <v>59</v>
      </c>
      <c r="AC292" s="75" t="s">
        <v>47</v>
      </c>
    </row>
    <row r="293" spans="1:29" ht="15" customHeight="1">
      <c r="A293" s="226">
        <v>238</v>
      </c>
      <c r="B293" s="137">
        <v>44750.463888888888</v>
      </c>
      <c r="C293" s="327" t="s">
        <v>1108</v>
      </c>
      <c r="D293" s="10" t="s">
        <v>33</v>
      </c>
      <c r="E293" s="227" t="s">
        <v>1109</v>
      </c>
      <c r="F293" s="10" t="s">
        <v>979</v>
      </c>
      <c r="G293" s="10" t="s">
        <v>52</v>
      </c>
      <c r="H293" s="188">
        <v>4454000</v>
      </c>
      <c r="I293" s="187" t="s">
        <v>398</v>
      </c>
      <c r="J293" s="189" t="s">
        <v>54</v>
      </c>
      <c r="K293" s="64" t="s">
        <v>39</v>
      </c>
      <c r="L293" s="146">
        <v>1</v>
      </c>
      <c r="M293" s="146">
        <v>1</v>
      </c>
      <c r="N293" s="10" t="s">
        <v>1110</v>
      </c>
      <c r="O293" s="121" t="s">
        <v>1111</v>
      </c>
      <c r="P293" s="4" t="s">
        <v>42</v>
      </c>
      <c r="Q293" s="187" t="s">
        <v>73</v>
      </c>
      <c r="R293" s="75" t="s">
        <v>44</v>
      </c>
      <c r="T293" s="87" t="s">
        <v>472</v>
      </c>
      <c r="V293" s="82">
        <f>-1*4000</f>
        <v>-4000</v>
      </c>
      <c r="W293" s="82">
        <f>V293*11%</f>
        <v>-440</v>
      </c>
      <c r="X293" s="82">
        <f>-V293*2%</f>
        <v>80</v>
      </c>
      <c r="Z293" s="82">
        <f>H293+V293+W293+X293</f>
        <v>4449640</v>
      </c>
      <c r="AA293" s="80">
        <v>44751</v>
      </c>
      <c r="AB293" s="304" t="s">
        <v>59</v>
      </c>
      <c r="AC293" s="75" t="s">
        <v>47</v>
      </c>
    </row>
    <row r="294" spans="1:29" ht="15" customHeight="1">
      <c r="A294" s="226">
        <v>238</v>
      </c>
      <c r="B294" s="137">
        <v>44750.463888888888</v>
      </c>
      <c r="C294" s="327" t="s">
        <v>1108</v>
      </c>
      <c r="D294" s="10" t="s">
        <v>33</v>
      </c>
      <c r="E294" s="227" t="s">
        <v>1109</v>
      </c>
      <c r="F294" s="10" t="s">
        <v>979</v>
      </c>
      <c r="G294" s="10" t="s">
        <v>52</v>
      </c>
      <c r="H294" s="188"/>
      <c r="I294" s="187" t="s">
        <v>398</v>
      </c>
      <c r="J294" s="189" t="s">
        <v>54</v>
      </c>
      <c r="K294" s="64" t="s">
        <v>39</v>
      </c>
      <c r="L294" s="146">
        <v>1</v>
      </c>
      <c r="M294" s="146">
        <v>1</v>
      </c>
      <c r="N294" s="10" t="s">
        <v>1110</v>
      </c>
      <c r="O294" s="121" t="s">
        <v>1112</v>
      </c>
      <c r="P294" s="4" t="s">
        <v>42</v>
      </c>
      <c r="Q294" s="187" t="s">
        <v>73</v>
      </c>
      <c r="R294" s="75" t="s">
        <v>44</v>
      </c>
      <c r="T294" s="87" t="s">
        <v>472</v>
      </c>
      <c r="AA294" s="80">
        <v>44751</v>
      </c>
      <c r="AB294" s="176" t="s">
        <v>59</v>
      </c>
      <c r="AC294" s="75" t="s">
        <v>47</v>
      </c>
    </row>
    <row r="295" spans="1:29" ht="15" customHeight="1">
      <c r="A295" s="226">
        <v>239</v>
      </c>
      <c r="B295" s="137">
        <v>44750.473611111112</v>
      </c>
      <c r="C295" s="327" t="s">
        <v>1113</v>
      </c>
      <c r="D295" s="10" t="s">
        <v>49</v>
      </c>
      <c r="E295" s="173" t="s">
        <v>1114</v>
      </c>
      <c r="F295" s="10" t="s">
        <v>979</v>
      </c>
      <c r="G295" s="10" t="s">
        <v>52</v>
      </c>
      <c r="H295" s="149">
        <v>1959000</v>
      </c>
      <c r="I295" s="12" t="s">
        <v>1115</v>
      </c>
      <c r="J295" s="4" t="s">
        <v>38</v>
      </c>
      <c r="K295" s="64" t="s">
        <v>39</v>
      </c>
      <c r="L295" s="146">
        <v>1</v>
      </c>
      <c r="M295" s="146">
        <v>1</v>
      </c>
      <c r="N295" s="10" t="s">
        <v>1116</v>
      </c>
      <c r="O295" s="121" t="s">
        <v>1117</v>
      </c>
      <c r="P295" s="4" t="s">
        <v>42</v>
      </c>
      <c r="Q295" s="71" t="s">
        <v>169</v>
      </c>
      <c r="R295" s="75" t="s">
        <v>44</v>
      </c>
      <c r="T295" s="87" t="s">
        <v>472</v>
      </c>
      <c r="V295" s="82">
        <f>-1*4000</f>
        <v>-4000</v>
      </c>
      <c r="W295" s="82">
        <f>V295*11%</f>
        <v>-440</v>
      </c>
      <c r="X295" s="82">
        <f>-V295*2%</f>
        <v>80</v>
      </c>
      <c r="Z295" s="82">
        <f>H295+V295+W295+X295</f>
        <v>1954640</v>
      </c>
      <c r="AA295" s="80">
        <v>44751</v>
      </c>
      <c r="AB295" s="307" t="s">
        <v>66</v>
      </c>
      <c r="AC295" s="75" t="s">
        <v>47</v>
      </c>
    </row>
    <row r="296" spans="1:29" ht="15" hidden="1" customHeight="1">
      <c r="A296" s="226">
        <v>240</v>
      </c>
      <c r="B296" s="137">
        <v>44750.095833333333</v>
      </c>
      <c r="C296" s="10" t="s">
        <v>32</v>
      </c>
      <c r="D296" s="4" t="s">
        <v>49</v>
      </c>
      <c r="E296" s="295" t="s">
        <v>1118</v>
      </c>
      <c r="F296" s="10" t="s">
        <v>124</v>
      </c>
      <c r="G296" s="10" t="s">
        <v>36</v>
      </c>
      <c r="H296" s="149">
        <v>1945000</v>
      </c>
      <c r="I296" s="12" t="s">
        <v>1119</v>
      </c>
      <c r="J296" s="4" t="s">
        <v>190</v>
      </c>
      <c r="K296" s="64" t="s">
        <v>39</v>
      </c>
      <c r="L296" s="146">
        <v>1</v>
      </c>
      <c r="M296" s="146">
        <v>1</v>
      </c>
      <c r="N296" s="10" t="s">
        <v>1120</v>
      </c>
      <c r="O296" s="121" t="s">
        <v>1121</v>
      </c>
      <c r="P296" s="4" t="s">
        <v>42</v>
      </c>
      <c r="Q296" s="10" t="s">
        <v>58</v>
      </c>
      <c r="R296" s="75" t="s">
        <v>44</v>
      </c>
      <c r="T296" s="87" t="s">
        <v>472</v>
      </c>
      <c r="Z296" s="82">
        <f t="shared" ref="Z296:Z298" si="29">H296</f>
        <v>1945000</v>
      </c>
      <c r="AA296" s="80">
        <v>44751</v>
      </c>
      <c r="AB296" s="176" t="s">
        <v>59</v>
      </c>
      <c r="AC296" s="75" t="s">
        <v>47</v>
      </c>
    </row>
    <row r="297" spans="1:29" ht="15" hidden="1" customHeight="1">
      <c r="A297" s="226">
        <v>241</v>
      </c>
      <c r="B297" s="137">
        <v>44750.113194444442</v>
      </c>
      <c r="C297" s="10" t="s">
        <v>32</v>
      </c>
      <c r="D297" s="10" t="s">
        <v>33</v>
      </c>
      <c r="E297" s="176" t="s">
        <v>1122</v>
      </c>
      <c r="F297" s="10" t="s">
        <v>124</v>
      </c>
      <c r="G297" s="10" t="s">
        <v>36</v>
      </c>
      <c r="H297" s="72">
        <v>2225000</v>
      </c>
      <c r="I297" s="12" t="s">
        <v>1123</v>
      </c>
      <c r="J297" s="4" t="s">
        <v>54</v>
      </c>
      <c r="K297" s="64" t="s">
        <v>39</v>
      </c>
      <c r="L297" s="146">
        <v>1</v>
      </c>
      <c r="M297" s="146">
        <v>1</v>
      </c>
      <c r="N297" s="10" t="s">
        <v>1124</v>
      </c>
      <c r="O297" s="121" t="s">
        <v>1125</v>
      </c>
      <c r="P297" s="4" t="s">
        <v>57</v>
      </c>
      <c r="Q297" s="71" t="s">
        <v>58</v>
      </c>
      <c r="R297" s="75" t="s">
        <v>44</v>
      </c>
      <c r="T297" s="87" t="s">
        <v>472</v>
      </c>
      <c r="Z297" s="82">
        <f t="shared" si="29"/>
        <v>2225000</v>
      </c>
      <c r="AA297" s="80">
        <v>44751</v>
      </c>
      <c r="AB297" s="304" t="s">
        <v>59</v>
      </c>
      <c r="AC297" s="75" t="s">
        <v>47</v>
      </c>
    </row>
    <row r="298" spans="1:29" ht="15" customHeight="1">
      <c r="A298" s="226">
        <v>242</v>
      </c>
      <c r="B298" s="137">
        <v>44750.370833333334</v>
      </c>
      <c r="C298" s="327" t="s">
        <v>1126</v>
      </c>
      <c r="D298" s="10" t="s">
        <v>33</v>
      </c>
      <c r="E298" s="176" t="s">
        <v>1127</v>
      </c>
      <c r="F298" s="10" t="s">
        <v>124</v>
      </c>
      <c r="G298" s="10" t="s">
        <v>36</v>
      </c>
      <c r="H298" s="72">
        <v>1955003</v>
      </c>
      <c r="I298" s="10" t="s">
        <v>398</v>
      </c>
      <c r="J298" s="4" t="s">
        <v>38</v>
      </c>
      <c r="K298" s="64" t="s">
        <v>39</v>
      </c>
      <c r="L298" s="146">
        <v>1</v>
      </c>
      <c r="M298" s="146">
        <v>1</v>
      </c>
      <c r="N298" s="10" t="s">
        <v>1128</v>
      </c>
      <c r="O298" s="121" t="s">
        <v>1129</v>
      </c>
      <c r="P298" s="4" t="s">
        <v>42</v>
      </c>
      <c r="Q298" s="10" t="s">
        <v>58</v>
      </c>
      <c r="R298" s="75" t="s">
        <v>44</v>
      </c>
      <c r="T298" s="87" t="s">
        <v>472</v>
      </c>
      <c r="Z298" s="82">
        <f t="shared" si="29"/>
        <v>1955003</v>
      </c>
      <c r="AA298" s="80">
        <v>44751</v>
      </c>
      <c r="AB298" s="307" t="s">
        <v>66</v>
      </c>
      <c r="AC298" s="75" t="s">
        <v>47</v>
      </c>
    </row>
    <row r="299" spans="1:29" ht="15" customHeight="1">
      <c r="A299" s="226">
        <v>243</v>
      </c>
      <c r="B299" s="137">
        <v>44750.375</v>
      </c>
      <c r="C299" s="327" t="s">
        <v>1130</v>
      </c>
      <c r="D299" s="10" t="s">
        <v>49</v>
      </c>
      <c r="E299" s="10" t="s">
        <v>1131</v>
      </c>
      <c r="F299" s="10" t="s">
        <v>979</v>
      </c>
      <c r="G299" s="10" t="s">
        <v>52</v>
      </c>
      <c r="H299" s="72">
        <v>2229000</v>
      </c>
      <c r="I299" s="10" t="s">
        <v>398</v>
      </c>
      <c r="J299" s="4" t="s">
        <v>54</v>
      </c>
      <c r="K299" s="64" t="s">
        <v>39</v>
      </c>
      <c r="L299" s="146">
        <v>1</v>
      </c>
      <c r="M299" s="146">
        <v>1</v>
      </c>
      <c r="N299" s="10" t="s">
        <v>1132</v>
      </c>
      <c r="O299" s="121" t="s">
        <v>1133</v>
      </c>
      <c r="P299" s="4" t="s">
        <v>57</v>
      </c>
      <c r="Q299" s="71" t="s">
        <v>58</v>
      </c>
      <c r="R299" s="75" t="s">
        <v>44</v>
      </c>
      <c r="T299" s="87" t="s">
        <v>472</v>
      </c>
      <c r="V299" s="82">
        <f>-1*4000</f>
        <v>-4000</v>
      </c>
      <c r="W299" s="82">
        <f>V299*11%</f>
        <v>-440</v>
      </c>
      <c r="X299" s="82">
        <f>-V299*2%</f>
        <v>80</v>
      </c>
      <c r="Z299" s="82">
        <f>H299+V299+W299+X299</f>
        <v>2224640</v>
      </c>
      <c r="AA299" s="80">
        <v>44751</v>
      </c>
      <c r="AB299" s="176" t="s">
        <v>59</v>
      </c>
      <c r="AC299" s="75" t="s">
        <v>47</v>
      </c>
    </row>
    <row r="300" spans="1:29" ht="15" customHeight="1">
      <c r="A300" s="226">
        <v>244</v>
      </c>
      <c r="B300" s="137">
        <v>44750.38958333333</v>
      </c>
      <c r="C300" s="327" t="s">
        <v>1134</v>
      </c>
      <c r="D300" s="10" t="s">
        <v>454</v>
      </c>
      <c r="E300" s="176" t="s">
        <v>1135</v>
      </c>
      <c r="F300" s="10" t="s">
        <v>124</v>
      </c>
      <c r="G300" s="10" t="s">
        <v>36</v>
      </c>
      <c r="H300" s="72">
        <v>1945003</v>
      </c>
      <c r="I300" s="10" t="s">
        <v>398</v>
      </c>
      <c r="J300" s="4" t="s">
        <v>190</v>
      </c>
      <c r="K300" s="64" t="s">
        <v>39</v>
      </c>
      <c r="L300" s="146">
        <v>1</v>
      </c>
      <c r="M300" s="146">
        <v>1</v>
      </c>
      <c r="N300" s="10" t="s">
        <v>1136</v>
      </c>
      <c r="O300" s="10" t="s">
        <v>1137</v>
      </c>
      <c r="P300" s="4" t="s">
        <v>65</v>
      </c>
      <c r="Q300" s="71" t="s">
        <v>58</v>
      </c>
      <c r="R300" s="75" t="s">
        <v>44</v>
      </c>
      <c r="T300" s="87" t="s">
        <v>472</v>
      </c>
      <c r="Z300" s="82">
        <f>H300</f>
        <v>1945003</v>
      </c>
      <c r="AA300" s="80">
        <v>44751</v>
      </c>
      <c r="AB300" s="304" t="s">
        <v>59</v>
      </c>
      <c r="AC300" s="75" t="s">
        <v>47</v>
      </c>
    </row>
    <row r="301" spans="1:29" ht="15" customHeight="1">
      <c r="A301" s="226">
        <v>245</v>
      </c>
      <c r="B301" s="137">
        <v>44750.411805555559</v>
      </c>
      <c r="C301" s="327" t="s">
        <v>1138</v>
      </c>
      <c r="D301" s="10" t="s">
        <v>33</v>
      </c>
      <c r="E301" s="176" t="s">
        <v>1139</v>
      </c>
      <c r="F301" s="10" t="s">
        <v>979</v>
      </c>
      <c r="G301" s="10" t="s">
        <v>52</v>
      </c>
      <c r="H301" s="72">
        <v>2229000</v>
      </c>
      <c r="I301" s="12" t="s">
        <v>1140</v>
      </c>
      <c r="J301" s="4" t="s">
        <v>54</v>
      </c>
      <c r="K301" s="64" t="s">
        <v>39</v>
      </c>
      <c r="L301" s="146">
        <v>1</v>
      </c>
      <c r="M301" s="146">
        <v>1</v>
      </c>
      <c r="N301" s="10" t="s">
        <v>1141</v>
      </c>
      <c r="O301" s="121" t="s">
        <v>1142</v>
      </c>
      <c r="P301" s="4" t="s">
        <v>42</v>
      </c>
      <c r="Q301" s="71" t="s">
        <v>234</v>
      </c>
      <c r="R301" s="75" t="s">
        <v>44</v>
      </c>
      <c r="T301" s="87" t="s">
        <v>472</v>
      </c>
      <c r="V301" s="82">
        <f>-1*4000</f>
        <v>-4000</v>
      </c>
      <c r="W301" s="82">
        <f>V301*11%</f>
        <v>-440</v>
      </c>
      <c r="X301" s="82">
        <f>-V301*2%</f>
        <v>80</v>
      </c>
      <c r="Z301" s="82">
        <f>H301+V301+W301+X301</f>
        <v>2224640</v>
      </c>
      <c r="AA301" s="80">
        <v>44751</v>
      </c>
      <c r="AB301" s="176" t="s">
        <v>59</v>
      </c>
      <c r="AC301" s="75" t="s">
        <v>47</v>
      </c>
    </row>
    <row r="302" spans="1:29" ht="15" customHeight="1">
      <c r="A302" s="226">
        <v>246</v>
      </c>
      <c r="B302" s="137">
        <v>44750.425000000003</v>
      </c>
      <c r="C302" s="327" t="s">
        <v>1143</v>
      </c>
      <c r="D302" s="10" t="s">
        <v>33</v>
      </c>
      <c r="E302" s="176" t="s">
        <v>402</v>
      </c>
      <c r="F302" s="10" t="s">
        <v>124</v>
      </c>
      <c r="G302" s="10" t="s">
        <v>36</v>
      </c>
      <c r="H302" s="72">
        <v>2595004</v>
      </c>
      <c r="I302" s="10" t="s">
        <v>398</v>
      </c>
      <c r="J302" s="4" t="s">
        <v>83</v>
      </c>
      <c r="K302" s="64" t="s">
        <v>39</v>
      </c>
      <c r="L302" s="146">
        <v>1</v>
      </c>
      <c r="M302" s="146">
        <v>1</v>
      </c>
      <c r="N302" s="10" t="s">
        <v>403</v>
      </c>
      <c r="O302" s="121" t="s">
        <v>1144</v>
      </c>
      <c r="P302" s="157" t="s">
        <v>42</v>
      </c>
      <c r="Q302" s="158" t="s">
        <v>127</v>
      </c>
      <c r="R302" s="75" t="s">
        <v>44</v>
      </c>
      <c r="T302" s="87" t="s">
        <v>472</v>
      </c>
      <c r="V302" s="82"/>
      <c r="W302" s="82"/>
      <c r="X302" s="82"/>
      <c r="Z302" s="82">
        <f>H302</f>
        <v>2595004</v>
      </c>
      <c r="AA302" s="80">
        <v>44751</v>
      </c>
      <c r="AB302" s="304" t="s">
        <v>59</v>
      </c>
      <c r="AC302" s="75" t="s">
        <v>47</v>
      </c>
    </row>
    <row r="303" spans="1:29" ht="15" customHeight="1">
      <c r="A303" s="226">
        <v>247</v>
      </c>
      <c r="B303" s="137">
        <v>44750.425000000003</v>
      </c>
      <c r="C303" s="327" t="s">
        <v>1145</v>
      </c>
      <c r="D303" s="10" t="s">
        <v>49</v>
      </c>
      <c r="E303" s="176" t="s">
        <v>1146</v>
      </c>
      <c r="F303" s="10" t="s">
        <v>979</v>
      </c>
      <c r="G303" s="10" t="s">
        <v>52</v>
      </c>
      <c r="H303" s="72">
        <v>1949000</v>
      </c>
      <c r="I303" s="10" t="s">
        <v>398</v>
      </c>
      <c r="J303" s="4" t="s">
        <v>190</v>
      </c>
      <c r="K303" s="64" t="s">
        <v>39</v>
      </c>
      <c r="L303" s="146">
        <v>1</v>
      </c>
      <c r="M303" s="146">
        <v>1</v>
      </c>
      <c r="N303" s="10" t="s">
        <v>1147</v>
      </c>
      <c r="O303" s="121" t="s">
        <v>1148</v>
      </c>
      <c r="P303" s="4" t="s">
        <v>42</v>
      </c>
      <c r="Q303" s="10" t="s">
        <v>58</v>
      </c>
      <c r="R303" s="75" t="s">
        <v>44</v>
      </c>
      <c r="T303" s="87" t="s">
        <v>472</v>
      </c>
      <c r="V303" s="82">
        <f>-1*4000</f>
        <v>-4000</v>
      </c>
      <c r="W303" s="82">
        <f>V303*11%</f>
        <v>-440</v>
      </c>
      <c r="X303" s="82">
        <f>-V303*2%</f>
        <v>80</v>
      </c>
      <c r="Z303" s="82">
        <f>H303+V303+W303+X303</f>
        <v>1944640</v>
      </c>
      <c r="AA303" s="80">
        <v>44751</v>
      </c>
      <c r="AB303" s="304" t="s">
        <v>59</v>
      </c>
      <c r="AC303" s="75" t="s">
        <v>47</v>
      </c>
    </row>
    <row r="304" spans="1:29" ht="15" customHeight="1">
      <c r="A304" s="226">
        <v>248</v>
      </c>
      <c r="B304" s="137">
        <v>44750.427083333336</v>
      </c>
      <c r="C304" s="327" t="s">
        <v>1149</v>
      </c>
      <c r="D304" s="10" t="s">
        <v>49</v>
      </c>
      <c r="E304" s="176" t="s">
        <v>1150</v>
      </c>
      <c r="F304" s="10" t="s">
        <v>979</v>
      </c>
      <c r="G304" s="10" t="s">
        <v>52</v>
      </c>
      <c r="H304" s="72">
        <v>1959000</v>
      </c>
      <c r="I304" s="10" t="s">
        <v>398</v>
      </c>
      <c r="J304" s="4" t="s">
        <v>38</v>
      </c>
      <c r="K304" s="64" t="s">
        <v>39</v>
      </c>
      <c r="L304" s="146">
        <v>1</v>
      </c>
      <c r="M304" s="146">
        <v>1</v>
      </c>
      <c r="N304" s="10" t="s">
        <v>1151</v>
      </c>
      <c r="O304" s="121" t="s">
        <v>1152</v>
      </c>
      <c r="P304" s="4" t="s">
        <v>57</v>
      </c>
      <c r="Q304" s="71" t="s">
        <v>58</v>
      </c>
      <c r="R304" s="75" t="s">
        <v>44</v>
      </c>
      <c r="T304" s="87" t="s">
        <v>472</v>
      </c>
      <c r="V304" s="82">
        <f>-1*4000</f>
        <v>-4000</v>
      </c>
      <c r="W304" s="82">
        <f>V304*11%</f>
        <v>-440</v>
      </c>
      <c r="X304" s="82">
        <f>-V304*2%</f>
        <v>80</v>
      </c>
      <c r="Z304" s="82">
        <f>H304+V304+W304+X304</f>
        <v>1954640</v>
      </c>
      <c r="AA304" s="80">
        <v>44751</v>
      </c>
      <c r="AB304" s="307" t="s">
        <v>66</v>
      </c>
      <c r="AC304" s="75" t="s">
        <v>47</v>
      </c>
    </row>
    <row r="305" spans="1:29" ht="15" customHeight="1">
      <c r="A305" s="226">
        <v>249</v>
      </c>
      <c r="B305" s="137">
        <v>44750.45416666667</v>
      </c>
      <c r="C305" s="327" t="s">
        <v>1153</v>
      </c>
      <c r="D305" s="10" t="s">
        <v>49</v>
      </c>
      <c r="E305" s="176" t="s">
        <v>1154</v>
      </c>
      <c r="F305" s="10" t="s">
        <v>979</v>
      </c>
      <c r="G305" s="10" t="s">
        <v>52</v>
      </c>
      <c r="H305" s="72">
        <v>2229000</v>
      </c>
      <c r="I305" s="10" t="s">
        <v>398</v>
      </c>
      <c r="J305" s="4" t="s">
        <v>54</v>
      </c>
      <c r="K305" s="64" t="s">
        <v>39</v>
      </c>
      <c r="L305" s="146">
        <v>1</v>
      </c>
      <c r="M305" s="146">
        <v>1</v>
      </c>
      <c r="N305" s="10" t="s">
        <v>1155</v>
      </c>
      <c r="O305" s="121" t="s">
        <v>1156</v>
      </c>
      <c r="P305" s="4" t="s">
        <v>42</v>
      </c>
      <c r="Q305" s="71" t="s">
        <v>127</v>
      </c>
      <c r="R305" s="75" t="s">
        <v>44</v>
      </c>
      <c r="T305" s="87" t="s">
        <v>472</v>
      </c>
      <c r="V305" s="82">
        <f>-1*4000</f>
        <v>-4000</v>
      </c>
      <c r="W305" s="82">
        <f>V305*11%</f>
        <v>-440</v>
      </c>
      <c r="X305" s="82">
        <f>-V305*2%</f>
        <v>80</v>
      </c>
      <c r="Z305" s="82">
        <f>H305+V305+W305+X305</f>
        <v>2224640</v>
      </c>
      <c r="AA305" s="80">
        <v>44751</v>
      </c>
      <c r="AB305" s="176" t="s">
        <v>59</v>
      </c>
      <c r="AC305" s="75" t="s">
        <v>47</v>
      </c>
    </row>
    <row r="306" spans="1:29" ht="15" customHeight="1">
      <c r="A306" s="226">
        <v>251</v>
      </c>
      <c r="B306" s="137">
        <v>44750.504166666666</v>
      </c>
      <c r="C306" s="327" t="s">
        <v>1157</v>
      </c>
      <c r="D306" s="10" t="s">
        <v>33</v>
      </c>
      <c r="E306" s="176" t="s">
        <v>1158</v>
      </c>
      <c r="F306" s="10" t="s">
        <v>124</v>
      </c>
      <c r="G306" s="10" t="s">
        <v>36</v>
      </c>
      <c r="H306" s="72">
        <v>1945004</v>
      </c>
      <c r="I306" s="10" t="s">
        <v>398</v>
      </c>
      <c r="J306" s="4" t="s">
        <v>190</v>
      </c>
      <c r="K306" s="64" t="s">
        <v>39</v>
      </c>
      <c r="L306" s="146">
        <v>1</v>
      </c>
      <c r="M306" s="146">
        <v>1</v>
      </c>
      <c r="N306" s="10" t="s">
        <v>1159</v>
      </c>
      <c r="O306" s="121" t="s">
        <v>1160</v>
      </c>
      <c r="P306" s="4" t="s">
        <v>57</v>
      </c>
      <c r="Q306" s="71" t="s">
        <v>58</v>
      </c>
      <c r="R306" s="75" t="s">
        <v>44</v>
      </c>
      <c r="T306" s="87" t="s">
        <v>472</v>
      </c>
      <c r="Z306" s="82">
        <f>H306</f>
        <v>1945004</v>
      </c>
      <c r="AA306" s="80">
        <v>44751</v>
      </c>
      <c r="AB306" s="304" t="s">
        <v>59</v>
      </c>
      <c r="AC306" s="75" t="s">
        <v>47</v>
      </c>
    </row>
    <row r="307" spans="1:29" ht="15" customHeight="1">
      <c r="A307" s="226">
        <v>252</v>
      </c>
      <c r="B307" s="137">
        <v>44750.527083333334</v>
      </c>
      <c r="C307" s="327" t="s">
        <v>1161</v>
      </c>
      <c r="D307" s="10" t="s">
        <v>49</v>
      </c>
      <c r="E307" s="176" t="s">
        <v>1162</v>
      </c>
      <c r="F307" s="10" t="s">
        <v>979</v>
      </c>
      <c r="G307" s="10" t="s">
        <v>52</v>
      </c>
      <c r="H307" s="72">
        <v>2229000</v>
      </c>
      <c r="I307" s="10" t="s">
        <v>398</v>
      </c>
      <c r="J307" s="4" t="s">
        <v>54</v>
      </c>
      <c r="K307" s="64" t="s">
        <v>39</v>
      </c>
      <c r="L307" s="146">
        <v>1</v>
      </c>
      <c r="M307" s="146">
        <v>1</v>
      </c>
      <c r="N307" s="10" t="s">
        <v>1163</v>
      </c>
      <c r="O307" s="121" t="s">
        <v>1164</v>
      </c>
      <c r="P307" s="4" t="s">
        <v>42</v>
      </c>
      <c r="Q307" s="71" t="s">
        <v>86</v>
      </c>
      <c r="R307" s="75" t="s">
        <v>44</v>
      </c>
      <c r="T307" s="87" t="s">
        <v>472</v>
      </c>
      <c r="V307" s="82">
        <f>-1*4000</f>
        <v>-4000</v>
      </c>
      <c r="W307" s="82">
        <f>V307*11%</f>
        <v>-440</v>
      </c>
      <c r="X307" s="82">
        <f>-V307*2%</f>
        <v>80</v>
      </c>
      <c r="Z307" s="82">
        <f>H307+V307+W307+X307</f>
        <v>2224640</v>
      </c>
      <c r="AA307" s="80">
        <v>44751</v>
      </c>
      <c r="AB307" s="304" t="s">
        <v>59</v>
      </c>
      <c r="AC307" s="75" t="s">
        <v>47</v>
      </c>
    </row>
    <row r="308" spans="1:29" ht="15" customHeight="1">
      <c r="A308" s="226">
        <v>253</v>
      </c>
      <c r="B308" s="137">
        <v>44750.081250000003</v>
      </c>
      <c r="C308" s="327" t="s">
        <v>1165</v>
      </c>
      <c r="D308" s="10" t="s">
        <v>49</v>
      </c>
      <c r="E308" s="176" t="s">
        <v>1166</v>
      </c>
      <c r="F308" s="10" t="s">
        <v>124</v>
      </c>
      <c r="G308" s="10" t="s">
        <v>36</v>
      </c>
      <c r="H308" s="72">
        <v>1955004</v>
      </c>
      <c r="I308" s="10" t="s">
        <v>398</v>
      </c>
      <c r="J308" s="4" t="s">
        <v>38</v>
      </c>
      <c r="K308" s="64" t="s">
        <v>39</v>
      </c>
      <c r="L308" s="146">
        <v>1</v>
      </c>
      <c r="M308" s="146">
        <v>1</v>
      </c>
      <c r="N308" s="10" t="s">
        <v>1167</v>
      </c>
      <c r="O308" s="121" t="s">
        <v>1168</v>
      </c>
      <c r="P308" s="4" t="s">
        <v>42</v>
      </c>
      <c r="Q308" s="71" t="s">
        <v>86</v>
      </c>
      <c r="R308" s="75" t="s">
        <v>44</v>
      </c>
      <c r="T308" s="87" t="s">
        <v>472</v>
      </c>
      <c r="Z308" s="82">
        <f>H308</f>
        <v>1955004</v>
      </c>
      <c r="AA308" s="80">
        <v>44751</v>
      </c>
      <c r="AB308" s="307" t="s">
        <v>66</v>
      </c>
      <c r="AC308" s="75" t="s">
        <v>47</v>
      </c>
    </row>
    <row r="309" spans="1:29" ht="15" customHeight="1">
      <c r="A309" s="226">
        <v>254</v>
      </c>
      <c r="B309" s="137">
        <v>44750.081944444442</v>
      </c>
      <c r="C309" s="327" t="s">
        <v>1169</v>
      </c>
      <c r="D309" s="10" t="s">
        <v>49</v>
      </c>
      <c r="E309" s="176" t="s">
        <v>1170</v>
      </c>
      <c r="F309" s="10" t="s">
        <v>979</v>
      </c>
      <c r="G309" s="10" t="s">
        <v>52</v>
      </c>
      <c r="H309" s="72">
        <v>1949000</v>
      </c>
      <c r="I309" s="10" t="s">
        <v>398</v>
      </c>
      <c r="J309" s="4" t="s">
        <v>190</v>
      </c>
      <c r="K309" s="64" t="s">
        <v>39</v>
      </c>
      <c r="L309" s="146">
        <v>1</v>
      </c>
      <c r="M309" s="146">
        <v>1</v>
      </c>
      <c r="N309" s="10" t="s">
        <v>1171</v>
      </c>
      <c r="O309" s="121" t="s">
        <v>1172</v>
      </c>
      <c r="P309" s="4" t="s">
        <v>42</v>
      </c>
      <c r="Q309" s="71" t="s">
        <v>43</v>
      </c>
      <c r="R309" s="75" t="s">
        <v>44</v>
      </c>
      <c r="T309" s="87" t="s">
        <v>472</v>
      </c>
      <c r="V309" s="82">
        <f>-1*4000</f>
        <v>-4000</v>
      </c>
      <c r="W309" s="82">
        <f>V309*11%</f>
        <v>-440</v>
      </c>
      <c r="X309" s="82">
        <f>-V309*2%</f>
        <v>80</v>
      </c>
      <c r="Z309" s="82">
        <f>H309+V309+W309+X309</f>
        <v>1944640</v>
      </c>
      <c r="AA309" s="80">
        <v>44751</v>
      </c>
      <c r="AB309" s="176" t="s">
        <v>59</v>
      </c>
      <c r="AC309" s="75" t="s">
        <v>47</v>
      </c>
    </row>
    <row r="310" spans="1:29" ht="15" customHeight="1">
      <c r="A310" s="226">
        <v>255</v>
      </c>
      <c r="B310" s="137">
        <v>44750.094444444447</v>
      </c>
      <c r="C310" s="327" t="s">
        <v>1173</v>
      </c>
      <c r="D310" s="10" t="s">
        <v>49</v>
      </c>
      <c r="E310" s="176" t="s">
        <v>1174</v>
      </c>
      <c r="F310" s="10" t="s">
        <v>979</v>
      </c>
      <c r="G310" s="10" t="s">
        <v>52</v>
      </c>
      <c r="H310" s="72">
        <v>2229000</v>
      </c>
      <c r="I310" s="10" t="s">
        <v>398</v>
      </c>
      <c r="J310" s="4" t="s">
        <v>54</v>
      </c>
      <c r="K310" s="64" t="s">
        <v>39</v>
      </c>
      <c r="L310" s="146">
        <v>1</v>
      </c>
      <c r="M310" s="146">
        <v>1</v>
      </c>
      <c r="N310" s="10" t="s">
        <v>1175</v>
      </c>
      <c r="O310" s="121" t="s">
        <v>1176</v>
      </c>
      <c r="P310" s="4" t="s">
        <v>42</v>
      </c>
      <c r="Q310" s="10" t="s">
        <v>58</v>
      </c>
      <c r="R310" s="75" t="s">
        <v>44</v>
      </c>
      <c r="T310" s="87" t="s">
        <v>472</v>
      </c>
      <c r="V310" s="82">
        <f>-1*4000</f>
        <v>-4000</v>
      </c>
      <c r="W310" s="82">
        <f>V310*11%</f>
        <v>-440</v>
      </c>
      <c r="X310" s="82">
        <f>-V310*2%</f>
        <v>80</v>
      </c>
      <c r="Z310" s="82">
        <f>H310+V310+W310+X310</f>
        <v>2224640</v>
      </c>
      <c r="AA310" s="80">
        <v>44751</v>
      </c>
      <c r="AB310" s="304" t="s">
        <v>59</v>
      </c>
      <c r="AC310" s="75" t="s">
        <v>47</v>
      </c>
    </row>
    <row r="311" spans="1:29" ht="15" customHeight="1">
      <c r="A311" s="226">
        <v>256</v>
      </c>
      <c r="B311" s="137">
        <v>44750.118055555555</v>
      </c>
      <c r="C311" s="327" t="s">
        <v>1177</v>
      </c>
      <c r="D311" s="10" t="s">
        <v>325</v>
      </c>
      <c r="E311" s="176" t="s">
        <v>1178</v>
      </c>
      <c r="F311" s="10" t="s">
        <v>979</v>
      </c>
      <c r="G311" s="10" t="s">
        <v>440</v>
      </c>
      <c r="H311" s="72">
        <v>1949500</v>
      </c>
      <c r="I311" s="10" t="s">
        <v>398</v>
      </c>
      <c r="J311" s="4" t="s">
        <v>190</v>
      </c>
      <c r="K311" s="64" t="s">
        <v>39</v>
      </c>
      <c r="L311" s="146">
        <v>1</v>
      </c>
      <c r="M311" s="146">
        <v>1</v>
      </c>
      <c r="N311" s="10" t="s">
        <v>1179</v>
      </c>
      <c r="O311" s="121" t="s">
        <v>1180</v>
      </c>
      <c r="P311" s="4" t="s">
        <v>57</v>
      </c>
      <c r="Q311" s="71" t="s">
        <v>58</v>
      </c>
      <c r="R311" s="75" t="s">
        <v>44</v>
      </c>
      <c r="T311" s="87" t="s">
        <v>472</v>
      </c>
      <c r="V311" s="82">
        <f>-1*4500</f>
        <v>-4500</v>
      </c>
      <c r="W311" s="82">
        <f>V311*11%</f>
        <v>-495</v>
      </c>
      <c r="X311" s="82">
        <f>-V311*2%</f>
        <v>90</v>
      </c>
      <c r="Z311" s="82">
        <f>H311+V311+W311+X311</f>
        <v>1944595</v>
      </c>
      <c r="AA311" s="80">
        <v>44751</v>
      </c>
      <c r="AB311" s="304" t="s">
        <v>59</v>
      </c>
      <c r="AC311" s="75" t="s">
        <v>47</v>
      </c>
    </row>
    <row r="312" spans="1:29" ht="15" customHeight="1">
      <c r="A312" s="226">
        <v>257</v>
      </c>
      <c r="B312" s="137">
        <v>44750.46875</v>
      </c>
      <c r="C312" s="327" t="s">
        <v>1181</v>
      </c>
      <c r="D312" s="10" t="s">
        <v>325</v>
      </c>
      <c r="E312" s="176" t="s">
        <v>1182</v>
      </c>
      <c r="F312" s="10" t="s">
        <v>124</v>
      </c>
      <c r="G312" s="10" t="s">
        <v>36</v>
      </c>
      <c r="H312" s="72">
        <v>2225004</v>
      </c>
      <c r="I312" s="10" t="s">
        <v>398</v>
      </c>
      <c r="J312" s="4" t="s">
        <v>54</v>
      </c>
      <c r="K312" s="64" t="s">
        <v>39</v>
      </c>
      <c r="L312" s="146">
        <v>1</v>
      </c>
      <c r="M312" s="146">
        <v>1</v>
      </c>
      <c r="N312" s="10" t="s">
        <v>1183</v>
      </c>
      <c r="O312" s="121" t="s">
        <v>1184</v>
      </c>
      <c r="P312" s="4" t="s">
        <v>57</v>
      </c>
      <c r="Q312" s="71" t="s">
        <v>58</v>
      </c>
      <c r="R312" s="75" t="s">
        <v>44</v>
      </c>
      <c r="T312" s="87" t="s">
        <v>472</v>
      </c>
      <c r="Z312" s="82">
        <f t="shared" ref="Z312:Z320" si="30">H312</f>
        <v>2225004</v>
      </c>
      <c r="AA312" s="80">
        <v>44751</v>
      </c>
      <c r="AB312" s="304" t="s">
        <v>59</v>
      </c>
      <c r="AC312" s="75" t="s">
        <v>47</v>
      </c>
    </row>
    <row r="313" spans="1:29" s="96" customFormat="1" ht="15" hidden="1" customHeight="1">
      <c r="A313" s="95">
        <v>258</v>
      </c>
      <c r="B313" s="209">
        <v>44719.15347222222</v>
      </c>
      <c r="C313" s="161" t="s">
        <v>570</v>
      </c>
      <c r="D313" s="161" t="s">
        <v>49</v>
      </c>
      <c r="E313" s="170" t="s">
        <v>1185</v>
      </c>
      <c r="F313" s="160" t="s">
        <v>124</v>
      </c>
      <c r="G313" s="160" t="s">
        <v>36</v>
      </c>
      <c r="H313" s="175">
        <v>2500000</v>
      </c>
      <c r="I313" s="161" t="s">
        <v>724</v>
      </c>
      <c r="J313" s="160" t="s">
        <v>411</v>
      </c>
      <c r="K313" s="160" t="s">
        <v>234</v>
      </c>
      <c r="L313" s="95">
        <v>1</v>
      </c>
      <c r="M313" s="95">
        <v>1</v>
      </c>
      <c r="O313" s="160" t="s">
        <v>1186</v>
      </c>
      <c r="P313" s="160" t="s">
        <v>42</v>
      </c>
      <c r="Q313" s="102" t="s">
        <v>234</v>
      </c>
      <c r="R313" s="95" t="s">
        <v>44</v>
      </c>
      <c r="S313" s="95"/>
      <c r="T313" s="95" t="s">
        <v>44</v>
      </c>
      <c r="Z313" s="82">
        <f t="shared" si="30"/>
        <v>2500000</v>
      </c>
      <c r="AA313" s="208"/>
      <c r="AB313" s="68" t="s">
        <v>1187</v>
      </c>
      <c r="AC313" s="75" t="s">
        <v>47</v>
      </c>
    </row>
    <row r="314" spans="1:29" s="96" customFormat="1" ht="15" hidden="1" customHeight="1">
      <c r="A314" s="95">
        <v>259</v>
      </c>
      <c r="B314" s="209">
        <v>44719.15347222222</v>
      </c>
      <c r="C314" s="161" t="s">
        <v>570</v>
      </c>
      <c r="D314" s="161" t="s">
        <v>33</v>
      </c>
      <c r="E314" s="171" t="s">
        <v>1188</v>
      </c>
      <c r="F314" s="160" t="s">
        <v>124</v>
      </c>
      <c r="G314" s="160" t="s">
        <v>36</v>
      </c>
      <c r="H314" s="175">
        <v>2500000</v>
      </c>
      <c r="I314" s="161" t="s">
        <v>724</v>
      </c>
      <c r="J314" s="160" t="s">
        <v>411</v>
      </c>
      <c r="K314" s="160" t="s">
        <v>234</v>
      </c>
      <c r="L314" s="95">
        <v>1</v>
      </c>
      <c r="M314" s="95">
        <v>1</v>
      </c>
      <c r="O314" s="161" t="s">
        <v>1189</v>
      </c>
      <c r="P314" s="160" t="s">
        <v>42</v>
      </c>
      <c r="Q314" s="102" t="s">
        <v>234</v>
      </c>
      <c r="R314" s="95" t="s">
        <v>44</v>
      </c>
      <c r="S314" s="95"/>
      <c r="T314" s="95" t="s">
        <v>44</v>
      </c>
      <c r="Z314" s="82">
        <f t="shared" si="30"/>
        <v>2500000</v>
      </c>
      <c r="AA314" s="208"/>
      <c r="AB314" s="68" t="s">
        <v>1187</v>
      </c>
      <c r="AC314" s="75" t="s">
        <v>47</v>
      </c>
    </row>
    <row r="315" spans="1:29" s="96" customFormat="1" ht="15" hidden="1" customHeight="1">
      <c r="A315" s="95">
        <v>260</v>
      </c>
      <c r="B315" s="209">
        <v>44719.154166666667</v>
      </c>
      <c r="C315" s="161" t="s">
        <v>570</v>
      </c>
      <c r="D315" s="161" t="s">
        <v>33</v>
      </c>
      <c r="E315" s="171" t="s">
        <v>1190</v>
      </c>
      <c r="F315" s="160" t="s">
        <v>124</v>
      </c>
      <c r="G315" s="160" t="s">
        <v>36</v>
      </c>
      <c r="H315" s="175">
        <v>2500000</v>
      </c>
      <c r="I315" s="161" t="s">
        <v>724</v>
      </c>
      <c r="J315" s="160" t="s">
        <v>411</v>
      </c>
      <c r="K315" s="160" t="s">
        <v>234</v>
      </c>
      <c r="L315" s="95">
        <v>1</v>
      </c>
      <c r="M315" s="95">
        <v>1</v>
      </c>
      <c r="O315" s="161" t="s">
        <v>1191</v>
      </c>
      <c r="P315" s="160" t="s">
        <v>42</v>
      </c>
      <c r="Q315" s="102" t="s">
        <v>234</v>
      </c>
      <c r="R315" s="95" t="s">
        <v>44</v>
      </c>
      <c r="S315" s="95"/>
      <c r="T315" s="95" t="s">
        <v>44</v>
      </c>
      <c r="Z315" s="82">
        <f t="shared" si="30"/>
        <v>2500000</v>
      </c>
      <c r="AA315" s="208"/>
      <c r="AB315" s="68" t="s">
        <v>1187</v>
      </c>
      <c r="AC315" s="75" t="s">
        <v>47</v>
      </c>
    </row>
    <row r="316" spans="1:29" s="96" customFormat="1" ht="15" hidden="1" customHeight="1">
      <c r="A316" s="95">
        <v>261</v>
      </c>
      <c r="B316" s="209">
        <v>44719.154166666667</v>
      </c>
      <c r="C316" s="161" t="s">
        <v>570</v>
      </c>
      <c r="D316" s="161" t="s">
        <v>49</v>
      </c>
      <c r="E316" s="171" t="s">
        <v>1192</v>
      </c>
      <c r="F316" s="160" t="s">
        <v>124</v>
      </c>
      <c r="G316" s="160" t="s">
        <v>36</v>
      </c>
      <c r="H316" s="175">
        <v>2500000</v>
      </c>
      <c r="I316" s="161" t="s">
        <v>724</v>
      </c>
      <c r="J316" s="160" t="s">
        <v>411</v>
      </c>
      <c r="K316" s="160" t="s">
        <v>234</v>
      </c>
      <c r="L316" s="95">
        <v>1</v>
      </c>
      <c r="M316" s="95">
        <v>1</v>
      </c>
      <c r="O316" s="161" t="s">
        <v>1193</v>
      </c>
      <c r="P316" s="160" t="s">
        <v>42</v>
      </c>
      <c r="Q316" s="102" t="s">
        <v>234</v>
      </c>
      <c r="R316" s="95" t="s">
        <v>44</v>
      </c>
      <c r="S316" s="95"/>
      <c r="T316" s="95" t="s">
        <v>44</v>
      </c>
      <c r="Z316" s="82">
        <f t="shared" si="30"/>
        <v>2500000</v>
      </c>
      <c r="AA316" s="208"/>
      <c r="AB316" s="68" t="s">
        <v>1187</v>
      </c>
      <c r="AC316" s="75" t="s">
        <v>47</v>
      </c>
    </row>
    <row r="317" spans="1:29" s="96" customFormat="1" ht="15" hidden="1" customHeight="1">
      <c r="A317" s="95">
        <v>262</v>
      </c>
      <c r="B317" s="209">
        <v>44719.154166666667</v>
      </c>
      <c r="C317" s="161" t="s">
        <v>570</v>
      </c>
      <c r="D317" s="161" t="s">
        <v>152</v>
      </c>
      <c r="E317" s="171" t="s">
        <v>1194</v>
      </c>
      <c r="F317" s="160" t="s">
        <v>124</v>
      </c>
      <c r="G317" s="160" t="s">
        <v>36</v>
      </c>
      <c r="H317" s="175">
        <v>2500000</v>
      </c>
      <c r="I317" s="161" t="s">
        <v>724</v>
      </c>
      <c r="J317" s="160" t="s">
        <v>411</v>
      </c>
      <c r="K317" s="160" t="s">
        <v>234</v>
      </c>
      <c r="L317" s="95">
        <v>1</v>
      </c>
      <c r="M317" s="95">
        <v>1</v>
      </c>
      <c r="O317" s="161" t="s">
        <v>1195</v>
      </c>
      <c r="P317" s="160" t="s">
        <v>42</v>
      </c>
      <c r="Q317" s="102" t="s">
        <v>234</v>
      </c>
      <c r="R317" s="95" t="s">
        <v>44</v>
      </c>
      <c r="S317" s="95"/>
      <c r="T317" s="95" t="s">
        <v>44</v>
      </c>
      <c r="Z317" s="82">
        <f t="shared" si="30"/>
        <v>2500000</v>
      </c>
      <c r="AA317" s="208"/>
      <c r="AB317" s="68" t="s">
        <v>1187</v>
      </c>
      <c r="AC317" s="75" t="s">
        <v>47</v>
      </c>
    </row>
    <row r="318" spans="1:29" s="96" customFormat="1" ht="15" hidden="1" customHeight="1">
      <c r="A318" s="95">
        <v>263</v>
      </c>
      <c r="B318" s="209">
        <v>44719.154166666667</v>
      </c>
      <c r="C318" s="161" t="s">
        <v>570</v>
      </c>
      <c r="D318" s="161" t="s">
        <v>152</v>
      </c>
      <c r="E318" s="171" t="s">
        <v>1196</v>
      </c>
      <c r="F318" s="160" t="s">
        <v>124</v>
      </c>
      <c r="G318" s="160" t="s">
        <v>36</v>
      </c>
      <c r="H318" s="175">
        <v>2500000</v>
      </c>
      <c r="I318" s="161" t="s">
        <v>724</v>
      </c>
      <c r="J318" s="160" t="s">
        <v>411</v>
      </c>
      <c r="K318" s="160" t="s">
        <v>234</v>
      </c>
      <c r="L318" s="95">
        <v>1</v>
      </c>
      <c r="M318" s="95">
        <v>1</v>
      </c>
      <c r="O318" s="161" t="s">
        <v>1197</v>
      </c>
      <c r="P318" s="160" t="s">
        <v>42</v>
      </c>
      <c r="Q318" s="102" t="s">
        <v>234</v>
      </c>
      <c r="R318" s="95" t="s">
        <v>44</v>
      </c>
      <c r="S318" s="95"/>
      <c r="T318" s="95" t="s">
        <v>44</v>
      </c>
      <c r="Z318" s="82">
        <f t="shared" si="30"/>
        <v>2500000</v>
      </c>
      <c r="AA318" s="208"/>
      <c r="AB318" s="68" t="s">
        <v>1187</v>
      </c>
      <c r="AC318" s="75" t="s">
        <v>47</v>
      </c>
    </row>
    <row r="319" spans="1:29" s="96" customFormat="1" ht="15" hidden="1" customHeight="1">
      <c r="A319" s="95">
        <v>264</v>
      </c>
      <c r="B319" s="209">
        <v>44719.154166666667</v>
      </c>
      <c r="C319" s="161" t="s">
        <v>570</v>
      </c>
      <c r="D319" s="161" t="s">
        <v>152</v>
      </c>
      <c r="E319" s="171" t="s">
        <v>1198</v>
      </c>
      <c r="F319" s="160" t="s">
        <v>124</v>
      </c>
      <c r="G319" s="160" t="s">
        <v>36</v>
      </c>
      <c r="H319" s="175">
        <v>2500000</v>
      </c>
      <c r="I319" s="161" t="s">
        <v>724</v>
      </c>
      <c r="J319" s="160" t="s">
        <v>411</v>
      </c>
      <c r="K319" s="160" t="s">
        <v>234</v>
      </c>
      <c r="L319" s="95">
        <v>1</v>
      </c>
      <c r="M319" s="95">
        <v>1</v>
      </c>
      <c r="O319" s="161" t="s">
        <v>1199</v>
      </c>
      <c r="P319" s="160" t="s">
        <v>42</v>
      </c>
      <c r="Q319" s="102" t="s">
        <v>234</v>
      </c>
      <c r="R319" s="95" t="s">
        <v>44</v>
      </c>
      <c r="S319" s="95"/>
      <c r="T319" s="95" t="s">
        <v>44</v>
      </c>
      <c r="Z319" s="82">
        <f t="shared" si="30"/>
        <v>2500000</v>
      </c>
      <c r="AA319" s="208"/>
      <c r="AB319" s="68" t="s">
        <v>1187</v>
      </c>
      <c r="AC319" s="75" t="s">
        <v>47</v>
      </c>
    </row>
    <row r="320" spans="1:29" ht="15" customHeight="1">
      <c r="A320" s="226">
        <v>265</v>
      </c>
      <c r="B320" s="137">
        <v>44750.705555555556</v>
      </c>
      <c r="C320" s="329" t="s">
        <v>1200</v>
      </c>
      <c r="D320" s="4" t="s">
        <v>33</v>
      </c>
      <c r="E320" s="173" t="s">
        <v>1201</v>
      </c>
      <c r="F320" s="10" t="s">
        <v>124</v>
      </c>
      <c r="G320" s="10" t="s">
        <v>36</v>
      </c>
      <c r="H320" s="182">
        <v>1945004</v>
      </c>
      <c r="I320" s="12" t="s">
        <v>1202</v>
      </c>
      <c r="J320" s="4" t="s">
        <v>190</v>
      </c>
      <c r="K320" s="64" t="s">
        <v>39</v>
      </c>
      <c r="L320" s="146">
        <v>1</v>
      </c>
      <c r="M320" s="146">
        <v>1</v>
      </c>
      <c r="N320" s="10" t="s">
        <v>1203</v>
      </c>
      <c r="O320" s="10" t="s">
        <v>1204</v>
      </c>
      <c r="P320" s="4" t="s">
        <v>42</v>
      </c>
      <c r="Q320" s="71" t="s">
        <v>127</v>
      </c>
      <c r="R320" s="75" t="s">
        <v>44</v>
      </c>
      <c r="T320" s="87" t="s">
        <v>472</v>
      </c>
      <c r="Z320" s="82">
        <f t="shared" si="30"/>
        <v>1945004</v>
      </c>
      <c r="AA320" s="80">
        <v>44751</v>
      </c>
      <c r="AB320" s="176" t="s">
        <v>59</v>
      </c>
      <c r="AC320" s="75" t="s">
        <v>47</v>
      </c>
    </row>
    <row r="321" spans="1:29" ht="15" customHeight="1">
      <c r="A321" s="226">
        <v>266</v>
      </c>
      <c r="B321" s="212">
        <v>44750.739583333336</v>
      </c>
      <c r="C321" s="331" t="s">
        <v>1205</v>
      </c>
      <c r="D321" s="4" t="s">
        <v>33</v>
      </c>
      <c r="E321" s="173" t="s">
        <v>1206</v>
      </c>
      <c r="F321" s="10" t="s">
        <v>979</v>
      </c>
      <c r="G321" s="10" t="s">
        <v>52</v>
      </c>
      <c r="H321" s="182">
        <v>1949000</v>
      </c>
      <c r="I321" s="71" t="s">
        <v>398</v>
      </c>
      <c r="J321" s="4" t="s">
        <v>190</v>
      </c>
      <c r="K321" s="64" t="s">
        <v>39</v>
      </c>
      <c r="L321" s="146">
        <v>1</v>
      </c>
      <c r="M321" s="146">
        <v>1</v>
      </c>
      <c r="N321" s="10" t="s">
        <v>1207</v>
      </c>
      <c r="O321" s="10" t="s">
        <v>1208</v>
      </c>
      <c r="P321" s="4" t="s">
        <v>57</v>
      </c>
      <c r="Q321" s="71" t="s">
        <v>58</v>
      </c>
      <c r="R321" s="75" t="s">
        <v>44</v>
      </c>
      <c r="T321" s="87" t="s">
        <v>472</v>
      </c>
      <c r="V321" s="82">
        <f>-1*4000</f>
        <v>-4000</v>
      </c>
      <c r="W321" s="82">
        <f>V321*11%</f>
        <v>-440</v>
      </c>
      <c r="X321" s="82">
        <f>-V321*2%</f>
        <v>80</v>
      </c>
      <c r="Z321" s="82">
        <f>H321+V321+W321+X321</f>
        <v>1944640</v>
      </c>
      <c r="AA321" s="80">
        <v>44751</v>
      </c>
      <c r="AB321" s="304" t="s">
        <v>59</v>
      </c>
      <c r="AC321" s="75" t="s">
        <v>47</v>
      </c>
    </row>
    <row r="322" spans="1:29" ht="15" customHeight="1">
      <c r="A322" s="226">
        <v>267</v>
      </c>
      <c r="B322" s="212">
        <v>44750.788194444445</v>
      </c>
      <c r="C322" s="329" t="s">
        <v>1209</v>
      </c>
      <c r="D322" s="4" t="s">
        <v>33</v>
      </c>
      <c r="E322" s="173" t="s">
        <v>1210</v>
      </c>
      <c r="F322" s="10" t="s">
        <v>979</v>
      </c>
      <c r="G322" s="10" t="s">
        <v>52</v>
      </c>
      <c r="H322" s="182">
        <v>2229000</v>
      </c>
      <c r="I322" s="71" t="s">
        <v>398</v>
      </c>
      <c r="J322" s="4" t="s">
        <v>54</v>
      </c>
      <c r="K322" s="64" t="s">
        <v>39</v>
      </c>
      <c r="L322" s="146">
        <v>1</v>
      </c>
      <c r="M322" s="146">
        <v>1</v>
      </c>
      <c r="N322" s="10" t="s">
        <v>1211</v>
      </c>
      <c r="O322" s="10" t="s">
        <v>1212</v>
      </c>
      <c r="P322" s="4" t="s">
        <v>42</v>
      </c>
      <c r="Q322" s="10" t="s">
        <v>58</v>
      </c>
      <c r="R322" s="75" t="s">
        <v>44</v>
      </c>
      <c r="T322" s="87" t="s">
        <v>472</v>
      </c>
      <c r="V322" s="82">
        <f>-1*4000</f>
        <v>-4000</v>
      </c>
      <c r="W322" s="82">
        <f>V322*11%</f>
        <v>-440</v>
      </c>
      <c r="X322" s="82">
        <f>-V322*2%</f>
        <v>80</v>
      </c>
      <c r="Z322" s="82">
        <f>H322+V322+W322+X322</f>
        <v>2224640</v>
      </c>
      <c r="AA322" s="80">
        <v>44751</v>
      </c>
      <c r="AB322" s="304" t="s">
        <v>59</v>
      </c>
      <c r="AC322" s="75" t="s">
        <v>47</v>
      </c>
    </row>
    <row r="323" spans="1:29" ht="15" customHeight="1">
      <c r="A323" s="226">
        <v>268</v>
      </c>
      <c r="B323" s="212">
        <v>44750.795138888891</v>
      </c>
      <c r="C323" s="329" t="s">
        <v>1213</v>
      </c>
      <c r="D323" s="4" t="s">
        <v>49</v>
      </c>
      <c r="E323" s="173" t="s">
        <v>1214</v>
      </c>
      <c r="F323" s="10" t="s">
        <v>979</v>
      </c>
      <c r="G323" s="10" t="s">
        <v>52</v>
      </c>
      <c r="H323" s="182">
        <v>1949000</v>
      </c>
      <c r="I323" s="71" t="s">
        <v>398</v>
      </c>
      <c r="J323" s="4" t="s">
        <v>190</v>
      </c>
      <c r="K323" s="64" t="s">
        <v>39</v>
      </c>
      <c r="L323" s="146">
        <v>1</v>
      </c>
      <c r="M323" s="146">
        <v>1</v>
      </c>
      <c r="N323" s="10" t="s">
        <v>1215</v>
      </c>
      <c r="O323" s="10" t="s">
        <v>1216</v>
      </c>
      <c r="P323" s="4" t="s">
        <v>57</v>
      </c>
      <c r="Q323" s="71" t="s">
        <v>58</v>
      </c>
      <c r="R323" s="75" t="s">
        <v>44</v>
      </c>
      <c r="T323" s="87" t="s">
        <v>472</v>
      </c>
      <c r="V323" s="82">
        <f>-1*4000</f>
        <v>-4000</v>
      </c>
      <c r="W323" s="82">
        <f>V323*11%</f>
        <v>-440</v>
      </c>
      <c r="X323" s="82">
        <f>-V323*2%</f>
        <v>80</v>
      </c>
      <c r="Z323" s="82">
        <f>H323+V323+W323+X323</f>
        <v>1944640</v>
      </c>
      <c r="AA323" s="80">
        <v>44751</v>
      </c>
      <c r="AB323" s="304" t="s">
        <v>59</v>
      </c>
      <c r="AC323" s="75" t="s">
        <v>47</v>
      </c>
    </row>
    <row r="324" spans="1:29" ht="15" customHeight="1">
      <c r="A324" s="226">
        <v>269</v>
      </c>
      <c r="B324" s="137">
        <v>44750.841666666667</v>
      </c>
      <c r="C324" s="327" t="s">
        <v>1217</v>
      </c>
      <c r="D324" s="10" t="s">
        <v>325</v>
      </c>
      <c r="E324" s="176" t="s">
        <v>1218</v>
      </c>
      <c r="F324" s="10" t="s">
        <v>124</v>
      </c>
      <c r="G324" s="10" t="s">
        <v>36</v>
      </c>
      <c r="H324" s="72">
        <v>1945004</v>
      </c>
      <c r="I324" s="10" t="s">
        <v>398</v>
      </c>
      <c r="J324" s="10" t="s">
        <v>190</v>
      </c>
      <c r="K324" s="64" t="s">
        <v>39</v>
      </c>
      <c r="L324" s="146">
        <v>1</v>
      </c>
      <c r="M324" s="146">
        <v>1</v>
      </c>
      <c r="N324" s="10" t="s">
        <v>1219</v>
      </c>
      <c r="O324" s="10" t="s">
        <v>1220</v>
      </c>
      <c r="P324" s="4" t="s">
        <v>42</v>
      </c>
      <c r="Q324" s="71" t="s">
        <v>208</v>
      </c>
      <c r="R324" s="75" t="s">
        <v>44</v>
      </c>
      <c r="T324" s="87" t="s">
        <v>472</v>
      </c>
      <c r="Z324" s="82">
        <f>H324</f>
        <v>1945004</v>
      </c>
      <c r="AA324" s="80">
        <v>44751</v>
      </c>
      <c r="AB324" s="304" t="s">
        <v>59</v>
      </c>
      <c r="AC324" s="75" t="s">
        <v>47</v>
      </c>
    </row>
    <row r="325" spans="1:29" ht="15" customHeight="1">
      <c r="A325" s="226">
        <v>270</v>
      </c>
      <c r="B325" s="137">
        <v>44750.841666666667</v>
      </c>
      <c r="C325" s="327" t="s">
        <v>1221</v>
      </c>
      <c r="D325" s="10" t="s">
        <v>49</v>
      </c>
      <c r="E325" s="176" t="s">
        <v>1222</v>
      </c>
      <c r="F325" s="10" t="s">
        <v>979</v>
      </c>
      <c r="G325" s="10" t="s">
        <v>52</v>
      </c>
      <c r="H325" s="72">
        <v>1959000</v>
      </c>
      <c r="I325" s="10" t="s">
        <v>398</v>
      </c>
      <c r="J325" s="10" t="s">
        <v>38</v>
      </c>
      <c r="K325" s="64" t="s">
        <v>39</v>
      </c>
      <c r="L325" s="146">
        <v>1</v>
      </c>
      <c r="M325" s="146">
        <v>1</v>
      </c>
      <c r="N325" s="10" t="s">
        <v>1223</v>
      </c>
      <c r="O325" s="10" t="s">
        <v>1224</v>
      </c>
      <c r="P325" s="4" t="s">
        <v>42</v>
      </c>
      <c r="Q325" s="71" t="s">
        <v>127</v>
      </c>
      <c r="R325" s="75" t="s">
        <v>44</v>
      </c>
      <c r="T325" s="87" t="s">
        <v>472</v>
      </c>
      <c r="V325" s="82">
        <f>-1*4000</f>
        <v>-4000</v>
      </c>
      <c r="W325" s="82">
        <f>V325*11%</f>
        <v>-440</v>
      </c>
      <c r="X325" s="82">
        <f>-V325*2%</f>
        <v>80</v>
      </c>
      <c r="Z325" s="82">
        <f>H325+V325+W325+X325</f>
        <v>1954640</v>
      </c>
      <c r="AA325" s="80">
        <v>44751</v>
      </c>
      <c r="AB325" s="307" t="s">
        <v>66</v>
      </c>
      <c r="AC325" s="75" t="s">
        <v>47</v>
      </c>
    </row>
    <row r="326" spans="1:29" ht="15" customHeight="1">
      <c r="A326" s="226">
        <v>271</v>
      </c>
      <c r="B326" s="137">
        <v>44750.869444444441</v>
      </c>
      <c r="C326" s="327" t="s">
        <v>1225</v>
      </c>
      <c r="D326" s="10" t="s">
        <v>33</v>
      </c>
      <c r="E326" s="176" t="s">
        <v>1226</v>
      </c>
      <c r="F326" s="10" t="s">
        <v>124</v>
      </c>
      <c r="G326" s="10" t="s">
        <v>36</v>
      </c>
      <c r="H326" s="72">
        <v>1945005</v>
      </c>
      <c r="I326" s="10" t="s">
        <v>398</v>
      </c>
      <c r="J326" s="10" t="s">
        <v>190</v>
      </c>
      <c r="K326" s="64" t="s">
        <v>39</v>
      </c>
      <c r="L326" s="146">
        <v>1</v>
      </c>
      <c r="M326" s="146">
        <v>1</v>
      </c>
      <c r="N326" s="10" t="s">
        <v>1227</v>
      </c>
      <c r="O326" s="10" t="s">
        <v>1228</v>
      </c>
      <c r="P326" s="4" t="s">
        <v>42</v>
      </c>
      <c r="Q326" s="71" t="s">
        <v>86</v>
      </c>
      <c r="R326" s="75" t="s">
        <v>44</v>
      </c>
      <c r="T326" s="87" t="s">
        <v>472</v>
      </c>
      <c r="Z326" s="82">
        <f>H326</f>
        <v>1945005</v>
      </c>
      <c r="AA326" s="80">
        <v>44751</v>
      </c>
      <c r="AB326" s="176" t="s">
        <v>59</v>
      </c>
      <c r="AC326" s="75" t="s">
        <v>47</v>
      </c>
    </row>
    <row r="327" spans="1:29" ht="15" customHeight="1">
      <c r="A327" s="226">
        <v>272</v>
      </c>
      <c r="B327" s="137">
        <v>44750.899305555555</v>
      </c>
      <c r="C327" s="327" t="s">
        <v>1229</v>
      </c>
      <c r="D327" s="10" t="s">
        <v>33</v>
      </c>
      <c r="E327" s="176" t="s">
        <v>1230</v>
      </c>
      <c r="F327" s="10" t="s">
        <v>979</v>
      </c>
      <c r="G327" s="10" t="s">
        <v>307</v>
      </c>
      <c r="H327" s="72">
        <v>1949000</v>
      </c>
      <c r="I327" s="12" t="s">
        <v>1231</v>
      </c>
      <c r="J327" s="10" t="s">
        <v>190</v>
      </c>
      <c r="K327" s="64" t="s">
        <v>39</v>
      </c>
      <c r="L327" s="146">
        <v>1</v>
      </c>
      <c r="M327" s="146">
        <v>1</v>
      </c>
      <c r="N327" s="10" t="s">
        <v>999</v>
      </c>
      <c r="O327" s="10" t="s">
        <v>1232</v>
      </c>
      <c r="P327" s="4" t="s">
        <v>42</v>
      </c>
      <c r="Q327" s="10" t="s">
        <v>58</v>
      </c>
      <c r="R327" s="75" t="s">
        <v>44</v>
      </c>
      <c r="T327" s="87" t="s">
        <v>472</v>
      </c>
      <c r="V327" s="82">
        <f>-1*4000</f>
        <v>-4000</v>
      </c>
      <c r="W327" s="82">
        <f>V327*11%</f>
        <v>-440</v>
      </c>
      <c r="X327" s="82">
        <f>-V327*2%</f>
        <v>80</v>
      </c>
      <c r="Z327" s="82">
        <f>H327+V327+W327+X327</f>
        <v>1944640</v>
      </c>
      <c r="AA327" s="80">
        <v>44751</v>
      </c>
      <c r="AB327" s="304" t="s">
        <v>59</v>
      </c>
      <c r="AC327" s="75" t="s">
        <v>47</v>
      </c>
    </row>
    <row r="328" spans="1:29" ht="15" customHeight="1">
      <c r="A328" s="234">
        <v>273</v>
      </c>
      <c r="B328" s="137">
        <v>44750.923611111109</v>
      </c>
      <c r="C328" s="327" t="s">
        <v>1233</v>
      </c>
      <c r="D328" s="10" t="s">
        <v>49</v>
      </c>
      <c r="E328" s="176" t="s">
        <v>1234</v>
      </c>
      <c r="F328" s="10" t="s">
        <v>979</v>
      </c>
      <c r="G328" s="10" t="s">
        <v>52</v>
      </c>
      <c r="H328" s="72">
        <v>3914000</v>
      </c>
      <c r="I328" s="10" t="s">
        <v>398</v>
      </c>
      <c r="J328" s="10" t="s">
        <v>38</v>
      </c>
      <c r="K328" s="64" t="s">
        <v>39</v>
      </c>
      <c r="L328" s="146">
        <v>1</v>
      </c>
      <c r="M328" s="146">
        <v>1</v>
      </c>
      <c r="N328" s="10" t="s">
        <v>1235</v>
      </c>
      <c r="O328" s="10" t="s">
        <v>1236</v>
      </c>
      <c r="P328" s="4" t="s">
        <v>42</v>
      </c>
      <c r="Q328" s="71" t="s">
        <v>127</v>
      </c>
      <c r="R328" s="75" t="s">
        <v>44</v>
      </c>
      <c r="T328" s="87" t="s">
        <v>472</v>
      </c>
      <c r="V328" s="82">
        <f>-1*4000</f>
        <v>-4000</v>
      </c>
      <c r="W328" s="82">
        <f>V328*11%</f>
        <v>-440</v>
      </c>
      <c r="X328" s="82">
        <f>-V328*2%</f>
        <v>80</v>
      </c>
      <c r="Z328" s="82">
        <f>H328+V328+W328+X328</f>
        <v>3909640</v>
      </c>
      <c r="AA328" s="80">
        <v>44751</v>
      </c>
      <c r="AB328" s="307" t="s">
        <v>66</v>
      </c>
      <c r="AC328" s="75" t="s">
        <v>47</v>
      </c>
    </row>
    <row r="329" spans="1:29" ht="15" customHeight="1">
      <c r="A329" s="234">
        <v>273</v>
      </c>
      <c r="B329" s="137">
        <v>44750.923611111109</v>
      </c>
      <c r="C329" s="327" t="s">
        <v>1233</v>
      </c>
      <c r="D329" s="10" t="s">
        <v>49</v>
      </c>
      <c r="E329" s="176" t="s">
        <v>1234</v>
      </c>
      <c r="F329" s="10" t="s">
        <v>979</v>
      </c>
      <c r="G329" s="10" t="s">
        <v>52</v>
      </c>
      <c r="H329" s="72"/>
      <c r="I329" s="10" t="s">
        <v>398</v>
      </c>
      <c r="J329" s="10" t="s">
        <v>38</v>
      </c>
      <c r="K329" s="64" t="s">
        <v>39</v>
      </c>
      <c r="L329" s="146">
        <v>1</v>
      </c>
      <c r="M329" s="146">
        <v>1</v>
      </c>
      <c r="N329" s="10" t="s">
        <v>1235</v>
      </c>
      <c r="O329" s="10" t="s">
        <v>1237</v>
      </c>
      <c r="P329" s="4" t="s">
        <v>42</v>
      </c>
      <c r="Q329" s="71" t="s">
        <v>127</v>
      </c>
      <c r="R329" s="75" t="s">
        <v>44</v>
      </c>
      <c r="T329" s="87" t="s">
        <v>472</v>
      </c>
      <c r="AA329" s="80">
        <v>44751</v>
      </c>
      <c r="AB329" s="308" t="s">
        <v>66</v>
      </c>
      <c r="AC329" s="75" t="s">
        <v>47</v>
      </c>
    </row>
    <row r="330" spans="1:29" ht="15" customHeight="1">
      <c r="A330" s="226">
        <v>274</v>
      </c>
      <c r="B330" s="137">
        <v>44751.237500000003</v>
      </c>
      <c r="C330" s="327" t="s">
        <v>1238</v>
      </c>
      <c r="D330" s="10" t="s">
        <v>49</v>
      </c>
      <c r="E330" s="176" t="s">
        <v>1239</v>
      </c>
      <c r="F330" s="10" t="s">
        <v>979</v>
      </c>
      <c r="G330" s="10" t="s">
        <v>52</v>
      </c>
      <c r="H330" s="72">
        <v>1949000</v>
      </c>
      <c r="I330" s="10" t="s">
        <v>398</v>
      </c>
      <c r="J330" s="10" t="s">
        <v>190</v>
      </c>
      <c r="K330" s="64" t="s">
        <v>39</v>
      </c>
      <c r="L330" s="146">
        <v>1</v>
      </c>
      <c r="M330" s="146">
        <v>1</v>
      </c>
      <c r="N330" s="10" t="s">
        <v>1240</v>
      </c>
      <c r="O330" s="10" t="s">
        <v>1241</v>
      </c>
      <c r="P330" s="4" t="s">
        <v>42</v>
      </c>
      <c r="Q330" s="71" t="s">
        <v>43</v>
      </c>
      <c r="R330" s="75" t="s">
        <v>44</v>
      </c>
      <c r="T330" s="87" t="s">
        <v>472</v>
      </c>
      <c r="V330" s="82">
        <f>-1*4000</f>
        <v>-4000</v>
      </c>
      <c r="W330" s="82">
        <f>V330*11%</f>
        <v>-440</v>
      </c>
      <c r="X330" s="82">
        <f>-V330*2%</f>
        <v>80</v>
      </c>
      <c r="Z330" s="82">
        <f>H330+V330+W330+X330</f>
        <v>1944640</v>
      </c>
      <c r="AA330" s="80">
        <v>44751</v>
      </c>
      <c r="AB330" s="176" t="s">
        <v>59</v>
      </c>
      <c r="AC330" s="75" t="s">
        <v>47</v>
      </c>
    </row>
    <row r="331" spans="1:29" ht="15" customHeight="1">
      <c r="A331" s="226">
        <v>274</v>
      </c>
      <c r="B331" s="137">
        <v>44751.240972222222</v>
      </c>
      <c r="C331" s="327" t="s">
        <v>1242</v>
      </c>
      <c r="D331" s="10" t="s">
        <v>49</v>
      </c>
      <c r="E331" s="176" t="s">
        <v>1243</v>
      </c>
      <c r="F331" s="10" t="s">
        <v>979</v>
      </c>
      <c r="G331" s="10" t="s">
        <v>52</v>
      </c>
      <c r="H331" s="72">
        <v>2229000</v>
      </c>
      <c r="I331" s="10" t="s">
        <v>398</v>
      </c>
      <c r="J331" s="10" t="s">
        <v>54</v>
      </c>
      <c r="K331" s="64" t="s">
        <v>39</v>
      </c>
      <c r="L331" s="146">
        <v>1</v>
      </c>
      <c r="M331" s="146">
        <v>1</v>
      </c>
      <c r="N331" s="10" t="s">
        <v>1244</v>
      </c>
      <c r="O331" s="10" t="s">
        <v>1245</v>
      </c>
      <c r="P331" s="4" t="s">
        <v>42</v>
      </c>
      <c r="Q331" s="10" t="s">
        <v>58</v>
      </c>
      <c r="R331" s="75" t="s">
        <v>44</v>
      </c>
      <c r="T331" s="87" t="s">
        <v>472</v>
      </c>
      <c r="V331" s="82">
        <f>-1*4000</f>
        <v>-4000</v>
      </c>
      <c r="W331" s="82">
        <f>V331*11%</f>
        <v>-440</v>
      </c>
      <c r="X331" s="82">
        <f>-V331*2%</f>
        <v>80</v>
      </c>
      <c r="Z331" s="82">
        <f>H331+V331+W331+X331</f>
        <v>2224640</v>
      </c>
      <c r="AA331" s="80">
        <v>44751</v>
      </c>
      <c r="AB331" s="304" t="s">
        <v>59</v>
      </c>
      <c r="AC331" s="75" t="s">
        <v>47</v>
      </c>
    </row>
    <row r="332" spans="1:29" ht="15" customHeight="1">
      <c r="A332" s="226">
        <v>275</v>
      </c>
      <c r="B332" s="137">
        <v>44751.281944444447</v>
      </c>
      <c r="C332" s="327" t="s">
        <v>1246</v>
      </c>
      <c r="D332" s="10" t="s">
        <v>49</v>
      </c>
      <c r="E332" s="176" t="s">
        <v>1247</v>
      </c>
      <c r="F332" s="10" t="s">
        <v>124</v>
      </c>
      <c r="G332" s="10" t="s">
        <v>36</v>
      </c>
      <c r="H332" s="72">
        <v>1945004</v>
      </c>
      <c r="I332" s="10" t="s">
        <v>398</v>
      </c>
      <c r="J332" s="10" t="s">
        <v>190</v>
      </c>
      <c r="K332" s="64" t="s">
        <v>39</v>
      </c>
      <c r="L332" s="146">
        <v>1</v>
      </c>
      <c r="M332" s="146">
        <v>1</v>
      </c>
      <c r="N332" s="10" t="s">
        <v>1248</v>
      </c>
      <c r="O332" s="10" t="s">
        <v>1249</v>
      </c>
      <c r="P332" s="4" t="s">
        <v>42</v>
      </c>
      <c r="Q332" s="71" t="s">
        <v>96</v>
      </c>
      <c r="R332" s="75" t="s">
        <v>44</v>
      </c>
      <c r="T332" s="87" t="s">
        <v>472</v>
      </c>
      <c r="Z332" s="82">
        <f>H332</f>
        <v>1945004</v>
      </c>
      <c r="AA332" s="80">
        <v>44751</v>
      </c>
      <c r="AB332" s="304" t="s">
        <v>59</v>
      </c>
      <c r="AC332" s="75" t="s">
        <v>47</v>
      </c>
    </row>
    <row r="333" spans="1:29" ht="15" customHeight="1">
      <c r="A333" s="226">
        <v>276</v>
      </c>
      <c r="B333" s="137">
        <v>44751.292361111111</v>
      </c>
      <c r="C333" s="327" t="s">
        <v>1250</v>
      </c>
      <c r="D333" s="10" t="s">
        <v>49</v>
      </c>
      <c r="E333" s="176" t="s">
        <v>1251</v>
      </c>
      <c r="F333" s="10" t="s">
        <v>979</v>
      </c>
      <c r="G333" s="10" t="s">
        <v>52</v>
      </c>
      <c r="H333" s="72">
        <v>2229000</v>
      </c>
      <c r="I333" s="10" t="s">
        <v>398</v>
      </c>
      <c r="J333" s="10" t="s">
        <v>54</v>
      </c>
      <c r="K333" s="64" t="s">
        <v>39</v>
      </c>
      <c r="L333" s="146">
        <v>1</v>
      </c>
      <c r="M333" s="146">
        <v>1</v>
      </c>
      <c r="N333" s="10" t="s">
        <v>1252</v>
      </c>
      <c r="O333" s="10" t="s">
        <v>1253</v>
      </c>
      <c r="P333" s="4" t="s">
        <v>57</v>
      </c>
      <c r="Q333" s="71" t="s">
        <v>58</v>
      </c>
      <c r="R333" s="75" t="s">
        <v>44</v>
      </c>
      <c r="T333" s="87" t="s">
        <v>472</v>
      </c>
      <c r="V333" s="82">
        <f>-1*4000</f>
        <v>-4000</v>
      </c>
      <c r="W333" s="82">
        <f>V333*11%</f>
        <v>-440</v>
      </c>
      <c r="X333" s="82">
        <f>-V333*2%</f>
        <v>80</v>
      </c>
      <c r="Z333" s="82">
        <f>H333+V333+W333+X333</f>
        <v>2224640</v>
      </c>
      <c r="AA333" s="80">
        <v>44751</v>
      </c>
      <c r="AB333" s="304" t="s">
        <v>59</v>
      </c>
      <c r="AC333" s="75" t="s">
        <v>47</v>
      </c>
    </row>
    <row r="334" spans="1:29" ht="15" customHeight="1">
      <c r="A334" s="226">
        <v>277</v>
      </c>
      <c r="B334" s="137">
        <v>44751.348611111112</v>
      </c>
      <c r="C334" s="327" t="s">
        <v>1254</v>
      </c>
      <c r="D334" s="10" t="s">
        <v>454</v>
      </c>
      <c r="E334" s="176" t="s">
        <v>1255</v>
      </c>
      <c r="F334" s="10" t="s">
        <v>979</v>
      </c>
      <c r="G334" s="10" t="s">
        <v>52</v>
      </c>
      <c r="H334" s="72">
        <v>1949000</v>
      </c>
      <c r="I334" s="10" t="s">
        <v>398</v>
      </c>
      <c r="J334" s="10" t="s">
        <v>190</v>
      </c>
      <c r="K334" s="64" t="s">
        <v>39</v>
      </c>
      <c r="L334" s="146">
        <v>1</v>
      </c>
      <c r="M334" s="146">
        <v>1</v>
      </c>
      <c r="N334" s="10" t="s">
        <v>1256</v>
      </c>
      <c r="O334" s="10" t="s">
        <v>1257</v>
      </c>
      <c r="P334" s="4" t="s">
        <v>57</v>
      </c>
      <c r="Q334" s="71" t="s">
        <v>58</v>
      </c>
      <c r="R334" s="75" t="s">
        <v>44</v>
      </c>
      <c r="T334" s="87" t="s">
        <v>472</v>
      </c>
      <c r="V334" s="82">
        <f>-1*4000</f>
        <v>-4000</v>
      </c>
      <c r="W334" s="82">
        <f>V334*11%</f>
        <v>-440</v>
      </c>
      <c r="X334" s="82">
        <f>-V334*2%</f>
        <v>80</v>
      </c>
      <c r="Z334" s="82">
        <f>H334+V334+W334+X334</f>
        <v>1944640</v>
      </c>
      <c r="AA334" s="80">
        <v>44751</v>
      </c>
      <c r="AB334" s="304" t="s">
        <v>59</v>
      </c>
      <c r="AC334" s="75" t="s">
        <v>47</v>
      </c>
    </row>
    <row r="335" spans="1:29" ht="15" customHeight="1">
      <c r="A335" s="226">
        <v>278</v>
      </c>
      <c r="B335" s="137">
        <v>44751.355555555558</v>
      </c>
      <c r="C335" s="327" t="s">
        <v>1258</v>
      </c>
      <c r="D335" s="10" t="s">
        <v>49</v>
      </c>
      <c r="E335" s="176" t="s">
        <v>1259</v>
      </c>
      <c r="F335" s="10" t="s">
        <v>124</v>
      </c>
      <c r="G335" s="10" t="s">
        <v>36</v>
      </c>
      <c r="H335" s="72">
        <v>1955004</v>
      </c>
      <c r="I335" s="10" t="s">
        <v>398</v>
      </c>
      <c r="J335" s="10" t="s">
        <v>38</v>
      </c>
      <c r="K335" s="64" t="s">
        <v>39</v>
      </c>
      <c r="L335" s="146">
        <v>1</v>
      </c>
      <c r="M335" s="146">
        <v>1</v>
      </c>
      <c r="N335" s="10" t="s">
        <v>1260</v>
      </c>
      <c r="O335" s="10" t="s">
        <v>1261</v>
      </c>
      <c r="P335" s="4" t="s">
        <v>42</v>
      </c>
      <c r="Q335" s="71" t="s">
        <v>180</v>
      </c>
      <c r="R335" s="75" t="s">
        <v>44</v>
      </c>
      <c r="T335" s="87" t="s">
        <v>472</v>
      </c>
      <c r="Z335" s="82">
        <f>H335</f>
        <v>1955004</v>
      </c>
      <c r="AA335" s="80">
        <v>44751</v>
      </c>
      <c r="AB335" s="307" t="s">
        <v>66</v>
      </c>
      <c r="AC335" s="75" t="s">
        <v>47</v>
      </c>
    </row>
    <row r="336" spans="1:29" ht="15" customHeight="1">
      <c r="A336" s="226">
        <v>279</v>
      </c>
      <c r="B336" s="137">
        <v>44751.366666666669</v>
      </c>
      <c r="C336" s="327" t="s">
        <v>1262</v>
      </c>
      <c r="D336" s="10" t="s">
        <v>546</v>
      </c>
      <c r="E336" s="176" t="s">
        <v>1263</v>
      </c>
      <c r="F336" s="10" t="s">
        <v>979</v>
      </c>
      <c r="G336" s="10" t="s">
        <v>52</v>
      </c>
      <c r="H336" s="72">
        <v>1949000</v>
      </c>
      <c r="I336" s="10" t="s">
        <v>398</v>
      </c>
      <c r="J336" s="10" t="s">
        <v>190</v>
      </c>
      <c r="K336" s="64" t="s">
        <v>39</v>
      </c>
      <c r="L336" s="146">
        <v>1</v>
      </c>
      <c r="M336" s="146">
        <v>1</v>
      </c>
      <c r="N336" s="10" t="s">
        <v>1264</v>
      </c>
      <c r="O336" s="10" t="s">
        <v>1265</v>
      </c>
      <c r="P336" s="4" t="s">
        <v>42</v>
      </c>
      <c r="Q336" s="71" t="s">
        <v>127</v>
      </c>
      <c r="R336" s="75" t="s">
        <v>44</v>
      </c>
      <c r="T336" s="87" t="s">
        <v>472</v>
      </c>
      <c r="V336" s="82">
        <f>-1*4000</f>
        <v>-4000</v>
      </c>
      <c r="W336" s="82">
        <f>V336*11%</f>
        <v>-440</v>
      </c>
      <c r="X336" s="82">
        <f>-V336*2%</f>
        <v>80</v>
      </c>
      <c r="Z336" s="82">
        <f>H336+V336+W336+X336</f>
        <v>1944640</v>
      </c>
      <c r="AA336" s="80">
        <v>44751</v>
      </c>
      <c r="AB336" s="176" t="s">
        <v>59</v>
      </c>
      <c r="AC336" s="75" t="s">
        <v>47</v>
      </c>
    </row>
    <row r="337" spans="1:29" ht="15" customHeight="1">
      <c r="A337" s="226">
        <v>280</v>
      </c>
      <c r="B337" s="137">
        <v>44751.384722222225</v>
      </c>
      <c r="C337" s="327" t="s">
        <v>1266</v>
      </c>
      <c r="D337" s="10" t="s">
        <v>454</v>
      </c>
      <c r="E337" s="176" t="s">
        <v>1267</v>
      </c>
      <c r="F337" s="10" t="s">
        <v>979</v>
      </c>
      <c r="G337" s="10" t="s">
        <v>445</v>
      </c>
      <c r="H337" s="72">
        <v>1959500</v>
      </c>
      <c r="I337" s="10" t="s">
        <v>398</v>
      </c>
      <c r="J337" s="10" t="s">
        <v>38</v>
      </c>
      <c r="K337" s="64" t="s">
        <v>39</v>
      </c>
      <c r="L337" s="146">
        <v>1</v>
      </c>
      <c r="M337" s="146">
        <v>1</v>
      </c>
      <c r="N337" s="10" t="s">
        <v>1268</v>
      </c>
      <c r="O337" s="10" t="s">
        <v>1269</v>
      </c>
      <c r="P337" s="4" t="s">
        <v>57</v>
      </c>
      <c r="Q337" s="71" t="s">
        <v>58</v>
      </c>
      <c r="R337" s="75" t="s">
        <v>44</v>
      </c>
      <c r="T337" s="87" t="s">
        <v>472</v>
      </c>
      <c r="V337" s="82">
        <f>-1*4500</f>
        <v>-4500</v>
      </c>
      <c r="W337" s="82">
        <f>V337*11%</f>
        <v>-495</v>
      </c>
      <c r="X337" s="82">
        <f>-V337*2%</f>
        <v>90</v>
      </c>
      <c r="Z337" s="82">
        <f>H337+V337+W337+X337</f>
        <v>1954595</v>
      </c>
      <c r="AA337" s="80">
        <v>44751</v>
      </c>
      <c r="AB337" s="307" t="s">
        <v>66</v>
      </c>
      <c r="AC337" s="75" t="s">
        <v>47</v>
      </c>
    </row>
    <row r="338" spans="1:29" ht="15" customHeight="1">
      <c r="A338" s="226">
        <v>281</v>
      </c>
      <c r="B338" s="137">
        <v>44751.392361111109</v>
      </c>
      <c r="C338" s="327" t="s">
        <v>1270</v>
      </c>
      <c r="D338" s="10" t="s">
        <v>325</v>
      </c>
      <c r="E338" s="176" t="s">
        <v>1271</v>
      </c>
      <c r="F338" s="10" t="s">
        <v>979</v>
      </c>
      <c r="G338" s="10" t="s">
        <v>52</v>
      </c>
      <c r="H338" s="72">
        <v>1959000</v>
      </c>
      <c r="I338" s="10" t="s">
        <v>398</v>
      </c>
      <c r="J338" s="10" t="s">
        <v>38</v>
      </c>
      <c r="K338" s="64" t="s">
        <v>39</v>
      </c>
      <c r="L338" s="146">
        <v>1</v>
      </c>
      <c r="M338" s="146">
        <v>1</v>
      </c>
      <c r="N338" s="10" t="s">
        <v>1272</v>
      </c>
      <c r="O338" s="10" t="s">
        <v>1273</v>
      </c>
      <c r="P338" s="4" t="s">
        <v>42</v>
      </c>
      <c r="Q338" s="71" t="s">
        <v>127</v>
      </c>
      <c r="R338" s="75" t="s">
        <v>44</v>
      </c>
      <c r="T338" s="87" t="s">
        <v>472</v>
      </c>
      <c r="V338" s="82">
        <f>-1*4000</f>
        <v>-4000</v>
      </c>
      <c r="W338" s="82">
        <f>V338*11%</f>
        <v>-440</v>
      </c>
      <c r="X338" s="82">
        <f>-V338*2%</f>
        <v>80</v>
      </c>
      <c r="Z338" s="82">
        <f>H338+V338+W338+X338</f>
        <v>1954640</v>
      </c>
      <c r="AA338" s="80">
        <v>44751</v>
      </c>
      <c r="AB338" s="308" t="s">
        <v>66</v>
      </c>
      <c r="AC338" s="75" t="s">
        <v>47</v>
      </c>
    </row>
    <row r="339" spans="1:29" ht="15" customHeight="1">
      <c r="A339" s="226">
        <v>282</v>
      </c>
      <c r="B339" s="137">
        <v>44751.393055555556</v>
      </c>
      <c r="C339" s="327" t="s">
        <v>1274</v>
      </c>
      <c r="D339" s="10" t="s">
        <v>49</v>
      </c>
      <c r="E339" s="176" t="s">
        <v>1275</v>
      </c>
      <c r="F339" s="10" t="s">
        <v>979</v>
      </c>
      <c r="G339" s="10" t="s">
        <v>52</v>
      </c>
      <c r="H339" s="72">
        <v>1949000</v>
      </c>
      <c r="I339" s="10" t="s">
        <v>398</v>
      </c>
      <c r="J339" s="10" t="s">
        <v>190</v>
      </c>
      <c r="K339" s="64" t="s">
        <v>39</v>
      </c>
      <c r="L339" s="146">
        <v>1</v>
      </c>
      <c r="M339" s="146">
        <v>1</v>
      </c>
      <c r="N339" s="10" t="s">
        <v>1276</v>
      </c>
      <c r="O339" s="10" t="s">
        <v>1277</v>
      </c>
      <c r="P339" s="4" t="s">
        <v>42</v>
      </c>
      <c r="Q339" s="71" t="s">
        <v>127</v>
      </c>
      <c r="R339" s="75" t="s">
        <v>44</v>
      </c>
      <c r="T339" s="87" t="s">
        <v>472</v>
      </c>
      <c r="V339" s="82">
        <f>-1*4000</f>
        <v>-4000</v>
      </c>
      <c r="W339" s="82">
        <f>V339*11%</f>
        <v>-440</v>
      </c>
      <c r="X339" s="82">
        <f>-V339*2%</f>
        <v>80</v>
      </c>
      <c r="Z339" s="82">
        <f>H339+V339+W339+X339</f>
        <v>1944640</v>
      </c>
      <c r="AA339" s="80">
        <v>44751</v>
      </c>
      <c r="AB339" s="176" t="s">
        <v>59</v>
      </c>
      <c r="AC339" s="75" t="s">
        <v>47</v>
      </c>
    </row>
    <row r="340" spans="1:29" ht="15" hidden="1" customHeight="1">
      <c r="A340" s="226">
        <v>283</v>
      </c>
      <c r="B340" s="212">
        <v>44751</v>
      </c>
      <c r="C340" s="71" t="s">
        <v>32</v>
      </c>
      <c r="D340" s="4" t="s">
        <v>49</v>
      </c>
      <c r="E340" s="176" t="s">
        <v>1278</v>
      </c>
      <c r="F340" s="4" t="s">
        <v>124</v>
      </c>
      <c r="G340" s="4" t="s">
        <v>36</v>
      </c>
      <c r="H340" s="149">
        <v>1955000</v>
      </c>
      <c r="I340" s="12" t="s">
        <v>1279</v>
      </c>
      <c r="J340" s="4" t="s">
        <v>38</v>
      </c>
      <c r="K340" s="48" t="s">
        <v>39</v>
      </c>
      <c r="L340" s="146">
        <v>1</v>
      </c>
      <c r="M340" s="146">
        <v>1</v>
      </c>
      <c r="N340" s="10" t="s">
        <v>1280</v>
      </c>
      <c r="O340" s="4" t="s">
        <v>1281</v>
      </c>
      <c r="P340" s="4" t="s">
        <v>42</v>
      </c>
      <c r="Q340" s="10" t="s">
        <v>58</v>
      </c>
      <c r="R340" s="75" t="s">
        <v>44</v>
      </c>
      <c r="T340" s="87" t="s">
        <v>472</v>
      </c>
      <c r="Z340" s="82">
        <f t="shared" ref="Z340:Z346" si="31">H340</f>
        <v>1955000</v>
      </c>
      <c r="AA340" s="80">
        <v>44751</v>
      </c>
      <c r="AB340" s="307" t="s">
        <v>66</v>
      </c>
      <c r="AC340" s="75" t="s">
        <v>47</v>
      </c>
    </row>
    <row r="341" spans="1:29" ht="15" hidden="1" customHeight="1">
      <c r="A341" s="226">
        <v>284</v>
      </c>
      <c r="B341" s="212">
        <v>44751</v>
      </c>
      <c r="C341" s="71" t="s">
        <v>32</v>
      </c>
      <c r="D341" s="4" t="s">
        <v>33</v>
      </c>
      <c r="E341" s="176" t="s">
        <v>1282</v>
      </c>
      <c r="F341" s="4" t="s">
        <v>124</v>
      </c>
      <c r="G341" s="4" t="s">
        <v>36</v>
      </c>
      <c r="H341" s="149">
        <v>2225000</v>
      </c>
      <c r="I341" s="12" t="s">
        <v>1283</v>
      </c>
      <c r="J341" s="4" t="s">
        <v>54</v>
      </c>
      <c r="K341" s="64" t="s">
        <v>39</v>
      </c>
      <c r="L341" s="146">
        <v>1</v>
      </c>
      <c r="M341" s="146">
        <v>1</v>
      </c>
      <c r="N341" s="10" t="s">
        <v>1284</v>
      </c>
      <c r="O341" s="121" t="s">
        <v>1285</v>
      </c>
      <c r="P341" s="4" t="s">
        <v>57</v>
      </c>
      <c r="Q341" s="10" t="s">
        <v>58</v>
      </c>
      <c r="R341" s="75" t="s">
        <v>44</v>
      </c>
      <c r="T341" s="87" t="s">
        <v>472</v>
      </c>
      <c r="Z341" s="82">
        <f t="shared" si="31"/>
        <v>2225000</v>
      </c>
      <c r="AA341" s="80">
        <v>44751</v>
      </c>
      <c r="AB341" s="176" t="s">
        <v>59</v>
      </c>
      <c r="AC341" s="75" t="s">
        <v>47</v>
      </c>
    </row>
    <row r="342" spans="1:29" ht="15" hidden="1" customHeight="1">
      <c r="A342" s="226">
        <v>285</v>
      </c>
      <c r="B342" s="212">
        <v>44751.393055555556</v>
      </c>
      <c r="C342" s="71" t="s">
        <v>32</v>
      </c>
      <c r="D342" s="4" t="s">
        <v>152</v>
      </c>
      <c r="E342" s="176" t="s">
        <v>1286</v>
      </c>
      <c r="F342" s="4" t="s">
        <v>124</v>
      </c>
      <c r="G342" s="4" t="s">
        <v>36</v>
      </c>
      <c r="H342" s="149">
        <v>2225000</v>
      </c>
      <c r="I342" s="177" t="s">
        <v>1287</v>
      </c>
      <c r="J342" s="4" t="s">
        <v>54</v>
      </c>
      <c r="K342" s="64" t="s">
        <v>39</v>
      </c>
      <c r="L342" s="146">
        <v>1</v>
      </c>
      <c r="M342" s="146">
        <v>1</v>
      </c>
      <c r="N342" s="10" t="s">
        <v>1288</v>
      </c>
      <c r="O342" s="120" t="s">
        <v>1289</v>
      </c>
      <c r="P342" s="4" t="s">
        <v>42</v>
      </c>
      <c r="Q342" s="71" t="s">
        <v>887</v>
      </c>
      <c r="R342" s="75" t="s">
        <v>44</v>
      </c>
      <c r="T342" s="87" t="s">
        <v>472</v>
      </c>
      <c r="Z342" s="82">
        <f t="shared" si="31"/>
        <v>2225000</v>
      </c>
      <c r="AA342" s="80">
        <v>44751</v>
      </c>
      <c r="AB342" s="304" t="s">
        <v>59</v>
      </c>
      <c r="AC342" s="75" t="s">
        <v>47</v>
      </c>
    </row>
    <row r="343" spans="1:29" ht="15" hidden="1" customHeight="1">
      <c r="A343" s="226">
        <v>286</v>
      </c>
      <c r="B343" s="210">
        <v>44734.609027777777</v>
      </c>
      <c r="C343" s="158" t="s">
        <v>32</v>
      </c>
      <c r="D343" s="158" t="s">
        <v>33</v>
      </c>
      <c r="E343" s="176" t="s">
        <v>1290</v>
      </c>
      <c r="F343" s="4" t="s">
        <v>124</v>
      </c>
      <c r="G343" s="4" t="s">
        <v>36</v>
      </c>
      <c r="H343" s="281">
        <v>1945000</v>
      </c>
      <c r="I343" s="64" t="s">
        <v>724</v>
      </c>
      <c r="J343" s="64" t="s">
        <v>190</v>
      </c>
      <c r="K343" s="64" t="s">
        <v>39</v>
      </c>
      <c r="L343" s="75">
        <v>1</v>
      </c>
      <c r="M343" s="75">
        <v>1</v>
      </c>
      <c r="N343" s="10" t="s">
        <v>1291</v>
      </c>
      <c r="O343" s="169" t="s">
        <v>1292</v>
      </c>
      <c r="P343" s="64" t="s">
        <v>42</v>
      </c>
      <c r="Q343" s="78" t="s">
        <v>58</v>
      </c>
      <c r="R343" s="75" t="s">
        <v>44</v>
      </c>
      <c r="T343" s="87" t="s">
        <v>472</v>
      </c>
      <c r="Z343" s="82">
        <f t="shared" si="31"/>
        <v>1945000</v>
      </c>
      <c r="AA343" s="80">
        <v>44751</v>
      </c>
      <c r="AB343" s="176" t="s">
        <v>59</v>
      </c>
      <c r="AC343" s="75" t="s">
        <v>47</v>
      </c>
    </row>
    <row r="344" spans="1:29" ht="15" customHeight="1">
      <c r="A344" s="226">
        <v>287</v>
      </c>
      <c r="B344" s="212">
        <v>44751.433333333334</v>
      </c>
      <c r="C344" s="329" t="s">
        <v>1293</v>
      </c>
      <c r="D344" s="4" t="s">
        <v>33</v>
      </c>
      <c r="E344" s="176" t="s">
        <v>1294</v>
      </c>
      <c r="F344" s="4" t="s">
        <v>124</v>
      </c>
      <c r="G344" s="4" t="s">
        <v>36</v>
      </c>
      <c r="H344" s="224">
        <v>1955001</v>
      </c>
      <c r="I344" s="12" t="s">
        <v>1295</v>
      </c>
      <c r="J344" s="4" t="s">
        <v>38</v>
      </c>
      <c r="K344" s="64" t="s">
        <v>39</v>
      </c>
      <c r="L344" s="146">
        <v>1</v>
      </c>
      <c r="M344" s="146">
        <v>1</v>
      </c>
      <c r="N344" s="10" t="s">
        <v>1019</v>
      </c>
      <c r="O344" s="169" t="s">
        <v>1296</v>
      </c>
      <c r="P344" s="64" t="s">
        <v>42</v>
      </c>
      <c r="Q344" s="78" t="s">
        <v>127</v>
      </c>
      <c r="R344" s="75" t="s">
        <v>44</v>
      </c>
      <c r="T344" s="87" t="s">
        <v>472</v>
      </c>
      <c r="Z344" s="82">
        <f t="shared" si="31"/>
        <v>1955001</v>
      </c>
      <c r="AA344" s="80">
        <v>44751</v>
      </c>
      <c r="AB344" s="307" t="s">
        <v>66</v>
      </c>
      <c r="AC344" s="75" t="s">
        <v>47</v>
      </c>
    </row>
    <row r="345" spans="1:29" ht="15" customHeight="1">
      <c r="A345" s="226">
        <v>288</v>
      </c>
      <c r="B345" s="137">
        <v>44751.461111111108</v>
      </c>
      <c r="C345" s="328" t="s">
        <v>1297</v>
      </c>
      <c r="D345" s="169" t="s">
        <v>33</v>
      </c>
      <c r="E345" s="176" t="s">
        <v>1298</v>
      </c>
      <c r="F345" s="10" t="s">
        <v>124</v>
      </c>
      <c r="G345" s="10" t="s">
        <v>36</v>
      </c>
      <c r="H345" s="72">
        <v>2225002</v>
      </c>
      <c r="I345" s="10" t="s">
        <v>398</v>
      </c>
      <c r="J345" s="4" t="s">
        <v>54</v>
      </c>
      <c r="K345" s="64" t="s">
        <v>39</v>
      </c>
      <c r="L345" s="146">
        <v>1</v>
      </c>
      <c r="M345" s="146">
        <v>1</v>
      </c>
      <c r="N345" s="10" t="s">
        <v>1299</v>
      </c>
      <c r="O345" s="169" t="s">
        <v>1300</v>
      </c>
      <c r="P345" s="4" t="s">
        <v>42</v>
      </c>
      <c r="Q345" s="78" t="s">
        <v>58</v>
      </c>
      <c r="R345" s="75" t="s">
        <v>44</v>
      </c>
      <c r="T345" s="87" t="s">
        <v>472</v>
      </c>
      <c r="Z345" s="82">
        <f t="shared" si="31"/>
        <v>2225002</v>
      </c>
      <c r="AA345" s="80">
        <v>44751</v>
      </c>
      <c r="AB345" s="176" t="s">
        <v>59</v>
      </c>
      <c r="AC345" s="75" t="s">
        <v>47</v>
      </c>
    </row>
    <row r="346" spans="1:29" ht="15" customHeight="1">
      <c r="A346" s="226">
        <v>289</v>
      </c>
      <c r="B346" s="212">
        <v>44751.467361111114</v>
      </c>
      <c r="C346" s="329" t="s">
        <v>1301</v>
      </c>
      <c r="D346" s="4" t="s">
        <v>33</v>
      </c>
      <c r="E346" s="176" t="s">
        <v>1302</v>
      </c>
      <c r="F346" s="4" t="s">
        <v>124</v>
      </c>
      <c r="G346" s="4" t="s">
        <v>36</v>
      </c>
      <c r="H346" s="224">
        <v>1945002</v>
      </c>
      <c r="I346" s="71" t="s">
        <v>558</v>
      </c>
      <c r="J346" s="4" t="s">
        <v>190</v>
      </c>
      <c r="K346" s="64" t="s">
        <v>39</v>
      </c>
      <c r="L346" s="146">
        <v>1</v>
      </c>
      <c r="M346" s="146">
        <v>1</v>
      </c>
      <c r="N346" s="10" t="s">
        <v>1303</v>
      </c>
      <c r="O346" s="169" t="s">
        <v>1304</v>
      </c>
      <c r="P346" s="4" t="s">
        <v>57</v>
      </c>
      <c r="Q346" s="78" t="s">
        <v>58</v>
      </c>
      <c r="R346" s="75" t="s">
        <v>44</v>
      </c>
      <c r="T346" s="87" t="s">
        <v>472</v>
      </c>
      <c r="Z346" s="82">
        <f t="shared" si="31"/>
        <v>1945002</v>
      </c>
      <c r="AA346" s="80">
        <v>44751</v>
      </c>
      <c r="AB346" s="304" t="s">
        <v>59</v>
      </c>
      <c r="AC346" s="75" t="s">
        <v>47</v>
      </c>
    </row>
    <row r="347" spans="1:29" ht="15" customHeight="1">
      <c r="A347" s="226">
        <v>290</v>
      </c>
      <c r="B347" s="137">
        <v>44751.504861111112</v>
      </c>
      <c r="C347" s="328" t="s">
        <v>1305</v>
      </c>
      <c r="D347" s="169" t="s">
        <v>49</v>
      </c>
      <c r="E347" s="176" t="s">
        <v>1306</v>
      </c>
      <c r="F347" s="10" t="s">
        <v>979</v>
      </c>
      <c r="G347" s="10" t="s">
        <v>52</v>
      </c>
      <c r="H347" s="72">
        <v>1949000</v>
      </c>
      <c r="I347" s="71" t="s">
        <v>398</v>
      </c>
      <c r="J347" s="4" t="s">
        <v>190</v>
      </c>
      <c r="K347" s="64" t="s">
        <v>39</v>
      </c>
      <c r="L347" s="146">
        <v>1</v>
      </c>
      <c r="M347" s="146">
        <v>1</v>
      </c>
      <c r="N347" s="10" t="s">
        <v>1307</v>
      </c>
      <c r="O347" s="169" t="s">
        <v>1308</v>
      </c>
      <c r="P347" s="4" t="s">
        <v>42</v>
      </c>
      <c r="Q347" s="71" t="s">
        <v>208</v>
      </c>
      <c r="R347" s="75" t="s">
        <v>44</v>
      </c>
      <c r="T347" s="87" t="s">
        <v>472</v>
      </c>
      <c r="V347" s="82">
        <f>-1*4000</f>
        <v>-4000</v>
      </c>
      <c r="W347" s="82">
        <f>V347*11%</f>
        <v>-440</v>
      </c>
      <c r="X347" s="82">
        <f>-V347*2%</f>
        <v>80</v>
      </c>
      <c r="Z347" s="82">
        <f>H347+V347+W347+X347</f>
        <v>1944640</v>
      </c>
      <c r="AA347" s="80">
        <v>44751</v>
      </c>
      <c r="AB347" s="304" t="s">
        <v>59</v>
      </c>
      <c r="AC347" s="75" t="s">
        <v>47</v>
      </c>
    </row>
    <row r="348" spans="1:29" ht="15" customHeight="1">
      <c r="A348" s="226">
        <v>300</v>
      </c>
      <c r="B348" s="137">
        <v>44751.517361111109</v>
      </c>
      <c r="C348" s="328" t="s">
        <v>1309</v>
      </c>
      <c r="D348" s="169" t="s">
        <v>49</v>
      </c>
      <c r="E348" s="176" t="s">
        <v>1310</v>
      </c>
      <c r="F348" s="10" t="s">
        <v>124</v>
      </c>
      <c r="G348" s="10" t="s">
        <v>36</v>
      </c>
      <c r="H348" s="72">
        <v>1945000</v>
      </c>
      <c r="I348" s="71" t="s">
        <v>398</v>
      </c>
      <c r="J348" s="4" t="s">
        <v>190</v>
      </c>
      <c r="K348" s="64" t="s">
        <v>39</v>
      </c>
      <c r="L348" s="146">
        <v>1</v>
      </c>
      <c r="M348" s="146">
        <v>1</v>
      </c>
      <c r="N348" s="10" t="s">
        <v>1311</v>
      </c>
      <c r="O348" s="169" t="s">
        <v>1312</v>
      </c>
      <c r="P348" s="4" t="s">
        <v>42</v>
      </c>
      <c r="Q348" s="71" t="s">
        <v>471</v>
      </c>
      <c r="R348" s="75" t="s">
        <v>44</v>
      </c>
      <c r="T348" s="87" t="s">
        <v>472</v>
      </c>
      <c r="Z348" s="82">
        <f>H348</f>
        <v>1945000</v>
      </c>
      <c r="AA348" s="80">
        <v>44751</v>
      </c>
      <c r="AB348" s="304" t="s">
        <v>59</v>
      </c>
      <c r="AC348" s="75" t="s">
        <v>47</v>
      </c>
    </row>
    <row r="349" spans="1:29" ht="15" customHeight="1">
      <c r="A349" s="226">
        <v>301</v>
      </c>
      <c r="B349" s="137">
        <v>44751.522916666669</v>
      </c>
      <c r="C349" s="328" t="s">
        <v>1313</v>
      </c>
      <c r="D349" s="169" t="s">
        <v>33</v>
      </c>
      <c r="E349" s="176" t="s">
        <v>1314</v>
      </c>
      <c r="F349" s="10" t="s">
        <v>979</v>
      </c>
      <c r="G349" s="10" t="s">
        <v>52</v>
      </c>
      <c r="H349" s="72">
        <v>3914000</v>
      </c>
      <c r="I349" s="71" t="s">
        <v>398</v>
      </c>
      <c r="J349" s="4" t="s">
        <v>38</v>
      </c>
      <c r="K349" s="64" t="s">
        <v>39</v>
      </c>
      <c r="L349" s="146">
        <v>1</v>
      </c>
      <c r="M349" s="146">
        <v>1</v>
      </c>
      <c r="N349" s="10" t="s">
        <v>1315</v>
      </c>
      <c r="O349" s="10" t="s">
        <v>1316</v>
      </c>
      <c r="P349" s="64" t="s">
        <v>57</v>
      </c>
      <c r="Q349" s="78" t="s">
        <v>58</v>
      </c>
      <c r="R349" s="75" t="s">
        <v>44</v>
      </c>
      <c r="T349" s="87" t="s">
        <v>472</v>
      </c>
      <c r="V349" s="82">
        <f>-1*4000</f>
        <v>-4000</v>
      </c>
      <c r="W349" s="82">
        <f>V349*11%</f>
        <v>-440</v>
      </c>
      <c r="X349" s="82">
        <f>-V349*2%</f>
        <v>80</v>
      </c>
      <c r="Z349" s="82">
        <f>H349+V349+W349+X349</f>
        <v>3909640</v>
      </c>
      <c r="AA349" s="80">
        <v>44751</v>
      </c>
      <c r="AB349" s="307" t="s">
        <v>66</v>
      </c>
      <c r="AC349" s="75" t="s">
        <v>47</v>
      </c>
    </row>
    <row r="350" spans="1:29" ht="15" customHeight="1">
      <c r="A350" s="226">
        <v>301</v>
      </c>
      <c r="B350" s="137">
        <v>44751.522916666669</v>
      </c>
      <c r="C350" s="328" t="s">
        <v>1313</v>
      </c>
      <c r="D350" s="169" t="s">
        <v>33</v>
      </c>
      <c r="E350" s="176" t="s">
        <v>1314</v>
      </c>
      <c r="F350" s="10" t="s">
        <v>979</v>
      </c>
      <c r="G350" s="10" t="s">
        <v>52</v>
      </c>
      <c r="I350" s="71" t="s">
        <v>398</v>
      </c>
      <c r="J350" s="4" t="s">
        <v>38</v>
      </c>
      <c r="K350" s="64" t="s">
        <v>39</v>
      </c>
      <c r="L350" s="146">
        <v>1</v>
      </c>
      <c r="M350" s="146">
        <v>1</v>
      </c>
      <c r="N350" s="10" t="s">
        <v>1315</v>
      </c>
      <c r="O350" s="10" t="s">
        <v>1317</v>
      </c>
      <c r="P350" s="64" t="s">
        <v>57</v>
      </c>
      <c r="Q350" s="78" t="s">
        <v>58</v>
      </c>
      <c r="R350" s="75" t="s">
        <v>44</v>
      </c>
      <c r="T350" s="87" t="s">
        <v>472</v>
      </c>
      <c r="AA350" s="80">
        <v>44751</v>
      </c>
      <c r="AB350" s="308" t="s">
        <v>66</v>
      </c>
      <c r="AC350" s="75" t="s">
        <v>47</v>
      </c>
    </row>
    <row r="351" spans="1:29" ht="15" hidden="1" customHeight="1">
      <c r="A351" s="226">
        <v>302</v>
      </c>
      <c r="B351" s="137">
        <v>44751.591666666667</v>
      </c>
      <c r="C351" s="71" t="s">
        <v>32</v>
      </c>
      <c r="D351" s="4" t="s">
        <v>152</v>
      </c>
      <c r="E351" s="176" t="s">
        <v>1318</v>
      </c>
      <c r="F351" s="10" t="s">
        <v>124</v>
      </c>
      <c r="G351" s="10" t="s">
        <v>36</v>
      </c>
      <c r="H351" s="149">
        <v>1955000</v>
      </c>
      <c r="I351" s="12" t="s">
        <v>1319</v>
      </c>
      <c r="J351" s="4" t="s">
        <v>38</v>
      </c>
      <c r="K351" s="64" t="s">
        <v>39</v>
      </c>
      <c r="L351" s="146">
        <v>1</v>
      </c>
      <c r="M351" s="146">
        <v>1</v>
      </c>
      <c r="N351" s="10" t="s">
        <v>1320</v>
      </c>
      <c r="O351" s="10" t="s">
        <v>1321</v>
      </c>
      <c r="P351" s="64" t="s">
        <v>42</v>
      </c>
      <c r="Q351" s="78" t="s">
        <v>887</v>
      </c>
      <c r="R351" s="75" t="s">
        <v>472</v>
      </c>
      <c r="T351" s="87" t="s">
        <v>472</v>
      </c>
      <c r="Z351" s="82">
        <f t="shared" ref="Z351:Z352" si="32">H351</f>
        <v>1955000</v>
      </c>
      <c r="AA351" s="80">
        <v>44751</v>
      </c>
      <c r="AB351" s="308" t="s">
        <v>66</v>
      </c>
      <c r="AC351" s="75" t="s">
        <v>47</v>
      </c>
    </row>
    <row r="352" spans="1:29" ht="15" hidden="1" customHeight="1">
      <c r="A352" s="226">
        <v>303</v>
      </c>
      <c r="B352" s="137">
        <v>44749.780555555553</v>
      </c>
      <c r="C352" s="296" t="s">
        <v>570</v>
      </c>
      <c r="D352" s="149" t="s">
        <v>33</v>
      </c>
      <c r="E352" s="297" t="s">
        <v>1322</v>
      </c>
      <c r="F352" s="10" t="s">
        <v>124</v>
      </c>
      <c r="G352" s="10" t="s">
        <v>36</v>
      </c>
      <c r="H352" s="149">
        <v>1945000</v>
      </c>
      <c r="I352" s="64" t="s">
        <v>724</v>
      </c>
      <c r="J352" s="64" t="s">
        <v>190</v>
      </c>
      <c r="K352" s="64" t="s">
        <v>39</v>
      </c>
      <c r="L352" s="75">
        <v>1</v>
      </c>
      <c r="M352" s="75">
        <v>1</v>
      </c>
      <c r="N352" s="10" t="s">
        <v>1323</v>
      </c>
      <c r="O352" s="64" t="s">
        <v>1324</v>
      </c>
      <c r="P352" s="64" t="s">
        <v>57</v>
      </c>
      <c r="Q352" s="78" t="s">
        <v>58</v>
      </c>
      <c r="R352" s="75" t="s">
        <v>44</v>
      </c>
      <c r="T352" s="87" t="s">
        <v>472</v>
      </c>
      <c r="Z352" s="82">
        <f t="shared" si="32"/>
        <v>1945000</v>
      </c>
      <c r="AA352" s="80">
        <v>44751</v>
      </c>
      <c r="AB352" s="176" t="s">
        <v>59</v>
      </c>
      <c r="AC352" s="75" t="s">
        <v>47</v>
      </c>
    </row>
    <row r="353" spans="1:29" ht="15" customHeight="1">
      <c r="A353" s="226">
        <v>303</v>
      </c>
      <c r="B353" s="212">
        <v>44751.642361111109</v>
      </c>
      <c r="C353" s="329" t="s">
        <v>1325</v>
      </c>
      <c r="D353" s="4" t="s">
        <v>33</v>
      </c>
      <c r="E353" s="173" t="s">
        <v>1326</v>
      </c>
      <c r="F353" s="10" t="s">
        <v>979</v>
      </c>
      <c r="G353" s="10" t="s">
        <v>52</v>
      </c>
      <c r="H353" s="224">
        <v>1959000</v>
      </c>
      <c r="I353" s="71" t="s">
        <v>398</v>
      </c>
      <c r="J353" s="4" t="s">
        <v>38</v>
      </c>
      <c r="K353" s="64" t="s">
        <v>39</v>
      </c>
      <c r="L353" s="75">
        <v>1</v>
      </c>
      <c r="M353" s="75">
        <v>1</v>
      </c>
      <c r="N353" s="10" t="s">
        <v>1327</v>
      </c>
      <c r="O353" s="229" t="s">
        <v>1328</v>
      </c>
      <c r="P353" s="4" t="s">
        <v>42</v>
      </c>
      <c r="Q353" s="71" t="s">
        <v>43</v>
      </c>
      <c r="R353" s="75" t="s">
        <v>44</v>
      </c>
      <c r="T353" s="87" t="s">
        <v>472</v>
      </c>
      <c r="V353" s="82">
        <f>-1*4000</f>
        <v>-4000</v>
      </c>
      <c r="W353" s="82">
        <f>V353*11%</f>
        <v>-440</v>
      </c>
      <c r="X353" s="82">
        <f>-V353*2%</f>
        <v>80</v>
      </c>
      <c r="Z353" s="82">
        <f>H353+V353+W353+X353</f>
        <v>1954640</v>
      </c>
      <c r="AA353" s="80">
        <v>44751</v>
      </c>
      <c r="AB353" s="306" t="s">
        <v>1329</v>
      </c>
      <c r="AC353" s="75" t="s">
        <v>47</v>
      </c>
    </row>
    <row r="354" spans="1:29" ht="15" customHeight="1">
      <c r="A354" s="226">
        <v>304</v>
      </c>
      <c r="B354" s="212">
        <v>44751.654861111114</v>
      </c>
      <c r="C354" s="329" t="s">
        <v>1330</v>
      </c>
      <c r="D354" s="4" t="s">
        <v>33</v>
      </c>
      <c r="E354" s="173" t="s">
        <v>1331</v>
      </c>
      <c r="F354" s="10" t="s">
        <v>979</v>
      </c>
      <c r="G354" s="10" t="s">
        <v>52</v>
      </c>
      <c r="H354" s="224">
        <v>1959000</v>
      </c>
      <c r="I354" s="71" t="s">
        <v>398</v>
      </c>
      <c r="J354" s="4" t="s">
        <v>38</v>
      </c>
      <c r="K354" s="64" t="s">
        <v>39</v>
      </c>
      <c r="L354" s="75">
        <v>1</v>
      </c>
      <c r="M354" s="75">
        <v>1</v>
      </c>
      <c r="N354" s="10" t="s">
        <v>1332</v>
      </c>
      <c r="O354" s="229" t="s">
        <v>1333</v>
      </c>
      <c r="P354" s="4" t="s">
        <v>42</v>
      </c>
      <c r="Q354" s="71" t="s">
        <v>127</v>
      </c>
      <c r="R354" s="75" t="s">
        <v>44</v>
      </c>
      <c r="T354" s="87" t="s">
        <v>472</v>
      </c>
      <c r="V354" s="82">
        <f>-1*4000</f>
        <v>-4000</v>
      </c>
      <c r="W354" s="82">
        <f>V354*11%</f>
        <v>-440</v>
      </c>
      <c r="X354" s="82">
        <f>-V354*2%</f>
        <v>80</v>
      </c>
      <c r="Z354" s="82">
        <f>H354+V354+W354+X354</f>
        <v>1954640</v>
      </c>
      <c r="AA354" s="80">
        <v>44751</v>
      </c>
      <c r="AB354" s="312" t="s">
        <v>1329</v>
      </c>
      <c r="AC354" s="75" t="s">
        <v>47</v>
      </c>
    </row>
    <row r="355" spans="1:29" ht="15" customHeight="1">
      <c r="A355" s="226">
        <v>305</v>
      </c>
      <c r="B355" s="212">
        <v>44751.677083333336</v>
      </c>
      <c r="C355" s="329" t="s">
        <v>1334</v>
      </c>
      <c r="D355" s="4" t="s">
        <v>152</v>
      </c>
      <c r="E355" s="238" t="s">
        <v>1335</v>
      </c>
      <c r="F355" s="10" t="s">
        <v>124</v>
      </c>
      <c r="G355" s="169" t="s">
        <v>36</v>
      </c>
      <c r="H355" s="224">
        <v>1955002</v>
      </c>
      <c r="I355" s="71" t="s">
        <v>398</v>
      </c>
      <c r="J355" s="64" t="s">
        <v>38</v>
      </c>
      <c r="K355" s="64" t="s">
        <v>39</v>
      </c>
      <c r="L355" s="75">
        <v>1</v>
      </c>
      <c r="M355" s="75">
        <v>1</v>
      </c>
      <c r="N355" s="10" t="s">
        <v>1336</v>
      </c>
      <c r="O355" s="229" t="s">
        <v>1337</v>
      </c>
      <c r="P355" s="64" t="s">
        <v>42</v>
      </c>
      <c r="Q355" s="78" t="s">
        <v>208</v>
      </c>
      <c r="R355" s="75" t="s">
        <v>44</v>
      </c>
      <c r="T355" s="87" t="s">
        <v>472</v>
      </c>
      <c r="Z355" s="82">
        <f>H355</f>
        <v>1955002</v>
      </c>
      <c r="AA355" s="80">
        <v>44751</v>
      </c>
      <c r="AB355" s="306" t="s">
        <v>1329</v>
      </c>
      <c r="AC355" s="75" t="s">
        <v>47</v>
      </c>
    </row>
    <row r="356" spans="1:29" ht="15" hidden="1" customHeight="1">
      <c r="A356" s="226">
        <v>306</v>
      </c>
      <c r="B356" s="232">
        <v>44751.679166666669</v>
      </c>
      <c r="C356" s="4" t="s">
        <v>32</v>
      </c>
      <c r="D356" s="4" t="s">
        <v>152</v>
      </c>
      <c r="E356" s="238" t="s">
        <v>1338</v>
      </c>
      <c r="F356" s="4" t="s">
        <v>124</v>
      </c>
      <c r="G356" s="4" t="s">
        <v>36</v>
      </c>
      <c r="H356" s="149">
        <v>13645000</v>
      </c>
      <c r="I356" s="12" t="s">
        <v>1339</v>
      </c>
      <c r="J356" s="64" t="s">
        <v>70</v>
      </c>
      <c r="K356" s="64" t="s">
        <v>39</v>
      </c>
      <c r="L356" s="75">
        <v>1</v>
      </c>
      <c r="M356" s="75">
        <v>1</v>
      </c>
      <c r="N356" s="10" t="s">
        <v>1340</v>
      </c>
      <c r="O356" s="4" t="s">
        <v>1341</v>
      </c>
      <c r="P356" s="64" t="s">
        <v>42</v>
      </c>
      <c r="Q356" s="78" t="s">
        <v>127</v>
      </c>
      <c r="R356" s="75" t="s">
        <v>44</v>
      </c>
      <c r="S356" s="64"/>
      <c r="T356" s="87" t="s">
        <v>472</v>
      </c>
      <c r="Z356" s="82">
        <f>H356</f>
        <v>13645000</v>
      </c>
      <c r="AA356" s="80">
        <v>44751</v>
      </c>
      <c r="AB356" s="306" t="s">
        <v>1329</v>
      </c>
      <c r="AC356" s="75" t="s">
        <v>47</v>
      </c>
    </row>
    <row r="357" spans="1:29" ht="15" hidden="1" customHeight="1">
      <c r="A357" s="226">
        <v>306</v>
      </c>
      <c r="B357" s="232">
        <v>44751.679166666669</v>
      </c>
      <c r="C357" s="4" t="s">
        <v>32</v>
      </c>
      <c r="D357" s="4" t="s">
        <v>152</v>
      </c>
      <c r="E357" s="238" t="s">
        <v>1338</v>
      </c>
      <c r="F357" s="4" t="s">
        <v>124</v>
      </c>
      <c r="G357" s="4" t="s">
        <v>36</v>
      </c>
      <c r="H357" s="149">
        <v>0</v>
      </c>
      <c r="I357" s="12" t="s">
        <v>1342</v>
      </c>
      <c r="J357" s="64" t="s">
        <v>75</v>
      </c>
      <c r="K357" s="64" t="s">
        <v>39</v>
      </c>
      <c r="L357" s="75">
        <v>0</v>
      </c>
      <c r="M357" s="75">
        <v>1</v>
      </c>
      <c r="N357" s="10" t="s">
        <v>1340</v>
      </c>
      <c r="O357" s="4" t="s">
        <v>1343</v>
      </c>
      <c r="P357" s="64" t="s">
        <v>42</v>
      </c>
      <c r="Q357" s="78" t="s">
        <v>127</v>
      </c>
      <c r="R357" s="75" t="s">
        <v>44</v>
      </c>
      <c r="S357" s="64"/>
      <c r="T357" s="87" t="s">
        <v>472</v>
      </c>
      <c r="AA357" s="80">
        <v>44751</v>
      </c>
      <c r="AB357" s="312" t="s">
        <v>1329</v>
      </c>
      <c r="AC357" s="75" t="s">
        <v>47</v>
      </c>
    </row>
    <row r="358" spans="1:29" ht="15" hidden="1" customHeight="1">
      <c r="A358" s="226">
        <v>306</v>
      </c>
      <c r="B358" s="232">
        <v>44751.679166666669</v>
      </c>
      <c r="C358" s="4" t="s">
        <v>32</v>
      </c>
      <c r="D358" s="4" t="s">
        <v>152</v>
      </c>
      <c r="E358" s="238" t="s">
        <v>1338</v>
      </c>
      <c r="F358" s="4" t="s">
        <v>124</v>
      </c>
      <c r="G358" s="4" t="s">
        <v>36</v>
      </c>
      <c r="H358" s="149">
        <v>0</v>
      </c>
      <c r="I358" s="12" t="s">
        <v>1342</v>
      </c>
      <c r="J358" s="64" t="s">
        <v>75</v>
      </c>
      <c r="K358" s="64" t="s">
        <v>39</v>
      </c>
      <c r="L358" s="75">
        <v>0</v>
      </c>
      <c r="M358" s="75">
        <v>1</v>
      </c>
      <c r="N358" s="10" t="s">
        <v>1340</v>
      </c>
      <c r="O358" s="4" t="s">
        <v>1344</v>
      </c>
      <c r="P358" s="64" t="s">
        <v>42</v>
      </c>
      <c r="Q358" s="78" t="s">
        <v>127</v>
      </c>
      <c r="R358" s="75" t="s">
        <v>44</v>
      </c>
      <c r="S358" s="64"/>
      <c r="T358" s="87" t="s">
        <v>472</v>
      </c>
      <c r="AA358" s="80">
        <v>44751</v>
      </c>
      <c r="AB358" s="312" t="s">
        <v>1329</v>
      </c>
      <c r="AC358" s="75" t="s">
        <v>47</v>
      </c>
    </row>
    <row r="359" spans="1:29" ht="15" hidden="1" customHeight="1">
      <c r="A359" s="226">
        <v>306</v>
      </c>
      <c r="B359" s="232">
        <v>44751.679166666669</v>
      </c>
      <c r="C359" s="4" t="s">
        <v>32</v>
      </c>
      <c r="D359" s="4" t="s">
        <v>152</v>
      </c>
      <c r="E359" s="238" t="s">
        <v>1338</v>
      </c>
      <c r="F359" s="4" t="s">
        <v>124</v>
      </c>
      <c r="G359" s="4" t="s">
        <v>36</v>
      </c>
      <c r="H359" s="149">
        <v>0</v>
      </c>
      <c r="I359" s="12" t="s">
        <v>1342</v>
      </c>
      <c r="J359" s="64" t="s">
        <v>75</v>
      </c>
      <c r="K359" s="64" t="s">
        <v>39</v>
      </c>
      <c r="L359" s="75">
        <v>0</v>
      </c>
      <c r="M359" s="75">
        <v>1</v>
      </c>
      <c r="N359" s="10" t="s">
        <v>1340</v>
      </c>
      <c r="O359" s="4" t="s">
        <v>1345</v>
      </c>
      <c r="P359" s="64" t="s">
        <v>42</v>
      </c>
      <c r="Q359" s="78" t="s">
        <v>127</v>
      </c>
      <c r="R359" s="75" t="s">
        <v>44</v>
      </c>
      <c r="S359" s="64"/>
      <c r="T359" s="87" t="s">
        <v>472</v>
      </c>
      <c r="AA359" s="80">
        <v>44751</v>
      </c>
      <c r="AB359" s="312" t="s">
        <v>1329</v>
      </c>
      <c r="AC359" s="75" t="s">
        <v>47</v>
      </c>
    </row>
    <row r="360" spans="1:29" ht="15" hidden="1" customHeight="1">
      <c r="A360" s="226">
        <v>306</v>
      </c>
      <c r="B360" s="232">
        <v>44751.679166666669</v>
      </c>
      <c r="C360" s="4" t="s">
        <v>32</v>
      </c>
      <c r="D360" s="4" t="s">
        <v>152</v>
      </c>
      <c r="E360" s="238" t="s">
        <v>1338</v>
      </c>
      <c r="F360" s="4" t="s">
        <v>124</v>
      </c>
      <c r="G360" s="4" t="s">
        <v>36</v>
      </c>
      <c r="H360" s="149">
        <v>0</v>
      </c>
      <c r="I360" s="12" t="s">
        <v>1342</v>
      </c>
      <c r="J360" s="64" t="s">
        <v>75</v>
      </c>
      <c r="K360" s="64" t="s">
        <v>39</v>
      </c>
      <c r="L360" s="75">
        <v>0</v>
      </c>
      <c r="M360" s="75">
        <v>1</v>
      </c>
      <c r="N360" s="10" t="s">
        <v>1340</v>
      </c>
      <c r="O360" s="4" t="s">
        <v>1346</v>
      </c>
      <c r="P360" s="64" t="s">
        <v>42</v>
      </c>
      <c r="Q360" s="78" t="s">
        <v>127</v>
      </c>
      <c r="R360" s="75" t="s">
        <v>44</v>
      </c>
      <c r="S360" s="64"/>
      <c r="T360" s="87" t="s">
        <v>472</v>
      </c>
      <c r="AA360" s="80">
        <v>44751</v>
      </c>
      <c r="AB360" s="312" t="s">
        <v>1329</v>
      </c>
      <c r="AC360" s="75" t="s">
        <v>47</v>
      </c>
    </row>
    <row r="361" spans="1:29" ht="15" hidden="1" customHeight="1">
      <c r="A361" s="226">
        <v>306</v>
      </c>
      <c r="B361" s="232">
        <v>44751.679166666669</v>
      </c>
      <c r="C361" s="4" t="s">
        <v>32</v>
      </c>
      <c r="D361" s="4" t="s">
        <v>152</v>
      </c>
      <c r="E361" s="238" t="s">
        <v>1338</v>
      </c>
      <c r="F361" s="4" t="s">
        <v>124</v>
      </c>
      <c r="G361" s="4" t="s">
        <v>36</v>
      </c>
      <c r="H361" s="149">
        <v>0</v>
      </c>
      <c r="I361" s="12" t="s">
        <v>1342</v>
      </c>
      <c r="J361" s="64" t="s">
        <v>75</v>
      </c>
      <c r="K361" s="64" t="s">
        <v>39</v>
      </c>
      <c r="L361" s="75">
        <v>0</v>
      </c>
      <c r="M361" s="75">
        <v>1</v>
      </c>
      <c r="N361" s="10" t="s">
        <v>1340</v>
      </c>
      <c r="O361" s="4" t="s">
        <v>1347</v>
      </c>
      <c r="P361" s="64" t="s">
        <v>42</v>
      </c>
      <c r="Q361" s="78" t="s">
        <v>127</v>
      </c>
      <c r="R361" s="75" t="s">
        <v>44</v>
      </c>
      <c r="S361" s="64"/>
      <c r="T361" s="87" t="s">
        <v>472</v>
      </c>
      <c r="AA361" s="80">
        <v>44751</v>
      </c>
      <c r="AB361" s="312" t="s">
        <v>1329</v>
      </c>
      <c r="AC361" s="75" t="s">
        <v>47</v>
      </c>
    </row>
    <row r="362" spans="1:29" ht="15" hidden="1" customHeight="1">
      <c r="A362" s="226">
        <v>306</v>
      </c>
      <c r="B362" s="232">
        <v>44751.679166666669</v>
      </c>
      <c r="C362" s="4" t="s">
        <v>32</v>
      </c>
      <c r="D362" s="4" t="s">
        <v>152</v>
      </c>
      <c r="E362" s="238" t="s">
        <v>1338</v>
      </c>
      <c r="F362" s="4" t="s">
        <v>124</v>
      </c>
      <c r="G362" s="4" t="s">
        <v>36</v>
      </c>
      <c r="H362" s="149">
        <v>0</v>
      </c>
      <c r="I362" s="12" t="s">
        <v>1342</v>
      </c>
      <c r="J362" s="64" t="s">
        <v>75</v>
      </c>
      <c r="K362" s="64" t="s">
        <v>39</v>
      </c>
      <c r="L362" s="75">
        <v>0</v>
      </c>
      <c r="M362" s="75">
        <v>1</v>
      </c>
      <c r="N362" s="10" t="s">
        <v>1340</v>
      </c>
      <c r="O362" s="4" t="s">
        <v>1348</v>
      </c>
      <c r="P362" s="64" t="s">
        <v>42</v>
      </c>
      <c r="Q362" s="78" t="s">
        <v>127</v>
      </c>
      <c r="R362" s="75" t="s">
        <v>44</v>
      </c>
      <c r="S362" s="64"/>
      <c r="T362" s="87" t="s">
        <v>472</v>
      </c>
      <c r="AA362" s="80">
        <v>44751</v>
      </c>
      <c r="AB362" s="312" t="s">
        <v>1329</v>
      </c>
      <c r="AC362" s="75" t="s">
        <v>47</v>
      </c>
    </row>
    <row r="363" spans="1:29" ht="15" customHeight="1">
      <c r="A363" s="226">
        <v>307</v>
      </c>
      <c r="B363" s="233">
        <v>44751.73541666667</v>
      </c>
      <c r="C363" s="332" t="s">
        <v>1349</v>
      </c>
      <c r="D363" s="230" t="s">
        <v>325</v>
      </c>
      <c r="E363" s="239" t="s">
        <v>1350</v>
      </c>
      <c r="F363" s="230" t="s">
        <v>124</v>
      </c>
      <c r="G363" s="230" t="s">
        <v>36</v>
      </c>
      <c r="H363" s="231">
        <v>1955002</v>
      </c>
      <c r="I363" s="12" t="s">
        <v>1351</v>
      </c>
      <c r="J363" s="64" t="s">
        <v>38</v>
      </c>
      <c r="K363" s="64" t="s">
        <v>39</v>
      </c>
      <c r="L363" s="75">
        <v>1</v>
      </c>
      <c r="M363" s="75">
        <v>1</v>
      </c>
      <c r="N363" s="10" t="s">
        <v>1352</v>
      </c>
      <c r="O363" s="4" t="s">
        <v>1353</v>
      </c>
      <c r="P363" s="4" t="s">
        <v>42</v>
      </c>
      <c r="Q363" s="10" t="s">
        <v>58</v>
      </c>
      <c r="R363" s="75" t="s">
        <v>44</v>
      </c>
      <c r="T363" s="87" t="s">
        <v>472</v>
      </c>
      <c r="Z363" s="82">
        <f>H363</f>
        <v>1955002</v>
      </c>
      <c r="AA363" s="80">
        <v>44751</v>
      </c>
      <c r="AB363" s="306" t="s">
        <v>1329</v>
      </c>
      <c r="AC363" s="75" t="s">
        <v>47</v>
      </c>
    </row>
    <row r="364" spans="1:29" ht="15" customHeight="1">
      <c r="A364" s="226">
        <v>308</v>
      </c>
      <c r="B364" s="233">
        <v>44751.75277777778</v>
      </c>
      <c r="C364" s="332" t="s">
        <v>1354</v>
      </c>
      <c r="D364" s="230" t="s">
        <v>33</v>
      </c>
      <c r="E364" s="239" t="s">
        <v>1355</v>
      </c>
      <c r="F364" s="230" t="s">
        <v>979</v>
      </c>
      <c r="G364" s="230" t="s">
        <v>52</v>
      </c>
      <c r="H364" s="231">
        <v>1959000</v>
      </c>
      <c r="I364" s="230" t="s">
        <v>398</v>
      </c>
      <c r="J364" s="64" t="s">
        <v>38</v>
      </c>
      <c r="K364" s="64" t="s">
        <v>39</v>
      </c>
      <c r="L364" s="75">
        <v>1</v>
      </c>
      <c r="M364" s="75">
        <v>1</v>
      </c>
      <c r="N364" s="10" t="s">
        <v>1356</v>
      </c>
      <c r="O364" s="4" t="s">
        <v>1357</v>
      </c>
      <c r="P364" s="4" t="s">
        <v>42</v>
      </c>
      <c r="Q364" s="71" t="s">
        <v>127</v>
      </c>
      <c r="R364" s="75" t="s">
        <v>44</v>
      </c>
      <c r="T364" s="87" t="s">
        <v>472</v>
      </c>
      <c r="V364" s="82">
        <f>-1*4000</f>
        <v>-4000</v>
      </c>
      <c r="W364" s="82">
        <f>V364*11%</f>
        <v>-440</v>
      </c>
      <c r="X364" s="82">
        <f>-V364*2%</f>
        <v>80</v>
      </c>
      <c r="Z364" s="82">
        <f>H364+V364+W364+X364</f>
        <v>1954640</v>
      </c>
      <c r="AA364" s="80">
        <v>44751</v>
      </c>
      <c r="AB364" s="312" t="s">
        <v>1329</v>
      </c>
      <c r="AC364" s="75" t="s">
        <v>47</v>
      </c>
    </row>
    <row r="365" spans="1:29" ht="15" customHeight="1">
      <c r="A365" s="226">
        <v>309</v>
      </c>
      <c r="B365" s="233">
        <v>44751.779166666667</v>
      </c>
      <c r="C365" s="332" t="s">
        <v>1358</v>
      </c>
      <c r="D365" s="230" t="s">
        <v>33</v>
      </c>
      <c r="E365" s="239" t="s">
        <v>1298</v>
      </c>
      <c r="F365" s="230" t="s">
        <v>124</v>
      </c>
      <c r="G365" s="230" t="s">
        <v>36</v>
      </c>
      <c r="H365" s="231">
        <v>1955003</v>
      </c>
      <c r="I365" s="230" t="s">
        <v>1359</v>
      </c>
      <c r="J365" s="64" t="s">
        <v>38</v>
      </c>
      <c r="K365" s="64" t="s">
        <v>39</v>
      </c>
      <c r="L365" s="75">
        <v>1</v>
      </c>
      <c r="M365" s="75">
        <v>1</v>
      </c>
      <c r="N365" s="10" t="s">
        <v>1299</v>
      </c>
      <c r="O365" s="4" t="s">
        <v>1360</v>
      </c>
      <c r="P365" s="4" t="s">
        <v>42</v>
      </c>
      <c r="Q365" s="10" t="s">
        <v>58</v>
      </c>
      <c r="R365" s="75" t="s">
        <v>44</v>
      </c>
      <c r="T365" s="87" t="s">
        <v>472</v>
      </c>
      <c r="Z365" s="82">
        <f t="shared" ref="Z365:Z366" si="33">H365</f>
        <v>1955003</v>
      </c>
      <c r="AA365" s="80">
        <v>44751</v>
      </c>
      <c r="AB365" s="312" t="s">
        <v>1329</v>
      </c>
      <c r="AC365" s="75" t="s">
        <v>47</v>
      </c>
    </row>
    <row r="366" spans="1:29" ht="15" hidden="1" customHeight="1">
      <c r="A366" s="226">
        <v>310</v>
      </c>
      <c r="B366" s="137">
        <v>44751.920138888891</v>
      </c>
      <c r="C366" s="71" t="s">
        <v>32</v>
      </c>
      <c r="D366" s="4" t="s">
        <v>33</v>
      </c>
      <c r="E366" s="173" t="s">
        <v>1361</v>
      </c>
      <c r="F366" s="230" t="s">
        <v>124</v>
      </c>
      <c r="G366" s="230" t="s">
        <v>36</v>
      </c>
      <c r="H366" s="149">
        <v>1955000</v>
      </c>
      <c r="I366" s="12" t="s">
        <v>1362</v>
      </c>
      <c r="J366" s="4" t="s">
        <v>38</v>
      </c>
      <c r="K366" s="64" t="s">
        <v>39</v>
      </c>
      <c r="L366" s="75">
        <v>1</v>
      </c>
      <c r="M366" s="75">
        <v>1</v>
      </c>
      <c r="N366" s="10" t="s">
        <v>1363</v>
      </c>
      <c r="O366" s="4" t="s">
        <v>1364</v>
      </c>
      <c r="P366" s="4" t="s">
        <v>42</v>
      </c>
      <c r="Q366" s="71" t="s">
        <v>234</v>
      </c>
      <c r="R366" s="75" t="s">
        <v>44</v>
      </c>
      <c r="T366" s="87" t="s">
        <v>472</v>
      </c>
      <c r="Z366" s="82">
        <f t="shared" si="33"/>
        <v>1955000</v>
      </c>
      <c r="AA366" s="80">
        <v>44751</v>
      </c>
      <c r="AB366" s="306" t="s">
        <v>1329</v>
      </c>
      <c r="AC366" s="75" t="s">
        <v>47</v>
      </c>
    </row>
    <row r="367" spans="1:29" ht="15" customHeight="1">
      <c r="A367" s="226">
        <v>311</v>
      </c>
      <c r="B367" s="244">
        <v>44751.584722222222</v>
      </c>
      <c r="C367" s="329" t="s">
        <v>1365</v>
      </c>
      <c r="D367" s="4" t="s">
        <v>152</v>
      </c>
      <c r="E367" s="173" t="s">
        <v>1366</v>
      </c>
      <c r="F367" s="230" t="s">
        <v>979</v>
      </c>
      <c r="G367" s="230" t="s">
        <v>52</v>
      </c>
      <c r="H367" s="76">
        <v>13649000</v>
      </c>
      <c r="I367" s="64" t="s">
        <v>398</v>
      </c>
      <c r="J367" s="64" t="s">
        <v>70</v>
      </c>
      <c r="K367" s="64" t="s">
        <v>39</v>
      </c>
      <c r="L367" s="75">
        <v>1</v>
      </c>
      <c r="M367" s="75">
        <v>1</v>
      </c>
      <c r="N367" s="10" t="s">
        <v>1367</v>
      </c>
      <c r="O367" s="240" t="s">
        <v>1368</v>
      </c>
      <c r="P367" s="4" t="s">
        <v>42</v>
      </c>
      <c r="Q367" s="10" t="s">
        <v>58</v>
      </c>
      <c r="R367" s="75" t="s">
        <v>44</v>
      </c>
      <c r="T367" s="87" t="s">
        <v>472</v>
      </c>
      <c r="V367" s="82">
        <f>-1*4000</f>
        <v>-4000</v>
      </c>
      <c r="W367" s="82">
        <f>V367*11%</f>
        <v>-440</v>
      </c>
      <c r="X367" s="82">
        <f>-V367*2%</f>
        <v>80</v>
      </c>
      <c r="Z367" s="82">
        <f>H367+V367+W367+X367</f>
        <v>13644640</v>
      </c>
      <c r="AA367" s="80">
        <v>44752</v>
      </c>
      <c r="AB367" s="306" t="s">
        <v>1329</v>
      </c>
      <c r="AC367" s="75" t="s">
        <v>47</v>
      </c>
    </row>
    <row r="368" spans="1:29" ht="15" customHeight="1">
      <c r="A368" s="226">
        <v>311</v>
      </c>
      <c r="B368" s="244">
        <v>44751.584722222222</v>
      </c>
      <c r="C368" s="329" t="s">
        <v>1365</v>
      </c>
      <c r="D368" s="4" t="s">
        <v>152</v>
      </c>
      <c r="E368" s="173" t="s">
        <v>1366</v>
      </c>
      <c r="F368" s="230" t="s">
        <v>979</v>
      </c>
      <c r="G368" s="230" t="s">
        <v>52</v>
      </c>
      <c r="H368" s="76">
        <v>0</v>
      </c>
      <c r="J368" s="64" t="s">
        <v>75</v>
      </c>
      <c r="K368" s="64" t="s">
        <v>39</v>
      </c>
      <c r="L368" s="75">
        <v>0</v>
      </c>
      <c r="M368" s="75">
        <v>1</v>
      </c>
      <c r="N368" s="10" t="s">
        <v>1367</v>
      </c>
      <c r="O368" s="240" t="s">
        <v>1369</v>
      </c>
      <c r="P368" s="4" t="s">
        <v>42</v>
      </c>
      <c r="Q368" s="10" t="s">
        <v>58</v>
      </c>
      <c r="R368" s="75" t="s">
        <v>44</v>
      </c>
      <c r="T368" s="87" t="s">
        <v>472</v>
      </c>
      <c r="AA368" s="80">
        <v>44752</v>
      </c>
      <c r="AB368" s="312" t="s">
        <v>1329</v>
      </c>
      <c r="AC368" s="75" t="s">
        <v>47</v>
      </c>
    </row>
    <row r="369" spans="1:29" ht="15" customHeight="1">
      <c r="A369" s="226">
        <v>311</v>
      </c>
      <c r="B369" s="244">
        <v>44751.584722222222</v>
      </c>
      <c r="C369" s="329" t="s">
        <v>1365</v>
      </c>
      <c r="D369" s="4" t="s">
        <v>152</v>
      </c>
      <c r="E369" s="173" t="s">
        <v>1366</v>
      </c>
      <c r="F369" s="230" t="s">
        <v>979</v>
      </c>
      <c r="G369" s="230" t="s">
        <v>52</v>
      </c>
      <c r="H369" s="76">
        <v>0</v>
      </c>
      <c r="J369" s="64" t="s">
        <v>75</v>
      </c>
      <c r="K369" s="64" t="s">
        <v>39</v>
      </c>
      <c r="L369" s="75">
        <v>0</v>
      </c>
      <c r="M369" s="75">
        <v>1</v>
      </c>
      <c r="N369" s="10" t="s">
        <v>1367</v>
      </c>
      <c r="O369" s="176" t="s">
        <v>1370</v>
      </c>
      <c r="P369" s="4" t="s">
        <v>42</v>
      </c>
      <c r="Q369" s="10" t="s">
        <v>58</v>
      </c>
      <c r="R369" s="75" t="s">
        <v>44</v>
      </c>
      <c r="T369" s="87" t="s">
        <v>472</v>
      </c>
      <c r="AA369" s="80">
        <v>44752</v>
      </c>
      <c r="AB369" s="312" t="s">
        <v>1329</v>
      </c>
      <c r="AC369" s="75" t="s">
        <v>47</v>
      </c>
    </row>
    <row r="370" spans="1:29" ht="15" customHeight="1">
      <c r="A370" s="226">
        <v>311</v>
      </c>
      <c r="B370" s="244">
        <v>44751.584722222222</v>
      </c>
      <c r="C370" s="329" t="s">
        <v>1365</v>
      </c>
      <c r="D370" s="4" t="s">
        <v>152</v>
      </c>
      <c r="E370" s="173" t="s">
        <v>1366</v>
      </c>
      <c r="F370" s="230" t="s">
        <v>979</v>
      </c>
      <c r="G370" s="230" t="s">
        <v>52</v>
      </c>
      <c r="H370" s="76">
        <v>0</v>
      </c>
      <c r="J370" s="64" t="s">
        <v>75</v>
      </c>
      <c r="K370" s="64" t="s">
        <v>39</v>
      </c>
      <c r="L370" s="75">
        <v>0</v>
      </c>
      <c r="M370" s="75">
        <v>1</v>
      </c>
      <c r="N370" s="10" t="s">
        <v>1367</v>
      </c>
      <c r="O370" s="10" t="s">
        <v>1371</v>
      </c>
      <c r="P370" s="4" t="s">
        <v>42</v>
      </c>
      <c r="Q370" s="10" t="s">
        <v>58</v>
      </c>
      <c r="R370" s="75" t="s">
        <v>44</v>
      </c>
      <c r="T370" s="87" t="s">
        <v>472</v>
      </c>
      <c r="AA370" s="80">
        <v>44752</v>
      </c>
      <c r="AB370" s="312" t="s">
        <v>1329</v>
      </c>
      <c r="AC370" s="75" t="s">
        <v>47</v>
      </c>
    </row>
    <row r="371" spans="1:29" ht="15" customHeight="1">
      <c r="A371" s="226">
        <v>311</v>
      </c>
      <c r="B371" s="244">
        <v>44751.584722222222</v>
      </c>
      <c r="C371" s="329" t="s">
        <v>1365</v>
      </c>
      <c r="D371" s="4" t="s">
        <v>152</v>
      </c>
      <c r="E371" s="173" t="s">
        <v>1366</v>
      </c>
      <c r="F371" s="230" t="s">
        <v>979</v>
      </c>
      <c r="G371" s="230" t="s">
        <v>52</v>
      </c>
      <c r="H371" s="76">
        <v>0</v>
      </c>
      <c r="J371" s="64" t="s">
        <v>75</v>
      </c>
      <c r="K371" s="64" t="s">
        <v>39</v>
      </c>
      <c r="L371" s="75">
        <v>0</v>
      </c>
      <c r="M371" s="75">
        <v>1</v>
      </c>
      <c r="N371" s="10" t="s">
        <v>1367</v>
      </c>
      <c r="O371" s="10" t="s">
        <v>1372</v>
      </c>
      <c r="P371" s="4" t="s">
        <v>42</v>
      </c>
      <c r="Q371" s="10" t="s">
        <v>58</v>
      </c>
      <c r="R371" s="75" t="s">
        <v>44</v>
      </c>
      <c r="T371" s="87" t="s">
        <v>472</v>
      </c>
      <c r="AA371" s="80">
        <v>44752</v>
      </c>
      <c r="AB371" s="312" t="s">
        <v>1329</v>
      </c>
      <c r="AC371" s="75" t="s">
        <v>47</v>
      </c>
    </row>
    <row r="372" spans="1:29" ht="15" customHeight="1">
      <c r="A372" s="226">
        <v>311</v>
      </c>
      <c r="B372" s="244">
        <v>44751.584722222222</v>
      </c>
      <c r="C372" s="329" t="s">
        <v>1365</v>
      </c>
      <c r="D372" s="4" t="s">
        <v>152</v>
      </c>
      <c r="E372" s="173" t="s">
        <v>1366</v>
      </c>
      <c r="F372" s="230" t="s">
        <v>979</v>
      </c>
      <c r="G372" s="230" t="s">
        <v>52</v>
      </c>
      <c r="H372" s="76">
        <v>0</v>
      </c>
      <c r="J372" s="64" t="s">
        <v>75</v>
      </c>
      <c r="K372" s="64" t="s">
        <v>39</v>
      </c>
      <c r="L372" s="75">
        <v>0</v>
      </c>
      <c r="M372" s="75">
        <v>1</v>
      </c>
      <c r="N372" s="10" t="s">
        <v>1367</v>
      </c>
      <c r="O372" s="10" t="s">
        <v>1373</v>
      </c>
      <c r="P372" s="4" t="s">
        <v>42</v>
      </c>
      <c r="Q372" s="10" t="s">
        <v>58</v>
      </c>
      <c r="R372" s="75" t="s">
        <v>44</v>
      </c>
      <c r="T372" s="87" t="s">
        <v>472</v>
      </c>
      <c r="AA372" s="80">
        <v>44752</v>
      </c>
      <c r="AB372" s="312" t="s">
        <v>1329</v>
      </c>
      <c r="AC372" s="75" t="s">
        <v>47</v>
      </c>
    </row>
    <row r="373" spans="1:29" ht="15" customHeight="1">
      <c r="A373" s="226">
        <v>311</v>
      </c>
      <c r="B373" s="244">
        <v>44751.584722222222</v>
      </c>
      <c r="C373" s="329" t="s">
        <v>1365</v>
      </c>
      <c r="D373" s="4" t="s">
        <v>152</v>
      </c>
      <c r="E373" s="173" t="s">
        <v>1366</v>
      </c>
      <c r="F373" s="230" t="s">
        <v>979</v>
      </c>
      <c r="G373" s="230" t="s">
        <v>52</v>
      </c>
      <c r="H373" s="76">
        <v>0</v>
      </c>
      <c r="J373" s="64" t="s">
        <v>75</v>
      </c>
      <c r="K373" s="64" t="s">
        <v>39</v>
      </c>
      <c r="L373" s="75">
        <v>0</v>
      </c>
      <c r="M373" s="75">
        <v>1</v>
      </c>
      <c r="N373" s="10" t="s">
        <v>1367</v>
      </c>
      <c r="O373" s="10" t="s">
        <v>1374</v>
      </c>
      <c r="P373" s="4" t="s">
        <v>42</v>
      </c>
      <c r="Q373" s="10" t="s">
        <v>58</v>
      </c>
      <c r="R373" s="75" t="s">
        <v>44</v>
      </c>
      <c r="T373" s="87" t="s">
        <v>472</v>
      </c>
      <c r="AA373" s="80">
        <v>44752</v>
      </c>
      <c r="AB373" s="312" t="s">
        <v>1329</v>
      </c>
      <c r="AC373" s="75" t="s">
        <v>47</v>
      </c>
    </row>
    <row r="374" spans="1:29" ht="15" customHeight="1">
      <c r="A374" s="226">
        <v>312</v>
      </c>
      <c r="B374" s="233">
        <v>44751.856944444444</v>
      </c>
      <c r="C374" s="332" t="s">
        <v>1375</v>
      </c>
      <c r="D374" s="230" t="s">
        <v>454</v>
      </c>
      <c r="E374" s="239" t="s">
        <v>1376</v>
      </c>
      <c r="F374" s="230" t="s">
        <v>124</v>
      </c>
      <c r="G374" s="230" t="s">
        <v>36</v>
      </c>
      <c r="H374" s="231">
        <v>1955003</v>
      </c>
      <c r="I374" s="230" t="s">
        <v>558</v>
      </c>
      <c r="J374" s="64" t="s">
        <v>38</v>
      </c>
      <c r="K374" s="64" t="s">
        <v>39</v>
      </c>
      <c r="L374" s="75">
        <v>1</v>
      </c>
      <c r="M374" s="75">
        <v>1</v>
      </c>
      <c r="N374" s="10" t="s">
        <v>1377</v>
      </c>
      <c r="O374" s="230" t="s">
        <v>1378</v>
      </c>
      <c r="P374" s="64" t="s">
        <v>57</v>
      </c>
      <c r="Q374" s="78" t="s">
        <v>58</v>
      </c>
      <c r="R374" s="75" t="s">
        <v>44</v>
      </c>
      <c r="T374" s="87" t="s">
        <v>472</v>
      </c>
      <c r="Z374" s="82">
        <f t="shared" ref="Z374:Z375" si="34">H374</f>
        <v>1955003</v>
      </c>
      <c r="AA374" s="80">
        <v>44752</v>
      </c>
      <c r="AB374" s="306" t="s">
        <v>1329</v>
      </c>
      <c r="AC374" s="75" t="s">
        <v>47</v>
      </c>
    </row>
    <row r="375" spans="1:29" s="96" customFormat="1" ht="15" hidden="1" customHeight="1">
      <c r="A375" s="95">
        <v>313</v>
      </c>
      <c r="B375" s="213">
        <v>44750</v>
      </c>
      <c r="C375" s="161" t="s">
        <v>570</v>
      </c>
      <c r="D375" s="160" t="s">
        <v>152</v>
      </c>
      <c r="E375" s="315" t="s">
        <v>1379</v>
      </c>
      <c r="F375" s="160" t="s">
        <v>124</v>
      </c>
      <c r="G375" s="160" t="s">
        <v>36</v>
      </c>
      <c r="H375" s="175">
        <v>2500000</v>
      </c>
      <c r="I375" s="235" t="s">
        <v>1380</v>
      </c>
      <c r="J375" s="160" t="s">
        <v>411</v>
      </c>
      <c r="K375" s="96" t="s">
        <v>234</v>
      </c>
      <c r="L375" s="95">
        <v>1</v>
      </c>
      <c r="M375" s="95">
        <v>1</v>
      </c>
      <c r="N375" s="162" t="s">
        <v>1381</v>
      </c>
      <c r="O375" s="162" t="s">
        <v>1382</v>
      </c>
      <c r="P375" s="160" t="s">
        <v>42</v>
      </c>
      <c r="Q375" s="161" t="s">
        <v>234</v>
      </c>
      <c r="R375" s="95" t="s">
        <v>44</v>
      </c>
      <c r="S375" s="95"/>
      <c r="T375" s="95" t="s">
        <v>44</v>
      </c>
      <c r="Z375" s="82">
        <f t="shared" si="34"/>
        <v>2500000</v>
      </c>
      <c r="AA375" s="100"/>
      <c r="AB375" s="68" t="s">
        <v>237</v>
      </c>
      <c r="AC375" s="75" t="s">
        <v>47</v>
      </c>
    </row>
    <row r="376" spans="1:29" ht="15" customHeight="1">
      <c r="A376" s="226">
        <v>314</v>
      </c>
      <c r="B376" s="137">
        <v>44751.984027777777</v>
      </c>
      <c r="C376" s="327" t="s">
        <v>1383</v>
      </c>
      <c r="D376" s="10" t="s">
        <v>49</v>
      </c>
      <c r="E376" s="316" t="s">
        <v>1384</v>
      </c>
      <c r="F376" s="10" t="s">
        <v>979</v>
      </c>
      <c r="G376" s="10" t="s">
        <v>52</v>
      </c>
      <c r="H376" s="317">
        <v>1959000</v>
      </c>
      <c r="I376" s="10" t="s">
        <v>398</v>
      </c>
      <c r="J376" s="4" t="s">
        <v>38</v>
      </c>
      <c r="K376" s="64" t="s">
        <v>39</v>
      </c>
      <c r="L376" s="75">
        <v>1</v>
      </c>
      <c r="M376" s="75">
        <v>1</v>
      </c>
      <c r="N376" s="10" t="s">
        <v>1385</v>
      </c>
      <c r="O376" s="10" t="s">
        <v>1386</v>
      </c>
      <c r="P376" s="4" t="s">
        <v>42</v>
      </c>
      <c r="Q376" s="71" t="s">
        <v>96</v>
      </c>
      <c r="R376" s="75" t="s">
        <v>44</v>
      </c>
      <c r="T376" s="87" t="s">
        <v>472</v>
      </c>
      <c r="V376" s="82">
        <f>-1*4000</f>
        <v>-4000</v>
      </c>
      <c r="W376" s="82">
        <f>V376*11%</f>
        <v>-440</v>
      </c>
      <c r="X376" s="82">
        <f>-V376*2%</f>
        <v>80</v>
      </c>
      <c r="Z376" s="82">
        <f>H376+V376+W376+X376</f>
        <v>1954640</v>
      </c>
      <c r="AA376" s="80">
        <v>44752</v>
      </c>
      <c r="AB376" s="306" t="s">
        <v>1329</v>
      </c>
      <c r="AC376" s="75" t="s">
        <v>47</v>
      </c>
    </row>
    <row r="377" spans="1:29" ht="15" hidden="1" customHeight="1">
      <c r="A377" s="226">
        <v>315</v>
      </c>
      <c r="B377" s="318">
        <v>44752.448611111111</v>
      </c>
      <c r="C377" s="71" t="s">
        <v>32</v>
      </c>
      <c r="D377" s="4" t="s">
        <v>454</v>
      </c>
      <c r="E377" s="298" t="s">
        <v>1387</v>
      </c>
      <c r="F377" s="4" t="s">
        <v>124</v>
      </c>
      <c r="G377" s="4" t="s">
        <v>36</v>
      </c>
      <c r="H377" s="149">
        <v>1955000</v>
      </c>
      <c r="I377" s="12" t="s">
        <v>1388</v>
      </c>
      <c r="J377" s="64" t="s">
        <v>38</v>
      </c>
      <c r="K377" s="64" t="s">
        <v>39</v>
      </c>
      <c r="L377" s="75">
        <v>1</v>
      </c>
      <c r="M377" s="75">
        <v>1</v>
      </c>
      <c r="N377" s="10" t="s">
        <v>1389</v>
      </c>
      <c r="O377" s="10" t="s">
        <v>1390</v>
      </c>
      <c r="P377" s="64" t="s">
        <v>57</v>
      </c>
      <c r="Q377" s="78" t="s">
        <v>58</v>
      </c>
      <c r="R377" s="75" t="s">
        <v>44</v>
      </c>
      <c r="T377" s="87" t="s">
        <v>472</v>
      </c>
      <c r="Z377" s="82">
        <f t="shared" ref="Z377:Z378" si="35">H377</f>
        <v>1955000</v>
      </c>
      <c r="AA377" s="80">
        <v>44752</v>
      </c>
      <c r="AB377" s="312" t="s">
        <v>1329</v>
      </c>
      <c r="AC377" s="75" t="s">
        <v>47</v>
      </c>
    </row>
    <row r="378" spans="1:29" ht="15" hidden="1" customHeight="1">
      <c r="A378" s="226">
        <v>316</v>
      </c>
      <c r="B378" s="318">
        <v>44751.754166666666</v>
      </c>
      <c r="C378" s="158" t="s">
        <v>32</v>
      </c>
      <c r="D378" s="157" t="s">
        <v>152</v>
      </c>
      <c r="E378" s="274" t="s">
        <v>1391</v>
      </c>
      <c r="F378" s="4" t="s">
        <v>124</v>
      </c>
      <c r="G378" s="4" t="s">
        <v>36</v>
      </c>
      <c r="H378" s="149">
        <v>1945000</v>
      </c>
      <c r="I378" s="71" t="s">
        <v>558</v>
      </c>
      <c r="J378" s="4" t="s">
        <v>38</v>
      </c>
      <c r="K378" s="64" t="s">
        <v>39</v>
      </c>
      <c r="L378" s="75">
        <v>1</v>
      </c>
      <c r="M378" s="75">
        <v>1</v>
      </c>
      <c r="N378" s="10" t="s">
        <v>1315</v>
      </c>
      <c r="O378" s="158" t="s">
        <v>1392</v>
      </c>
      <c r="P378" s="64" t="s">
        <v>57</v>
      </c>
      <c r="Q378" s="78" t="s">
        <v>57</v>
      </c>
      <c r="R378" s="75" t="s">
        <v>44</v>
      </c>
      <c r="T378" s="87" t="s">
        <v>472</v>
      </c>
      <c r="Z378" s="82">
        <f t="shared" si="35"/>
        <v>1945000</v>
      </c>
      <c r="AA378" s="80">
        <v>44752</v>
      </c>
      <c r="AB378" s="306" t="s">
        <v>1329</v>
      </c>
      <c r="AC378" s="75" t="s">
        <v>47</v>
      </c>
    </row>
    <row r="379" spans="1:29" ht="15" customHeight="1">
      <c r="A379" s="75">
        <v>317</v>
      </c>
      <c r="B379" s="325" t="s">
        <v>1393</v>
      </c>
      <c r="C379" s="273" t="s">
        <v>1394</v>
      </c>
      <c r="D379" s="4" t="s">
        <v>152</v>
      </c>
      <c r="E379" s="274" t="s">
        <v>1395</v>
      </c>
      <c r="F379" s="10" t="s">
        <v>979</v>
      </c>
      <c r="G379" s="10" t="s">
        <v>52</v>
      </c>
      <c r="H379" s="76">
        <v>2599000</v>
      </c>
      <c r="I379" s="64" t="s">
        <v>558</v>
      </c>
      <c r="J379" s="64" t="s">
        <v>38</v>
      </c>
      <c r="K379" s="64" t="s">
        <v>39</v>
      </c>
      <c r="L379" s="75">
        <v>1</v>
      </c>
      <c r="M379" s="75">
        <v>1</v>
      </c>
      <c r="N379" s="10" t="s">
        <v>1396</v>
      </c>
      <c r="O379" s="158" t="s">
        <v>1397</v>
      </c>
      <c r="P379" s="64" t="s">
        <v>42</v>
      </c>
      <c r="Q379" s="78" t="s">
        <v>1398</v>
      </c>
      <c r="R379" s="75" t="s">
        <v>44</v>
      </c>
      <c r="T379" s="87" t="s">
        <v>472</v>
      </c>
      <c r="V379" s="324">
        <f>-1*4000</f>
        <v>-4000</v>
      </c>
      <c r="W379" s="324">
        <f>V379*11%</f>
        <v>-440</v>
      </c>
      <c r="X379" s="324">
        <f>-V379*2%</f>
        <v>80</v>
      </c>
      <c r="Y379" s="257"/>
      <c r="Z379" s="324">
        <f>H379+V379+W379+X379</f>
        <v>2594640</v>
      </c>
      <c r="AA379" s="80">
        <v>44753</v>
      </c>
      <c r="AB379" s="306" t="s">
        <v>1329</v>
      </c>
      <c r="AC379" s="75" t="s">
        <v>47</v>
      </c>
    </row>
    <row r="380" spans="1:29" ht="15" customHeight="1">
      <c r="A380" s="75">
        <v>318</v>
      </c>
      <c r="B380" s="130" t="s">
        <v>1399</v>
      </c>
      <c r="C380" s="323" t="s">
        <v>1400</v>
      </c>
      <c r="D380" s="64" t="s">
        <v>152</v>
      </c>
      <c r="E380" s="258" t="s">
        <v>1401</v>
      </c>
      <c r="F380" s="10" t="s">
        <v>979</v>
      </c>
      <c r="G380" s="10" t="s">
        <v>52</v>
      </c>
      <c r="H380" s="76">
        <v>1949000</v>
      </c>
      <c r="I380" s="64" t="s">
        <v>398</v>
      </c>
      <c r="J380" s="64" t="s">
        <v>38</v>
      </c>
      <c r="K380" s="64" t="s">
        <v>39</v>
      </c>
      <c r="L380" s="75">
        <v>1</v>
      </c>
      <c r="M380" s="75">
        <v>1</v>
      </c>
      <c r="N380" s="10" t="s">
        <v>1402</v>
      </c>
      <c r="O380" s="254" t="s">
        <v>1403</v>
      </c>
      <c r="P380" s="64" t="s">
        <v>42</v>
      </c>
      <c r="Q380" s="78" t="s">
        <v>208</v>
      </c>
      <c r="R380" s="75" t="s">
        <v>44</v>
      </c>
      <c r="T380" s="87" t="s">
        <v>472</v>
      </c>
      <c r="V380" s="82">
        <f>-1*4000</f>
        <v>-4000</v>
      </c>
      <c r="W380" s="82">
        <f>V380*11%</f>
        <v>-440</v>
      </c>
      <c r="X380" s="82">
        <f>-V380*2%</f>
        <v>80</v>
      </c>
      <c r="Z380" s="82">
        <f>H380+V380+W380+X380</f>
        <v>1944640</v>
      </c>
      <c r="AB380" s="304" t="s">
        <v>1404</v>
      </c>
      <c r="AC380" s="75" t="s">
        <v>47</v>
      </c>
    </row>
    <row r="381" spans="1:29" s="83" customFormat="1" ht="15" customHeight="1">
      <c r="A381" s="90"/>
      <c r="B381" s="131"/>
      <c r="L381" s="90"/>
      <c r="M381" s="90"/>
      <c r="Q381" s="112"/>
      <c r="R381" s="299"/>
      <c r="S381" s="90"/>
      <c r="T381" s="300"/>
      <c r="U381" s="84"/>
      <c r="V381" s="84"/>
      <c r="W381" s="84"/>
      <c r="X381" s="84"/>
      <c r="Y381" s="84"/>
      <c r="Z381" s="84"/>
      <c r="AA381" s="283"/>
      <c r="AB381" s="204"/>
    </row>
    <row r="382" spans="1:29" ht="15" customHeight="1">
      <c r="I382" s="76">
        <f>SUM(H3:H380)</f>
        <v>827218902</v>
      </c>
      <c r="U382" s="82">
        <f>SUM(U3:U380)</f>
        <v>-70683.584999999992</v>
      </c>
      <c r="V382" s="82">
        <f>SUM(V3:V380)</f>
        <v>-638961.44999999995</v>
      </c>
      <c r="W382" s="82">
        <f>SUM(W3:W380)</f>
        <v>-70285.7595</v>
      </c>
      <c r="X382" s="82">
        <f>SUM(X3:X380)</f>
        <v>12186.976500000001</v>
      </c>
      <c r="Z382" s="82">
        <f>SUM(Z3:Z380)</f>
        <v>826451158.18199992</v>
      </c>
      <c r="AB382" s="190" t="s">
        <v>1405</v>
      </c>
    </row>
    <row r="383" spans="1:29" ht="15" customHeight="1">
      <c r="I383" s="76">
        <f>Z382</f>
        <v>826451158.18199992</v>
      </c>
      <c r="W383" s="82"/>
      <c r="X383" s="82">
        <f>SUM(U382:X382)</f>
        <v>-767743.81799999997</v>
      </c>
      <c r="Z383" s="82">
        <f>Z382-X382</f>
        <v>826438971.20549989</v>
      </c>
    </row>
    <row r="384" spans="1:29" s="85" customFormat="1" ht="15" customHeight="1">
      <c r="A384" s="93"/>
      <c r="B384" s="132"/>
      <c r="I384" s="86">
        <f>I382-I383</f>
        <v>767743.8180000782</v>
      </c>
      <c r="K384" s="86"/>
      <c r="L384" s="93"/>
      <c r="M384" s="93"/>
      <c r="Q384" s="113"/>
      <c r="R384" s="301"/>
      <c r="S384" s="93"/>
      <c r="T384" s="302"/>
      <c r="U384" s="79"/>
      <c r="V384" s="79"/>
      <c r="W384" s="79"/>
      <c r="X384" s="94"/>
      <c r="Y384" s="79"/>
      <c r="Z384" s="79"/>
      <c r="AA384" s="191"/>
      <c r="AB384" s="192"/>
      <c r="AC384" s="93"/>
    </row>
    <row r="385" spans="7:26" ht="15" customHeight="1">
      <c r="G385" s="64" t="s">
        <v>1406</v>
      </c>
      <c r="I385" s="76">
        <f>I384+X383</f>
        <v>7.8231096267700195E-8</v>
      </c>
    </row>
    <row r="386" spans="7:26" ht="15" customHeight="1">
      <c r="Z386" s="81">
        <f ca="1">SUM(Z386)</f>
        <v>0</v>
      </c>
    </row>
    <row r="387" spans="7:26" ht="15" customHeight="1">
      <c r="G387" s="333">
        <f>I383-640000</f>
        <v>825811158.18199992</v>
      </c>
    </row>
  </sheetData>
  <autoFilter ref="A2:BM385" xr:uid="{427C38E9-25A7-49F2-A800-6F136A636B4F}">
    <filterColumn colId="2">
      <filters blank="1">
        <filter val="DB2022061303885"/>
        <filter val="DB2022061503894"/>
        <filter val="DB2022061503895"/>
        <filter val="DB2022061603896"/>
        <filter val="DB2022061703898"/>
        <filter val="DB2022061703901"/>
        <filter val="DB2022061703903"/>
        <filter val="DB2022061803905"/>
        <filter val="DB2022062003908"/>
        <filter val="DB2022062103909"/>
        <filter val="DB2022062203911"/>
        <filter val="DB2022062203912"/>
        <filter val="DB2022062203913"/>
        <filter val="DB2022062203916"/>
        <filter val="DB2022062203917"/>
        <filter val="DB2022062203918"/>
        <filter val="DB2022062303919"/>
        <filter val="DB2022062303921"/>
        <filter val="DB2022062303922"/>
        <filter val="DB2022062303923"/>
        <filter val="DB2022062303926"/>
        <filter val="DB2022062403928"/>
        <filter val="DB2022062403929"/>
        <filter val="DB2022062403930"/>
        <filter val="DB2022062403931"/>
        <filter val="DB2022062403932"/>
        <filter val="DB2022062403936"/>
        <filter val="DB2022062503938"/>
        <filter val="DB2022062603940"/>
        <filter val="DB2022062603941"/>
        <filter val="DB2022062703942"/>
        <filter val="DB2022062703943"/>
        <filter val="DB2022062703946"/>
        <filter val="DB2022062703947"/>
        <filter val="DB2022062703948"/>
        <filter val="DB2022062703949"/>
        <filter val="DB2022062803952"/>
        <filter val="DB2022062803953"/>
        <filter val="DB2022062803954"/>
        <filter val="DB2022062803956"/>
        <filter val="DB2022062803960"/>
        <filter val="DB2022062803963"/>
        <filter val="DB2022062803964"/>
        <filter val="DB2022062803965"/>
        <filter val="DB2022062903966"/>
        <filter val="DB2022062903967"/>
        <filter val="DB2022062903969"/>
        <filter val="DB2022062903971"/>
        <filter val="DB2022062903972"/>
        <filter val="DB2022062903974"/>
        <filter val="DB2022062903975"/>
        <filter val="DB2022062903976"/>
        <filter val="DB2022063003977"/>
        <filter val="DB2022063003979"/>
        <filter val="DB2022063003980"/>
        <filter val="DB2022063003981"/>
        <filter val="DB2022063003982"/>
        <filter val="DB2022063003983"/>
        <filter val="DB2022063003984"/>
        <filter val="DB2022063003986"/>
        <filter val="DB2022063003988"/>
        <filter val="DB2022070103989"/>
        <filter val="DB2022070103990"/>
        <filter val="DB2022070103991"/>
        <filter val="DB2022070103992"/>
        <filter val="DB2022070103993"/>
        <filter val="DB2022070103994"/>
        <filter val="DB2022070103996"/>
        <filter val="DB2022070204003"/>
        <filter val="DB2022070204004"/>
        <filter val="DB2022070204007"/>
        <filter val="DB2022070204008"/>
        <filter val="DB2022070204009"/>
        <filter val="DB2022070204011"/>
        <filter val="DB2022070204012"/>
        <filter val="DB2022070304013"/>
        <filter val="DB2022070304016"/>
        <filter val="DB2022070404017"/>
        <filter val="DB2022070404018"/>
        <filter val="DB2022070404019"/>
        <filter val="DB2022070404020"/>
        <filter val="DB2022070404021"/>
        <filter val="DB2022070404022"/>
        <filter val="DB2022070404023"/>
        <filter val="DB2022070404024"/>
        <filter val="DB2022070404025"/>
        <filter val="DB2022070404026"/>
        <filter val="DB2022070404027"/>
        <filter val="DB2022070404028"/>
        <filter val="DB2022070404029"/>
        <filter val="DB2022070404030"/>
        <filter val="DB2022070404031"/>
        <filter val="DB2022070404033"/>
        <filter val="DB2022070404035"/>
        <filter val="DB2022070404036"/>
        <filter val="DB2022070404037"/>
        <filter val="DB2022070404038"/>
        <filter val="DB2022070504040"/>
        <filter val="DB2022070504041"/>
        <filter val="DB2022070504042"/>
        <filter val="DB2022070504045"/>
        <filter val="DB2022070504046"/>
        <filter val="DB2022070504047"/>
        <filter val="DB2022070504048"/>
        <filter val="DB2022070504049"/>
        <filter val="DB2022070504050"/>
        <filter val="DB2022070504051"/>
        <filter val="DB2022070504052"/>
        <filter val="DB2022070504053"/>
        <filter val="DB2022070504054"/>
        <filter val="DB2022070504056"/>
        <filter val="DB2022070504057"/>
        <filter val="DB2022070504059"/>
        <filter val="DB2022070504060"/>
        <filter val="DB2022070504062"/>
        <filter val="DB2022070504063"/>
        <filter val="DB2022070504074"/>
        <filter val="DB2022070504075"/>
        <filter val="DB2022070504078"/>
        <filter val="DB2022070504079"/>
        <filter val="DB2022070504082"/>
        <filter val="DB2022070504085"/>
        <filter val="DB2022070604086"/>
        <filter val="DB2022070604090"/>
        <filter val="DB2022070604091"/>
        <filter val="DB2022070604092"/>
        <filter val="DB2022070604093"/>
        <filter val="DB2022070604096"/>
        <filter val="DB2022070604098"/>
        <filter val="DB2022070604099"/>
        <filter val="DB2022070604100"/>
        <filter val="DB2022070604101"/>
        <filter val="DB2022070604102"/>
        <filter val="DB2022070604103"/>
        <filter val="DB2022070604105"/>
        <filter val="DB2022070604106"/>
        <filter val="DB2022070604107"/>
        <filter val="DB2022070604108"/>
        <filter val="DB2022070604109"/>
        <filter val="DB2022070604110"/>
        <filter val="DB2022070604111"/>
        <filter val="DB2022070604112"/>
        <filter val="DB2022070604113"/>
        <filter val="DB2022070604115"/>
        <filter val="DB2022070604118"/>
        <filter val="DB2022070704121"/>
        <filter val="DB2022070704122"/>
        <filter val="DB2022070704124"/>
        <filter val="DB2022070704125"/>
        <filter val="DB2022070704126"/>
        <filter val="DB2022070704127"/>
        <filter val="DB2022070704132"/>
        <filter val="DB2022070704140"/>
        <filter val="DB2022070704142"/>
        <filter val="DB2022070704144"/>
        <filter val="DB2022070704146"/>
        <filter val="DB2022070704147"/>
        <filter val="DB2022070704150"/>
        <filter val="DB2022070704154"/>
        <filter val="DB2022070704159"/>
        <filter val="DB2022070704160"/>
        <filter val="DB2022070704161"/>
        <filter val="DB2022070704162"/>
        <filter val="DB2022070704163"/>
        <filter val="DB2022070704164"/>
        <filter val="DB2022070704165"/>
        <filter val="DB2022070704166"/>
        <filter val="DB2022070704167"/>
        <filter val="DB2022070704168"/>
        <filter val="DB2022070704169"/>
        <filter val="DB2022070704170"/>
        <filter val="DB2022070704172"/>
        <filter val="DB2022070804177"/>
        <filter val="DB2022070804179"/>
        <filter val="DB2022070804180"/>
        <filter val="DB2022070804181"/>
        <filter val="DB2022070804183"/>
        <filter val="DB2022070804184"/>
        <filter val="DB2022070804185"/>
        <filter val="DB2022070804186"/>
        <filter val="DB2022070804187"/>
        <filter val="DB2022070804188"/>
        <filter val="DB2022070804190"/>
        <filter val="DB2022070804192"/>
        <filter val="DB2022070804193"/>
        <filter val="DB2022070804194"/>
        <filter val="DB2022070804195"/>
        <filter val="DB2022070804196"/>
        <filter val="DB2022070804198"/>
        <filter val="DB2022070804199"/>
        <filter val="DB2022070804200"/>
        <filter val="DB2022070804202"/>
        <filter val="DB2022070804203"/>
        <filter val="DB2022070804204"/>
        <filter val="DB2022070804208"/>
        <filter val="DB2022070804209"/>
        <filter val="DB2022070804210"/>
        <filter val="DB2022070804211"/>
        <filter val="DB2022070804216"/>
        <filter val="DB2022070804217"/>
        <filter val="DB2022070804219"/>
        <filter val="DB2022070804220"/>
        <filter val="DB2022070804221"/>
        <filter val="DB2022070804222"/>
        <filter val="DB2022070804225"/>
        <filter val="DB2022070804226"/>
        <filter val="DB2022070804227"/>
        <filter val="DB2022070904228"/>
        <filter val="DB2022070904229"/>
        <filter val="DB2022070904230"/>
        <filter val="DB2022070904231"/>
        <filter val="DB2022070904232"/>
        <filter val="DB2022070904233"/>
        <filter val="DB2022070904234"/>
        <filter val="DB2022070904237"/>
        <filter val="DB2022070904238"/>
        <filter val="DB2022070904239"/>
        <filter val="DB2022070904240"/>
        <filter val="DB2022070904241"/>
        <filter val="DB2022070904242"/>
        <filter val="DB2022070904246"/>
        <filter val="DB2022070904247"/>
        <filter val="DB2022070904248"/>
        <filter val="DB2022070904253"/>
        <filter val="DB2022070904255"/>
        <filter val="DB2022070904257"/>
        <filter val="DB2022070904259"/>
        <filter val="DB2022070904261"/>
        <filter val="DB2022070904263"/>
        <filter val="DB2022070904265"/>
        <filter val="DB2022070904269"/>
        <filter val="DB2022070904271"/>
      </filters>
    </filterColumn>
  </autoFilter>
  <mergeCells count="3">
    <mergeCell ref="A1:R1"/>
    <mergeCell ref="T1:Z1"/>
    <mergeCell ref="A164:A165"/>
  </mergeCells>
  <conditionalFormatting sqref="E199">
    <cfRule type="duplicateValues" dxfId="84" priority="52"/>
  </conditionalFormatting>
  <conditionalFormatting sqref="E217">
    <cfRule type="duplicateValues" dxfId="83" priority="43"/>
  </conditionalFormatting>
  <conditionalFormatting sqref="E218 E208 E189:E190 E210:E216">
    <cfRule type="duplicateValues" dxfId="82" priority="53"/>
  </conditionalFormatting>
  <conditionalFormatting sqref="E219">
    <cfRule type="duplicateValues" dxfId="81" priority="51"/>
  </conditionalFormatting>
  <conditionalFormatting sqref="E220">
    <cfRule type="duplicateValues" dxfId="80" priority="50"/>
  </conditionalFormatting>
  <conditionalFormatting sqref="E221">
    <cfRule type="duplicateValues" dxfId="79" priority="49"/>
  </conditionalFormatting>
  <conditionalFormatting sqref="E241">
    <cfRule type="duplicateValues" dxfId="78" priority="41"/>
    <cfRule type="duplicateValues" dxfId="77" priority="42"/>
  </conditionalFormatting>
  <conditionalFormatting sqref="E243:E245">
    <cfRule type="duplicateValues" dxfId="76" priority="40"/>
  </conditionalFormatting>
  <conditionalFormatting sqref="E260">
    <cfRule type="duplicateValues" dxfId="75" priority="38"/>
  </conditionalFormatting>
  <conditionalFormatting sqref="E261:E264">
    <cfRule type="duplicateValues" dxfId="74" priority="36"/>
  </conditionalFormatting>
  <conditionalFormatting sqref="E275 E277:E280 E268">
    <cfRule type="duplicateValues" dxfId="73" priority="35"/>
  </conditionalFormatting>
  <conditionalFormatting sqref="E289:E293 E295">
    <cfRule type="duplicateValues" dxfId="72" priority="34"/>
  </conditionalFormatting>
  <conditionalFormatting sqref="E294">
    <cfRule type="duplicateValues" dxfId="71" priority="33"/>
  </conditionalFormatting>
  <conditionalFormatting sqref="E314:E319">
    <cfRule type="duplicateValues" dxfId="70" priority="31"/>
  </conditionalFormatting>
  <conditionalFormatting sqref="E320:E323">
    <cfRule type="duplicateValues" dxfId="69" priority="29"/>
  </conditionalFormatting>
  <conditionalFormatting sqref="E353:E354">
    <cfRule type="duplicateValues" dxfId="68" priority="20"/>
  </conditionalFormatting>
  <conditionalFormatting sqref="E356">
    <cfRule type="duplicateValues" dxfId="67" priority="19"/>
  </conditionalFormatting>
  <conditionalFormatting sqref="E357">
    <cfRule type="duplicateValues" dxfId="66" priority="18"/>
  </conditionalFormatting>
  <conditionalFormatting sqref="E358">
    <cfRule type="duplicateValues" dxfId="65" priority="17"/>
  </conditionalFormatting>
  <conditionalFormatting sqref="E359">
    <cfRule type="duplicateValues" dxfId="64" priority="16"/>
  </conditionalFormatting>
  <conditionalFormatting sqref="E360">
    <cfRule type="duplicateValues" dxfId="63" priority="15"/>
  </conditionalFormatting>
  <conditionalFormatting sqref="E361">
    <cfRule type="duplicateValues" dxfId="62" priority="14"/>
  </conditionalFormatting>
  <conditionalFormatting sqref="E362">
    <cfRule type="duplicateValues" dxfId="61" priority="13"/>
  </conditionalFormatting>
  <conditionalFormatting sqref="E366">
    <cfRule type="duplicateValues" dxfId="60" priority="12"/>
  </conditionalFormatting>
  <conditionalFormatting sqref="E367">
    <cfRule type="duplicateValues" dxfId="59" priority="11"/>
  </conditionalFormatting>
  <conditionalFormatting sqref="E368">
    <cfRule type="duplicateValues" dxfId="58" priority="10"/>
  </conditionalFormatting>
  <conditionalFormatting sqref="E369">
    <cfRule type="duplicateValues" dxfId="57" priority="9"/>
  </conditionalFormatting>
  <conditionalFormatting sqref="E370">
    <cfRule type="duplicateValues" dxfId="56" priority="8"/>
  </conditionalFormatting>
  <conditionalFormatting sqref="E371">
    <cfRule type="duplicateValues" dxfId="55" priority="7"/>
  </conditionalFormatting>
  <conditionalFormatting sqref="E372">
    <cfRule type="duplicateValues" dxfId="54" priority="6"/>
  </conditionalFormatting>
  <conditionalFormatting sqref="E373">
    <cfRule type="duplicateValues" dxfId="53" priority="5"/>
  </conditionalFormatting>
  <conditionalFormatting sqref="E378">
    <cfRule type="duplicateValues" dxfId="52" priority="4"/>
  </conditionalFormatting>
  <conditionalFormatting sqref="E379">
    <cfRule type="duplicateValues" dxfId="51" priority="2"/>
  </conditionalFormatting>
  <conditionalFormatting sqref="O53">
    <cfRule type="duplicateValues" dxfId="50" priority="59"/>
  </conditionalFormatting>
  <conditionalFormatting sqref="O80:O82">
    <cfRule type="duplicateValues" dxfId="49" priority="63"/>
  </conditionalFormatting>
  <conditionalFormatting sqref="O245">
    <cfRule type="duplicateValues" dxfId="48" priority="39"/>
  </conditionalFormatting>
  <conditionalFormatting sqref="O260">
    <cfRule type="duplicateValues" dxfId="47" priority="37"/>
  </conditionalFormatting>
  <conditionalFormatting sqref="O314:O319">
    <cfRule type="duplicateValues" dxfId="46" priority="30"/>
  </conditionalFormatting>
  <conditionalFormatting sqref="O342">
    <cfRule type="duplicateValues" dxfId="45" priority="28"/>
  </conditionalFormatting>
  <conditionalFormatting sqref="O343">
    <cfRule type="duplicateValues" dxfId="44" priority="24"/>
    <cfRule type="duplicateValues" dxfId="43" priority="25"/>
  </conditionalFormatting>
  <conditionalFormatting sqref="O344:O348">
    <cfRule type="duplicateValues" dxfId="42" priority="64"/>
    <cfRule type="duplicateValues" dxfId="41" priority="65"/>
  </conditionalFormatting>
  <conditionalFormatting sqref="O378">
    <cfRule type="duplicateValues" dxfId="40" priority="3"/>
  </conditionalFormatting>
  <conditionalFormatting sqref="O379">
    <cfRule type="duplicateValues" dxfId="39" priority="1"/>
  </conditionalFormatting>
  <dataValidations count="4">
    <dataValidation type="list" allowBlank="1" showInputMessage="1" showErrorMessage="1" sqref="P1:P82 P84:P135 P241:P242 P137:P229 P256:P1048576" xr:uid="{20501C97-FE52-4D73-B4CB-23B74E29AA49}">
      <formula1>"BRI Group, YBM BRILiaN, Umum"</formula1>
    </dataValidation>
    <dataValidation type="list" allowBlank="1" showInputMessage="1" showErrorMessage="1" sqref="J137:J139 J1:J6 J12:J25 J108:J125 J128:J135 J32:J101 J142:J181 AE8 J188:J210 J217:J259 J261:J275 J277:J282 J284 J287:J323 J340:J343 J345:J356 J363:J367 J374:J1048576" xr:uid="{666F0751-BDDC-496D-B053-DD7178DF11F2}">
      <formula1>"Kambing Standar, Kambing Medium, Kambing Premium, 1/7 Sapi, 1/7 Sapi Standar, 1/7 Sapi Premium, Sapi, Sapi Standar, Sapi Premium"</formula1>
    </dataValidation>
    <dataValidation type="list" showInputMessage="1" showErrorMessage="1" sqref="J140:J141" xr:uid="{52D9C934-A8E1-48EA-B2F8-D605C9266F5C}">
      <formula1>"Kambing Standar, Kambing Medium, Kambing Premium, 1/7 Sapi, 1/7 Sapi Standar, 1/7 Sapi Premium, Sapi"</formula1>
    </dataValidation>
    <dataValidation type="list" allowBlank="1" showInputMessage="1" showErrorMessage="1" sqref="AA1:AA1048576" xr:uid="{5258BFFF-71CD-451F-B47C-EC5A19E85F7D}">
      <formula1>$AB$3:$AB$17</formula1>
    </dataValidation>
  </dataValidations>
  <hyperlinks>
    <hyperlink ref="I356" r:id="rId1" xr:uid="{D029BE8A-ABB4-47EE-B053-3616C39E05F9}"/>
    <hyperlink ref="I366" r:id="rId2" xr:uid="{F3CFCC28-EA06-45E7-ABCF-CB86DCA975D2}"/>
    <hyperlink ref="I363" r:id="rId3" xr:uid="{A308747C-3567-4E5F-9C70-95A3D04F01B3}"/>
    <hyperlink ref="I357:I362" r:id="rId4" display="Bukti Transfer Kurban Moh Noeroel Fadjari.jfif" xr:uid="{2E2AA5DD-6F68-4E6D-BD06-A07942BB9A7C}"/>
    <hyperlink ref="I351" r:id="rId5" xr:uid="{FEF4C0E6-09D3-49E2-B339-698900BE0061}"/>
    <hyperlink ref="I344" r:id="rId6" xr:uid="{600DEC7C-5957-401A-B31D-FDB8366E693D}"/>
    <hyperlink ref="I342" r:id="rId7" xr:uid="{0E1B80B2-6178-4A6C-962E-084DCDAE3356}"/>
    <hyperlink ref="I341" r:id="rId8" xr:uid="{ABD461B6-AD5A-41B5-91BA-DBB26F098D1F}"/>
    <hyperlink ref="I340" r:id="rId9" xr:uid="{8A87F81F-2A35-4E10-ACFE-138D1305B5CF}"/>
    <hyperlink ref="I327" r:id="rId10" xr:uid="{37FC5B47-3BC7-446B-B007-37791B1845AD}"/>
    <hyperlink ref="I320" r:id="rId11" xr:uid="{DAF4F974-411E-47BB-85D4-23AA922421DB}"/>
    <hyperlink ref="I297" r:id="rId12" xr:uid="{A2C289B8-C72F-4EF3-A0BB-21A6231094A9}"/>
    <hyperlink ref="I296" r:id="rId13" xr:uid="{0E001119-240C-4771-840F-2D9E31D9F20D}"/>
    <hyperlink ref="I295" r:id="rId14" xr:uid="{1E99AC43-47AB-4288-ADCA-4FF5DB5356F2}"/>
    <hyperlink ref="I292" r:id="rId15" xr:uid="{E2230CA4-E229-4A9E-AC44-83577F279358}"/>
    <hyperlink ref="I301" r:id="rId16" xr:uid="{CE77B3C1-DA91-4675-9F00-BFDC2DFE506B}"/>
    <hyperlink ref="I291" r:id="rId17" xr:uid="{0DB15F2F-32C1-4521-8D67-F01DD4BEA4A6}"/>
    <hyperlink ref="I288" r:id="rId18" xr:uid="{C2B18AFE-36A6-4F72-81D3-2D64F58DEC51}"/>
    <hyperlink ref="I280" r:id="rId19" xr:uid="{53C5915B-AA51-475A-97BB-11B1F6DBF298}"/>
    <hyperlink ref="I279" r:id="rId20" xr:uid="{CE48194F-C991-4738-944A-5E3C69F9FEF9}"/>
    <hyperlink ref="I268" r:id="rId21" xr:uid="{482CD3B8-C8FD-4952-BF6E-010E4A6548C8}"/>
    <hyperlink ref="I264" r:id="rId22" xr:uid="{2663EA88-BB94-48D9-8EDD-209EDD621A50}"/>
    <hyperlink ref="I263" r:id="rId23" xr:uid="{0B0161C4-84BE-4290-B5AF-AB4FC9C32CCF}"/>
    <hyperlink ref="I262" r:id="rId24" xr:uid="{D763F76F-0281-4607-9BDE-FDD408D8B320}"/>
    <hyperlink ref="I261" r:id="rId25" xr:uid="{40935EB4-EC3A-470B-9E23-F1407C845CB8}"/>
    <hyperlink ref="I260" r:id="rId26" xr:uid="{47A5DB4B-D7A3-478E-A907-88E69FD1D4D0}"/>
    <hyperlink ref="I257" r:id="rId27" xr:uid="{03F7AB7D-B5EA-43AD-9B8B-B956D1869121}"/>
    <hyperlink ref="I247" r:id="rId28" xr:uid="{A45D5022-1F97-42AA-BCD8-B67C2924036E}"/>
    <hyperlink ref="I246" r:id="rId29" xr:uid="{09D116C9-9CF1-44D2-AE10-58C73BBD1FF3}"/>
    <hyperlink ref="I245" r:id="rId30" xr:uid="{FFE35B1A-4A15-4FC4-A4F9-F99FFFE575F4}"/>
    <hyperlink ref="I244" r:id="rId31" xr:uid="{C8FE1B1E-6F21-4356-BD96-4DEA4E226386}"/>
    <hyperlink ref="I243" r:id="rId32" xr:uid="{80FD6676-E338-4CDC-A109-609559E25B85}"/>
    <hyperlink ref="I211:I216" r:id="rId33" display="Tf an Hery Nurbyantoko" xr:uid="{C9593A7E-35A0-4158-BFEA-AAC12C8130AD}"/>
    <hyperlink ref="I182:I187" r:id="rId34" display="Bukti Transfer Kurban Aris Prasetyo.jpg" xr:uid="{00E7D71F-5AC3-4A5D-80A4-CF79333EA86F}"/>
    <hyperlink ref="I141:I142" r:id="rId35" display="Tf Boghie Nara" xr:uid="{2B8D95C2-B49B-4E0E-AC06-13828E6235B3}"/>
    <hyperlink ref="I217" r:id="rId36" xr:uid="{2B824439-B435-4330-BB71-E33C41F09A4D}"/>
    <hyperlink ref="I88" r:id="rId37" xr:uid="{C4305AEB-1210-4A04-8DC6-A8280AF16BCA}"/>
    <hyperlink ref="I51" r:id="rId38" xr:uid="{9BDD8229-6481-43D0-AB47-B7C82335214C}"/>
    <hyperlink ref="I221" r:id="rId39" xr:uid="{1B5C3A04-71BA-4B9A-A640-BA625CEDEF59}"/>
    <hyperlink ref="I220" r:id="rId40" xr:uid="{71F4EBD1-1013-4646-8072-B2FB0C6C32BD}"/>
    <hyperlink ref="I219" r:id="rId41" xr:uid="{F0D6F1DD-19AC-4107-AB2C-DC6C9C45952F}"/>
    <hyperlink ref="I218" r:id="rId42" xr:uid="{37A406A7-A9E2-4B4D-89AD-DB0142076E3A}"/>
    <hyperlink ref="I210" r:id="rId43" xr:uid="{ABD70C7C-DF51-432F-AA50-CCB1027B3866}"/>
    <hyperlink ref="I209" r:id="rId44" xr:uid="{1C2EF201-C16B-4828-AF6C-B10657F2AC1C}"/>
    <hyperlink ref="I208" r:id="rId45" xr:uid="{E6A9F27E-26E7-453F-BBEF-B26642479CC5}"/>
    <hyperlink ref="I199" r:id="rId46" xr:uid="{535033B5-C13B-49A8-A6A3-303D6F186275}"/>
    <hyperlink ref="I196" r:id="rId47" xr:uid="{A67C6BA9-6D1F-4D1B-AEA7-6893747C89D8}"/>
    <hyperlink ref="I198" r:id="rId48" xr:uid="{7A0753F7-1A6C-41C5-B8C5-BAB8CFC3BD8D}"/>
    <hyperlink ref="I197" r:id="rId49" xr:uid="{5E7FD363-0C6D-4FF3-8326-66F8BD141F47}"/>
    <hyperlink ref="I26:I31" r:id="rId50" display="tf kurban an amam.jpg" xr:uid="{FE3681AB-4595-42E8-859A-00043F0FEB4B}"/>
    <hyperlink ref="I6:I11" r:id="rId51" display="tf kurban an gito wardoyo.jpg" xr:uid="{0B9C24B2-0FBE-4A89-8C9A-B40244E54716}"/>
    <hyperlink ref="I181" r:id="rId52" xr:uid="{E6DEE82E-7BD2-4569-9290-06021F018327}"/>
    <hyperlink ref="I188" r:id="rId53" xr:uid="{0D277C77-1C2F-41CF-ADD2-C1F08AEA0B45}"/>
    <hyperlink ref="I138" r:id="rId54" xr:uid="{61A6F348-04A6-421C-90C8-FE0436D903F2}"/>
    <hyperlink ref="I147" r:id="rId55" xr:uid="{F8E5B222-B5C4-4006-A8DE-1B97CE8F9707}"/>
    <hyperlink ref="I146" r:id="rId56" xr:uid="{99CCA589-E8F3-4480-9BF9-46F28A45F493}"/>
    <hyperlink ref="I144" r:id="rId57" xr:uid="{76D67541-3CD1-494E-9BE0-52CDED735214}"/>
    <hyperlink ref="I140" r:id="rId58" xr:uid="{468E9CE7-4570-47D4-B9F5-5D7870D0FB53}"/>
    <hyperlink ref="I120" r:id="rId59" xr:uid="{CB7BFC35-364B-40D1-A575-4CFD6D2D1C0E}"/>
    <hyperlink ref="I86" r:id="rId60" xr:uid="{6E26D83E-5548-4711-ACD6-EFDE4D6D5FAA}"/>
    <hyperlink ref="I89" r:id="rId61" xr:uid="{52DA4F09-8725-47A3-8B43-74779B33F664}"/>
    <hyperlink ref="I74" r:id="rId62" xr:uid="{69ED1E5F-8A59-4FB6-897E-913C1926B84C}"/>
    <hyperlink ref="I124" r:id="rId63" xr:uid="{E6051B95-FC7A-42EC-8889-A9B2E3C1C1F3}"/>
    <hyperlink ref="I123" r:id="rId64" xr:uid="{60DDB6BC-6B99-4237-8917-5DC83B782BB4}"/>
    <hyperlink ref="I113" r:id="rId65" xr:uid="{7D9E6829-DCF8-489A-8531-0919B6649C11}"/>
    <hyperlink ref="I108" r:id="rId66" xr:uid="{1C9C4CE2-9271-436F-8A72-1D4C0A917D02}"/>
    <hyperlink ref="I99" r:id="rId67" xr:uid="{9902B4CB-1AB2-49BC-B0AF-9BEC79CF3EA4}"/>
    <hyperlink ref="I87" r:id="rId68" xr:uid="{ECB88AD4-94F4-4408-B43F-1A295B753C42}"/>
    <hyperlink ref="I53" r:id="rId69" xr:uid="{4F3BA9B2-0605-4074-939B-93A0D25C8AB3}"/>
    <hyperlink ref="I73" r:id="rId70" xr:uid="{44184460-EEDF-4BDE-B809-39FBF08B2530}"/>
    <hyperlink ref="I79" r:id="rId71" xr:uid="{CEAAF0AE-3ECC-4744-A203-2DA5B94C97D4}"/>
    <hyperlink ref="I70" r:id="rId72" xr:uid="{AC9E98DD-FADA-4A32-8549-209C04B40BE0}"/>
    <hyperlink ref="I69" r:id="rId73" xr:uid="{64C103AE-28DD-4F4F-86B6-CDE031E7DF48}"/>
    <hyperlink ref="I68" r:id="rId74" display="../../../../../:i:/s/FileFundraising/ESjuKBiufHxNky6FjtZaNkIBFcx77gxW2qhfKw0Qbj1i8w?e=Mr9UBS" xr:uid="{29CFB1CD-CB3E-42F4-AE3F-059BAAA379EB}"/>
    <hyperlink ref="I67" r:id="rId75" xr:uid="{0B4DA407-F72A-428B-BCE4-4C533E5E5AFD}"/>
    <hyperlink ref="I66" r:id="rId76" xr:uid="{DC5B6183-DCBB-4737-8052-969A122A1C17}"/>
    <hyperlink ref="I52" r:id="rId77" xr:uid="{6BB30E10-C64B-4A36-A67E-4652CE5BA8B7}"/>
    <hyperlink ref="I50" r:id="rId78" xr:uid="{1395557C-E28A-451C-99B3-06DCF5840FE1}"/>
    <hyperlink ref="I49" r:id="rId79" xr:uid="{E5988312-017E-40EC-9999-5CD734C4390B}"/>
    <hyperlink ref="I48" r:id="rId80" xr:uid="{3AC1242E-0160-4F49-8F73-6BB3FFE872E2}"/>
    <hyperlink ref="I39" r:id="rId81" xr:uid="{2E97A59C-5BE0-41D9-B2AB-267E63130CCB}"/>
    <hyperlink ref="I38" r:id="rId82" xr:uid="{ECCBDF91-EA47-4E45-B9EA-CF3558B240F6}"/>
    <hyperlink ref="I37" r:id="rId83" xr:uid="{050FB57A-F831-45E1-B92E-C42585379929}"/>
    <hyperlink ref="I34" r:id="rId84" xr:uid="{AF0F2B27-4B35-4EA8-A73E-C23E42C52F94}"/>
    <hyperlink ref="I25" r:id="rId85" xr:uid="{6C75D091-EACF-41FB-9961-CD10D088C5FC}"/>
    <hyperlink ref="I21" r:id="rId86" xr:uid="{517CF7C1-DD51-47D9-BA23-2B7CA67F57F9}"/>
    <hyperlink ref="I19" r:id="rId87" xr:uid="{7DE4B3B7-FD72-47EE-8B29-27C9318D6425}"/>
    <hyperlink ref="I17" r:id="rId88" xr:uid="{59F25810-09AB-4754-ABA9-2CB1B6A23982}"/>
    <hyperlink ref="I16" r:id="rId89" xr:uid="{0747220A-06E5-4901-B9E7-5BB165499533}"/>
    <hyperlink ref="I15" r:id="rId90" xr:uid="{DA976320-EF37-40D9-BB84-30110C121C2C}"/>
    <hyperlink ref="I14" r:id="rId91" xr:uid="{1D8B3B38-34AC-45AD-ACD8-E3BD1A7FF863}"/>
    <hyperlink ref="I12" r:id="rId92" xr:uid="{6EAE78DB-61C4-4C56-975A-D4410BC24758}"/>
    <hyperlink ref="I5" r:id="rId93" xr:uid="{7A7DFAB5-4D47-4F19-A9AD-9056B04EBAA5}"/>
    <hyperlink ref="I3" r:id="rId94" xr:uid="{2186AE33-45DA-47E4-972F-7368897A3BD1}"/>
    <hyperlink ref="I375" r:id="rId95" xr:uid="{3092C1C9-D76C-4919-8391-AFC96B551C44}"/>
    <hyperlink ref="I377" r:id="rId96" xr:uid="{253AF78B-CB36-45AD-AD0B-B876CDA2CD1E}"/>
  </hyperlinks>
  <pageMargins left="0.7" right="0.7" top="0.75" bottom="0.75" header="0.3" footer="0.3"/>
  <pageSetup paperSize="9" orientation="portrait" horizontalDpi="0" verticalDpi="0" r:id="rId97"/>
  <legacyDrawing r:id="rId9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ABDAC-2F81-4985-9667-39B11D62A3E7}">
  <dimension ref="G8:G10"/>
  <sheetViews>
    <sheetView workbookViewId="0">
      <selection activeCell="K23" sqref="K23"/>
    </sheetView>
  </sheetViews>
  <sheetFormatPr defaultRowHeight="15"/>
  <cols>
    <col min="7" max="7" width="15.85546875" style="305" bestFit="1" customWidth="1"/>
  </cols>
  <sheetData>
    <row r="8" spans="7:7">
      <c r="G8" s="305">
        <v>111000000</v>
      </c>
    </row>
    <row r="9" spans="7:7">
      <c r="G9" s="305">
        <v>100025000</v>
      </c>
    </row>
    <row r="10" spans="7:7">
      <c r="G10" s="305">
        <f>G8-G9</f>
        <v>10975000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ACD33-78ED-4AF5-B1A6-1F6459B25373}">
  <dimension ref="B1:J316"/>
  <sheetViews>
    <sheetView workbookViewId="0">
      <selection activeCell="F12" sqref="F12"/>
    </sheetView>
  </sheetViews>
  <sheetFormatPr defaultRowHeight="15"/>
  <cols>
    <col min="1" max="1" width="2.7109375" customWidth="1"/>
    <col min="2" max="2" width="6.140625" style="2" customWidth="1"/>
    <col min="3" max="3" width="16.42578125" customWidth="1"/>
    <col min="4" max="4" width="14.7109375" customWidth="1"/>
    <col min="5" max="5" width="18.140625" customWidth="1"/>
    <col min="6" max="6" width="29.28515625" customWidth="1"/>
    <col min="7" max="7" width="25" customWidth="1"/>
    <col min="8" max="8" width="16.7109375" bestFit="1" customWidth="1"/>
    <col min="9" max="9" width="41" customWidth="1"/>
  </cols>
  <sheetData>
    <row r="1" spans="2:9">
      <c r="B1" s="8" t="s">
        <v>1407</v>
      </c>
    </row>
    <row r="3" spans="2:9">
      <c r="B3" s="13" t="s">
        <v>1408</v>
      </c>
      <c r="C3" s="14" t="s">
        <v>1409</v>
      </c>
      <c r="D3" s="14" t="s">
        <v>9</v>
      </c>
      <c r="E3" s="14" t="s">
        <v>1410</v>
      </c>
      <c r="F3" s="14" t="s">
        <v>1411</v>
      </c>
      <c r="G3" s="14" t="s">
        <v>7</v>
      </c>
      <c r="H3" s="14" t="s">
        <v>13</v>
      </c>
      <c r="I3" s="14" t="s">
        <v>1412</v>
      </c>
    </row>
    <row r="4" spans="2:9">
      <c r="B4" s="9">
        <v>1</v>
      </c>
      <c r="C4" s="10" t="s">
        <v>1413</v>
      </c>
      <c r="D4" s="10" t="s">
        <v>1414</v>
      </c>
      <c r="E4" s="51" t="s">
        <v>1415</v>
      </c>
      <c r="F4" s="11" t="s">
        <v>75</v>
      </c>
      <c r="G4" s="10" t="s">
        <v>50</v>
      </c>
      <c r="H4" s="21" t="s">
        <v>54</v>
      </c>
      <c r="I4" s="10" t="s">
        <v>1416</v>
      </c>
    </row>
    <row r="5" spans="2:9">
      <c r="B5" s="9">
        <v>2</v>
      </c>
      <c r="C5" s="10" t="s">
        <v>1413</v>
      </c>
      <c r="D5" s="10" t="s">
        <v>1417</v>
      </c>
      <c r="E5" s="11" t="s">
        <v>1418</v>
      </c>
      <c r="F5" s="10" t="s">
        <v>34</v>
      </c>
      <c r="G5" s="10" t="s">
        <v>34</v>
      </c>
      <c r="H5" s="21" t="s">
        <v>38</v>
      </c>
      <c r="I5" s="12" t="s">
        <v>37</v>
      </c>
    </row>
    <row r="6" spans="2:9">
      <c r="B6" s="9">
        <v>3</v>
      </c>
      <c r="C6" s="10" t="s">
        <v>1419</v>
      </c>
      <c r="D6" s="10" t="s">
        <v>1417</v>
      </c>
      <c r="E6" s="11" t="s">
        <v>1418</v>
      </c>
      <c r="F6" s="10" t="s">
        <v>61</v>
      </c>
      <c r="G6" s="10" t="s">
        <v>61</v>
      </c>
      <c r="H6" s="21" t="s">
        <v>38</v>
      </c>
      <c r="I6" s="12" t="s">
        <v>62</v>
      </c>
    </row>
    <row r="7" spans="2:9">
      <c r="B7" s="9">
        <v>4</v>
      </c>
      <c r="C7" s="10" t="s">
        <v>1419</v>
      </c>
      <c r="D7" s="10" t="s">
        <v>1417</v>
      </c>
      <c r="E7" s="11" t="s">
        <v>1418</v>
      </c>
      <c r="F7" s="4" t="s">
        <v>68</v>
      </c>
      <c r="G7" s="4" t="s">
        <v>68</v>
      </c>
      <c r="H7" s="15" t="s">
        <v>70</v>
      </c>
      <c r="I7" s="17" t="s">
        <v>69</v>
      </c>
    </row>
    <row r="8" spans="2:9">
      <c r="B8" s="9">
        <v>5</v>
      </c>
      <c r="C8" s="10" t="s">
        <v>1420</v>
      </c>
      <c r="D8" s="10" t="s">
        <v>1417</v>
      </c>
      <c r="E8" s="11" t="s">
        <v>1418</v>
      </c>
      <c r="F8" s="4" t="s">
        <v>81</v>
      </c>
      <c r="G8" s="4" t="s">
        <v>81</v>
      </c>
      <c r="H8" s="15" t="s">
        <v>83</v>
      </c>
      <c r="I8" s="17" t="s">
        <v>82</v>
      </c>
    </row>
    <row r="9" spans="2:9">
      <c r="B9" s="9">
        <v>6</v>
      </c>
      <c r="C9" s="10" t="s">
        <v>1420</v>
      </c>
      <c r="D9" s="4" t="s">
        <v>1417</v>
      </c>
      <c r="E9" s="11" t="s">
        <v>1418</v>
      </c>
      <c r="F9" s="4" t="s">
        <v>88</v>
      </c>
      <c r="G9" s="4" t="s">
        <v>88</v>
      </c>
      <c r="H9" s="19" t="s">
        <v>54</v>
      </c>
      <c r="I9" s="4" t="s">
        <v>53</v>
      </c>
    </row>
    <row r="10" spans="2:9">
      <c r="B10" s="9">
        <v>7</v>
      </c>
      <c r="C10" s="10" t="s">
        <v>1421</v>
      </c>
      <c r="D10" s="4" t="s">
        <v>1417</v>
      </c>
      <c r="E10" s="11" t="s">
        <v>1418</v>
      </c>
      <c r="F10" s="4" t="s">
        <v>92</v>
      </c>
      <c r="G10" s="15" t="s">
        <v>92</v>
      </c>
      <c r="H10" s="15" t="s">
        <v>38</v>
      </c>
      <c r="I10" s="12" t="s">
        <v>93</v>
      </c>
    </row>
    <row r="11" spans="2:9">
      <c r="B11" s="9">
        <v>8</v>
      </c>
      <c r="C11" s="10" t="s">
        <v>1421</v>
      </c>
      <c r="D11" s="4" t="s">
        <v>1417</v>
      </c>
      <c r="E11" s="11" t="s">
        <v>1418</v>
      </c>
      <c r="F11" s="4" t="s">
        <v>98</v>
      </c>
      <c r="G11" s="15" t="s">
        <v>98</v>
      </c>
      <c r="H11" s="15" t="s">
        <v>38</v>
      </c>
      <c r="I11" s="12" t="s">
        <v>99</v>
      </c>
    </row>
    <row r="12" spans="2:9">
      <c r="B12" s="9">
        <v>9</v>
      </c>
      <c r="C12" s="10" t="s">
        <v>1421</v>
      </c>
      <c r="D12" s="4" t="s">
        <v>1417</v>
      </c>
      <c r="E12" s="11" t="s">
        <v>1418</v>
      </c>
      <c r="F12" s="4" t="s">
        <v>103</v>
      </c>
      <c r="G12" s="15" t="s">
        <v>103</v>
      </c>
      <c r="H12" s="15" t="s">
        <v>38</v>
      </c>
      <c r="I12" s="12" t="s">
        <v>104</v>
      </c>
    </row>
    <row r="13" spans="2:9">
      <c r="B13" s="9">
        <v>10</v>
      </c>
      <c r="C13" s="4" t="s">
        <v>1422</v>
      </c>
      <c r="D13" s="4" t="s">
        <v>1417</v>
      </c>
      <c r="E13" s="11" t="s">
        <v>1418</v>
      </c>
      <c r="F13" s="22" t="s">
        <v>107</v>
      </c>
      <c r="G13" s="22" t="s">
        <v>107</v>
      </c>
      <c r="H13" s="15" t="s">
        <v>38</v>
      </c>
      <c r="I13" s="12" t="s">
        <v>108</v>
      </c>
    </row>
    <row r="14" spans="2:9">
      <c r="B14" s="9">
        <v>11</v>
      </c>
      <c r="C14" s="4" t="s">
        <v>1422</v>
      </c>
      <c r="D14" s="10" t="s">
        <v>1414</v>
      </c>
      <c r="E14" s="51" t="s">
        <v>1415</v>
      </c>
      <c r="F14" s="11" t="s">
        <v>75</v>
      </c>
      <c r="G14" s="15" t="s">
        <v>112</v>
      </c>
      <c r="H14" s="15" t="s">
        <v>83</v>
      </c>
      <c r="I14" s="10" t="s">
        <v>1416</v>
      </c>
    </row>
    <row r="15" spans="2:9">
      <c r="B15" s="9">
        <v>12</v>
      </c>
      <c r="C15" s="4" t="s">
        <v>1423</v>
      </c>
      <c r="D15" s="4" t="s">
        <v>1417</v>
      </c>
      <c r="E15" s="11" t="s">
        <v>1418</v>
      </c>
      <c r="F15" s="4" t="s">
        <v>116</v>
      </c>
      <c r="G15" s="15" t="s">
        <v>116</v>
      </c>
      <c r="H15" s="15" t="s">
        <v>38</v>
      </c>
      <c r="I15" s="23" t="s">
        <v>118</v>
      </c>
    </row>
    <row r="16" spans="2:9">
      <c r="B16" s="9">
        <v>13</v>
      </c>
      <c r="C16" s="4" t="s">
        <v>1423</v>
      </c>
      <c r="D16" s="4" t="s">
        <v>1417</v>
      </c>
      <c r="E16" s="11" t="s">
        <v>1418</v>
      </c>
      <c r="F16" s="4" t="s">
        <v>129</v>
      </c>
      <c r="G16" s="4" t="s">
        <v>129</v>
      </c>
      <c r="H16" s="15" t="s">
        <v>54</v>
      </c>
      <c r="I16" s="12" t="s">
        <v>130</v>
      </c>
    </row>
    <row r="17" spans="2:9">
      <c r="B17" s="9">
        <v>14</v>
      </c>
      <c r="C17" s="4" t="s">
        <v>1423</v>
      </c>
      <c r="D17" s="4" t="s">
        <v>1417</v>
      </c>
      <c r="E17" s="11" t="s">
        <v>1418</v>
      </c>
      <c r="F17" s="4" t="s">
        <v>123</v>
      </c>
      <c r="G17" s="24" t="s">
        <v>123</v>
      </c>
      <c r="H17" s="15" t="s">
        <v>38</v>
      </c>
      <c r="I17" s="4" t="s">
        <v>53</v>
      </c>
    </row>
    <row r="18" spans="2:9">
      <c r="B18" s="9">
        <v>15</v>
      </c>
      <c r="C18" s="4" t="s">
        <v>1424</v>
      </c>
      <c r="D18" s="10" t="s">
        <v>1414</v>
      </c>
      <c r="E18" s="51" t="s">
        <v>1415</v>
      </c>
      <c r="F18" s="11" t="s">
        <v>75</v>
      </c>
      <c r="G18" s="20" t="s">
        <v>135</v>
      </c>
      <c r="H18" s="15" t="s">
        <v>83</v>
      </c>
      <c r="I18" s="4" t="s">
        <v>53</v>
      </c>
    </row>
    <row r="19" spans="2:9">
      <c r="B19" s="9">
        <v>16</v>
      </c>
      <c r="C19" s="4" t="s">
        <v>1425</v>
      </c>
      <c r="D19" s="4" t="s">
        <v>1417</v>
      </c>
      <c r="E19" s="11" t="s">
        <v>1418</v>
      </c>
      <c r="F19" s="4" t="s">
        <v>141</v>
      </c>
      <c r="G19" s="4" t="s">
        <v>141</v>
      </c>
      <c r="H19" s="18" t="s">
        <v>70</v>
      </c>
      <c r="I19" s="25" t="s">
        <v>142</v>
      </c>
    </row>
    <row r="20" spans="2:9">
      <c r="B20" s="9">
        <v>17</v>
      </c>
      <c r="C20" s="4" t="s">
        <v>1425</v>
      </c>
      <c r="D20" s="10" t="s">
        <v>1414</v>
      </c>
      <c r="E20" s="51" t="s">
        <v>1415</v>
      </c>
      <c r="F20" s="11" t="s">
        <v>75</v>
      </c>
      <c r="G20" s="15" t="s">
        <v>153</v>
      </c>
      <c r="H20" s="15" t="s">
        <v>38</v>
      </c>
      <c r="I20" s="4" t="s">
        <v>53</v>
      </c>
    </row>
    <row r="21" spans="2:9">
      <c r="B21" s="9">
        <v>18</v>
      </c>
      <c r="C21" s="4" t="s">
        <v>1425</v>
      </c>
      <c r="D21" s="10" t="s">
        <v>1414</v>
      </c>
      <c r="E21" s="51" t="s">
        <v>1415</v>
      </c>
      <c r="F21" s="11" t="s">
        <v>75</v>
      </c>
      <c r="G21" s="15" t="s">
        <v>158</v>
      </c>
      <c r="H21" s="15" t="s">
        <v>54</v>
      </c>
      <c r="I21" s="4" t="s">
        <v>53</v>
      </c>
    </row>
    <row r="22" spans="2:9">
      <c r="B22" s="9">
        <v>19</v>
      </c>
      <c r="C22" s="4" t="s">
        <v>1425</v>
      </c>
      <c r="D22" s="4" t="s">
        <v>1417</v>
      </c>
      <c r="E22" s="11" t="s">
        <v>1418</v>
      </c>
      <c r="F22" s="15" t="s">
        <v>161</v>
      </c>
      <c r="G22" s="15" t="s">
        <v>161</v>
      </c>
      <c r="H22" s="15" t="s">
        <v>38</v>
      </c>
      <c r="I22" s="12" t="s">
        <v>162</v>
      </c>
    </row>
    <row r="23" spans="2:9">
      <c r="B23" s="9">
        <v>20</v>
      </c>
      <c r="C23" s="6" t="s">
        <v>1425</v>
      </c>
      <c r="D23" s="34" t="s">
        <v>1414</v>
      </c>
      <c r="E23" s="51" t="s">
        <v>1415</v>
      </c>
      <c r="F23" s="35" t="s">
        <v>75</v>
      </c>
      <c r="G23" s="6" t="s">
        <v>166</v>
      </c>
      <c r="H23" s="19" t="s">
        <v>83</v>
      </c>
      <c r="I23" s="4" t="s">
        <v>53</v>
      </c>
    </row>
    <row r="24" spans="2:9">
      <c r="B24" s="9">
        <v>21</v>
      </c>
      <c r="C24" s="4" t="s">
        <v>1425</v>
      </c>
      <c r="D24" s="4" t="s">
        <v>1417</v>
      </c>
      <c r="E24" s="11" t="s">
        <v>1418</v>
      </c>
      <c r="F24" s="4" t="s">
        <v>1426</v>
      </c>
      <c r="G24" s="4" t="s">
        <v>171</v>
      </c>
      <c r="H24" s="15" t="s">
        <v>83</v>
      </c>
      <c r="I24" s="4" t="s">
        <v>53</v>
      </c>
    </row>
    <row r="25" spans="2:9">
      <c r="B25" s="9">
        <v>22</v>
      </c>
      <c r="C25" s="4" t="s">
        <v>1427</v>
      </c>
      <c r="D25" s="4" t="s">
        <v>1417</v>
      </c>
      <c r="E25" s="11" t="s">
        <v>1418</v>
      </c>
      <c r="F25" s="4" t="s">
        <v>176</v>
      </c>
      <c r="G25" s="4" t="s">
        <v>176</v>
      </c>
      <c r="H25" s="15" t="s">
        <v>38</v>
      </c>
      <c r="I25" s="12" t="s">
        <v>177</v>
      </c>
    </row>
    <row r="26" spans="2:9">
      <c r="B26" s="9">
        <v>23</v>
      </c>
      <c r="C26" s="4" t="s">
        <v>1427</v>
      </c>
      <c r="D26" s="4" t="s">
        <v>1417</v>
      </c>
      <c r="E26" s="11" t="s">
        <v>1418</v>
      </c>
      <c r="F26" s="4" t="s">
        <v>1428</v>
      </c>
      <c r="G26" s="4" t="s">
        <v>1428</v>
      </c>
      <c r="H26" s="15" t="s">
        <v>190</v>
      </c>
      <c r="I26" s="12" t="s">
        <v>189</v>
      </c>
    </row>
    <row r="27" spans="2:9">
      <c r="B27" s="9">
        <v>24</v>
      </c>
      <c r="C27" s="4" t="s">
        <v>1427</v>
      </c>
      <c r="D27" s="4" t="s">
        <v>1417</v>
      </c>
      <c r="E27" s="11" t="s">
        <v>1418</v>
      </c>
      <c r="F27" s="4" t="s">
        <v>182</v>
      </c>
      <c r="G27" s="4" t="s">
        <v>182</v>
      </c>
      <c r="H27" s="15" t="s">
        <v>38</v>
      </c>
      <c r="I27" s="12" t="s">
        <v>183</v>
      </c>
    </row>
    <row r="28" spans="2:9">
      <c r="B28" s="9">
        <v>25</v>
      </c>
      <c r="C28" s="4" t="s">
        <v>1427</v>
      </c>
      <c r="D28" s="34" t="s">
        <v>1414</v>
      </c>
      <c r="E28" s="51" t="s">
        <v>1415</v>
      </c>
      <c r="F28" s="35" t="s">
        <v>75</v>
      </c>
      <c r="G28" s="7" t="s">
        <v>194</v>
      </c>
      <c r="H28" s="16" t="s">
        <v>38</v>
      </c>
      <c r="I28" s="4" t="s">
        <v>53</v>
      </c>
    </row>
    <row r="29" spans="2:9">
      <c r="B29" s="9">
        <v>26</v>
      </c>
      <c r="C29" s="4" t="s">
        <v>1427</v>
      </c>
      <c r="D29" s="34" t="s">
        <v>1429</v>
      </c>
      <c r="E29" s="51" t="s">
        <v>1415</v>
      </c>
      <c r="F29" s="35" t="s">
        <v>75</v>
      </c>
      <c r="G29" s="4" t="s">
        <v>202</v>
      </c>
      <c r="H29" s="16" t="s">
        <v>38</v>
      </c>
      <c r="I29" s="4" t="s">
        <v>53</v>
      </c>
    </row>
    <row r="30" spans="2:9">
      <c r="B30" s="9">
        <v>27</v>
      </c>
      <c r="C30" s="4" t="s">
        <v>1430</v>
      </c>
      <c r="D30" s="4" t="s">
        <v>1417</v>
      </c>
      <c r="E30" s="11" t="s">
        <v>1418</v>
      </c>
      <c r="F30" s="4" t="s">
        <v>1431</v>
      </c>
      <c r="G30" s="4" t="s">
        <v>210</v>
      </c>
      <c r="H30" s="15" t="s">
        <v>38</v>
      </c>
      <c r="I30" s="4" t="s">
        <v>53</v>
      </c>
    </row>
    <row r="31" spans="2:9">
      <c r="B31" s="9">
        <v>28</v>
      </c>
      <c r="C31" s="4" t="s">
        <v>1430</v>
      </c>
      <c r="D31" s="34" t="s">
        <v>1414</v>
      </c>
      <c r="E31" s="51" t="s">
        <v>1415</v>
      </c>
      <c r="F31" s="35" t="s">
        <v>75</v>
      </c>
      <c r="G31" s="4" t="s">
        <v>1431</v>
      </c>
      <c r="H31" s="19" t="s">
        <v>38</v>
      </c>
      <c r="I31" s="4" t="s">
        <v>53</v>
      </c>
    </row>
    <row r="32" spans="2:9">
      <c r="B32" s="9">
        <v>29</v>
      </c>
      <c r="C32" s="4" t="s">
        <v>1430</v>
      </c>
      <c r="D32" s="4" t="s">
        <v>1417</v>
      </c>
      <c r="E32" s="11" t="s">
        <v>1418</v>
      </c>
      <c r="F32" s="6" t="s">
        <v>198</v>
      </c>
      <c r="G32" s="6" t="s">
        <v>198</v>
      </c>
      <c r="H32" s="19" t="s">
        <v>38</v>
      </c>
      <c r="I32" s="4" t="s">
        <v>53</v>
      </c>
    </row>
    <row r="33" spans="2:9">
      <c r="B33" s="9">
        <v>30</v>
      </c>
      <c r="C33" s="4" t="s">
        <v>1430</v>
      </c>
      <c r="D33" s="4" t="s">
        <v>1417</v>
      </c>
      <c r="E33" s="11" t="s">
        <v>1418</v>
      </c>
      <c r="F33" s="4" t="s">
        <v>223</v>
      </c>
      <c r="G33" s="4" t="s">
        <v>223</v>
      </c>
      <c r="H33" s="4" t="s">
        <v>38</v>
      </c>
      <c r="I33" s="12" t="s">
        <v>224</v>
      </c>
    </row>
    <row r="34" spans="2:9">
      <c r="B34" s="54">
        <v>31</v>
      </c>
      <c r="C34" s="31" t="s">
        <v>1430</v>
      </c>
      <c r="D34" s="31" t="s">
        <v>1417</v>
      </c>
      <c r="E34" s="32" t="s">
        <v>1432</v>
      </c>
      <c r="F34" s="31" t="s">
        <v>232</v>
      </c>
      <c r="G34" s="31" t="s">
        <v>232</v>
      </c>
      <c r="H34" s="31" t="s">
        <v>190</v>
      </c>
      <c r="I34" s="28" t="s">
        <v>233</v>
      </c>
    </row>
    <row r="35" spans="2:9">
      <c r="B35" s="3">
        <v>32</v>
      </c>
      <c r="C35" s="4" t="s">
        <v>1430</v>
      </c>
      <c r="D35" s="34" t="s">
        <v>1414</v>
      </c>
      <c r="E35" s="51" t="s">
        <v>1415</v>
      </c>
      <c r="F35" s="35" t="s">
        <v>75</v>
      </c>
      <c r="G35" s="10" t="s">
        <v>214</v>
      </c>
      <c r="H35" s="15" t="s">
        <v>38</v>
      </c>
      <c r="I35" s="4" t="s">
        <v>53</v>
      </c>
    </row>
    <row r="36" spans="2:9">
      <c r="B36" s="3">
        <v>33</v>
      </c>
      <c r="C36" s="4" t="s">
        <v>1430</v>
      </c>
      <c r="D36" s="34" t="s">
        <v>1414</v>
      </c>
      <c r="E36" s="51" t="s">
        <v>1415</v>
      </c>
      <c r="F36" s="35" t="s">
        <v>75</v>
      </c>
      <c r="G36" s="4" t="s">
        <v>1433</v>
      </c>
      <c r="H36" s="15" t="s">
        <v>38</v>
      </c>
      <c r="I36" s="4" t="s">
        <v>53</v>
      </c>
    </row>
    <row r="37" spans="2:9">
      <c r="B37" s="3">
        <v>34</v>
      </c>
      <c r="C37" s="4" t="s">
        <v>1430</v>
      </c>
      <c r="D37" s="4" t="s">
        <v>1417</v>
      </c>
      <c r="E37" s="11" t="s">
        <v>1418</v>
      </c>
      <c r="F37" s="4" t="s">
        <v>228</v>
      </c>
      <c r="G37" s="4" t="s">
        <v>228</v>
      </c>
      <c r="H37" s="15" t="s">
        <v>38</v>
      </c>
      <c r="I37" s="12" t="s">
        <v>229</v>
      </c>
    </row>
    <row r="38" spans="2:9">
      <c r="B38" s="33">
        <v>35</v>
      </c>
      <c r="C38" s="31" t="s">
        <v>1430</v>
      </c>
      <c r="D38" s="31" t="s">
        <v>1417</v>
      </c>
      <c r="E38" s="36" t="s">
        <v>1418</v>
      </c>
      <c r="F38" s="37" t="s">
        <v>244</v>
      </c>
      <c r="G38" s="37" t="s">
        <v>244</v>
      </c>
      <c r="H38" s="41" t="s">
        <v>246</v>
      </c>
      <c r="I38" s="40" t="s">
        <v>245</v>
      </c>
    </row>
    <row r="39" spans="2:9">
      <c r="B39" s="3">
        <v>36</v>
      </c>
      <c r="C39" s="4" t="s">
        <v>1430</v>
      </c>
      <c r="D39" s="34" t="s">
        <v>1414</v>
      </c>
      <c r="E39" s="51" t="s">
        <v>1415</v>
      </c>
      <c r="F39" s="35" t="s">
        <v>75</v>
      </c>
      <c r="G39" s="4" t="s">
        <v>240</v>
      </c>
      <c r="H39" s="15" t="s">
        <v>38</v>
      </c>
      <c r="I39" s="12" t="s">
        <v>241</v>
      </c>
    </row>
    <row r="40" spans="2:9">
      <c r="B40" s="5">
        <v>37</v>
      </c>
      <c r="C40" s="6" t="s">
        <v>1434</v>
      </c>
      <c r="D40" s="34" t="s">
        <v>1414</v>
      </c>
      <c r="E40" s="51" t="s">
        <v>1415</v>
      </c>
      <c r="F40" s="35" t="s">
        <v>75</v>
      </c>
      <c r="G40" s="34" t="s">
        <v>250</v>
      </c>
      <c r="H40" s="19" t="s">
        <v>190</v>
      </c>
      <c r="I40" s="4" t="s">
        <v>53</v>
      </c>
    </row>
    <row r="41" spans="2:9">
      <c r="B41" s="3">
        <v>38</v>
      </c>
      <c r="C41" s="4" t="s">
        <v>1435</v>
      </c>
      <c r="D41" s="4" t="s">
        <v>1417</v>
      </c>
      <c r="E41" s="11" t="s">
        <v>1418</v>
      </c>
      <c r="F41" s="4" t="s">
        <v>1436</v>
      </c>
      <c r="G41" s="4" t="s">
        <v>1436</v>
      </c>
      <c r="H41" s="15" t="s">
        <v>38</v>
      </c>
      <c r="I41" s="4" t="s">
        <v>53</v>
      </c>
    </row>
    <row r="42" spans="2:9">
      <c r="B42" s="5">
        <v>39</v>
      </c>
      <c r="C42" s="6" t="s">
        <v>1435</v>
      </c>
      <c r="D42" s="6" t="s">
        <v>1417</v>
      </c>
      <c r="E42" s="35" t="s">
        <v>1418</v>
      </c>
      <c r="F42" s="34" t="s">
        <v>258</v>
      </c>
      <c r="G42" s="34" t="s">
        <v>258</v>
      </c>
      <c r="H42" s="19" t="s">
        <v>38</v>
      </c>
      <c r="I42" s="4" t="s">
        <v>53</v>
      </c>
    </row>
    <row r="43" spans="2:9">
      <c r="B43" s="3">
        <v>40</v>
      </c>
      <c r="C43" s="4" t="s">
        <v>1437</v>
      </c>
      <c r="D43" s="4" t="s">
        <v>1417</v>
      </c>
      <c r="E43" s="11" t="s">
        <v>1418</v>
      </c>
      <c r="F43" s="4" t="s">
        <v>283</v>
      </c>
      <c r="G43" s="4" t="s">
        <v>283</v>
      </c>
      <c r="H43" s="15" t="s">
        <v>38</v>
      </c>
      <c r="I43" s="12" t="s">
        <v>284</v>
      </c>
    </row>
    <row r="44" spans="2:9">
      <c r="B44" s="30">
        <v>41</v>
      </c>
      <c r="C44" s="31" t="s">
        <v>1437</v>
      </c>
      <c r="D44" s="31" t="s">
        <v>1417</v>
      </c>
      <c r="E44" s="36" t="s">
        <v>1418</v>
      </c>
      <c r="F44" s="31" t="s">
        <v>311</v>
      </c>
      <c r="G44" s="31" t="s">
        <v>311</v>
      </c>
      <c r="H44" s="41" t="s">
        <v>246</v>
      </c>
      <c r="I44" s="40" t="s">
        <v>312</v>
      </c>
    </row>
    <row r="45" spans="2:9">
      <c r="B45" s="3">
        <v>42</v>
      </c>
      <c r="C45" s="4" t="s">
        <v>1437</v>
      </c>
      <c r="D45" s="4" t="s">
        <v>1417</v>
      </c>
      <c r="E45" s="11" t="s">
        <v>1418</v>
      </c>
      <c r="F45" s="4" t="s">
        <v>1438</v>
      </c>
      <c r="G45" s="4" t="s">
        <v>287</v>
      </c>
      <c r="H45" s="15" t="s">
        <v>190</v>
      </c>
      <c r="I45" s="12" t="s">
        <v>288</v>
      </c>
    </row>
    <row r="46" spans="2:9">
      <c r="B46" s="5">
        <v>43</v>
      </c>
      <c r="C46" s="4" t="s">
        <v>1437</v>
      </c>
      <c r="D46" s="4" t="s">
        <v>1417</v>
      </c>
      <c r="E46" s="11" t="s">
        <v>1418</v>
      </c>
      <c r="F46" s="4" t="s">
        <v>274</v>
      </c>
      <c r="G46" s="4" t="s">
        <v>274</v>
      </c>
      <c r="H46" s="15" t="s">
        <v>83</v>
      </c>
      <c r="I46" s="4" t="s">
        <v>53</v>
      </c>
    </row>
    <row r="47" spans="2:9">
      <c r="B47" s="33">
        <v>44</v>
      </c>
      <c r="C47" s="31" t="s">
        <v>1437</v>
      </c>
      <c r="D47" s="31" t="s">
        <v>1417</v>
      </c>
      <c r="E47" s="32" t="s">
        <v>1432</v>
      </c>
      <c r="F47" s="31" t="s">
        <v>296</v>
      </c>
      <c r="G47" s="31" t="s">
        <v>296</v>
      </c>
      <c r="H47" s="41" t="s">
        <v>190</v>
      </c>
      <c r="I47" s="42" t="s">
        <v>297</v>
      </c>
    </row>
    <row r="48" spans="2:9">
      <c r="B48" s="5">
        <v>45</v>
      </c>
      <c r="C48" s="4" t="s">
        <v>1437</v>
      </c>
      <c r="D48" s="10" t="s">
        <v>1414</v>
      </c>
      <c r="E48" s="51" t="s">
        <v>1415</v>
      </c>
      <c r="F48" s="11" t="s">
        <v>75</v>
      </c>
      <c r="G48" s="10" t="s">
        <v>262</v>
      </c>
      <c r="H48" s="15" t="s">
        <v>54</v>
      </c>
      <c r="I48" s="4" t="s">
        <v>53</v>
      </c>
    </row>
    <row r="49" spans="2:9">
      <c r="B49" s="3">
        <v>46</v>
      </c>
      <c r="C49" s="6" t="s">
        <v>1437</v>
      </c>
      <c r="D49" s="34" t="s">
        <v>1414</v>
      </c>
      <c r="E49" s="61" t="s">
        <v>1415</v>
      </c>
      <c r="F49" s="35" t="s">
        <v>75</v>
      </c>
      <c r="G49" s="34" t="s">
        <v>266</v>
      </c>
      <c r="H49" s="19" t="s">
        <v>38</v>
      </c>
      <c r="I49" s="6" t="s">
        <v>53</v>
      </c>
    </row>
    <row r="50" spans="2:9">
      <c r="B50" s="57">
        <v>47</v>
      </c>
      <c r="C50" s="4" t="s">
        <v>1437</v>
      </c>
      <c r="D50" s="10" t="s">
        <v>1414</v>
      </c>
      <c r="E50" s="51" t="s">
        <v>1415</v>
      </c>
      <c r="F50" s="11" t="s">
        <v>75</v>
      </c>
      <c r="G50" s="10" t="s">
        <v>306</v>
      </c>
      <c r="H50" s="4" t="s">
        <v>190</v>
      </c>
      <c r="I50" s="4" t="s">
        <v>53</v>
      </c>
    </row>
    <row r="51" spans="2:9">
      <c r="B51" s="58">
        <v>48</v>
      </c>
      <c r="C51" s="4" t="s">
        <v>1437</v>
      </c>
      <c r="D51" s="10" t="s">
        <v>1414</v>
      </c>
      <c r="E51" s="51" t="s">
        <v>1415</v>
      </c>
      <c r="F51" s="11" t="s">
        <v>75</v>
      </c>
      <c r="G51" s="10" t="s">
        <v>270</v>
      </c>
      <c r="H51" s="4" t="s">
        <v>54</v>
      </c>
      <c r="I51" s="4" t="s">
        <v>53</v>
      </c>
    </row>
    <row r="52" spans="2:9">
      <c r="B52" s="58">
        <v>49</v>
      </c>
      <c r="C52" s="4" t="s">
        <v>1437</v>
      </c>
      <c r="D52" s="4" t="s">
        <v>1417</v>
      </c>
      <c r="E52" s="11" t="s">
        <v>1418</v>
      </c>
      <c r="F52" s="4" t="s">
        <v>1439</v>
      </c>
      <c r="G52" s="4" t="s">
        <v>1439</v>
      </c>
      <c r="H52" s="4" t="s">
        <v>83</v>
      </c>
      <c r="I52" s="12" t="s">
        <v>293</v>
      </c>
    </row>
    <row r="53" spans="2:9">
      <c r="B53" s="59">
        <v>50</v>
      </c>
      <c r="C53" s="31" t="s">
        <v>1437</v>
      </c>
      <c r="D53" s="31" t="s">
        <v>1417</v>
      </c>
      <c r="E53" s="36" t="s">
        <v>1418</v>
      </c>
      <c r="F53" s="31" t="s">
        <v>301</v>
      </c>
      <c r="G53" s="31" t="s">
        <v>301</v>
      </c>
      <c r="H53" s="31" t="s">
        <v>246</v>
      </c>
      <c r="I53" s="40" t="s">
        <v>302</v>
      </c>
    </row>
    <row r="54" spans="2:9">
      <c r="B54" s="60">
        <v>51</v>
      </c>
      <c r="C54" s="4" t="s">
        <v>1437</v>
      </c>
      <c r="D54" s="4" t="s">
        <v>1417</v>
      </c>
      <c r="E54" s="11" t="s">
        <v>1418</v>
      </c>
      <c r="F54" s="4" t="s">
        <v>1440</v>
      </c>
      <c r="G54" s="4" t="s">
        <v>1440</v>
      </c>
      <c r="H54" s="4" t="s">
        <v>38</v>
      </c>
      <c r="I54" s="12" t="s">
        <v>316</v>
      </c>
    </row>
    <row r="55" spans="2:9">
      <c r="B55" s="59">
        <v>52</v>
      </c>
      <c r="C55" s="31" t="s">
        <v>1441</v>
      </c>
      <c r="D55" s="31" t="s">
        <v>1417</v>
      </c>
      <c r="E55" s="32" t="s">
        <v>1432</v>
      </c>
      <c r="F55" s="31" t="s">
        <v>337</v>
      </c>
      <c r="G55" s="31" t="s">
        <v>337</v>
      </c>
      <c r="H55" s="31" t="s">
        <v>83</v>
      </c>
      <c r="I55" s="40" t="s">
        <v>338</v>
      </c>
    </row>
    <row r="56" spans="2:9">
      <c r="B56" s="58">
        <v>53</v>
      </c>
      <c r="C56" s="4" t="s">
        <v>1441</v>
      </c>
      <c r="D56" s="4" t="s">
        <v>1417</v>
      </c>
      <c r="E56" s="38">
        <v>7183029554</v>
      </c>
      <c r="F56" s="533" t="s">
        <v>1442</v>
      </c>
      <c r="G56" s="4" t="s">
        <v>1443</v>
      </c>
      <c r="H56" s="4" t="s">
        <v>38</v>
      </c>
      <c r="I56" s="534" t="s">
        <v>343</v>
      </c>
    </row>
    <row r="57" spans="2:9">
      <c r="B57" s="58">
        <v>54</v>
      </c>
      <c r="C57" s="4" t="s">
        <v>1441</v>
      </c>
      <c r="D57" s="4" t="s">
        <v>1417</v>
      </c>
      <c r="E57" s="38">
        <v>7183029554</v>
      </c>
      <c r="F57" s="533"/>
      <c r="G57" s="4" t="s">
        <v>1444</v>
      </c>
      <c r="H57" s="4" t="s">
        <v>38</v>
      </c>
      <c r="I57" s="534"/>
    </row>
    <row r="58" spans="2:9">
      <c r="B58" s="58">
        <v>55</v>
      </c>
      <c r="C58" s="4" t="s">
        <v>1441</v>
      </c>
      <c r="D58" s="4" t="s">
        <v>1417</v>
      </c>
      <c r="E58" s="38">
        <v>7183029554</v>
      </c>
      <c r="F58" s="533"/>
      <c r="G58" s="4" t="s">
        <v>1445</v>
      </c>
      <c r="H58" s="4" t="s">
        <v>38</v>
      </c>
      <c r="I58" s="534"/>
    </row>
    <row r="59" spans="2:9">
      <c r="B59" s="58">
        <v>56</v>
      </c>
      <c r="C59" s="4" t="s">
        <v>1441</v>
      </c>
      <c r="D59" s="10" t="s">
        <v>1414</v>
      </c>
      <c r="E59" s="51" t="s">
        <v>1415</v>
      </c>
      <c r="F59" s="11" t="s">
        <v>75</v>
      </c>
      <c r="G59" s="10" t="s">
        <v>320</v>
      </c>
      <c r="H59" s="4" t="s">
        <v>54</v>
      </c>
      <c r="I59" s="4" t="s">
        <v>53</v>
      </c>
    </row>
    <row r="60" spans="2:9">
      <c r="B60" s="58">
        <v>57</v>
      </c>
      <c r="C60" s="4" t="s">
        <v>1441</v>
      </c>
      <c r="D60" s="10" t="s">
        <v>1414</v>
      </c>
      <c r="E60" s="51" t="s">
        <v>1415</v>
      </c>
      <c r="F60" s="11" t="s">
        <v>75</v>
      </c>
      <c r="G60" s="10" t="s">
        <v>326</v>
      </c>
      <c r="H60" s="4" t="s">
        <v>38</v>
      </c>
      <c r="I60" s="4" t="s">
        <v>53</v>
      </c>
    </row>
    <row r="61" spans="2:9">
      <c r="B61" s="58">
        <v>58</v>
      </c>
      <c r="C61" s="4" t="s">
        <v>1441</v>
      </c>
      <c r="D61" s="10" t="s">
        <v>1414</v>
      </c>
      <c r="E61" s="51" t="s">
        <v>1415</v>
      </c>
      <c r="F61" s="11" t="s">
        <v>75</v>
      </c>
      <c r="G61" s="10" t="s">
        <v>330</v>
      </c>
      <c r="H61" s="4" t="s">
        <v>38</v>
      </c>
      <c r="I61" s="4" t="s">
        <v>53</v>
      </c>
    </row>
    <row r="62" spans="2:9">
      <c r="B62" s="58">
        <v>59</v>
      </c>
      <c r="C62" s="4" t="s">
        <v>1441</v>
      </c>
      <c r="D62" s="10" t="s">
        <v>1414</v>
      </c>
      <c r="E62" s="51" t="s">
        <v>1415</v>
      </c>
      <c r="F62" s="11" t="s">
        <v>75</v>
      </c>
      <c r="G62" s="10" t="s">
        <v>334</v>
      </c>
      <c r="H62" s="4" t="s">
        <v>38</v>
      </c>
      <c r="I62" s="4" t="s">
        <v>53</v>
      </c>
    </row>
    <row r="63" spans="2:9">
      <c r="B63" s="58">
        <v>60</v>
      </c>
      <c r="C63" s="4" t="s">
        <v>1441</v>
      </c>
      <c r="D63" s="10" t="s">
        <v>1414</v>
      </c>
      <c r="E63" s="51" t="s">
        <v>1415</v>
      </c>
      <c r="F63" s="11" t="s">
        <v>75</v>
      </c>
      <c r="G63" s="4" t="s">
        <v>353</v>
      </c>
      <c r="H63" s="4" t="s">
        <v>190</v>
      </c>
      <c r="I63" s="4" t="s">
        <v>53</v>
      </c>
    </row>
    <row r="64" spans="2:9">
      <c r="B64" s="58">
        <v>61</v>
      </c>
      <c r="C64" s="4" t="s">
        <v>1441</v>
      </c>
      <c r="D64" s="10" t="s">
        <v>1414</v>
      </c>
      <c r="E64" s="51" t="s">
        <v>1415</v>
      </c>
      <c r="F64" s="11" t="s">
        <v>75</v>
      </c>
      <c r="G64" s="4" t="s">
        <v>358</v>
      </c>
      <c r="H64" s="4" t="s">
        <v>83</v>
      </c>
      <c r="I64" s="4" t="s">
        <v>53</v>
      </c>
    </row>
    <row r="65" spans="2:10">
      <c r="B65" s="58">
        <v>62</v>
      </c>
      <c r="C65" s="4" t="s">
        <v>1441</v>
      </c>
      <c r="D65" s="10" t="s">
        <v>1414</v>
      </c>
      <c r="E65" s="51" t="s">
        <v>1415</v>
      </c>
      <c r="F65" s="11" t="s">
        <v>75</v>
      </c>
      <c r="G65" s="4" t="s">
        <v>362</v>
      </c>
      <c r="H65" s="4" t="s">
        <v>38</v>
      </c>
      <c r="I65" s="4" t="s">
        <v>53</v>
      </c>
    </row>
    <row r="66" spans="2:10">
      <c r="B66" s="58">
        <v>63</v>
      </c>
      <c r="C66" s="4" t="s">
        <v>1446</v>
      </c>
      <c r="D66" s="4" t="s">
        <v>1417</v>
      </c>
      <c r="E66" s="11" t="s">
        <v>1418</v>
      </c>
      <c r="F66" s="4" t="s">
        <v>366</v>
      </c>
      <c r="G66" s="4" t="s">
        <v>366</v>
      </c>
      <c r="H66" s="4" t="s">
        <v>38</v>
      </c>
      <c r="I66" s="52" t="s">
        <v>367</v>
      </c>
    </row>
    <row r="67" spans="2:10">
      <c r="B67" s="59">
        <v>64</v>
      </c>
      <c r="C67" s="31" t="s">
        <v>1446</v>
      </c>
      <c r="D67" s="31" t="s">
        <v>1417</v>
      </c>
      <c r="E67" s="32" t="s">
        <v>1432</v>
      </c>
      <c r="F67" s="31" t="s">
        <v>1447</v>
      </c>
      <c r="G67" s="43"/>
      <c r="H67" s="31"/>
      <c r="I67" s="31"/>
      <c r="J67" t="s">
        <v>1448</v>
      </c>
    </row>
    <row r="68" spans="2:10">
      <c r="B68" s="59">
        <v>65</v>
      </c>
      <c r="C68" s="46" t="s">
        <v>1446</v>
      </c>
      <c r="D68" s="46" t="s">
        <v>1417</v>
      </c>
      <c r="E68" s="56" t="s">
        <v>1418</v>
      </c>
      <c r="F68" s="46" t="s">
        <v>1449</v>
      </c>
      <c r="G68" s="46" t="s">
        <v>1449</v>
      </c>
      <c r="H68" s="46" t="s">
        <v>246</v>
      </c>
      <c r="I68" s="53" t="s">
        <v>371</v>
      </c>
    </row>
    <row r="69" spans="2:10">
      <c r="B69" s="58">
        <v>66</v>
      </c>
      <c r="C69" s="4" t="s">
        <v>1446</v>
      </c>
      <c r="D69" s="4" t="s">
        <v>1417</v>
      </c>
      <c r="E69" s="11" t="s">
        <v>1418</v>
      </c>
      <c r="F69" s="4" t="s">
        <v>1450</v>
      </c>
      <c r="G69" s="4" t="s">
        <v>1450</v>
      </c>
      <c r="H69" s="4" t="s">
        <v>38</v>
      </c>
      <c r="I69" s="50" t="s">
        <v>53</v>
      </c>
    </row>
    <row r="70" spans="2:10">
      <c r="B70" s="59">
        <v>67</v>
      </c>
      <c r="C70" s="44" t="s">
        <v>1446</v>
      </c>
      <c r="D70" s="44" t="s">
        <v>1417</v>
      </c>
      <c r="E70" s="45" t="s">
        <v>1432</v>
      </c>
      <c r="F70" s="44" t="s">
        <v>418</v>
      </c>
      <c r="G70" s="43"/>
      <c r="H70" s="44"/>
      <c r="I70" s="44"/>
      <c r="J70" t="s">
        <v>1448</v>
      </c>
    </row>
    <row r="71" spans="2:10">
      <c r="B71" s="58">
        <v>68</v>
      </c>
      <c r="C71" s="4" t="s">
        <v>1446</v>
      </c>
      <c r="D71" s="4" t="s">
        <v>1417</v>
      </c>
      <c r="E71" s="11" t="s">
        <v>1418</v>
      </c>
      <c r="F71" s="4" t="s">
        <v>385</v>
      </c>
      <c r="G71" s="4" t="s">
        <v>385</v>
      </c>
      <c r="H71" s="4" t="s">
        <v>38</v>
      </c>
      <c r="I71" s="4" t="s">
        <v>53</v>
      </c>
    </row>
    <row r="72" spans="2:10">
      <c r="B72" s="59">
        <v>69</v>
      </c>
      <c r="C72" s="44" t="s">
        <v>1446</v>
      </c>
      <c r="D72" s="44" t="s">
        <v>1417</v>
      </c>
      <c r="E72" s="45" t="s">
        <v>1432</v>
      </c>
      <c r="F72" s="31" t="s">
        <v>1451</v>
      </c>
      <c r="G72" s="31" t="s">
        <v>1451</v>
      </c>
      <c r="H72" s="31" t="s">
        <v>411</v>
      </c>
      <c r="I72" s="31" t="s">
        <v>53</v>
      </c>
      <c r="J72" t="s">
        <v>1452</v>
      </c>
    </row>
    <row r="73" spans="2:10">
      <c r="B73" s="58">
        <v>70</v>
      </c>
      <c r="C73" s="4" t="s">
        <v>1446</v>
      </c>
      <c r="D73" s="4" t="s">
        <v>1417</v>
      </c>
      <c r="E73" s="11" t="s">
        <v>1418</v>
      </c>
      <c r="F73" s="4" t="s">
        <v>1453</v>
      </c>
      <c r="G73" s="10"/>
      <c r="H73" s="4" t="s">
        <v>190</v>
      </c>
      <c r="I73" s="4" t="s">
        <v>53</v>
      </c>
      <c r="J73" t="s">
        <v>1448</v>
      </c>
    </row>
    <row r="74" spans="2:10">
      <c r="B74" s="58">
        <v>71</v>
      </c>
      <c r="C74" s="4" t="s">
        <v>1446</v>
      </c>
      <c r="D74" s="10" t="s">
        <v>1414</v>
      </c>
      <c r="E74" s="51" t="s">
        <v>1415</v>
      </c>
      <c r="F74" s="11" t="s">
        <v>75</v>
      </c>
      <c r="G74" s="169" t="s">
        <v>393</v>
      </c>
      <c r="H74" s="4" t="s">
        <v>190</v>
      </c>
      <c r="I74" s="4" t="s">
        <v>53</v>
      </c>
    </row>
    <row r="75" spans="2:10">
      <c r="B75" s="58">
        <v>72</v>
      </c>
      <c r="C75" s="4" t="s">
        <v>1446</v>
      </c>
      <c r="D75" s="10" t="s">
        <v>1414</v>
      </c>
      <c r="E75" s="51" t="s">
        <v>1415</v>
      </c>
      <c r="F75" s="11" t="s">
        <v>75</v>
      </c>
      <c r="G75" s="4" t="s">
        <v>376</v>
      </c>
      <c r="H75" s="4" t="s">
        <v>38</v>
      </c>
      <c r="I75" s="4" t="s">
        <v>53</v>
      </c>
    </row>
    <row r="76" spans="2:10">
      <c r="B76" s="58">
        <v>73</v>
      </c>
      <c r="C76" s="4" t="s">
        <v>1446</v>
      </c>
      <c r="D76" s="10" t="s">
        <v>1414</v>
      </c>
      <c r="E76" s="51" t="s">
        <v>1415</v>
      </c>
      <c r="F76" s="11" t="s">
        <v>75</v>
      </c>
      <c r="G76" s="4" t="s">
        <v>397</v>
      </c>
      <c r="H76" s="4" t="s">
        <v>83</v>
      </c>
      <c r="I76" s="4" t="s">
        <v>53</v>
      </c>
    </row>
    <row r="77" spans="2:10">
      <c r="B77" s="58">
        <v>74</v>
      </c>
      <c r="C77" s="4" t="s">
        <v>1446</v>
      </c>
      <c r="D77" s="10" t="s">
        <v>1414</v>
      </c>
      <c r="E77" s="51" t="s">
        <v>1415</v>
      </c>
      <c r="F77" s="11" t="s">
        <v>75</v>
      </c>
      <c r="G77" s="4" t="s">
        <v>402</v>
      </c>
      <c r="H77" s="4" t="s">
        <v>38</v>
      </c>
      <c r="I77" s="4" t="s">
        <v>53</v>
      </c>
    </row>
    <row r="78" spans="2:10">
      <c r="B78" s="58">
        <v>75</v>
      </c>
      <c r="C78" s="4" t="s">
        <v>1446</v>
      </c>
      <c r="D78" s="10" t="s">
        <v>1414</v>
      </c>
      <c r="E78" s="51" t="s">
        <v>1415</v>
      </c>
      <c r="F78" s="11" t="s">
        <v>75</v>
      </c>
      <c r="G78" s="4" t="s">
        <v>406</v>
      </c>
      <c r="H78" s="4" t="s">
        <v>38</v>
      </c>
      <c r="I78" s="4" t="s">
        <v>53</v>
      </c>
    </row>
    <row r="79" spans="2:10">
      <c r="B79" s="58">
        <v>76</v>
      </c>
      <c r="C79" s="4" t="s">
        <v>1446</v>
      </c>
      <c r="D79" s="10" t="s">
        <v>1414</v>
      </c>
      <c r="E79" s="51" t="s">
        <v>1415</v>
      </c>
      <c r="F79" s="11"/>
      <c r="G79" s="4" t="s">
        <v>389</v>
      </c>
      <c r="H79" s="4" t="s">
        <v>83</v>
      </c>
      <c r="I79" s="4" t="s">
        <v>53</v>
      </c>
    </row>
    <row r="80" spans="2:10">
      <c r="B80" s="59">
        <v>77</v>
      </c>
      <c r="C80" s="31" t="s">
        <v>1454</v>
      </c>
      <c r="D80" s="44" t="s">
        <v>1417</v>
      </c>
      <c r="E80" s="45" t="s">
        <v>1432</v>
      </c>
      <c r="F80" s="31" t="s">
        <v>418</v>
      </c>
      <c r="G80" s="31" t="s">
        <v>418</v>
      </c>
      <c r="H80" s="31" t="s">
        <v>411</v>
      </c>
      <c r="I80" s="31" t="s">
        <v>53</v>
      </c>
    </row>
    <row r="81" spans="2:9">
      <c r="B81" s="59">
        <v>78</v>
      </c>
      <c r="C81" s="31" t="s">
        <v>1454</v>
      </c>
      <c r="D81" s="44" t="s">
        <v>1417</v>
      </c>
      <c r="E81" s="45" t="s">
        <v>1432</v>
      </c>
      <c r="F81" s="31" t="s">
        <v>1455</v>
      </c>
      <c r="G81" s="31" t="s">
        <v>420</v>
      </c>
      <c r="H81" s="31" t="s">
        <v>421</v>
      </c>
      <c r="I81" s="31" t="s">
        <v>53</v>
      </c>
    </row>
    <row r="82" spans="2:9">
      <c r="B82" s="58">
        <v>79</v>
      </c>
      <c r="C82" s="4" t="s">
        <v>1454</v>
      </c>
      <c r="D82" s="4" t="s">
        <v>1417</v>
      </c>
      <c r="E82" s="11" t="s">
        <v>1418</v>
      </c>
      <c r="F82" s="4" t="s">
        <v>1456</v>
      </c>
      <c r="G82" s="4" t="s">
        <v>1456</v>
      </c>
      <c r="H82" s="4" t="s">
        <v>38</v>
      </c>
      <c r="I82" s="4" t="s">
        <v>53</v>
      </c>
    </row>
    <row r="83" spans="2:9">
      <c r="B83" s="59">
        <v>80</v>
      </c>
      <c r="C83" s="31" t="s">
        <v>1454</v>
      </c>
      <c r="D83" s="44" t="s">
        <v>1417</v>
      </c>
      <c r="E83" s="45" t="s">
        <v>1432</v>
      </c>
      <c r="F83" s="31" t="s">
        <v>1457</v>
      </c>
      <c r="G83" s="31" t="s">
        <v>1457</v>
      </c>
      <c r="H83" s="31" t="s">
        <v>246</v>
      </c>
      <c r="I83" s="40" t="s">
        <v>415</v>
      </c>
    </row>
    <row r="84" spans="2:9">
      <c r="B84" s="58">
        <v>81</v>
      </c>
      <c r="C84" s="4" t="s">
        <v>1454</v>
      </c>
      <c r="D84" s="4" t="s">
        <v>1417</v>
      </c>
      <c r="E84" s="11" t="s">
        <v>1418</v>
      </c>
      <c r="F84" s="4" t="s">
        <v>1458</v>
      </c>
      <c r="G84" s="4" t="s">
        <v>430</v>
      </c>
      <c r="H84" s="4" t="s">
        <v>190</v>
      </c>
      <c r="I84" s="12" t="s">
        <v>431</v>
      </c>
    </row>
    <row r="85" spans="2:9">
      <c r="B85" s="58">
        <v>82</v>
      </c>
      <c r="C85" s="4" t="s">
        <v>1454</v>
      </c>
      <c r="D85" s="4" t="s">
        <v>1417</v>
      </c>
      <c r="E85" s="11" t="s">
        <v>1418</v>
      </c>
      <c r="F85" s="4" t="s">
        <v>1459</v>
      </c>
      <c r="G85" s="4" t="s">
        <v>455</v>
      </c>
      <c r="H85" s="4" t="s">
        <v>190</v>
      </c>
      <c r="I85" s="12" t="s">
        <v>456</v>
      </c>
    </row>
    <row r="86" spans="2:9">
      <c r="B86" s="58">
        <v>83</v>
      </c>
      <c r="C86" s="4" t="s">
        <v>1454</v>
      </c>
      <c r="D86" s="4" t="s">
        <v>1417</v>
      </c>
      <c r="E86" s="11" t="s">
        <v>1418</v>
      </c>
      <c r="F86" s="4" t="s">
        <v>464</v>
      </c>
      <c r="G86" s="4" t="s">
        <v>464</v>
      </c>
      <c r="H86" s="4" t="s">
        <v>38</v>
      </c>
      <c r="I86" s="4"/>
    </row>
    <row r="87" spans="2:9">
      <c r="B87" s="58">
        <v>84</v>
      </c>
      <c r="C87" s="4" t="s">
        <v>1454</v>
      </c>
      <c r="D87" s="4" t="s">
        <v>1417</v>
      </c>
      <c r="E87" s="11" t="s">
        <v>1418</v>
      </c>
      <c r="F87" s="4" t="s">
        <v>460</v>
      </c>
      <c r="G87" s="4" t="s">
        <v>460</v>
      </c>
      <c r="H87" s="4" t="s">
        <v>83</v>
      </c>
      <c r="I87" s="4"/>
    </row>
    <row r="88" spans="2:9">
      <c r="B88" s="58">
        <v>85</v>
      </c>
      <c r="C88" s="4" t="s">
        <v>1454</v>
      </c>
      <c r="D88" s="10" t="s">
        <v>1414</v>
      </c>
      <c r="E88" s="51" t="s">
        <v>1415</v>
      </c>
      <c r="F88" s="10" t="s">
        <v>439</v>
      </c>
      <c r="G88" s="10" t="s">
        <v>439</v>
      </c>
      <c r="H88" s="4" t="s">
        <v>190</v>
      </c>
      <c r="I88" s="4" t="s">
        <v>53</v>
      </c>
    </row>
    <row r="89" spans="2:9">
      <c r="B89" s="58">
        <v>86</v>
      </c>
      <c r="C89" s="4" t="s">
        <v>1454</v>
      </c>
      <c r="D89" s="10" t="s">
        <v>1414</v>
      </c>
      <c r="E89" s="51" t="s">
        <v>1415</v>
      </c>
      <c r="F89" s="10" t="s">
        <v>444</v>
      </c>
      <c r="G89" s="10" t="s">
        <v>444</v>
      </c>
      <c r="H89" s="4" t="s">
        <v>38</v>
      </c>
      <c r="I89" s="4" t="s">
        <v>53</v>
      </c>
    </row>
    <row r="90" spans="2:9">
      <c r="B90" s="58">
        <v>87</v>
      </c>
      <c r="C90" s="4" t="s">
        <v>1454</v>
      </c>
      <c r="D90" s="10" t="s">
        <v>1414</v>
      </c>
      <c r="E90" s="51" t="s">
        <v>1415</v>
      </c>
      <c r="F90" s="10" t="s">
        <v>450</v>
      </c>
      <c r="G90" s="10" t="s">
        <v>450</v>
      </c>
      <c r="H90" s="4" t="s">
        <v>38</v>
      </c>
      <c r="I90" s="4" t="s">
        <v>53</v>
      </c>
    </row>
    <row r="91" spans="2:9">
      <c r="B91" s="58">
        <v>88</v>
      </c>
      <c r="C91" s="4" t="s">
        <v>1454</v>
      </c>
      <c r="D91" s="10" t="s">
        <v>1414</v>
      </c>
      <c r="E91" s="51" t="s">
        <v>1415</v>
      </c>
      <c r="F91" s="4" t="s">
        <v>476</v>
      </c>
      <c r="G91" s="4" t="s">
        <v>476</v>
      </c>
      <c r="H91" s="4" t="s">
        <v>83</v>
      </c>
      <c r="I91" s="4" t="s">
        <v>53</v>
      </c>
    </row>
    <row r="92" spans="2:9">
      <c r="B92" s="58">
        <v>89</v>
      </c>
      <c r="C92" s="4" t="s">
        <v>1454</v>
      </c>
      <c r="D92" s="10" t="s">
        <v>1414</v>
      </c>
      <c r="E92" s="51" t="s">
        <v>1415</v>
      </c>
      <c r="F92" s="4" t="s">
        <v>468</v>
      </c>
      <c r="G92" s="4" t="s">
        <v>468</v>
      </c>
      <c r="H92" s="4" t="s">
        <v>38</v>
      </c>
      <c r="I92" s="4" t="s">
        <v>53</v>
      </c>
    </row>
    <row r="93" spans="2:9">
      <c r="B93" s="58">
        <v>90</v>
      </c>
      <c r="C93" s="4" t="s">
        <v>1460</v>
      </c>
      <c r="D93" s="4" t="s">
        <v>1417</v>
      </c>
      <c r="E93" s="11" t="s">
        <v>1418</v>
      </c>
      <c r="F93" s="4" t="s">
        <v>480</v>
      </c>
      <c r="G93" s="4" t="s">
        <v>480</v>
      </c>
      <c r="H93" s="4" t="s">
        <v>38</v>
      </c>
      <c r="I93" s="12" t="s">
        <v>481</v>
      </c>
    </row>
    <row r="94" spans="2:9">
      <c r="B94" s="58">
        <v>91</v>
      </c>
      <c r="C94" s="4" t="s">
        <v>1460</v>
      </c>
      <c r="D94" s="4" t="s">
        <v>1417</v>
      </c>
      <c r="E94" s="38">
        <v>7183029554</v>
      </c>
      <c r="F94" s="4" t="s">
        <v>498</v>
      </c>
      <c r="G94" s="4" t="s">
        <v>498</v>
      </c>
      <c r="H94" s="4" t="s">
        <v>38</v>
      </c>
      <c r="I94" s="12" t="s">
        <v>499</v>
      </c>
    </row>
    <row r="95" spans="2:9">
      <c r="B95" s="58">
        <v>92</v>
      </c>
      <c r="C95" s="4" t="s">
        <v>1460</v>
      </c>
      <c r="D95" s="10" t="s">
        <v>1414</v>
      </c>
      <c r="E95" s="51" t="s">
        <v>1415</v>
      </c>
      <c r="F95" s="10" t="s">
        <v>485</v>
      </c>
      <c r="G95" s="10" t="s">
        <v>485</v>
      </c>
      <c r="H95" s="4" t="s">
        <v>38</v>
      </c>
      <c r="I95" s="4"/>
    </row>
    <row r="96" spans="2:9">
      <c r="B96" s="58">
        <v>93</v>
      </c>
      <c r="C96" s="4" t="s">
        <v>1460</v>
      </c>
      <c r="D96" s="10" t="s">
        <v>1414</v>
      </c>
      <c r="E96" s="51" t="s">
        <v>1415</v>
      </c>
      <c r="F96" s="10" t="s">
        <v>489</v>
      </c>
      <c r="G96" s="10" t="s">
        <v>489</v>
      </c>
      <c r="H96" s="4" t="s">
        <v>190</v>
      </c>
      <c r="I96" s="4"/>
    </row>
    <row r="97" spans="2:9">
      <c r="B97" s="58">
        <v>94</v>
      </c>
      <c r="C97" s="4" t="s">
        <v>1460</v>
      </c>
      <c r="D97" s="10" t="s">
        <v>1414</v>
      </c>
      <c r="E97" s="51" t="s">
        <v>1415</v>
      </c>
      <c r="F97" s="10" t="s">
        <v>493</v>
      </c>
      <c r="G97" s="10" t="s">
        <v>493</v>
      </c>
      <c r="H97" s="4" t="s">
        <v>190</v>
      </c>
      <c r="I97" s="17" t="s">
        <v>494</v>
      </c>
    </row>
    <row r="98" spans="2:9">
      <c r="B98" s="58">
        <v>95</v>
      </c>
      <c r="C98" s="4" t="s">
        <v>1460</v>
      </c>
      <c r="D98" s="10" t="s">
        <v>1414</v>
      </c>
      <c r="E98" s="51" t="s">
        <v>1415</v>
      </c>
      <c r="F98" s="10" t="s">
        <v>515</v>
      </c>
      <c r="G98" s="10" t="s">
        <v>515</v>
      </c>
      <c r="H98" s="4" t="s">
        <v>38</v>
      </c>
      <c r="I98" s="4" t="s">
        <v>53</v>
      </c>
    </row>
    <row r="99" spans="2:9">
      <c r="B99" s="58">
        <v>96</v>
      </c>
      <c r="C99" s="4" t="s">
        <v>1460</v>
      </c>
      <c r="D99" s="10" t="s">
        <v>1414</v>
      </c>
      <c r="E99" s="51" t="s">
        <v>1415</v>
      </c>
      <c r="F99" s="10" t="s">
        <v>509</v>
      </c>
      <c r="G99" s="10" t="s">
        <v>509</v>
      </c>
      <c r="H99" s="4" t="s">
        <v>190</v>
      </c>
      <c r="I99" s="4" t="s">
        <v>53</v>
      </c>
    </row>
    <row r="100" spans="2:9">
      <c r="B100" s="58">
        <v>97</v>
      </c>
      <c r="C100" s="4" t="s">
        <v>1460</v>
      </c>
      <c r="D100" s="10" t="s">
        <v>1414</v>
      </c>
      <c r="E100" s="51" t="s">
        <v>1415</v>
      </c>
      <c r="F100" s="10" t="s">
        <v>503</v>
      </c>
      <c r="G100" s="10" t="s">
        <v>503</v>
      </c>
      <c r="H100" s="4" t="s">
        <v>70</v>
      </c>
      <c r="I100" s="4" t="s">
        <v>53</v>
      </c>
    </row>
    <row r="101" spans="2:9">
      <c r="B101" s="58">
        <v>98</v>
      </c>
      <c r="C101" s="4" t="s">
        <v>1461</v>
      </c>
      <c r="D101" s="10" t="s">
        <v>1414</v>
      </c>
      <c r="E101" s="51" t="s">
        <v>1415</v>
      </c>
      <c r="F101" s="10" t="s">
        <v>520</v>
      </c>
      <c r="G101" s="10" t="s">
        <v>520</v>
      </c>
      <c r="H101" s="4" t="s">
        <v>190</v>
      </c>
      <c r="I101" s="4" t="s">
        <v>53</v>
      </c>
    </row>
    <row r="102" spans="2:9">
      <c r="B102" s="58">
        <v>99</v>
      </c>
      <c r="C102" s="4" t="s">
        <v>1461</v>
      </c>
      <c r="D102" s="10" t="s">
        <v>1414</v>
      </c>
      <c r="E102" s="51" t="s">
        <v>1415</v>
      </c>
      <c r="F102" s="10" t="s">
        <v>1462</v>
      </c>
      <c r="G102" s="10" t="s">
        <v>1462</v>
      </c>
      <c r="H102" s="4" t="s">
        <v>38</v>
      </c>
      <c r="I102" s="4" t="s">
        <v>53</v>
      </c>
    </row>
    <row r="103" spans="2:9">
      <c r="B103" s="58">
        <v>100</v>
      </c>
      <c r="C103" s="4" t="s">
        <v>1461</v>
      </c>
      <c r="D103" s="10" t="s">
        <v>1414</v>
      </c>
      <c r="E103" s="51" t="s">
        <v>1415</v>
      </c>
      <c r="F103" s="10" t="s">
        <v>537</v>
      </c>
      <c r="G103" s="10" t="s">
        <v>537</v>
      </c>
      <c r="H103" s="4" t="s">
        <v>190</v>
      </c>
      <c r="I103" s="4" t="s">
        <v>53</v>
      </c>
    </row>
    <row r="104" spans="2:9">
      <c r="B104" s="58">
        <v>101</v>
      </c>
      <c r="C104" s="4" t="s">
        <v>1461</v>
      </c>
      <c r="D104" s="10" t="s">
        <v>1414</v>
      </c>
      <c r="E104" s="51" t="s">
        <v>1415</v>
      </c>
      <c r="F104" s="10" t="s">
        <v>547</v>
      </c>
      <c r="G104" s="10" t="s">
        <v>547</v>
      </c>
      <c r="H104" s="4" t="s">
        <v>83</v>
      </c>
      <c r="I104" s="4" t="s">
        <v>53</v>
      </c>
    </row>
    <row r="105" spans="2:9">
      <c r="B105" s="58">
        <v>102</v>
      </c>
      <c r="C105" s="4" t="s">
        <v>1461</v>
      </c>
      <c r="D105" s="4" t="s">
        <v>1417</v>
      </c>
      <c r="E105" s="11" t="s">
        <v>1418</v>
      </c>
      <c r="F105" s="4" t="s">
        <v>533</v>
      </c>
      <c r="G105" s="4" t="s">
        <v>533</v>
      </c>
      <c r="H105" s="4" t="s">
        <v>190</v>
      </c>
      <c r="I105" s="4" t="s">
        <v>53</v>
      </c>
    </row>
    <row r="106" spans="2:9">
      <c r="B106" s="58">
        <v>103</v>
      </c>
      <c r="C106" s="4" t="s">
        <v>1461</v>
      </c>
      <c r="D106" s="4" t="s">
        <v>1417</v>
      </c>
      <c r="E106" s="11" t="s">
        <v>1418</v>
      </c>
      <c r="F106" s="10" t="s">
        <v>528</v>
      </c>
      <c r="G106" s="10" t="s">
        <v>528</v>
      </c>
      <c r="H106" s="4" t="s">
        <v>38</v>
      </c>
      <c r="I106" s="4" t="s">
        <v>53</v>
      </c>
    </row>
    <row r="107" spans="2:9">
      <c r="B107" s="58">
        <v>104</v>
      </c>
      <c r="C107" s="4" t="s">
        <v>1461</v>
      </c>
      <c r="D107" s="4" t="s">
        <v>1417</v>
      </c>
      <c r="E107" s="11" t="s">
        <v>1418</v>
      </c>
      <c r="F107" s="10" t="s">
        <v>1463</v>
      </c>
      <c r="G107" s="10" t="s">
        <v>541</v>
      </c>
      <c r="H107" s="4" t="s">
        <v>190</v>
      </c>
      <c r="I107" s="62" t="s">
        <v>542</v>
      </c>
    </row>
    <row r="108" spans="2:9">
      <c r="B108" s="58">
        <v>105</v>
      </c>
      <c r="C108" s="4" t="s">
        <v>1461</v>
      </c>
      <c r="D108" s="4" t="s">
        <v>1417</v>
      </c>
      <c r="E108" s="11" t="s">
        <v>1418</v>
      </c>
      <c r="F108" s="10" t="s">
        <v>1464</v>
      </c>
      <c r="G108" s="10" t="s">
        <v>1464</v>
      </c>
      <c r="H108" s="4" t="s">
        <v>38</v>
      </c>
      <c r="I108" s="4" t="s">
        <v>53</v>
      </c>
    </row>
    <row r="109" spans="2:9">
      <c r="B109" s="58">
        <v>106</v>
      </c>
      <c r="C109" s="4" t="s">
        <v>1461</v>
      </c>
      <c r="D109" s="4" t="s">
        <v>1417</v>
      </c>
      <c r="E109" s="11" t="s">
        <v>1418</v>
      </c>
      <c r="F109" s="10" t="s">
        <v>1465</v>
      </c>
      <c r="G109" s="4" t="s">
        <v>557</v>
      </c>
      <c r="H109" s="4" t="s">
        <v>190</v>
      </c>
      <c r="I109" s="4" t="s">
        <v>53</v>
      </c>
    </row>
    <row r="110" spans="2:9">
      <c r="B110" s="59">
        <v>107</v>
      </c>
      <c r="C110" s="31" t="s">
        <v>1461</v>
      </c>
      <c r="D110" s="44" t="s">
        <v>1417</v>
      </c>
      <c r="E110" s="45" t="s">
        <v>1432</v>
      </c>
      <c r="F110" s="43" t="s">
        <v>1466</v>
      </c>
      <c r="G110" s="31" t="s">
        <v>571</v>
      </c>
      <c r="H110" s="31" t="s">
        <v>190</v>
      </c>
      <c r="I110" s="31" t="s">
        <v>53</v>
      </c>
    </row>
    <row r="111" spans="2:9">
      <c r="B111" s="58">
        <v>108</v>
      </c>
      <c r="C111" s="4" t="s">
        <v>1467</v>
      </c>
      <c r="D111" s="4" t="s">
        <v>1417</v>
      </c>
      <c r="E111" s="11" t="s">
        <v>1418</v>
      </c>
      <c r="F111" s="10" t="s">
        <v>1468</v>
      </c>
      <c r="G111" s="4" t="s">
        <v>1469</v>
      </c>
      <c r="H111" s="4"/>
      <c r="I111" s="4"/>
    </row>
    <row r="112" spans="2:9">
      <c r="B112" s="58">
        <v>109</v>
      </c>
      <c r="C112" s="4" t="s">
        <v>1467</v>
      </c>
      <c r="D112" s="4" t="s">
        <v>1417</v>
      </c>
      <c r="E112" s="11" t="s">
        <v>1418</v>
      </c>
      <c r="F112" s="10" t="s">
        <v>1470</v>
      </c>
      <c r="G112" s="10" t="s">
        <v>1470</v>
      </c>
      <c r="H112" s="4" t="s">
        <v>83</v>
      </c>
      <c r="I112" s="4" t="s">
        <v>53</v>
      </c>
    </row>
    <row r="113" spans="2:9">
      <c r="B113" s="58">
        <v>110</v>
      </c>
      <c r="C113" s="4" t="s">
        <v>1467</v>
      </c>
      <c r="D113" s="4" t="s">
        <v>1417</v>
      </c>
      <c r="E113" s="11" t="s">
        <v>1418</v>
      </c>
      <c r="F113" s="10" t="s">
        <v>562</v>
      </c>
      <c r="G113" s="10" t="s">
        <v>562</v>
      </c>
      <c r="H113" s="4" t="s">
        <v>83</v>
      </c>
      <c r="I113" s="12" t="s">
        <v>563</v>
      </c>
    </row>
    <row r="114" spans="2:9">
      <c r="B114" s="58">
        <v>111</v>
      </c>
      <c r="C114" s="4" t="s">
        <v>1467</v>
      </c>
      <c r="D114" s="10" t="s">
        <v>1414</v>
      </c>
      <c r="E114" s="51" t="s">
        <v>1415</v>
      </c>
      <c r="F114" s="10" t="s">
        <v>567</v>
      </c>
      <c r="G114" s="4" t="s">
        <v>567</v>
      </c>
      <c r="H114" s="4" t="s">
        <v>190</v>
      </c>
      <c r="I114" s="4" t="s">
        <v>53</v>
      </c>
    </row>
    <row r="115" spans="2:9">
      <c r="B115" s="58">
        <v>112</v>
      </c>
      <c r="C115" s="4" t="s">
        <v>1471</v>
      </c>
      <c r="D115" s="4" t="s">
        <v>1417</v>
      </c>
      <c r="E115" s="11" t="s">
        <v>1418</v>
      </c>
      <c r="F115" s="10" t="s">
        <v>1472</v>
      </c>
      <c r="G115" s="4" t="s">
        <v>621</v>
      </c>
      <c r="H115" s="4" t="s">
        <v>190</v>
      </c>
      <c r="I115" s="4" t="s">
        <v>53</v>
      </c>
    </row>
    <row r="116" spans="2:9">
      <c r="B116" s="58">
        <v>113</v>
      </c>
      <c r="C116" s="4" t="s">
        <v>1471</v>
      </c>
      <c r="D116" s="4" t="s">
        <v>1417</v>
      </c>
      <c r="E116" s="11" t="s">
        <v>1418</v>
      </c>
      <c r="F116" s="10" t="s">
        <v>1473</v>
      </c>
      <c r="G116" s="4" t="s">
        <v>600</v>
      </c>
      <c r="H116" s="4" t="s">
        <v>38</v>
      </c>
      <c r="I116" s="4" t="s">
        <v>53</v>
      </c>
    </row>
    <row r="117" spans="2:9">
      <c r="B117" s="58">
        <v>114</v>
      </c>
      <c r="C117" s="4" t="s">
        <v>1471</v>
      </c>
      <c r="D117" s="4" t="s">
        <v>1417</v>
      </c>
      <c r="E117" s="11" t="s">
        <v>1418</v>
      </c>
      <c r="F117" s="10" t="s">
        <v>1474</v>
      </c>
      <c r="G117" s="4"/>
      <c r="H117" s="4"/>
      <c r="I117" s="4"/>
    </row>
    <row r="118" spans="2:9">
      <c r="B118" s="58">
        <v>115</v>
      </c>
      <c r="C118" s="4" t="s">
        <v>1471</v>
      </c>
      <c r="D118" s="4" t="s">
        <v>1417</v>
      </c>
      <c r="E118" s="11" t="s">
        <v>1418</v>
      </c>
      <c r="F118" s="10" t="s">
        <v>631</v>
      </c>
      <c r="G118" s="4" t="s">
        <v>631</v>
      </c>
      <c r="H118" s="4" t="s">
        <v>38</v>
      </c>
      <c r="I118" s="4" t="s">
        <v>53</v>
      </c>
    </row>
    <row r="119" spans="2:9">
      <c r="B119" s="58">
        <v>116</v>
      </c>
      <c r="C119" s="4" t="s">
        <v>1471</v>
      </c>
      <c r="D119" s="4" t="s">
        <v>1417</v>
      </c>
      <c r="E119" s="11" t="s">
        <v>1418</v>
      </c>
      <c r="F119" s="10" t="s">
        <v>1475</v>
      </c>
      <c r="G119" s="10" t="s">
        <v>1475</v>
      </c>
      <c r="H119" s="4" t="s">
        <v>83</v>
      </c>
      <c r="I119" s="4" t="s">
        <v>53</v>
      </c>
    </row>
    <row r="120" spans="2:9">
      <c r="B120" s="58">
        <v>117</v>
      </c>
      <c r="C120" s="4" t="s">
        <v>1471</v>
      </c>
      <c r="D120" s="4" t="s">
        <v>1417</v>
      </c>
      <c r="E120" s="11" t="s">
        <v>1418</v>
      </c>
      <c r="F120" s="10" t="s">
        <v>1476</v>
      </c>
      <c r="G120" s="4"/>
      <c r="H120" s="4"/>
      <c r="I120" s="4"/>
    </row>
    <row r="121" spans="2:9">
      <c r="B121" s="58">
        <v>118</v>
      </c>
      <c r="C121" s="4" t="s">
        <v>1471</v>
      </c>
      <c r="D121" s="4" t="s">
        <v>1417</v>
      </c>
      <c r="E121" s="11" t="s">
        <v>1418</v>
      </c>
      <c r="F121" s="10" t="s">
        <v>1477</v>
      </c>
      <c r="G121" s="4"/>
      <c r="H121" s="4"/>
      <c r="I121" s="4"/>
    </row>
    <row r="122" spans="2:9">
      <c r="B122" s="58">
        <v>119</v>
      </c>
      <c r="C122" s="4" t="s">
        <v>1471</v>
      </c>
      <c r="D122" s="4" t="s">
        <v>1417</v>
      </c>
      <c r="E122" s="11" t="s">
        <v>1418</v>
      </c>
      <c r="F122" s="10" t="s">
        <v>1478</v>
      </c>
      <c r="G122" s="4"/>
      <c r="H122" s="4"/>
      <c r="I122" s="4"/>
    </row>
    <row r="123" spans="2:9">
      <c r="B123" s="58">
        <v>120</v>
      </c>
      <c r="C123" s="4" t="s">
        <v>1471</v>
      </c>
      <c r="D123" s="10" t="s">
        <v>1414</v>
      </c>
      <c r="E123" s="51" t="s">
        <v>1415</v>
      </c>
      <c r="F123" s="4" t="s">
        <v>580</v>
      </c>
      <c r="G123" s="4" t="s">
        <v>580</v>
      </c>
      <c r="H123" s="4" t="s">
        <v>38</v>
      </c>
      <c r="I123" s="4" t="s">
        <v>53</v>
      </c>
    </row>
    <row r="124" spans="2:9">
      <c r="B124" s="58">
        <v>121</v>
      </c>
      <c r="C124" s="4" t="s">
        <v>1471</v>
      </c>
      <c r="D124" s="10" t="s">
        <v>1414</v>
      </c>
      <c r="E124" s="51" t="s">
        <v>1415</v>
      </c>
      <c r="F124" s="4" t="s">
        <v>584</v>
      </c>
      <c r="G124" s="4" t="s">
        <v>584</v>
      </c>
      <c r="H124" s="4" t="s">
        <v>83</v>
      </c>
      <c r="I124" s="4" t="s">
        <v>53</v>
      </c>
    </row>
    <row r="125" spans="2:9">
      <c r="B125" s="58">
        <v>122</v>
      </c>
      <c r="C125" s="4" t="s">
        <v>1471</v>
      </c>
      <c r="D125" s="10" t="s">
        <v>1414</v>
      </c>
      <c r="E125" s="51" t="s">
        <v>1415</v>
      </c>
      <c r="F125" s="4" t="s">
        <v>588</v>
      </c>
      <c r="G125" s="4" t="s">
        <v>588</v>
      </c>
      <c r="H125" s="4" t="s">
        <v>38</v>
      </c>
      <c r="I125" s="4" t="s">
        <v>53</v>
      </c>
    </row>
    <row r="126" spans="2:9">
      <c r="B126" s="58">
        <v>123</v>
      </c>
      <c r="C126" s="4" t="s">
        <v>1471</v>
      </c>
      <c r="D126" s="10" t="s">
        <v>1414</v>
      </c>
      <c r="E126" s="51" t="s">
        <v>1415</v>
      </c>
      <c r="F126" s="4" t="s">
        <v>592</v>
      </c>
      <c r="G126" s="4" t="s">
        <v>592</v>
      </c>
      <c r="H126" s="4" t="s">
        <v>83</v>
      </c>
      <c r="I126" s="4" t="s">
        <v>53</v>
      </c>
    </row>
    <row r="127" spans="2:9">
      <c r="B127" s="58">
        <v>124</v>
      </c>
      <c r="C127" s="4" t="s">
        <v>1471</v>
      </c>
      <c r="D127" s="10" t="s">
        <v>1414</v>
      </c>
      <c r="E127" s="51" t="s">
        <v>1415</v>
      </c>
      <c r="F127" s="4" t="s">
        <v>596</v>
      </c>
      <c r="G127" s="4" t="s">
        <v>596</v>
      </c>
      <c r="H127" s="4" t="s">
        <v>83</v>
      </c>
      <c r="I127" s="4" t="s">
        <v>53</v>
      </c>
    </row>
    <row r="128" spans="2:9">
      <c r="B128" s="58">
        <v>125</v>
      </c>
      <c r="C128" s="4" t="s">
        <v>1471</v>
      </c>
      <c r="D128" s="10" t="s">
        <v>1414</v>
      </c>
      <c r="E128" s="51" t="s">
        <v>1415</v>
      </c>
      <c r="F128" s="4" t="s">
        <v>604</v>
      </c>
      <c r="G128" s="4" t="s">
        <v>604</v>
      </c>
      <c r="H128" s="4" t="s">
        <v>38</v>
      </c>
      <c r="I128" s="4" t="s">
        <v>53</v>
      </c>
    </row>
    <row r="129" spans="2:9">
      <c r="B129" s="58">
        <v>126</v>
      </c>
      <c r="C129" s="4" t="s">
        <v>1471</v>
      </c>
      <c r="D129" s="10" t="s">
        <v>1414</v>
      </c>
      <c r="E129" s="51" t="s">
        <v>1415</v>
      </c>
      <c r="F129" s="4" t="s">
        <v>609</v>
      </c>
      <c r="G129" s="4" t="s">
        <v>609</v>
      </c>
      <c r="H129" s="4" t="s">
        <v>83</v>
      </c>
      <c r="I129" s="4" t="s">
        <v>53</v>
      </c>
    </row>
    <row r="130" spans="2:9">
      <c r="B130" s="58">
        <v>127</v>
      </c>
      <c r="C130" s="4" t="s">
        <v>1471</v>
      </c>
      <c r="D130" s="10" t="s">
        <v>1414</v>
      </c>
      <c r="E130" s="51" t="s">
        <v>1415</v>
      </c>
      <c r="F130" s="4" t="s">
        <v>613</v>
      </c>
      <c r="G130" s="4" t="s">
        <v>613</v>
      </c>
      <c r="H130" s="4" t="s">
        <v>190</v>
      </c>
      <c r="I130" s="4" t="s">
        <v>53</v>
      </c>
    </row>
    <row r="131" spans="2:9">
      <c r="B131" s="57">
        <v>128</v>
      </c>
      <c r="C131" s="6" t="s">
        <v>1471</v>
      </c>
      <c r="D131" s="34" t="s">
        <v>1414</v>
      </c>
      <c r="E131" s="51" t="s">
        <v>1415</v>
      </c>
      <c r="F131" s="6" t="s">
        <v>617</v>
      </c>
      <c r="G131" s="6" t="s">
        <v>617</v>
      </c>
      <c r="H131" s="6" t="s">
        <v>38</v>
      </c>
      <c r="I131" s="6" t="s">
        <v>53</v>
      </c>
    </row>
    <row r="132" spans="2:9">
      <c r="B132" s="58">
        <v>129</v>
      </c>
      <c r="C132" s="6" t="s">
        <v>1471</v>
      </c>
      <c r="D132" s="34" t="s">
        <v>1414</v>
      </c>
      <c r="E132" s="51" t="s">
        <v>1415</v>
      </c>
      <c r="F132" s="20" t="s">
        <v>1479</v>
      </c>
      <c r="G132" s="20" t="s">
        <v>1479</v>
      </c>
      <c r="H132" s="20" t="s">
        <v>83</v>
      </c>
      <c r="I132" s="319" t="s">
        <v>398</v>
      </c>
    </row>
    <row r="133" spans="2:9">
      <c r="B133" s="57">
        <v>130</v>
      </c>
      <c r="C133" s="6" t="s">
        <v>1471</v>
      </c>
      <c r="D133" s="34" t="s">
        <v>1414</v>
      </c>
      <c r="E133" s="51" t="s">
        <v>1415</v>
      </c>
      <c r="F133" s="189" t="s">
        <v>649</v>
      </c>
      <c r="G133" s="189" t="s">
        <v>649</v>
      </c>
      <c r="H133" s="189" t="s">
        <v>190</v>
      </c>
      <c r="I133" s="48" t="s">
        <v>398</v>
      </c>
    </row>
    <row r="134" spans="2:9">
      <c r="B134" s="58">
        <v>131</v>
      </c>
      <c r="C134" s="6" t="s">
        <v>1471</v>
      </c>
      <c r="D134" s="34" t="s">
        <v>1414</v>
      </c>
      <c r="E134" s="51" t="s">
        <v>1415</v>
      </c>
      <c r="F134" s="189" t="s">
        <v>653</v>
      </c>
      <c r="G134" s="189" t="s">
        <v>653</v>
      </c>
      <c r="H134" s="189" t="s">
        <v>83</v>
      </c>
      <c r="I134" s="48" t="s">
        <v>398</v>
      </c>
    </row>
    <row r="135" spans="2:9">
      <c r="B135" s="57">
        <v>132</v>
      </c>
      <c r="C135" s="6" t="s">
        <v>1471</v>
      </c>
      <c r="D135" s="34" t="s">
        <v>1414</v>
      </c>
      <c r="E135" s="51" t="s">
        <v>1415</v>
      </c>
      <c r="F135" s="189" t="s">
        <v>657</v>
      </c>
      <c r="G135" s="189" t="s">
        <v>657</v>
      </c>
      <c r="H135" s="189" t="s">
        <v>190</v>
      </c>
      <c r="I135" s="48" t="s">
        <v>398</v>
      </c>
    </row>
    <row r="136" spans="2:9">
      <c r="B136" s="58">
        <v>133</v>
      </c>
      <c r="C136" s="4" t="s">
        <v>1471</v>
      </c>
      <c r="D136" s="4" t="s">
        <v>1417</v>
      </c>
      <c r="E136" s="11" t="s">
        <v>1418</v>
      </c>
      <c r="F136" s="4" t="s">
        <v>1480</v>
      </c>
      <c r="G136" s="4"/>
      <c r="H136" s="4"/>
      <c r="I136" s="4"/>
    </row>
    <row r="137" spans="2:9">
      <c r="B137" s="57">
        <v>134</v>
      </c>
      <c r="C137" s="4" t="s">
        <v>1481</v>
      </c>
      <c r="D137" s="4" t="s">
        <v>1417</v>
      </c>
      <c r="E137" s="11" t="s">
        <v>1418</v>
      </c>
      <c r="F137" s="4" t="s">
        <v>676</v>
      </c>
      <c r="G137" s="4"/>
      <c r="H137" s="4"/>
      <c r="I137" s="4"/>
    </row>
    <row r="138" spans="2:9">
      <c r="B138" s="58">
        <v>135</v>
      </c>
      <c r="C138" s="6" t="s">
        <v>1481</v>
      </c>
      <c r="D138" s="6" t="s">
        <v>1417</v>
      </c>
      <c r="E138" s="35" t="s">
        <v>1418</v>
      </c>
      <c r="F138" s="6" t="s">
        <v>1482</v>
      </c>
      <c r="G138" s="6"/>
      <c r="H138" s="6"/>
      <c r="I138" s="6"/>
    </row>
    <row r="139" spans="2:9">
      <c r="B139" s="69">
        <v>136</v>
      </c>
      <c r="C139" s="31" t="s">
        <v>1481</v>
      </c>
      <c r="D139" s="44" t="s">
        <v>1417</v>
      </c>
      <c r="E139" s="45" t="s">
        <v>1432</v>
      </c>
      <c r="F139" s="31" t="s">
        <v>727</v>
      </c>
      <c r="G139" s="31"/>
      <c r="H139" s="31"/>
      <c r="I139" s="31"/>
    </row>
    <row r="140" spans="2:9">
      <c r="B140" s="59">
        <v>137</v>
      </c>
      <c r="C140" s="31" t="s">
        <v>1481</v>
      </c>
      <c r="D140" s="44" t="s">
        <v>1417</v>
      </c>
      <c r="E140" s="45" t="s">
        <v>1432</v>
      </c>
      <c r="F140" s="31" t="s">
        <v>1483</v>
      </c>
      <c r="G140" s="31"/>
      <c r="H140" s="31"/>
      <c r="I140" s="31"/>
    </row>
    <row r="141" spans="2:9">
      <c r="B141" s="57">
        <v>138</v>
      </c>
      <c r="C141" s="4" t="s">
        <v>1481</v>
      </c>
      <c r="D141" s="4" t="s">
        <v>1417</v>
      </c>
      <c r="E141" s="11" t="s">
        <v>1418</v>
      </c>
      <c r="F141" s="4" t="s">
        <v>1484</v>
      </c>
      <c r="G141" s="4"/>
      <c r="H141" s="4"/>
      <c r="I141" s="4"/>
    </row>
    <row r="142" spans="2:9">
      <c r="B142" s="58">
        <v>139</v>
      </c>
      <c r="C142" s="6" t="s">
        <v>1481</v>
      </c>
      <c r="D142" s="6" t="s">
        <v>1417</v>
      </c>
      <c r="E142" s="35" t="s">
        <v>1418</v>
      </c>
      <c r="F142" s="6" t="s">
        <v>1485</v>
      </c>
      <c r="G142" s="6"/>
      <c r="H142" s="6"/>
      <c r="I142" s="6"/>
    </row>
    <row r="143" spans="2:9">
      <c r="B143" s="57">
        <v>140</v>
      </c>
      <c r="C143" s="4" t="s">
        <v>1481</v>
      </c>
      <c r="D143" s="4" t="s">
        <v>1417</v>
      </c>
      <c r="E143" s="11" t="s">
        <v>1418</v>
      </c>
      <c r="F143" s="4" t="s">
        <v>1486</v>
      </c>
      <c r="G143" s="4"/>
      <c r="H143" s="4"/>
      <c r="I143" s="4"/>
    </row>
    <row r="144" spans="2:9">
      <c r="B144" s="58">
        <v>141</v>
      </c>
      <c r="C144" s="6" t="s">
        <v>1481</v>
      </c>
      <c r="D144" s="6" t="s">
        <v>1417</v>
      </c>
      <c r="E144" s="35" t="s">
        <v>1418</v>
      </c>
      <c r="F144" s="6" t="s">
        <v>1487</v>
      </c>
      <c r="G144" s="6"/>
      <c r="H144" s="6"/>
      <c r="I144" s="6"/>
    </row>
    <row r="145" spans="2:9">
      <c r="B145" s="57">
        <v>142</v>
      </c>
      <c r="C145" s="6" t="s">
        <v>1481</v>
      </c>
      <c r="D145" s="6" t="s">
        <v>1417</v>
      </c>
      <c r="E145" s="35" t="s">
        <v>1418</v>
      </c>
      <c r="F145" s="6" t="s">
        <v>1488</v>
      </c>
      <c r="G145" s="6"/>
      <c r="H145" s="6"/>
      <c r="I145" s="6"/>
    </row>
    <row r="146" spans="2:9">
      <c r="B146" s="59">
        <v>143</v>
      </c>
      <c r="C146" s="31" t="s">
        <v>1481</v>
      </c>
      <c r="D146" s="44" t="s">
        <v>1417</v>
      </c>
      <c r="E146" s="45" t="s">
        <v>1432</v>
      </c>
      <c r="F146" s="31" t="s">
        <v>799</v>
      </c>
      <c r="G146" s="31"/>
      <c r="H146" s="31"/>
      <c r="I146" s="31"/>
    </row>
    <row r="147" spans="2:9">
      <c r="B147" s="69">
        <v>144</v>
      </c>
      <c r="C147" s="31" t="s">
        <v>1481</v>
      </c>
      <c r="D147" s="44" t="s">
        <v>1417</v>
      </c>
      <c r="E147" s="45" t="s">
        <v>1432</v>
      </c>
      <c r="F147" s="31" t="s">
        <v>803</v>
      </c>
      <c r="G147" s="31"/>
      <c r="H147" s="31"/>
      <c r="I147" s="31"/>
    </row>
    <row r="148" spans="2:9">
      <c r="B148" s="58">
        <v>145</v>
      </c>
      <c r="C148" s="4" t="s">
        <v>1481</v>
      </c>
      <c r="D148" s="4" t="s">
        <v>1417</v>
      </c>
      <c r="E148" s="11" t="s">
        <v>1418</v>
      </c>
      <c r="F148" s="4" t="s">
        <v>749</v>
      </c>
      <c r="G148" s="4"/>
      <c r="H148" s="4"/>
      <c r="I148" s="4"/>
    </row>
    <row r="149" spans="2:9">
      <c r="B149" s="57">
        <v>146</v>
      </c>
      <c r="C149" s="4" t="s">
        <v>1481</v>
      </c>
      <c r="D149" s="4" t="s">
        <v>1417</v>
      </c>
      <c r="E149" s="11" t="s">
        <v>1418</v>
      </c>
      <c r="F149" s="4" t="s">
        <v>1489</v>
      </c>
      <c r="G149" s="4"/>
      <c r="H149" s="4"/>
      <c r="I149" s="4"/>
    </row>
    <row r="150" spans="2:9">
      <c r="B150" s="58">
        <v>147</v>
      </c>
      <c r="C150" s="4" t="s">
        <v>1481</v>
      </c>
      <c r="D150" s="4" t="s">
        <v>1417</v>
      </c>
      <c r="E150" s="11" t="s">
        <v>1418</v>
      </c>
      <c r="F150" s="4" t="s">
        <v>1490</v>
      </c>
      <c r="G150" s="4"/>
      <c r="H150" s="4"/>
      <c r="I150" s="4"/>
    </row>
    <row r="151" spans="2:9">
      <c r="B151" s="57">
        <v>148</v>
      </c>
      <c r="C151" s="4" t="s">
        <v>1481</v>
      </c>
      <c r="D151" s="34" t="s">
        <v>1414</v>
      </c>
      <c r="E151" s="51" t="s">
        <v>1415</v>
      </c>
      <c r="F151" s="189" t="s">
        <v>672</v>
      </c>
      <c r="G151" s="189" t="s">
        <v>672</v>
      </c>
      <c r="H151" s="4" t="s">
        <v>190</v>
      </c>
      <c r="I151" s="4" t="s">
        <v>53</v>
      </c>
    </row>
    <row r="152" spans="2:9">
      <c r="B152" s="58">
        <v>149</v>
      </c>
      <c r="C152" s="4" t="s">
        <v>1481</v>
      </c>
      <c r="D152" s="34" t="s">
        <v>1414</v>
      </c>
      <c r="E152" s="51" t="s">
        <v>1415</v>
      </c>
      <c r="F152" s="189" t="s">
        <v>684</v>
      </c>
      <c r="G152" s="189" t="s">
        <v>684</v>
      </c>
      <c r="H152" s="4" t="s">
        <v>83</v>
      </c>
      <c r="I152" s="4" t="s">
        <v>53</v>
      </c>
    </row>
    <row r="153" spans="2:9">
      <c r="B153" s="57">
        <v>150</v>
      </c>
      <c r="C153" s="4" t="s">
        <v>1481</v>
      </c>
      <c r="D153" s="34" t="s">
        <v>1414</v>
      </c>
      <c r="E153" s="51" t="s">
        <v>1415</v>
      </c>
      <c r="F153" s="189" t="s">
        <v>696</v>
      </c>
      <c r="G153" s="189" t="s">
        <v>696</v>
      </c>
      <c r="H153" s="4" t="s">
        <v>54</v>
      </c>
      <c r="I153" s="4" t="s">
        <v>53</v>
      </c>
    </row>
    <row r="154" spans="2:9">
      <c r="B154" s="57">
        <v>151</v>
      </c>
      <c r="C154" s="6" t="s">
        <v>1481</v>
      </c>
      <c r="D154" s="34" t="s">
        <v>1414</v>
      </c>
      <c r="E154" s="51" t="s">
        <v>1415</v>
      </c>
      <c r="F154" s="20" t="s">
        <v>700</v>
      </c>
      <c r="G154" s="20" t="s">
        <v>700</v>
      </c>
      <c r="H154" s="6" t="s">
        <v>190</v>
      </c>
      <c r="I154" s="6" t="s">
        <v>53</v>
      </c>
    </row>
    <row r="155" spans="2:9">
      <c r="B155" s="3">
        <v>152</v>
      </c>
      <c r="C155" s="4" t="s">
        <v>1481</v>
      </c>
      <c r="D155" s="10" t="s">
        <v>1414</v>
      </c>
      <c r="E155" s="51" t="s">
        <v>1415</v>
      </c>
      <c r="F155" s="189" t="s">
        <v>704</v>
      </c>
      <c r="G155" s="189" t="s">
        <v>704</v>
      </c>
      <c r="H155" s="4" t="s">
        <v>38</v>
      </c>
      <c r="I155" s="4" t="s">
        <v>53</v>
      </c>
    </row>
    <row r="156" spans="2:9">
      <c r="B156" s="5">
        <v>153</v>
      </c>
      <c r="C156" s="6" t="s">
        <v>1481</v>
      </c>
      <c r="D156" s="34" t="s">
        <v>1414</v>
      </c>
      <c r="E156" s="51" t="s">
        <v>1415</v>
      </c>
      <c r="F156" s="20" t="s">
        <v>708</v>
      </c>
      <c r="G156" s="20" t="s">
        <v>708</v>
      </c>
      <c r="H156" s="20" t="s">
        <v>70</v>
      </c>
      <c r="I156" s="28" t="s">
        <v>709</v>
      </c>
    </row>
    <row r="157" spans="2:9">
      <c r="B157" s="3">
        <v>154</v>
      </c>
      <c r="C157" s="6" t="s">
        <v>1481</v>
      </c>
      <c r="D157" s="34" t="s">
        <v>1414</v>
      </c>
      <c r="E157" s="51" t="s">
        <v>1415</v>
      </c>
      <c r="F157" s="169" t="s">
        <v>731</v>
      </c>
      <c r="G157" s="169" t="s">
        <v>731</v>
      </c>
      <c r="H157" s="121" t="s">
        <v>83</v>
      </c>
      <c r="I157" s="4" t="s">
        <v>53</v>
      </c>
    </row>
    <row r="158" spans="2:9">
      <c r="B158" s="5">
        <v>155</v>
      </c>
      <c r="C158" s="6" t="s">
        <v>1481</v>
      </c>
      <c r="D158" s="34" t="s">
        <v>1414</v>
      </c>
      <c r="E158" s="51" t="s">
        <v>1415</v>
      </c>
      <c r="F158" s="169" t="s">
        <v>731</v>
      </c>
      <c r="G158" s="169" t="s">
        <v>731</v>
      </c>
      <c r="H158" s="121" t="s">
        <v>83</v>
      </c>
      <c r="I158" s="4" t="s">
        <v>53</v>
      </c>
    </row>
    <row r="159" spans="2:9">
      <c r="B159" s="3">
        <v>156</v>
      </c>
      <c r="C159" s="6" t="s">
        <v>1481</v>
      </c>
      <c r="D159" s="34" t="s">
        <v>1414</v>
      </c>
      <c r="E159" s="51" t="s">
        <v>1415</v>
      </c>
      <c r="F159" s="245" t="s">
        <v>737</v>
      </c>
      <c r="G159" s="245" t="s">
        <v>737</v>
      </c>
      <c r="H159" s="121" t="s">
        <v>54</v>
      </c>
      <c r="I159" s="4" t="s">
        <v>53</v>
      </c>
    </row>
    <row r="160" spans="2:9">
      <c r="B160" s="5">
        <v>157</v>
      </c>
      <c r="C160" s="6" t="s">
        <v>1481</v>
      </c>
      <c r="D160" s="34" t="s">
        <v>1414</v>
      </c>
      <c r="E160" s="51" t="s">
        <v>1415</v>
      </c>
      <c r="F160" s="169" t="s">
        <v>741</v>
      </c>
      <c r="G160" s="169" t="s">
        <v>741</v>
      </c>
      <c r="H160" s="121" t="s">
        <v>54</v>
      </c>
      <c r="I160" s="4" t="s">
        <v>53</v>
      </c>
    </row>
    <row r="161" spans="2:9">
      <c r="B161" s="3">
        <v>158</v>
      </c>
      <c r="C161" s="6" t="s">
        <v>1481</v>
      </c>
      <c r="D161" s="34" t="s">
        <v>1414</v>
      </c>
      <c r="E161" s="51" t="s">
        <v>1415</v>
      </c>
      <c r="F161" s="169" t="s">
        <v>745</v>
      </c>
      <c r="G161" s="169" t="s">
        <v>745</v>
      </c>
      <c r="H161" s="121" t="s">
        <v>83</v>
      </c>
      <c r="I161" s="4" t="s">
        <v>53</v>
      </c>
    </row>
    <row r="162" spans="2:9">
      <c r="B162" s="5">
        <v>159</v>
      </c>
      <c r="C162" s="6" t="s">
        <v>1481</v>
      </c>
      <c r="D162" s="34" t="s">
        <v>1414</v>
      </c>
      <c r="E162" s="51" t="s">
        <v>1415</v>
      </c>
      <c r="F162" s="169" t="s">
        <v>768</v>
      </c>
      <c r="G162" s="169" t="s">
        <v>768</v>
      </c>
      <c r="H162" s="121" t="s">
        <v>38</v>
      </c>
      <c r="I162" s="4" t="s">
        <v>53</v>
      </c>
    </row>
    <row r="163" spans="2:9">
      <c r="B163" s="3">
        <v>160</v>
      </c>
      <c r="C163" s="6" t="s">
        <v>1481</v>
      </c>
      <c r="D163" s="34" t="s">
        <v>1414</v>
      </c>
      <c r="E163" s="51" t="s">
        <v>1415</v>
      </c>
      <c r="F163" s="169" t="s">
        <v>772</v>
      </c>
      <c r="G163" s="169" t="s">
        <v>772</v>
      </c>
      <c r="H163" s="121" t="s">
        <v>38</v>
      </c>
      <c r="I163" s="4" t="s">
        <v>53</v>
      </c>
    </row>
    <row r="164" spans="2:9">
      <c r="B164" s="5">
        <v>161</v>
      </c>
      <c r="C164" s="6" t="s">
        <v>1481</v>
      </c>
      <c r="D164" s="34" t="s">
        <v>1414</v>
      </c>
      <c r="E164" s="51" t="s">
        <v>1415</v>
      </c>
      <c r="F164" s="169" t="s">
        <v>776</v>
      </c>
      <c r="G164" s="169" t="s">
        <v>776</v>
      </c>
      <c r="H164" s="121" t="s">
        <v>190</v>
      </c>
      <c r="I164" s="4" t="s">
        <v>53</v>
      </c>
    </row>
    <row r="165" spans="2:9">
      <c r="B165" s="3">
        <v>162</v>
      </c>
      <c r="C165" s="6" t="s">
        <v>1481</v>
      </c>
      <c r="D165" s="34" t="s">
        <v>1414</v>
      </c>
      <c r="E165" s="51" t="s">
        <v>1415</v>
      </c>
      <c r="F165" s="169" t="s">
        <v>780</v>
      </c>
      <c r="G165" s="169" t="s">
        <v>780</v>
      </c>
      <c r="H165" s="121" t="s">
        <v>83</v>
      </c>
      <c r="I165" s="4" t="s">
        <v>53</v>
      </c>
    </row>
    <row r="166" spans="2:9">
      <c r="B166" s="5">
        <v>163</v>
      </c>
      <c r="C166" s="4" t="s">
        <v>1491</v>
      </c>
      <c r="D166" s="4" t="s">
        <v>1417</v>
      </c>
      <c r="E166" s="11" t="s">
        <v>1418</v>
      </c>
      <c r="F166" s="4" t="s">
        <v>1492</v>
      </c>
      <c r="G166" s="4"/>
      <c r="H166" s="4"/>
      <c r="I166" s="4"/>
    </row>
    <row r="167" spans="2:9">
      <c r="B167" s="3">
        <v>164</v>
      </c>
      <c r="C167" s="4" t="s">
        <v>1491</v>
      </c>
      <c r="D167" s="4" t="s">
        <v>1417</v>
      </c>
      <c r="E167" s="11" t="s">
        <v>1418</v>
      </c>
      <c r="F167" s="4" t="s">
        <v>1493</v>
      </c>
      <c r="G167" s="4"/>
      <c r="H167" s="4"/>
      <c r="I167" s="4"/>
    </row>
    <row r="168" spans="2:9">
      <c r="B168" s="5">
        <v>165</v>
      </c>
      <c r="C168" s="4" t="s">
        <v>1491</v>
      </c>
      <c r="D168" s="4" t="s">
        <v>1417</v>
      </c>
      <c r="E168" s="11" t="s">
        <v>1418</v>
      </c>
      <c r="F168" s="4" t="s">
        <v>1494</v>
      </c>
      <c r="G168" s="4"/>
      <c r="H168" s="4"/>
      <c r="I168" s="4"/>
    </row>
    <row r="169" spans="2:9">
      <c r="B169" s="3">
        <v>166</v>
      </c>
      <c r="C169" s="4" t="s">
        <v>1491</v>
      </c>
      <c r="D169" s="4" t="s">
        <v>1417</v>
      </c>
      <c r="E169" s="11" t="s">
        <v>1418</v>
      </c>
      <c r="F169" s="4" t="s">
        <v>1495</v>
      </c>
      <c r="G169" s="4"/>
      <c r="H169" s="4"/>
      <c r="I169" s="4"/>
    </row>
    <row r="170" spans="2:9">
      <c r="B170" s="5">
        <v>167</v>
      </c>
      <c r="C170" s="4" t="s">
        <v>1491</v>
      </c>
      <c r="D170" s="4" t="s">
        <v>1417</v>
      </c>
      <c r="E170" s="11" t="s">
        <v>1418</v>
      </c>
      <c r="F170" s="4" t="s">
        <v>1496</v>
      </c>
      <c r="G170" s="4"/>
      <c r="H170" s="4"/>
      <c r="I170" s="4"/>
    </row>
    <row r="171" spans="2:9">
      <c r="B171" s="3">
        <v>168</v>
      </c>
      <c r="C171" s="6" t="s">
        <v>1491</v>
      </c>
      <c r="D171" s="6" t="s">
        <v>1417</v>
      </c>
      <c r="E171" s="35" t="s">
        <v>1418</v>
      </c>
      <c r="F171" s="6" t="s">
        <v>818</v>
      </c>
      <c r="G171" s="6"/>
      <c r="H171" s="6"/>
      <c r="I171" s="6"/>
    </row>
    <row r="172" spans="2:9">
      <c r="B172" s="5">
        <v>169</v>
      </c>
      <c r="C172" s="4" t="s">
        <v>1491</v>
      </c>
      <c r="D172" s="4" t="s">
        <v>1417</v>
      </c>
      <c r="E172" s="11" t="s">
        <v>1418</v>
      </c>
      <c r="F172" s="4" t="s">
        <v>1497</v>
      </c>
      <c r="G172" s="4"/>
      <c r="H172" s="4"/>
      <c r="I172" s="4"/>
    </row>
    <row r="173" spans="2:9">
      <c r="B173" s="3">
        <v>170</v>
      </c>
      <c r="C173" s="6" t="s">
        <v>1491</v>
      </c>
      <c r="D173" s="6" t="s">
        <v>1417</v>
      </c>
      <c r="E173" s="35" t="s">
        <v>1418</v>
      </c>
      <c r="F173" s="6" t="s">
        <v>1498</v>
      </c>
      <c r="G173" s="6"/>
      <c r="H173" s="6"/>
      <c r="I173" s="6"/>
    </row>
    <row r="174" spans="2:9">
      <c r="B174" s="5">
        <v>171</v>
      </c>
      <c r="C174" s="4" t="s">
        <v>1491</v>
      </c>
      <c r="D174" s="4" t="s">
        <v>1417</v>
      </c>
      <c r="E174" s="11" t="s">
        <v>1418</v>
      </c>
      <c r="F174" s="4" t="s">
        <v>1499</v>
      </c>
      <c r="G174" s="4"/>
      <c r="H174" s="4"/>
      <c r="I174" s="4"/>
    </row>
    <row r="175" spans="2:9">
      <c r="B175" s="33">
        <v>172</v>
      </c>
      <c r="C175" s="31" t="s">
        <v>1491</v>
      </c>
      <c r="D175" s="44" t="s">
        <v>1417</v>
      </c>
      <c r="E175" s="45" t="s">
        <v>1432</v>
      </c>
      <c r="F175" s="31" t="s">
        <v>1500</v>
      </c>
      <c r="G175" s="31"/>
      <c r="H175" s="31"/>
      <c r="I175" s="31"/>
    </row>
    <row r="176" spans="2:9">
      <c r="B176" s="30">
        <v>173</v>
      </c>
      <c r="C176" s="31" t="s">
        <v>1491</v>
      </c>
      <c r="D176" s="44" t="s">
        <v>1417</v>
      </c>
      <c r="E176" s="45" t="s">
        <v>1432</v>
      </c>
      <c r="F176" s="31" t="s">
        <v>1188</v>
      </c>
      <c r="G176" s="31"/>
      <c r="H176" s="31"/>
      <c r="I176" s="31"/>
    </row>
    <row r="177" spans="2:9">
      <c r="B177" s="33">
        <v>174</v>
      </c>
      <c r="C177" s="31" t="s">
        <v>1491</v>
      </c>
      <c r="D177" s="44" t="s">
        <v>1417</v>
      </c>
      <c r="E177" s="45" t="s">
        <v>1432</v>
      </c>
      <c r="F177" s="31" t="s">
        <v>1190</v>
      </c>
      <c r="G177" s="31"/>
      <c r="H177" s="31"/>
      <c r="I177" s="31"/>
    </row>
    <row r="178" spans="2:9">
      <c r="B178" s="30">
        <v>175</v>
      </c>
      <c r="C178" s="31" t="s">
        <v>1491</v>
      </c>
      <c r="D178" s="44" t="s">
        <v>1417</v>
      </c>
      <c r="E178" s="45" t="s">
        <v>1432</v>
      </c>
      <c r="F178" s="31" t="s">
        <v>1192</v>
      </c>
      <c r="G178" s="31"/>
      <c r="H178" s="31"/>
      <c r="I178" s="31"/>
    </row>
    <row r="179" spans="2:9">
      <c r="B179" s="33">
        <v>176</v>
      </c>
      <c r="C179" s="31" t="s">
        <v>1491</v>
      </c>
      <c r="D179" s="44" t="s">
        <v>1417</v>
      </c>
      <c r="E179" s="45" t="s">
        <v>1432</v>
      </c>
      <c r="F179" s="31" t="s">
        <v>1194</v>
      </c>
      <c r="G179" s="31"/>
      <c r="H179" s="31"/>
      <c r="I179" s="31"/>
    </row>
    <row r="180" spans="2:9">
      <c r="B180" s="30">
        <v>177</v>
      </c>
      <c r="C180" s="31" t="s">
        <v>1491</v>
      </c>
      <c r="D180" s="44" t="s">
        <v>1417</v>
      </c>
      <c r="E180" s="45" t="s">
        <v>1432</v>
      </c>
      <c r="F180" s="31" t="s">
        <v>1501</v>
      </c>
      <c r="G180" s="31"/>
      <c r="H180" s="31"/>
      <c r="I180" s="31"/>
    </row>
    <row r="181" spans="2:9">
      <c r="B181" s="33">
        <v>178</v>
      </c>
      <c r="C181" s="31" t="s">
        <v>1491</v>
      </c>
      <c r="D181" s="44" t="s">
        <v>1417</v>
      </c>
      <c r="E181" s="45" t="s">
        <v>1432</v>
      </c>
      <c r="F181" s="31" t="s">
        <v>1502</v>
      </c>
      <c r="G181" s="31"/>
      <c r="H181" s="31"/>
      <c r="I181" s="31"/>
    </row>
    <row r="182" spans="2:9">
      <c r="B182" s="5">
        <v>179</v>
      </c>
      <c r="C182" s="6" t="s">
        <v>1491</v>
      </c>
      <c r="D182" s="6" t="s">
        <v>1417</v>
      </c>
      <c r="E182" s="35" t="s">
        <v>1418</v>
      </c>
      <c r="F182" s="6" t="s">
        <v>880</v>
      </c>
      <c r="G182" s="6"/>
      <c r="H182" s="6"/>
      <c r="I182" s="6"/>
    </row>
    <row r="183" spans="2:9">
      <c r="B183" s="3">
        <v>180</v>
      </c>
      <c r="C183" s="4" t="s">
        <v>1491</v>
      </c>
      <c r="D183" s="4" t="s">
        <v>1417</v>
      </c>
      <c r="E183" s="11" t="s">
        <v>1418</v>
      </c>
      <c r="F183" s="4" t="s">
        <v>884</v>
      </c>
      <c r="G183" s="4"/>
      <c r="H183" s="4"/>
      <c r="I183" s="4"/>
    </row>
    <row r="184" spans="2:9">
      <c r="B184" s="5">
        <v>181</v>
      </c>
      <c r="C184" s="4" t="s">
        <v>1491</v>
      </c>
      <c r="D184" s="10" t="s">
        <v>1414</v>
      </c>
      <c r="E184" s="51" t="s">
        <v>1415</v>
      </c>
      <c r="F184" s="169" t="s">
        <v>1503</v>
      </c>
      <c r="G184" s="169" t="s">
        <v>1503</v>
      </c>
      <c r="H184" s="121" t="s">
        <v>38</v>
      </c>
      <c r="I184" s="120" t="s">
        <v>398</v>
      </c>
    </row>
    <row r="185" spans="2:9">
      <c r="B185" s="3">
        <v>182</v>
      </c>
      <c r="C185" s="4" t="s">
        <v>1491</v>
      </c>
      <c r="D185" s="10" t="s">
        <v>1414</v>
      </c>
      <c r="E185" s="51" t="s">
        <v>1415</v>
      </c>
      <c r="F185" s="169" t="s">
        <v>1504</v>
      </c>
      <c r="G185" s="169" t="s">
        <v>1504</v>
      </c>
      <c r="H185" s="121" t="s">
        <v>83</v>
      </c>
      <c r="I185" s="120" t="s">
        <v>398</v>
      </c>
    </row>
    <row r="186" spans="2:9">
      <c r="B186" s="5">
        <v>183</v>
      </c>
      <c r="C186" s="4" t="s">
        <v>1491</v>
      </c>
      <c r="D186" s="10" t="s">
        <v>1414</v>
      </c>
      <c r="E186" s="51" t="s">
        <v>1415</v>
      </c>
      <c r="F186" s="169" t="s">
        <v>1505</v>
      </c>
      <c r="G186" s="169" t="s">
        <v>1505</v>
      </c>
      <c r="H186" s="121" t="s">
        <v>54</v>
      </c>
      <c r="I186" s="120" t="s">
        <v>398</v>
      </c>
    </row>
    <row r="187" spans="2:9">
      <c r="B187" s="3">
        <v>184</v>
      </c>
      <c r="C187" s="4" t="s">
        <v>1491</v>
      </c>
      <c r="D187" s="10" t="s">
        <v>1414</v>
      </c>
      <c r="E187" s="51" t="s">
        <v>1415</v>
      </c>
      <c r="F187" s="64" t="s">
        <v>835</v>
      </c>
      <c r="G187" s="64" t="s">
        <v>835</v>
      </c>
      <c r="H187" s="4" t="s">
        <v>190</v>
      </c>
      <c r="I187" s="120" t="s">
        <v>398</v>
      </c>
    </row>
    <row r="188" spans="2:9">
      <c r="B188" s="5">
        <v>185</v>
      </c>
      <c r="C188" s="4" t="s">
        <v>1491</v>
      </c>
      <c r="D188" s="10" t="s">
        <v>1414</v>
      </c>
      <c r="E188" s="51" t="s">
        <v>1415</v>
      </c>
      <c r="F188" s="83" t="s">
        <v>843</v>
      </c>
      <c r="G188" s="83" t="s">
        <v>843</v>
      </c>
      <c r="H188" s="4" t="s">
        <v>83</v>
      </c>
      <c r="I188" s="120" t="s">
        <v>398</v>
      </c>
    </row>
    <row r="189" spans="2:9">
      <c r="B189" s="3">
        <v>186</v>
      </c>
      <c r="C189" s="4" t="s">
        <v>1491</v>
      </c>
      <c r="D189" s="10" t="s">
        <v>1414</v>
      </c>
      <c r="E189" s="51" t="s">
        <v>1415</v>
      </c>
      <c r="F189" s="64" t="s">
        <v>1506</v>
      </c>
      <c r="G189" s="64" t="s">
        <v>1506</v>
      </c>
      <c r="H189" s="4" t="s">
        <v>83</v>
      </c>
      <c r="I189" s="120" t="s">
        <v>398</v>
      </c>
    </row>
    <row r="190" spans="2:9">
      <c r="B190" s="5">
        <v>187</v>
      </c>
      <c r="C190" s="4" t="s">
        <v>1491</v>
      </c>
      <c r="D190" s="10" t="s">
        <v>1414</v>
      </c>
      <c r="E190" s="51" t="s">
        <v>1415</v>
      </c>
      <c r="F190" s="64" t="s">
        <v>1507</v>
      </c>
      <c r="G190" s="64" t="s">
        <v>1507</v>
      </c>
      <c r="H190" s="4" t="s">
        <v>38</v>
      </c>
      <c r="I190" s="120" t="s">
        <v>398</v>
      </c>
    </row>
    <row r="191" spans="2:9">
      <c r="B191" s="3">
        <v>188</v>
      </c>
      <c r="C191" s="4" t="s">
        <v>1491</v>
      </c>
      <c r="D191" s="10" t="s">
        <v>1414</v>
      </c>
      <c r="E191" s="51" t="s">
        <v>1415</v>
      </c>
      <c r="F191" s="64" t="s">
        <v>859</v>
      </c>
      <c r="G191" s="64" t="s">
        <v>859</v>
      </c>
      <c r="H191" s="4" t="s">
        <v>38</v>
      </c>
      <c r="I191" s="120" t="s">
        <v>398</v>
      </c>
    </row>
    <row r="192" spans="2:9">
      <c r="B192" s="5">
        <v>189</v>
      </c>
      <c r="C192" s="4" t="s">
        <v>1491</v>
      </c>
      <c r="D192" s="10" t="s">
        <v>1414</v>
      </c>
      <c r="E192" s="51" t="s">
        <v>1415</v>
      </c>
      <c r="F192" s="64" t="s">
        <v>864</v>
      </c>
      <c r="G192" s="64" t="s">
        <v>864</v>
      </c>
      <c r="H192" s="4" t="s">
        <v>83</v>
      </c>
      <c r="I192" s="120" t="s">
        <v>398</v>
      </c>
    </row>
    <row r="193" spans="2:9">
      <c r="B193" s="3">
        <v>190</v>
      </c>
      <c r="C193" s="4" t="s">
        <v>1491</v>
      </c>
      <c r="D193" s="10" t="s">
        <v>1414</v>
      </c>
      <c r="E193" s="51" t="s">
        <v>1415</v>
      </c>
      <c r="F193" s="64" t="s">
        <v>868</v>
      </c>
      <c r="G193" s="64" t="s">
        <v>868</v>
      </c>
      <c r="H193" s="4" t="s">
        <v>190</v>
      </c>
      <c r="I193" s="120" t="s">
        <v>398</v>
      </c>
    </row>
    <row r="194" spans="2:9">
      <c r="B194" s="5">
        <v>191</v>
      </c>
      <c r="C194" s="4" t="s">
        <v>1491</v>
      </c>
      <c r="D194" s="10" t="s">
        <v>1414</v>
      </c>
      <c r="E194" s="51" t="s">
        <v>1415</v>
      </c>
      <c r="F194" s="64" t="s">
        <v>872</v>
      </c>
      <c r="G194" s="64" t="s">
        <v>872</v>
      </c>
      <c r="H194" s="4" t="s">
        <v>38</v>
      </c>
      <c r="I194" s="120" t="s">
        <v>398</v>
      </c>
    </row>
    <row r="195" spans="2:9">
      <c r="B195" s="3">
        <v>192</v>
      </c>
      <c r="C195" s="4" t="s">
        <v>1491</v>
      </c>
      <c r="D195" s="10" t="s">
        <v>1414</v>
      </c>
      <c r="E195" s="51" t="s">
        <v>1415</v>
      </c>
      <c r="F195" s="64" t="s">
        <v>876</v>
      </c>
      <c r="G195" s="64" t="s">
        <v>876</v>
      </c>
      <c r="H195" s="4" t="s">
        <v>83</v>
      </c>
      <c r="I195" s="120" t="s">
        <v>398</v>
      </c>
    </row>
    <row r="196" spans="2:9">
      <c r="B196" s="5">
        <v>193</v>
      </c>
      <c r="C196" s="4" t="s">
        <v>1491</v>
      </c>
      <c r="D196" s="10" t="s">
        <v>1414</v>
      </c>
      <c r="E196" s="51" t="s">
        <v>1415</v>
      </c>
      <c r="F196" s="64" t="s">
        <v>889</v>
      </c>
      <c r="G196" s="64" t="s">
        <v>889</v>
      </c>
      <c r="H196" s="4" t="s">
        <v>83</v>
      </c>
      <c r="I196" s="120" t="s">
        <v>398</v>
      </c>
    </row>
    <row r="197" spans="2:9">
      <c r="B197" s="3">
        <v>194</v>
      </c>
      <c r="C197" s="4" t="s">
        <v>1491</v>
      </c>
      <c r="D197" s="10" t="s">
        <v>1414</v>
      </c>
      <c r="E197" s="51" t="s">
        <v>1415</v>
      </c>
      <c r="F197" s="64" t="s">
        <v>893</v>
      </c>
      <c r="G197" s="64" t="s">
        <v>893</v>
      </c>
      <c r="H197" s="4" t="s">
        <v>83</v>
      </c>
      <c r="I197" s="120" t="s">
        <v>398</v>
      </c>
    </row>
    <row r="198" spans="2:9">
      <c r="B198" s="5">
        <v>195</v>
      </c>
      <c r="C198" s="4" t="s">
        <v>1491</v>
      </c>
      <c r="D198" s="10" t="s">
        <v>1414</v>
      </c>
      <c r="E198" s="51" t="s">
        <v>1415</v>
      </c>
      <c r="F198" s="64" t="s">
        <v>897</v>
      </c>
      <c r="G198" s="64" t="s">
        <v>897</v>
      </c>
      <c r="H198" s="4" t="s">
        <v>54</v>
      </c>
      <c r="I198" s="120" t="s">
        <v>398</v>
      </c>
    </row>
    <row r="199" spans="2:9">
      <c r="B199" s="3">
        <v>196</v>
      </c>
      <c r="C199" s="4" t="s">
        <v>1491</v>
      </c>
      <c r="D199" s="10" t="s">
        <v>1414</v>
      </c>
      <c r="E199" s="51" t="s">
        <v>1415</v>
      </c>
      <c r="F199" s="64" t="s">
        <v>901</v>
      </c>
      <c r="G199" s="64" t="s">
        <v>901</v>
      </c>
      <c r="H199" s="4" t="s">
        <v>38</v>
      </c>
      <c r="I199" s="120" t="s">
        <v>398</v>
      </c>
    </row>
    <row r="200" spans="2:9">
      <c r="B200" s="5">
        <v>197</v>
      </c>
      <c r="C200" s="4" t="s">
        <v>1491</v>
      </c>
      <c r="D200" s="10" t="s">
        <v>1414</v>
      </c>
      <c r="E200" s="51" t="s">
        <v>1415</v>
      </c>
      <c r="F200" s="64" t="s">
        <v>905</v>
      </c>
      <c r="G200" s="64" t="s">
        <v>905</v>
      </c>
      <c r="H200" s="4" t="s">
        <v>83</v>
      </c>
      <c r="I200" s="120" t="s">
        <v>398</v>
      </c>
    </row>
    <row r="201" spans="2:9">
      <c r="B201" s="3">
        <v>198</v>
      </c>
      <c r="C201" s="4" t="s">
        <v>1491</v>
      </c>
      <c r="D201" s="10" t="s">
        <v>1414</v>
      </c>
      <c r="E201" s="51" t="s">
        <v>1415</v>
      </c>
      <c r="F201" s="10" t="s">
        <v>937</v>
      </c>
      <c r="G201" s="10" t="s">
        <v>937</v>
      </c>
      <c r="H201" s="15" t="s">
        <v>38</v>
      </c>
      <c r="I201" s="120" t="s">
        <v>398</v>
      </c>
    </row>
    <row r="202" spans="2:9">
      <c r="B202" s="30">
        <v>199</v>
      </c>
      <c r="C202" s="31" t="s">
        <v>1508</v>
      </c>
      <c r="D202" s="44" t="s">
        <v>1417</v>
      </c>
      <c r="E202" s="45" t="s">
        <v>1432</v>
      </c>
      <c r="F202" s="31" t="s">
        <v>75</v>
      </c>
      <c r="G202" s="31"/>
      <c r="H202" s="31"/>
      <c r="I202" s="31"/>
    </row>
    <row r="203" spans="2:9">
      <c r="B203" s="3">
        <v>200</v>
      </c>
      <c r="C203" s="6" t="s">
        <v>1508</v>
      </c>
      <c r="D203" s="6" t="s">
        <v>1417</v>
      </c>
      <c r="E203" s="35" t="s">
        <v>1418</v>
      </c>
      <c r="F203" s="6" t="s">
        <v>1509</v>
      </c>
      <c r="G203" s="6"/>
      <c r="H203" s="6"/>
      <c r="I203" s="6"/>
    </row>
    <row r="204" spans="2:9">
      <c r="B204" s="5">
        <v>201</v>
      </c>
      <c r="C204" s="4" t="s">
        <v>1508</v>
      </c>
      <c r="D204" s="4" t="s">
        <v>1417</v>
      </c>
      <c r="E204" s="11" t="s">
        <v>1418</v>
      </c>
      <c r="F204" s="4" t="s">
        <v>1510</v>
      </c>
      <c r="G204" s="4"/>
      <c r="H204" s="4"/>
      <c r="I204" s="4"/>
    </row>
    <row r="205" spans="2:9">
      <c r="B205" s="3">
        <v>202</v>
      </c>
      <c r="C205" s="4" t="s">
        <v>1508</v>
      </c>
      <c r="D205" s="4" t="s">
        <v>1417</v>
      </c>
      <c r="E205" s="11" t="s">
        <v>1418</v>
      </c>
      <c r="F205" s="4" t="s">
        <v>1511</v>
      </c>
      <c r="G205" s="4"/>
      <c r="H205" s="4"/>
      <c r="I205" s="4"/>
    </row>
    <row r="206" spans="2:9">
      <c r="B206" s="5">
        <v>203</v>
      </c>
      <c r="C206" s="4" t="s">
        <v>1508</v>
      </c>
      <c r="D206" s="4" t="s">
        <v>1417</v>
      </c>
      <c r="E206" s="11" t="s">
        <v>1418</v>
      </c>
      <c r="F206" s="4" t="s">
        <v>953</v>
      </c>
      <c r="G206" s="4"/>
      <c r="H206" s="4"/>
      <c r="I206" s="4"/>
    </row>
    <row r="207" spans="2:9">
      <c r="B207" s="3">
        <v>204</v>
      </c>
      <c r="C207" s="4" t="s">
        <v>1508</v>
      </c>
      <c r="D207" s="4" t="s">
        <v>1417</v>
      </c>
      <c r="E207" s="11" t="s">
        <v>1418</v>
      </c>
      <c r="F207" s="4" t="s">
        <v>1512</v>
      </c>
      <c r="G207" s="4"/>
      <c r="H207" s="4"/>
      <c r="I207" s="4"/>
    </row>
    <row r="208" spans="2:9">
      <c r="B208" s="5">
        <v>205</v>
      </c>
      <c r="C208" s="4" t="s">
        <v>1508</v>
      </c>
      <c r="D208" s="4" t="s">
        <v>1417</v>
      </c>
      <c r="E208" s="11" t="s">
        <v>1418</v>
      </c>
      <c r="F208" s="4" t="s">
        <v>917</v>
      </c>
      <c r="G208" s="4"/>
      <c r="H208" s="4"/>
      <c r="I208" s="4"/>
    </row>
    <row r="209" spans="2:9">
      <c r="B209" s="3">
        <v>206</v>
      </c>
      <c r="C209" s="4" t="s">
        <v>1508</v>
      </c>
      <c r="D209" s="4" t="s">
        <v>1417</v>
      </c>
      <c r="E209" s="11" t="s">
        <v>1418</v>
      </c>
      <c r="F209" s="4" t="s">
        <v>1513</v>
      </c>
      <c r="G209" s="4"/>
      <c r="H209" s="4"/>
      <c r="I209" s="4"/>
    </row>
    <row r="210" spans="2:9">
      <c r="B210" s="5">
        <v>207</v>
      </c>
      <c r="C210" s="4" t="s">
        <v>1508</v>
      </c>
      <c r="D210" s="4" t="s">
        <v>1417</v>
      </c>
      <c r="E210" s="11" t="s">
        <v>1418</v>
      </c>
      <c r="F210" s="4" t="s">
        <v>973</v>
      </c>
      <c r="G210" s="4"/>
      <c r="H210" s="4"/>
      <c r="I210" s="4"/>
    </row>
    <row r="211" spans="2:9">
      <c r="B211" s="3">
        <v>208</v>
      </c>
      <c r="C211" s="4" t="s">
        <v>1508</v>
      </c>
      <c r="D211" s="4" t="s">
        <v>1417</v>
      </c>
      <c r="E211" s="11" t="s">
        <v>1418</v>
      </c>
      <c r="F211" s="4" t="s">
        <v>1514</v>
      </c>
      <c r="G211" s="4"/>
      <c r="H211" s="4"/>
      <c r="I211" s="4"/>
    </row>
    <row r="212" spans="2:9">
      <c r="B212" s="5">
        <v>209</v>
      </c>
      <c r="C212" s="6" t="s">
        <v>1508</v>
      </c>
      <c r="D212" s="6" t="s">
        <v>1417</v>
      </c>
      <c r="E212" s="35" t="s">
        <v>1418</v>
      </c>
      <c r="F212" s="6" t="s">
        <v>1009</v>
      </c>
      <c r="G212" s="6"/>
      <c r="H212" s="6"/>
      <c r="I212" s="6"/>
    </row>
    <row r="213" spans="2:9">
      <c r="B213" s="3">
        <v>210</v>
      </c>
      <c r="C213" s="4" t="s">
        <v>1508</v>
      </c>
      <c r="D213" s="4" t="s">
        <v>1417</v>
      </c>
      <c r="E213" s="11" t="s">
        <v>1418</v>
      </c>
      <c r="F213" s="4" t="s">
        <v>1515</v>
      </c>
      <c r="G213" s="4"/>
      <c r="H213" s="4"/>
      <c r="I213" s="4"/>
    </row>
    <row r="214" spans="2:9">
      <c r="B214" s="5">
        <v>211</v>
      </c>
      <c r="C214" s="4" t="s">
        <v>1508</v>
      </c>
      <c r="D214" s="4" t="s">
        <v>1417</v>
      </c>
      <c r="E214" s="11" t="s">
        <v>1418</v>
      </c>
      <c r="F214" s="4" t="s">
        <v>1516</v>
      </c>
      <c r="G214" s="4"/>
      <c r="H214" s="4"/>
      <c r="I214" s="4"/>
    </row>
    <row r="215" spans="2:9">
      <c r="B215" s="3">
        <v>212</v>
      </c>
      <c r="C215" s="6" t="s">
        <v>1508</v>
      </c>
      <c r="D215" s="6" t="s">
        <v>1417</v>
      </c>
      <c r="E215" s="35" t="s">
        <v>1418</v>
      </c>
      <c r="F215" s="6" t="s">
        <v>1517</v>
      </c>
      <c r="G215" s="6"/>
      <c r="H215" s="6"/>
      <c r="I215" s="6"/>
    </row>
    <row r="216" spans="2:9">
      <c r="B216" s="5">
        <v>213</v>
      </c>
      <c r="C216" s="4" t="s">
        <v>1508</v>
      </c>
      <c r="D216" s="4" t="s">
        <v>1417</v>
      </c>
      <c r="E216" s="11" t="s">
        <v>1418</v>
      </c>
      <c r="F216" s="4" t="s">
        <v>1018</v>
      </c>
      <c r="G216" s="4"/>
      <c r="H216" s="4"/>
      <c r="I216" s="4"/>
    </row>
    <row r="217" spans="2:9">
      <c r="B217" s="3">
        <v>214</v>
      </c>
      <c r="C217" s="6" t="s">
        <v>1508</v>
      </c>
      <c r="D217" s="6" t="s">
        <v>1417</v>
      </c>
      <c r="E217" s="35" t="s">
        <v>1418</v>
      </c>
      <c r="F217" s="6" t="s">
        <v>1022</v>
      </c>
      <c r="G217" s="6"/>
      <c r="H217" s="6"/>
      <c r="I217" s="6"/>
    </row>
    <row r="218" spans="2:9">
      <c r="B218" s="5">
        <v>215</v>
      </c>
      <c r="C218" s="4" t="s">
        <v>1508</v>
      </c>
      <c r="D218" s="4" t="s">
        <v>1417</v>
      </c>
      <c r="E218" s="11" t="s">
        <v>1418</v>
      </c>
      <c r="F218" s="4" t="s">
        <v>1001</v>
      </c>
      <c r="G218" s="4"/>
      <c r="H218" s="4"/>
      <c r="I218" s="4"/>
    </row>
    <row r="219" spans="2:9">
      <c r="B219" s="3">
        <v>216</v>
      </c>
      <c r="C219" s="6" t="s">
        <v>1508</v>
      </c>
      <c r="D219" s="6" t="s">
        <v>1417</v>
      </c>
      <c r="E219" s="35" t="s">
        <v>1418</v>
      </c>
      <c r="F219" s="6" t="s">
        <v>1518</v>
      </c>
      <c r="G219" s="6"/>
      <c r="H219" s="6"/>
      <c r="I219" s="6"/>
    </row>
    <row r="220" spans="2:9">
      <c r="B220" s="5">
        <v>217</v>
      </c>
      <c r="C220" s="4" t="s">
        <v>1508</v>
      </c>
      <c r="D220" s="4" t="s">
        <v>1417</v>
      </c>
      <c r="E220" s="11" t="s">
        <v>1418</v>
      </c>
      <c r="F220" s="4" t="s">
        <v>1322</v>
      </c>
      <c r="G220" s="4"/>
      <c r="H220" s="4"/>
      <c r="I220" s="4"/>
    </row>
    <row r="221" spans="2:9">
      <c r="B221" s="3">
        <v>218</v>
      </c>
      <c r="C221" s="4" t="s">
        <v>1508</v>
      </c>
      <c r="D221" s="10" t="s">
        <v>1414</v>
      </c>
      <c r="E221" s="51" t="s">
        <v>1415</v>
      </c>
      <c r="F221" s="10" t="s">
        <v>927</v>
      </c>
      <c r="G221" s="10" t="s">
        <v>927</v>
      </c>
      <c r="H221" s="15" t="s">
        <v>83</v>
      </c>
      <c r="I221" s="17" t="s">
        <v>928</v>
      </c>
    </row>
    <row r="222" spans="2:9">
      <c r="B222" s="5">
        <v>219</v>
      </c>
      <c r="C222" s="4" t="s">
        <v>1508</v>
      </c>
      <c r="D222" s="10" t="s">
        <v>1414</v>
      </c>
      <c r="E222" s="51" t="s">
        <v>1415</v>
      </c>
      <c r="F222" s="10" t="s">
        <v>932</v>
      </c>
      <c r="G222" s="10" t="s">
        <v>932</v>
      </c>
      <c r="H222" s="15" t="s">
        <v>83</v>
      </c>
      <c r="I222" s="17" t="s">
        <v>933</v>
      </c>
    </row>
    <row r="223" spans="2:9">
      <c r="B223" s="3">
        <v>220</v>
      </c>
      <c r="C223" s="4" t="s">
        <v>1508</v>
      </c>
      <c r="D223" s="10" t="s">
        <v>1414</v>
      </c>
      <c r="E223" s="51" t="s">
        <v>1415</v>
      </c>
      <c r="F223" s="10" t="s">
        <v>945</v>
      </c>
      <c r="G223" s="10" t="s">
        <v>945</v>
      </c>
      <c r="H223" s="15" t="s">
        <v>38</v>
      </c>
      <c r="I223" s="120" t="s">
        <v>398</v>
      </c>
    </row>
    <row r="224" spans="2:9">
      <c r="B224" s="5">
        <v>221</v>
      </c>
      <c r="C224" s="4" t="s">
        <v>1508</v>
      </c>
      <c r="D224" s="10" t="s">
        <v>1414</v>
      </c>
      <c r="E224" s="51" t="s">
        <v>1415</v>
      </c>
      <c r="F224" s="10" t="s">
        <v>949</v>
      </c>
      <c r="G224" s="10" t="s">
        <v>949</v>
      </c>
      <c r="H224" s="15" t="s">
        <v>38</v>
      </c>
      <c r="I224" s="120" t="s">
        <v>398</v>
      </c>
    </row>
    <row r="225" spans="2:9">
      <c r="B225" s="3">
        <v>222</v>
      </c>
      <c r="C225" s="4" t="s">
        <v>1508</v>
      </c>
      <c r="D225" s="10" t="s">
        <v>1414</v>
      </c>
      <c r="E225" s="51" t="s">
        <v>1415</v>
      </c>
      <c r="F225" s="10" t="s">
        <v>957</v>
      </c>
      <c r="G225" s="10" t="s">
        <v>957</v>
      </c>
      <c r="H225" s="15" t="s">
        <v>190</v>
      </c>
      <c r="I225" s="120" t="s">
        <v>398</v>
      </c>
    </row>
    <row r="226" spans="2:9">
      <c r="B226" s="5">
        <v>223</v>
      </c>
      <c r="C226" s="4" t="s">
        <v>1508</v>
      </c>
      <c r="D226" s="10" t="s">
        <v>1414</v>
      </c>
      <c r="E226" s="51" t="s">
        <v>1415</v>
      </c>
      <c r="F226" s="10" t="s">
        <v>961</v>
      </c>
      <c r="G226" s="10" t="s">
        <v>961</v>
      </c>
      <c r="H226" s="15" t="s">
        <v>83</v>
      </c>
      <c r="I226" s="120" t="s">
        <v>398</v>
      </c>
    </row>
    <row r="227" spans="2:9">
      <c r="B227" s="3">
        <v>224</v>
      </c>
      <c r="C227" s="4" t="s">
        <v>1508</v>
      </c>
      <c r="D227" s="10" t="s">
        <v>1414</v>
      </c>
      <c r="E227" s="51" t="s">
        <v>1415</v>
      </c>
      <c r="F227" s="10" t="s">
        <v>965</v>
      </c>
      <c r="G227" s="10" t="s">
        <v>965</v>
      </c>
      <c r="H227" s="15" t="s">
        <v>190</v>
      </c>
      <c r="I227" s="120" t="s">
        <v>398</v>
      </c>
    </row>
    <row r="228" spans="2:9">
      <c r="B228" s="5">
        <v>225</v>
      </c>
      <c r="C228" s="4" t="s">
        <v>1508</v>
      </c>
      <c r="D228" s="10" t="s">
        <v>1414</v>
      </c>
      <c r="E228" s="51" t="s">
        <v>1415</v>
      </c>
      <c r="F228" s="10" t="s">
        <v>978</v>
      </c>
      <c r="G228" s="10" t="s">
        <v>978</v>
      </c>
      <c r="H228" s="4" t="s">
        <v>190</v>
      </c>
      <c r="I228" s="120" t="s">
        <v>398</v>
      </c>
    </row>
    <row r="229" spans="2:9">
      <c r="B229" s="3">
        <v>226</v>
      </c>
      <c r="C229" s="4" t="s">
        <v>1508</v>
      </c>
      <c r="D229" s="10" t="s">
        <v>1414</v>
      </c>
      <c r="E229" s="51" t="s">
        <v>1415</v>
      </c>
      <c r="F229" s="158" t="s">
        <v>997</v>
      </c>
      <c r="G229" s="158" t="s">
        <v>997</v>
      </c>
      <c r="H229" s="4" t="s">
        <v>190</v>
      </c>
      <c r="I229" s="17" t="s">
        <v>998</v>
      </c>
    </row>
    <row r="230" spans="2:9">
      <c r="B230" s="5">
        <v>227</v>
      </c>
      <c r="C230" s="4" t="s">
        <v>1508</v>
      </c>
      <c r="D230" s="10" t="s">
        <v>1414</v>
      </c>
      <c r="E230" s="51" t="s">
        <v>1415</v>
      </c>
      <c r="F230" s="10" t="s">
        <v>1014</v>
      </c>
      <c r="G230" s="10" t="s">
        <v>1014</v>
      </c>
      <c r="H230" s="4" t="s">
        <v>190</v>
      </c>
      <c r="I230" s="120" t="s">
        <v>398</v>
      </c>
    </row>
    <row r="231" spans="2:9">
      <c r="B231" s="3">
        <v>228</v>
      </c>
      <c r="C231" s="4" t="s">
        <v>1508</v>
      </c>
      <c r="D231" s="10" t="s">
        <v>1414</v>
      </c>
      <c r="E231" s="51" t="s">
        <v>1415</v>
      </c>
      <c r="F231" s="10" t="s">
        <v>1026</v>
      </c>
      <c r="G231" s="10" t="s">
        <v>1026</v>
      </c>
      <c r="H231" s="4" t="s">
        <v>54</v>
      </c>
      <c r="I231" s="120" t="s">
        <v>398</v>
      </c>
    </row>
    <row r="232" spans="2:9">
      <c r="B232" s="5">
        <v>229</v>
      </c>
      <c r="C232" s="4" t="s">
        <v>1508</v>
      </c>
      <c r="D232" s="10" t="s">
        <v>1414</v>
      </c>
      <c r="E232" s="51" t="s">
        <v>1415</v>
      </c>
      <c r="F232" s="10" t="s">
        <v>1030</v>
      </c>
      <c r="G232" s="10" t="s">
        <v>1030</v>
      </c>
      <c r="H232" s="4" t="s">
        <v>190</v>
      </c>
      <c r="I232" s="120" t="s">
        <v>398</v>
      </c>
    </row>
    <row r="233" spans="2:9">
      <c r="B233" s="3">
        <v>230</v>
      </c>
      <c r="C233" s="4" t="s">
        <v>1508</v>
      </c>
      <c r="D233" s="10" t="s">
        <v>1414</v>
      </c>
      <c r="E233" s="51" t="s">
        <v>1415</v>
      </c>
      <c r="F233" s="10" t="s">
        <v>1033</v>
      </c>
      <c r="G233" s="10" t="s">
        <v>1033</v>
      </c>
      <c r="H233" s="4" t="s">
        <v>190</v>
      </c>
      <c r="I233" s="120" t="s">
        <v>398</v>
      </c>
    </row>
    <row r="234" spans="2:9">
      <c r="B234" s="5">
        <v>231</v>
      </c>
      <c r="C234" s="4" t="s">
        <v>1508</v>
      </c>
      <c r="D234" s="10" t="s">
        <v>1414</v>
      </c>
      <c r="E234" s="51" t="s">
        <v>1415</v>
      </c>
      <c r="F234" s="10" t="s">
        <v>1039</v>
      </c>
      <c r="G234" s="10" t="s">
        <v>1039</v>
      </c>
      <c r="H234" s="10" t="s">
        <v>190</v>
      </c>
      <c r="I234" s="120" t="s">
        <v>398</v>
      </c>
    </row>
    <row r="235" spans="2:9">
      <c r="B235" s="3">
        <v>232</v>
      </c>
      <c r="C235" s="4" t="s">
        <v>1508</v>
      </c>
      <c r="D235" s="10" t="s">
        <v>1414</v>
      </c>
      <c r="E235" s="51" t="s">
        <v>1415</v>
      </c>
      <c r="F235" s="10" t="s">
        <v>1059</v>
      </c>
      <c r="G235" s="10" t="s">
        <v>1059</v>
      </c>
      <c r="H235" s="4" t="s">
        <v>38</v>
      </c>
      <c r="I235" s="120" t="s">
        <v>398</v>
      </c>
    </row>
    <row r="236" spans="2:9">
      <c r="B236" s="5">
        <v>233</v>
      </c>
      <c r="C236" s="4" t="s">
        <v>1508</v>
      </c>
      <c r="D236" s="10" t="s">
        <v>1414</v>
      </c>
      <c r="E236" s="51" t="s">
        <v>1415</v>
      </c>
      <c r="F236" s="10" t="s">
        <v>1062</v>
      </c>
      <c r="G236" s="10" t="s">
        <v>1062</v>
      </c>
      <c r="H236" s="4" t="s">
        <v>38</v>
      </c>
      <c r="I236" s="120" t="s">
        <v>398</v>
      </c>
    </row>
    <row r="237" spans="2:9">
      <c r="B237" s="3">
        <v>234</v>
      </c>
      <c r="C237" s="4" t="s">
        <v>1508</v>
      </c>
      <c r="D237" s="10" t="s">
        <v>1414</v>
      </c>
      <c r="E237" s="51" t="s">
        <v>1415</v>
      </c>
      <c r="F237" s="10" t="s">
        <v>1066</v>
      </c>
      <c r="G237" s="10" t="s">
        <v>1066</v>
      </c>
      <c r="H237" s="10" t="s">
        <v>54</v>
      </c>
      <c r="I237" s="120" t="s">
        <v>398</v>
      </c>
    </row>
    <row r="238" spans="2:9">
      <c r="B238" s="5">
        <v>235</v>
      </c>
      <c r="C238" s="4" t="s">
        <v>1508</v>
      </c>
      <c r="D238" s="10" t="s">
        <v>1414</v>
      </c>
      <c r="E238" s="51" t="s">
        <v>1415</v>
      </c>
      <c r="F238" s="10" t="s">
        <v>1070</v>
      </c>
      <c r="G238" s="10" t="s">
        <v>1070</v>
      </c>
      <c r="H238" s="4" t="s">
        <v>38</v>
      </c>
      <c r="I238" s="120" t="s">
        <v>398</v>
      </c>
    </row>
    <row r="239" spans="2:9">
      <c r="B239" s="3">
        <v>236</v>
      </c>
      <c r="C239" s="4" t="s">
        <v>1519</v>
      </c>
      <c r="D239" s="4" t="s">
        <v>1417</v>
      </c>
      <c r="E239" s="11" t="s">
        <v>1418</v>
      </c>
      <c r="F239" s="4" t="s">
        <v>1087</v>
      </c>
      <c r="G239" s="4"/>
      <c r="H239" s="4"/>
      <c r="I239" s="4"/>
    </row>
    <row r="240" spans="2:9">
      <c r="B240" s="5">
        <v>237</v>
      </c>
      <c r="C240" s="4" t="s">
        <v>1519</v>
      </c>
      <c r="D240" s="4" t="s">
        <v>1417</v>
      </c>
      <c r="E240" s="11" t="s">
        <v>1418</v>
      </c>
      <c r="F240" s="4" t="s">
        <v>1520</v>
      </c>
      <c r="G240" s="4"/>
      <c r="H240" s="4"/>
      <c r="I240" s="4"/>
    </row>
    <row r="241" spans="2:9">
      <c r="B241" s="3">
        <v>238</v>
      </c>
      <c r="C241" s="4" t="s">
        <v>1519</v>
      </c>
      <c r="D241" s="4" t="s">
        <v>1417</v>
      </c>
      <c r="E241" s="11" t="s">
        <v>1418</v>
      </c>
      <c r="F241" s="4" t="s">
        <v>1099</v>
      </c>
      <c r="G241" s="4"/>
      <c r="H241" s="4"/>
      <c r="I241" s="4"/>
    </row>
    <row r="242" spans="2:9">
      <c r="B242" s="5">
        <v>239</v>
      </c>
      <c r="C242" s="6" t="s">
        <v>1519</v>
      </c>
      <c r="D242" s="6" t="s">
        <v>1417</v>
      </c>
      <c r="E242" s="35" t="s">
        <v>1418</v>
      </c>
      <c r="F242" s="6" t="s">
        <v>1521</v>
      </c>
      <c r="G242" s="6"/>
      <c r="H242" s="6"/>
      <c r="I242" s="6"/>
    </row>
    <row r="243" spans="2:9">
      <c r="B243" s="3">
        <v>240</v>
      </c>
      <c r="C243" s="4" t="s">
        <v>1519</v>
      </c>
      <c r="D243" s="4" t="s">
        <v>1417</v>
      </c>
      <c r="E243" s="11" t="s">
        <v>1418</v>
      </c>
      <c r="F243" s="4" t="s">
        <v>1522</v>
      </c>
      <c r="G243" s="4"/>
      <c r="H243" s="4"/>
      <c r="I243" s="4"/>
    </row>
    <row r="244" spans="2:9">
      <c r="B244" s="5">
        <v>241</v>
      </c>
      <c r="C244" s="4" t="s">
        <v>1519</v>
      </c>
      <c r="D244" s="4" t="s">
        <v>1417</v>
      </c>
      <c r="E244" s="11" t="s">
        <v>1418</v>
      </c>
      <c r="F244" s="4" t="s">
        <v>1523</v>
      </c>
      <c r="G244" s="4"/>
      <c r="H244" s="4"/>
      <c r="I244" s="4"/>
    </row>
    <row r="245" spans="2:9">
      <c r="B245" s="3">
        <v>242</v>
      </c>
      <c r="C245" s="4" t="s">
        <v>1519</v>
      </c>
      <c r="D245" s="4" t="s">
        <v>1417</v>
      </c>
      <c r="E245" s="11" t="s">
        <v>1418</v>
      </c>
      <c r="F245" s="4" t="s">
        <v>1135</v>
      </c>
      <c r="G245" s="4"/>
      <c r="H245" s="4"/>
      <c r="I245" s="4"/>
    </row>
    <row r="246" spans="2:9">
      <c r="B246" s="5">
        <v>243</v>
      </c>
      <c r="C246" s="6" t="s">
        <v>1519</v>
      </c>
      <c r="D246" s="6" t="s">
        <v>1417</v>
      </c>
      <c r="E246" s="35" t="s">
        <v>1418</v>
      </c>
      <c r="F246" s="6" t="s">
        <v>1158</v>
      </c>
      <c r="G246" s="6"/>
      <c r="H246" s="6"/>
      <c r="I246" s="6"/>
    </row>
    <row r="247" spans="2:9">
      <c r="B247" s="33">
        <v>244</v>
      </c>
      <c r="C247" s="31" t="s">
        <v>1519</v>
      </c>
      <c r="D247" s="44" t="s">
        <v>1417</v>
      </c>
      <c r="E247" s="45" t="s">
        <v>1432</v>
      </c>
      <c r="F247" s="31" t="s">
        <v>1524</v>
      </c>
      <c r="G247" s="31"/>
      <c r="H247" s="31"/>
      <c r="I247" s="31"/>
    </row>
    <row r="248" spans="2:9">
      <c r="B248" s="5">
        <v>245</v>
      </c>
      <c r="C248" s="6" t="s">
        <v>1519</v>
      </c>
      <c r="D248" s="6" t="s">
        <v>1417</v>
      </c>
      <c r="E248" s="35" t="s">
        <v>1418</v>
      </c>
      <c r="F248" s="6" t="s">
        <v>1166</v>
      </c>
      <c r="G248" s="6"/>
      <c r="H248" s="6"/>
      <c r="I248" s="6"/>
    </row>
    <row r="249" spans="2:9">
      <c r="B249" s="3">
        <v>246</v>
      </c>
      <c r="C249" s="4" t="s">
        <v>1519</v>
      </c>
      <c r="D249" s="4" t="s">
        <v>1417</v>
      </c>
      <c r="E249" s="11" t="s">
        <v>1418</v>
      </c>
      <c r="F249" s="4" t="s">
        <v>1525</v>
      </c>
      <c r="G249" s="4"/>
      <c r="H249" s="4"/>
      <c r="I249" s="4"/>
    </row>
    <row r="250" spans="2:9">
      <c r="B250" s="5">
        <v>247</v>
      </c>
      <c r="C250" s="4" t="s">
        <v>1519</v>
      </c>
      <c r="D250" s="4" t="s">
        <v>1417</v>
      </c>
      <c r="E250" s="11" t="s">
        <v>1418</v>
      </c>
      <c r="F250" s="4" t="s">
        <v>1526</v>
      </c>
      <c r="G250" s="4"/>
      <c r="H250" s="4"/>
      <c r="I250" s="4"/>
    </row>
    <row r="251" spans="2:9">
      <c r="B251" s="3">
        <v>248</v>
      </c>
      <c r="C251" s="4" t="s">
        <v>1519</v>
      </c>
      <c r="D251" s="4" t="s">
        <v>1417</v>
      </c>
      <c r="E251" s="11" t="s">
        <v>1418</v>
      </c>
      <c r="F251" s="4" t="s">
        <v>1527</v>
      </c>
      <c r="G251" s="4"/>
      <c r="H251" s="4"/>
      <c r="I251" s="4"/>
    </row>
    <row r="252" spans="2:9">
      <c r="B252" s="5">
        <v>249</v>
      </c>
      <c r="C252" s="4" t="s">
        <v>1519</v>
      </c>
      <c r="D252" s="4" t="s">
        <v>1417</v>
      </c>
      <c r="E252" s="11" t="s">
        <v>1418</v>
      </c>
      <c r="F252" s="4" t="s">
        <v>1528</v>
      </c>
      <c r="G252" s="4"/>
      <c r="H252" s="4"/>
      <c r="I252" s="4"/>
    </row>
    <row r="253" spans="2:9">
      <c r="B253" s="3">
        <v>250</v>
      </c>
      <c r="C253" s="4" t="s">
        <v>1519</v>
      </c>
      <c r="D253" s="4" t="s">
        <v>1417</v>
      </c>
      <c r="E253" s="11" t="s">
        <v>1418</v>
      </c>
      <c r="F253" s="4" t="s">
        <v>1529</v>
      </c>
      <c r="G253" s="4"/>
      <c r="H253" s="4"/>
      <c r="I253" s="4"/>
    </row>
    <row r="254" spans="2:9">
      <c r="B254" s="5">
        <v>251</v>
      </c>
      <c r="C254" s="4" t="s">
        <v>1519</v>
      </c>
      <c r="D254" s="4" t="s">
        <v>1417</v>
      </c>
      <c r="E254" s="11" t="s">
        <v>1418</v>
      </c>
      <c r="F254" s="4" t="s">
        <v>1530</v>
      </c>
      <c r="G254" s="4"/>
      <c r="H254" s="4"/>
      <c r="I254" s="4"/>
    </row>
    <row r="255" spans="2:9">
      <c r="B255" s="3">
        <v>252</v>
      </c>
      <c r="C255" s="4" t="s">
        <v>1519</v>
      </c>
      <c r="D255" s="10" t="s">
        <v>1414</v>
      </c>
      <c r="E255" s="51" t="s">
        <v>1415</v>
      </c>
      <c r="F255" s="158" t="s">
        <v>1036</v>
      </c>
      <c r="G255" s="158" t="s">
        <v>1036</v>
      </c>
      <c r="H255" s="4" t="s">
        <v>190</v>
      </c>
      <c r="I255" s="120" t="s">
        <v>398</v>
      </c>
    </row>
    <row r="256" spans="2:9">
      <c r="B256" s="5">
        <v>253</v>
      </c>
      <c r="C256" s="4" t="s">
        <v>1519</v>
      </c>
      <c r="D256" s="10" t="s">
        <v>1414</v>
      </c>
      <c r="E256" s="51" t="s">
        <v>1415</v>
      </c>
      <c r="F256" s="158" t="s">
        <v>1042</v>
      </c>
      <c r="G256" s="158" t="s">
        <v>1042</v>
      </c>
      <c r="H256" s="4" t="s">
        <v>38</v>
      </c>
      <c r="I256" s="120" t="s">
        <v>398</v>
      </c>
    </row>
    <row r="257" spans="2:9">
      <c r="B257" s="3">
        <v>254</v>
      </c>
      <c r="C257" s="4" t="s">
        <v>1519</v>
      </c>
      <c r="D257" s="10" t="s">
        <v>1414</v>
      </c>
      <c r="E257" s="11" t="s">
        <v>75</v>
      </c>
      <c r="F257" s="158" t="s">
        <v>1046</v>
      </c>
      <c r="G257" s="158" t="s">
        <v>1046</v>
      </c>
      <c r="H257" s="4" t="s">
        <v>190</v>
      </c>
      <c r="I257" s="120" t="s">
        <v>398</v>
      </c>
    </row>
    <row r="258" spans="2:9">
      <c r="B258" s="5">
        <v>255</v>
      </c>
      <c r="C258" s="4" t="s">
        <v>1519</v>
      </c>
      <c r="D258" s="10" t="s">
        <v>1414</v>
      </c>
      <c r="E258" s="51" t="s">
        <v>1415</v>
      </c>
      <c r="F258" s="158" t="s">
        <v>1054</v>
      </c>
      <c r="G258" s="158" t="s">
        <v>1054</v>
      </c>
      <c r="H258" s="4" t="s">
        <v>38</v>
      </c>
      <c r="I258" s="17" t="s">
        <v>1055</v>
      </c>
    </row>
    <row r="259" spans="2:9">
      <c r="B259" s="3">
        <v>256</v>
      </c>
      <c r="C259" s="4" t="s">
        <v>1519</v>
      </c>
      <c r="D259" s="10" t="s">
        <v>1414</v>
      </c>
      <c r="E259" s="51" t="s">
        <v>1415</v>
      </c>
      <c r="F259" s="10" t="s">
        <v>1074</v>
      </c>
      <c r="G259" s="10" t="s">
        <v>1074</v>
      </c>
      <c r="H259" s="10" t="s">
        <v>190</v>
      </c>
      <c r="I259" s="120" t="s">
        <v>398</v>
      </c>
    </row>
    <row r="260" spans="2:9">
      <c r="B260" s="5">
        <v>257</v>
      </c>
      <c r="C260" s="4" t="s">
        <v>1519</v>
      </c>
      <c r="D260" s="10" t="s">
        <v>1414</v>
      </c>
      <c r="E260" s="51" t="s">
        <v>1415</v>
      </c>
      <c r="F260" s="34" t="s">
        <v>1078</v>
      </c>
      <c r="G260" s="34" t="s">
        <v>1078</v>
      </c>
      <c r="H260" s="34" t="s">
        <v>190</v>
      </c>
      <c r="I260" s="120" t="s">
        <v>398</v>
      </c>
    </row>
    <row r="261" spans="2:9">
      <c r="B261" s="3">
        <v>258</v>
      </c>
      <c r="C261" s="4" t="s">
        <v>1519</v>
      </c>
      <c r="D261" s="10" t="s">
        <v>1414</v>
      </c>
      <c r="E261" s="51" t="s">
        <v>1415</v>
      </c>
      <c r="F261" s="10" t="s">
        <v>1082</v>
      </c>
      <c r="G261" s="10" t="s">
        <v>1082</v>
      </c>
      <c r="H261" s="4" t="s">
        <v>38</v>
      </c>
      <c r="I261" s="120" t="s">
        <v>398</v>
      </c>
    </row>
    <row r="262" spans="2:9">
      <c r="B262" s="5">
        <v>259</v>
      </c>
      <c r="C262" s="4" t="s">
        <v>1519</v>
      </c>
      <c r="D262" s="10" t="s">
        <v>1414</v>
      </c>
      <c r="E262" s="51" t="s">
        <v>1415</v>
      </c>
      <c r="F262" s="158" t="s">
        <v>1092</v>
      </c>
      <c r="G262" s="158" t="s">
        <v>1092</v>
      </c>
      <c r="H262" s="4" t="s">
        <v>54</v>
      </c>
      <c r="I262" s="120" t="s">
        <v>398</v>
      </c>
    </row>
    <row r="263" spans="2:9">
      <c r="B263" s="3">
        <v>260</v>
      </c>
      <c r="C263" s="4" t="s">
        <v>1519</v>
      </c>
      <c r="D263" s="10" t="s">
        <v>1414</v>
      </c>
      <c r="E263" s="51" t="s">
        <v>1415</v>
      </c>
      <c r="F263" s="158" t="s">
        <v>1096</v>
      </c>
      <c r="G263" s="158" t="s">
        <v>1096</v>
      </c>
      <c r="H263" s="4" t="s">
        <v>38</v>
      </c>
      <c r="I263" s="120" t="s">
        <v>398</v>
      </c>
    </row>
    <row r="264" spans="2:9">
      <c r="B264" s="5">
        <v>261</v>
      </c>
      <c r="C264" s="4" t="s">
        <v>1519</v>
      </c>
      <c r="D264" s="10" t="s">
        <v>1414</v>
      </c>
      <c r="E264" s="51" t="s">
        <v>1415</v>
      </c>
      <c r="F264" s="252" t="s">
        <v>1109</v>
      </c>
      <c r="G264" s="252" t="s">
        <v>1109</v>
      </c>
      <c r="H264" s="189" t="s">
        <v>54</v>
      </c>
      <c r="I264" s="120" t="s">
        <v>398</v>
      </c>
    </row>
    <row r="265" spans="2:9">
      <c r="B265" s="3">
        <v>262</v>
      </c>
      <c r="C265" s="4" t="s">
        <v>1519</v>
      </c>
      <c r="D265" s="10" t="s">
        <v>1414</v>
      </c>
      <c r="E265" s="51" t="s">
        <v>1415</v>
      </c>
      <c r="F265" s="158" t="s">
        <v>1114</v>
      </c>
      <c r="G265" s="158" t="s">
        <v>1114</v>
      </c>
      <c r="H265" s="4" t="s">
        <v>38</v>
      </c>
      <c r="I265" s="17" t="s">
        <v>1115</v>
      </c>
    </row>
    <row r="266" spans="2:9">
      <c r="B266" s="5">
        <v>263</v>
      </c>
      <c r="C266" s="4" t="s">
        <v>1519</v>
      </c>
      <c r="D266" s="10" t="s">
        <v>1414</v>
      </c>
      <c r="E266" s="51" t="s">
        <v>1415</v>
      </c>
      <c r="F266" s="10" t="s">
        <v>1131</v>
      </c>
      <c r="G266" s="10" t="s">
        <v>1131</v>
      </c>
      <c r="H266" s="4" t="s">
        <v>54</v>
      </c>
      <c r="I266" s="120" t="s">
        <v>398</v>
      </c>
    </row>
    <row r="267" spans="2:9">
      <c r="B267" s="3">
        <v>264</v>
      </c>
      <c r="C267" s="4" t="s">
        <v>1519</v>
      </c>
      <c r="D267" s="10" t="s">
        <v>1414</v>
      </c>
      <c r="E267" s="51" t="s">
        <v>1415</v>
      </c>
      <c r="F267" s="10" t="s">
        <v>1139</v>
      </c>
      <c r="G267" s="10" t="s">
        <v>1139</v>
      </c>
      <c r="H267" s="4" t="s">
        <v>54</v>
      </c>
      <c r="I267" s="17" t="s">
        <v>1140</v>
      </c>
    </row>
    <row r="268" spans="2:9">
      <c r="B268" s="5">
        <v>265</v>
      </c>
      <c r="C268" s="4" t="s">
        <v>1519</v>
      </c>
      <c r="D268" s="10" t="s">
        <v>1414</v>
      </c>
      <c r="E268" s="51" t="s">
        <v>1415</v>
      </c>
      <c r="F268" s="10" t="s">
        <v>1146</v>
      </c>
      <c r="G268" s="10" t="s">
        <v>1146</v>
      </c>
      <c r="H268" s="4" t="s">
        <v>190</v>
      </c>
      <c r="I268" s="120" t="s">
        <v>398</v>
      </c>
    </row>
    <row r="269" spans="2:9">
      <c r="B269" s="3">
        <v>266</v>
      </c>
      <c r="C269" s="4" t="s">
        <v>1519</v>
      </c>
      <c r="D269" s="10" t="s">
        <v>1414</v>
      </c>
      <c r="E269" s="51" t="s">
        <v>1415</v>
      </c>
      <c r="F269" s="10" t="s">
        <v>1150</v>
      </c>
      <c r="G269" s="10" t="s">
        <v>1150</v>
      </c>
      <c r="H269" s="4" t="s">
        <v>38</v>
      </c>
      <c r="I269" s="120" t="s">
        <v>398</v>
      </c>
    </row>
    <row r="270" spans="2:9">
      <c r="B270" s="5">
        <v>267</v>
      </c>
      <c r="C270" s="4" t="s">
        <v>1519</v>
      </c>
      <c r="D270" s="10" t="s">
        <v>1414</v>
      </c>
      <c r="E270" s="51" t="s">
        <v>1415</v>
      </c>
      <c r="F270" s="10" t="s">
        <v>1154</v>
      </c>
      <c r="G270" s="10" t="s">
        <v>1154</v>
      </c>
      <c r="H270" s="4" t="s">
        <v>54</v>
      </c>
      <c r="I270" s="120" t="s">
        <v>398</v>
      </c>
    </row>
    <row r="271" spans="2:9">
      <c r="B271" s="3">
        <v>268</v>
      </c>
      <c r="C271" s="4" t="s">
        <v>1519</v>
      </c>
      <c r="D271" s="10" t="s">
        <v>1414</v>
      </c>
      <c r="E271" s="51" t="s">
        <v>1415</v>
      </c>
      <c r="F271" s="10" t="s">
        <v>1162</v>
      </c>
      <c r="G271" s="10" t="s">
        <v>1162</v>
      </c>
      <c r="H271" s="4" t="s">
        <v>54</v>
      </c>
      <c r="I271" s="120" t="s">
        <v>398</v>
      </c>
    </row>
    <row r="272" spans="2:9">
      <c r="B272" s="5">
        <v>269</v>
      </c>
      <c r="C272" s="4" t="s">
        <v>1519</v>
      </c>
      <c r="D272" s="10" t="s">
        <v>1414</v>
      </c>
      <c r="E272" s="51" t="s">
        <v>1415</v>
      </c>
      <c r="F272" s="10" t="s">
        <v>1170</v>
      </c>
      <c r="G272" s="10" t="s">
        <v>1170</v>
      </c>
      <c r="H272" s="4" t="s">
        <v>190</v>
      </c>
      <c r="I272" s="120" t="s">
        <v>398</v>
      </c>
    </row>
    <row r="273" spans="2:9">
      <c r="B273" s="3">
        <v>270</v>
      </c>
      <c r="C273" s="4" t="s">
        <v>1519</v>
      </c>
      <c r="D273" s="10" t="s">
        <v>1414</v>
      </c>
      <c r="E273" s="51" t="s">
        <v>1415</v>
      </c>
      <c r="F273" s="10" t="s">
        <v>1174</v>
      </c>
      <c r="G273" s="10" t="s">
        <v>1174</v>
      </c>
      <c r="H273" s="4" t="s">
        <v>54</v>
      </c>
      <c r="I273" s="120" t="s">
        <v>398</v>
      </c>
    </row>
    <row r="274" spans="2:9">
      <c r="B274" s="5">
        <v>271</v>
      </c>
      <c r="C274" s="4" t="s">
        <v>1519</v>
      </c>
      <c r="D274" s="10" t="s">
        <v>1414</v>
      </c>
      <c r="E274" s="51" t="s">
        <v>1415</v>
      </c>
      <c r="F274" s="10" t="s">
        <v>1178</v>
      </c>
      <c r="G274" s="10" t="s">
        <v>1178</v>
      </c>
      <c r="H274" s="4" t="s">
        <v>190</v>
      </c>
      <c r="I274" s="120" t="s">
        <v>398</v>
      </c>
    </row>
    <row r="275" spans="2:9">
      <c r="B275" s="3">
        <v>272</v>
      </c>
      <c r="C275" s="4" t="s">
        <v>1519</v>
      </c>
      <c r="D275" s="10" t="s">
        <v>1414</v>
      </c>
      <c r="E275" s="51" t="s">
        <v>1415</v>
      </c>
      <c r="F275" s="158" t="s">
        <v>1206</v>
      </c>
      <c r="G275" s="158" t="s">
        <v>1206</v>
      </c>
      <c r="H275" s="4" t="s">
        <v>190</v>
      </c>
      <c r="I275" s="120" t="s">
        <v>398</v>
      </c>
    </row>
    <row r="276" spans="2:9">
      <c r="B276" s="5">
        <v>273</v>
      </c>
      <c r="C276" s="4" t="s">
        <v>1519</v>
      </c>
      <c r="D276" s="10" t="s">
        <v>1414</v>
      </c>
      <c r="E276" s="51" t="s">
        <v>1415</v>
      </c>
      <c r="F276" s="158" t="s">
        <v>1210</v>
      </c>
      <c r="G276" s="158" t="s">
        <v>1210</v>
      </c>
      <c r="H276" s="4" t="s">
        <v>54</v>
      </c>
      <c r="I276" s="120" t="s">
        <v>398</v>
      </c>
    </row>
    <row r="277" spans="2:9">
      <c r="B277" s="3">
        <v>274</v>
      </c>
      <c r="C277" s="4" t="s">
        <v>1519</v>
      </c>
      <c r="D277" s="10" t="s">
        <v>1414</v>
      </c>
      <c r="E277" s="51" t="s">
        <v>1415</v>
      </c>
      <c r="F277" s="158" t="s">
        <v>1214</v>
      </c>
      <c r="G277" s="158" t="s">
        <v>1214</v>
      </c>
      <c r="H277" s="4" t="s">
        <v>190</v>
      </c>
      <c r="I277" s="120" t="s">
        <v>398</v>
      </c>
    </row>
    <row r="278" spans="2:9">
      <c r="B278" s="5">
        <v>275</v>
      </c>
      <c r="C278" s="4" t="s">
        <v>1519</v>
      </c>
      <c r="D278" s="10" t="s">
        <v>1414</v>
      </c>
      <c r="E278" s="51" t="s">
        <v>1415</v>
      </c>
      <c r="F278" s="10" t="s">
        <v>1222</v>
      </c>
      <c r="G278" s="10" t="s">
        <v>1222</v>
      </c>
      <c r="H278" s="10" t="s">
        <v>38</v>
      </c>
      <c r="I278" s="120" t="s">
        <v>398</v>
      </c>
    </row>
    <row r="279" spans="2:9">
      <c r="B279" s="3">
        <v>276</v>
      </c>
      <c r="C279" s="4" t="s">
        <v>1519</v>
      </c>
      <c r="D279" s="10" t="s">
        <v>1414</v>
      </c>
      <c r="E279" s="51" t="s">
        <v>1415</v>
      </c>
      <c r="F279" s="10" t="s">
        <v>1230</v>
      </c>
      <c r="G279" s="10" t="s">
        <v>1230</v>
      </c>
      <c r="H279" s="10" t="s">
        <v>190</v>
      </c>
      <c r="I279" s="120" t="s">
        <v>398</v>
      </c>
    </row>
    <row r="280" spans="2:9">
      <c r="B280" s="5">
        <v>277</v>
      </c>
      <c r="C280" s="4" t="s">
        <v>1519</v>
      </c>
      <c r="D280" s="10" t="s">
        <v>1414</v>
      </c>
      <c r="E280" s="51" t="s">
        <v>1415</v>
      </c>
      <c r="F280" s="10" t="s">
        <v>1234</v>
      </c>
      <c r="G280" s="10" t="s">
        <v>1234</v>
      </c>
      <c r="H280" s="10" t="s">
        <v>38</v>
      </c>
      <c r="I280" s="120" t="s">
        <v>398</v>
      </c>
    </row>
    <row r="281" spans="2:9">
      <c r="B281" s="3">
        <v>278</v>
      </c>
      <c r="C281" s="4" t="s">
        <v>1531</v>
      </c>
      <c r="D281" s="4" t="s">
        <v>1417</v>
      </c>
      <c r="E281" s="11" t="s">
        <v>1418</v>
      </c>
      <c r="F281" s="4" t="s">
        <v>1532</v>
      </c>
      <c r="G281" s="4"/>
      <c r="H281" s="4"/>
      <c r="I281" s="4"/>
    </row>
    <row r="282" spans="2:9">
      <c r="B282" s="5">
        <v>279</v>
      </c>
      <c r="C282" s="6" t="s">
        <v>1531</v>
      </c>
      <c r="D282" s="6" t="s">
        <v>1417</v>
      </c>
      <c r="E282" s="35" t="s">
        <v>1418</v>
      </c>
      <c r="F282" s="6" t="s">
        <v>1533</v>
      </c>
      <c r="G282" s="6"/>
      <c r="H282" s="6"/>
      <c r="I282" s="6"/>
    </row>
    <row r="283" spans="2:9">
      <c r="B283" s="3">
        <v>280</v>
      </c>
      <c r="C283" s="4" t="s">
        <v>1531</v>
      </c>
      <c r="D283" s="4" t="s">
        <v>1417</v>
      </c>
      <c r="E283" s="11" t="s">
        <v>1418</v>
      </c>
      <c r="F283" s="4" t="s">
        <v>1534</v>
      </c>
      <c r="G283" s="4"/>
      <c r="H283" s="4"/>
      <c r="I283" s="4"/>
    </row>
    <row r="284" spans="2:9">
      <c r="B284" s="5">
        <v>281</v>
      </c>
      <c r="C284" s="6" t="s">
        <v>1531</v>
      </c>
      <c r="D284" s="6" t="s">
        <v>1417</v>
      </c>
      <c r="E284" s="35" t="s">
        <v>1418</v>
      </c>
      <c r="F284" s="6" t="s">
        <v>1018</v>
      </c>
      <c r="G284" s="6"/>
      <c r="H284" s="6"/>
      <c r="I284" s="6"/>
    </row>
    <row r="285" spans="2:9">
      <c r="B285" s="3">
        <v>282</v>
      </c>
      <c r="C285" s="4" t="s">
        <v>1531</v>
      </c>
      <c r="D285" s="4" t="s">
        <v>1417</v>
      </c>
      <c r="E285" s="11" t="s">
        <v>1418</v>
      </c>
      <c r="F285" s="4" t="s">
        <v>1286</v>
      </c>
      <c r="G285" s="4"/>
      <c r="H285" s="4"/>
      <c r="I285" s="4"/>
    </row>
    <row r="286" spans="2:9">
      <c r="B286" s="5">
        <v>283</v>
      </c>
      <c r="C286" s="6" t="s">
        <v>1531</v>
      </c>
      <c r="D286" s="6" t="s">
        <v>1417</v>
      </c>
      <c r="E286" s="35" t="s">
        <v>1418</v>
      </c>
      <c r="F286" s="6" t="s">
        <v>1535</v>
      </c>
      <c r="G286" s="6"/>
      <c r="H286" s="6"/>
      <c r="I286" s="6"/>
    </row>
    <row r="287" spans="2:9">
      <c r="B287" s="3">
        <v>284</v>
      </c>
      <c r="C287" s="4" t="s">
        <v>1531</v>
      </c>
      <c r="D287" s="4" t="s">
        <v>1417</v>
      </c>
      <c r="E287" s="11" t="s">
        <v>1418</v>
      </c>
      <c r="F287" s="4" t="s">
        <v>1536</v>
      </c>
      <c r="G287" s="4"/>
      <c r="H287" s="4"/>
      <c r="I287" s="4"/>
    </row>
    <row r="288" spans="2:9">
      <c r="B288" s="5">
        <v>285</v>
      </c>
      <c r="C288" s="4" t="s">
        <v>1531</v>
      </c>
      <c r="D288" s="4" t="s">
        <v>1417</v>
      </c>
      <c r="E288" s="11" t="s">
        <v>1418</v>
      </c>
      <c r="F288" s="4" t="s">
        <v>1310</v>
      </c>
      <c r="G288" s="4"/>
      <c r="H288" s="4"/>
      <c r="I288" s="4"/>
    </row>
    <row r="289" spans="2:9">
      <c r="B289" s="3">
        <v>286</v>
      </c>
      <c r="C289" s="4" t="s">
        <v>1531</v>
      </c>
      <c r="D289" s="4" t="s">
        <v>1417</v>
      </c>
      <c r="E289" s="11" t="s">
        <v>1418</v>
      </c>
      <c r="F289" s="4" t="s">
        <v>1537</v>
      </c>
      <c r="G289" s="4"/>
      <c r="H289" s="4"/>
      <c r="I289" s="4"/>
    </row>
    <row r="290" spans="2:9">
      <c r="B290" s="5">
        <v>287</v>
      </c>
      <c r="C290" s="4" t="s">
        <v>1531</v>
      </c>
      <c r="D290" s="4" t="s">
        <v>1417</v>
      </c>
      <c r="E290" s="11" t="s">
        <v>1418</v>
      </c>
      <c r="F290" s="4" t="s">
        <v>1338</v>
      </c>
      <c r="G290" s="4"/>
      <c r="H290" s="4"/>
      <c r="I290" s="4"/>
    </row>
    <row r="291" spans="2:9">
      <c r="B291" s="3">
        <v>288</v>
      </c>
      <c r="C291" s="4" t="s">
        <v>1531</v>
      </c>
      <c r="D291" s="4" t="s">
        <v>1417</v>
      </c>
      <c r="E291" s="11" t="s">
        <v>1418</v>
      </c>
      <c r="F291" s="4" t="s">
        <v>1538</v>
      </c>
      <c r="G291" s="4"/>
      <c r="H291" s="4"/>
      <c r="I291" s="4"/>
    </row>
    <row r="292" spans="2:9">
      <c r="B292" s="5">
        <v>289</v>
      </c>
      <c r="C292" s="4" t="s">
        <v>1531</v>
      </c>
      <c r="D292" s="10" t="s">
        <v>1414</v>
      </c>
      <c r="E292" s="51" t="s">
        <v>1415</v>
      </c>
      <c r="F292" s="10" t="s">
        <v>1239</v>
      </c>
      <c r="G292" s="10" t="s">
        <v>1239</v>
      </c>
      <c r="H292" s="10" t="s">
        <v>190</v>
      </c>
      <c r="I292" s="120" t="s">
        <v>398</v>
      </c>
    </row>
    <row r="293" spans="2:9">
      <c r="B293" s="3">
        <v>290</v>
      </c>
      <c r="C293" s="4" t="s">
        <v>1531</v>
      </c>
      <c r="D293" s="10" t="s">
        <v>1414</v>
      </c>
      <c r="E293" s="51" t="s">
        <v>1415</v>
      </c>
      <c r="F293" s="10" t="s">
        <v>1243</v>
      </c>
      <c r="G293" s="10" t="s">
        <v>1243</v>
      </c>
      <c r="H293" s="10" t="s">
        <v>54</v>
      </c>
      <c r="I293" s="120" t="s">
        <v>398</v>
      </c>
    </row>
    <row r="294" spans="2:9">
      <c r="B294" s="5">
        <v>291</v>
      </c>
      <c r="C294" s="4" t="s">
        <v>1531</v>
      </c>
      <c r="D294" s="10" t="s">
        <v>1414</v>
      </c>
      <c r="E294" s="51" t="s">
        <v>1415</v>
      </c>
      <c r="F294" s="10" t="s">
        <v>1251</v>
      </c>
      <c r="G294" s="10" t="s">
        <v>1251</v>
      </c>
      <c r="H294" s="10" t="s">
        <v>54</v>
      </c>
      <c r="I294" s="120" t="s">
        <v>398</v>
      </c>
    </row>
    <row r="295" spans="2:9">
      <c r="B295" s="3">
        <v>292</v>
      </c>
      <c r="C295" s="4" t="s">
        <v>1531</v>
      </c>
      <c r="D295" s="10" t="s">
        <v>1414</v>
      </c>
      <c r="E295" s="51" t="s">
        <v>1415</v>
      </c>
      <c r="F295" s="10" t="s">
        <v>1255</v>
      </c>
      <c r="G295" s="10" t="s">
        <v>1255</v>
      </c>
      <c r="H295" s="10" t="s">
        <v>190</v>
      </c>
      <c r="I295" s="120" t="s">
        <v>398</v>
      </c>
    </row>
    <row r="296" spans="2:9">
      <c r="B296" s="5">
        <v>293</v>
      </c>
      <c r="C296" s="4" t="s">
        <v>1531</v>
      </c>
      <c r="D296" s="10" t="s">
        <v>1414</v>
      </c>
      <c r="E296" s="51" t="s">
        <v>1415</v>
      </c>
      <c r="F296" s="10" t="s">
        <v>1263</v>
      </c>
      <c r="G296" s="10" t="s">
        <v>1263</v>
      </c>
      <c r="H296" s="10" t="s">
        <v>190</v>
      </c>
      <c r="I296" s="120" t="s">
        <v>398</v>
      </c>
    </row>
    <row r="297" spans="2:9">
      <c r="B297" s="3">
        <v>294</v>
      </c>
      <c r="C297" s="4" t="s">
        <v>1531</v>
      </c>
      <c r="D297" s="10" t="s">
        <v>1414</v>
      </c>
      <c r="E297" s="51" t="s">
        <v>1415</v>
      </c>
      <c r="F297" s="10" t="s">
        <v>1267</v>
      </c>
      <c r="G297" s="10" t="s">
        <v>1267</v>
      </c>
      <c r="H297" s="10" t="s">
        <v>38</v>
      </c>
      <c r="I297" s="120" t="s">
        <v>398</v>
      </c>
    </row>
    <row r="298" spans="2:9">
      <c r="B298" s="5">
        <v>295</v>
      </c>
      <c r="C298" s="4" t="s">
        <v>1531</v>
      </c>
      <c r="D298" s="10" t="s">
        <v>1414</v>
      </c>
      <c r="E298" s="51" t="s">
        <v>1415</v>
      </c>
      <c r="F298" s="10" t="s">
        <v>1271</v>
      </c>
      <c r="G298" s="10" t="s">
        <v>1271</v>
      </c>
      <c r="H298" s="10" t="s">
        <v>38</v>
      </c>
      <c r="I298" s="120" t="s">
        <v>398</v>
      </c>
    </row>
    <row r="299" spans="2:9">
      <c r="B299" s="3">
        <v>296</v>
      </c>
      <c r="C299" s="4" t="s">
        <v>1531</v>
      </c>
      <c r="D299" s="10" t="s">
        <v>1414</v>
      </c>
      <c r="E299" s="51" t="s">
        <v>1415</v>
      </c>
      <c r="F299" s="10" t="s">
        <v>1275</v>
      </c>
      <c r="G299" s="10" t="s">
        <v>1275</v>
      </c>
      <c r="H299" s="10" t="s">
        <v>190</v>
      </c>
      <c r="I299" s="120" t="s">
        <v>398</v>
      </c>
    </row>
    <row r="300" spans="2:9">
      <c r="B300" s="5">
        <v>297</v>
      </c>
      <c r="C300" s="4" t="s">
        <v>1531</v>
      </c>
      <c r="D300" s="10" t="s">
        <v>1414</v>
      </c>
      <c r="E300" s="51" t="s">
        <v>1415</v>
      </c>
      <c r="F300" s="10" t="s">
        <v>1306</v>
      </c>
      <c r="G300" s="10" t="s">
        <v>1306</v>
      </c>
      <c r="H300" s="4" t="s">
        <v>190</v>
      </c>
      <c r="I300" s="120" t="s">
        <v>398</v>
      </c>
    </row>
    <row r="301" spans="2:9">
      <c r="B301" s="3">
        <v>298</v>
      </c>
      <c r="C301" s="4" t="s">
        <v>1531</v>
      </c>
      <c r="D301" s="10" t="s">
        <v>1414</v>
      </c>
      <c r="E301" s="51" t="s">
        <v>1415</v>
      </c>
      <c r="F301" s="10" t="s">
        <v>1314</v>
      </c>
      <c r="G301" s="10" t="s">
        <v>1314</v>
      </c>
      <c r="H301" s="4" t="s">
        <v>38</v>
      </c>
      <c r="I301" s="120" t="s">
        <v>398</v>
      </c>
    </row>
    <row r="302" spans="2:9">
      <c r="B302" s="5">
        <v>299</v>
      </c>
      <c r="C302" s="6" t="s">
        <v>1531</v>
      </c>
      <c r="D302" s="34" t="s">
        <v>1414</v>
      </c>
      <c r="E302" s="51" t="s">
        <v>1415</v>
      </c>
      <c r="F302" s="181" t="s">
        <v>1326</v>
      </c>
      <c r="G302" s="181" t="s">
        <v>1326</v>
      </c>
      <c r="H302" s="6" t="s">
        <v>38</v>
      </c>
      <c r="I302" s="116" t="s">
        <v>398</v>
      </c>
    </row>
    <row r="303" spans="2:9">
      <c r="B303" s="3">
        <v>300</v>
      </c>
      <c r="C303" s="4" t="s">
        <v>1531</v>
      </c>
      <c r="D303" s="10" t="s">
        <v>1414</v>
      </c>
      <c r="E303" s="51" t="s">
        <v>1415</v>
      </c>
      <c r="F303" s="71" t="s">
        <v>1331</v>
      </c>
      <c r="G303" s="71" t="s">
        <v>1331</v>
      </c>
      <c r="H303" s="4" t="s">
        <v>38</v>
      </c>
      <c r="I303" s="120" t="s">
        <v>398</v>
      </c>
    </row>
    <row r="304" spans="2:9">
      <c r="B304" s="5">
        <v>301</v>
      </c>
      <c r="C304" s="4" t="s">
        <v>1531</v>
      </c>
      <c r="D304" s="10" t="s">
        <v>1414</v>
      </c>
      <c r="E304" s="51" t="s">
        <v>1415</v>
      </c>
      <c r="F304" s="10" t="s">
        <v>1355</v>
      </c>
      <c r="G304" s="10" t="s">
        <v>1355</v>
      </c>
      <c r="H304" s="64" t="s">
        <v>38</v>
      </c>
      <c r="I304" s="120" t="s">
        <v>398</v>
      </c>
    </row>
    <row r="305" spans="2:9">
      <c r="B305" s="3">
        <v>302</v>
      </c>
      <c r="C305" s="4" t="s">
        <v>1531</v>
      </c>
      <c r="D305" s="10" t="s">
        <v>1414</v>
      </c>
      <c r="E305" s="51" t="s">
        <v>1415</v>
      </c>
      <c r="F305" s="22" t="s">
        <v>1366</v>
      </c>
      <c r="G305" s="22" t="s">
        <v>1366</v>
      </c>
      <c r="H305" s="320" t="s">
        <v>70</v>
      </c>
      <c r="I305" s="120" t="s">
        <v>398</v>
      </c>
    </row>
    <row r="306" spans="2:9">
      <c r="B306" s="5">
        <v>303</v>
      </c>
      <c r="C306" s="4" t="s">
        <v>1531</v>
      </c>
      <c r="D306" s="10" t="s">
        <v>1414</v>
      </c>
      <c r="E306" s="51" t="s">
        <v>1415</v>
      </c>
      <c r="F306" s="253" t="s">
        <v>1384</v>
      </c>
      <c r="G306" s="253" t="s">
        <v>1384</v>
      </c>
      <c r="H306" s="6" t="s">
        <v>38</v>
      </c>
      <c r="I306" s="120" t="s">
        <v>398</v>
      </c>
    </row>
    <row r="307" spans="2:9">
      <c r="B307" s="3">
        <v>304</v>
      </c>
      <c r="C307" s="6" t="s">
        <v>1531</v>
      </c>
      <c r="D307" s="6" t="s">
        <v>1417</v>
      </c>
      <c r="E307" s="35" t="s">
        <v>1418</v>
      </c>
      <c r="F307" s="6" t="s">
        <v>1391</v>
      </c>
      <c r="G307" s="6"/>
      <c r="H307" s="6"/>
      <c r="I307" s="6"/>
    </row>
    <row r="308" spans="2:9">
      <c r="B308" s="5">
        <v>305</v>
      </c>
      <c r="C308" s="6" t="s">
        <v>1531</v>
      </c>
      <c r="D308" s="6" t="s">
        <v>1417</v>
      </c>
      <c r="E308" s="35" t="s">
        <v>1418</v>
      </c>
      <c r="F308" s="6" t="s">
        <v>1535</v>
      </c>
      <c r="G308" s="6"/>
      <c r="H308" s="6"/>
      <c r="I308" s="6"/>
    </row>
    <row r="309" spans="2:9">
      <c r="B309" s="3">
        <v>306</v>
      </c>
      <c r="C309" s="6" t="s">
        <v>1531</v>
      </c>
      <c r="D309" s="6" t="s">
        <v>1417</v>
      </c>
      <c r="E309" s="35" t="s">
        <v>1418</v>
      </c>
      <c r="F309" s="6" t="s">
        <v>1539</v>
      </c>
      <c r="G309" s="6"/>
      <c r="H309" s="6"/>
      <c r="I309" s="6"/>
    </row>
    <row r="310" spans="2:9">
      <c r="B310" s="5">
        <v>307</v>
      </c>
      <c r="C310" s="4" t="s">
        <v>1531</v>
      </c>
      <c r="D310" s="4" t="s">
        <v>1417</v>
      </c>
      <c r="E310" s="11" t="s">
        <v>1418</v>
      </c>
      <c r="F310" s="4" t="s">
        <v>1540</v>
      </c>
      <c r="G310" s="4"/>
      <c r="H310" s="4"/>
      <c r="I310" s="4"/>
    </row>
    <row r="311" spans="2:9">
      <c r="B311" s="3">
        <v>308</v>
      </c>
      <c r="C311" s="4" t="s">
        <v>1531</v>
      </c>
      <c r="D311" s="4" t="s">
        <v>1417</v>
      </c>
      <c r="E311" s="51" t="s">
        <v>1541</v>
      </c>
      <c r="F311" s="4" t="s">
        <v>1361</v>
      </c>
      <c r="G311" s="4"/>
      <c r="H311" s="4"/>
      <c r="I311" s="4"/>
    </row>
    <row r="312" spans="2:9">
      <c r="B312" s="5">
        <v>309</v>
      </c>
      <c r="C312" s="4" t="s">
        <v>1542</v>
      </c>
      <c r="D312" s="4" t="s">
        <v>1417</v>
      </c>
      <c r="E312" s="11" t="s">
        <v>1418</v>
      </c>
      <c r="F312" s="4" t="s">
        <v>1387</v>
      </c>
      <c r="G312" s="4"/>
      <c r="H312" s="4"/>
      <c r="I312" s="4"/>
    </row>
    <row r="313" spans="2:9">
      <c r="E313" s="168"/>
    </row>
    <row r="314" spans="2:9">
      <c r="B314" s="27" t="s">
        <v>1543</v>
      </c>
    </row>
    <row r="315" spans="2:9">
      <c r="B315" s="26"/>
      <c r="C315" t="s">
        <v>1544</v>
      </c>
    </row>
    <row r="316" spans="2:9">
      <c r="B316" s="29"/>
      <c r="C316" t="s">
        <v>1545</v>
      </c>
    </row>
  </sheetData>
  <mergeCells count="2">
    <mergeCell ref="F56:F58"/>
    <mergeCell ref="I56:I58"/>
  </mergeCells>
  <dataValidations count="1">
    <dataValidation type="list" allowBlank="1" showInputMessage="1" showErrorMessage="1" sqref="H1:H233 H235:H236 H238:H258 H261:H277 H281:H291 H300:H304 H306:H1048576" xr:uid="{76B8A6CB-FD8F-4B6A-A36A-78A16BDD591A}">
      <formula1>"Kambing Standar, Kambing Medium, Kambing Premium, 1/7 Sapi, 1/7 Sapi Standar, 1/7 Sapi Premium, Sapi, Sapi Standar, Sapi Premium"</formula1>
    </dataValidation>
  </dataValidations>
  <hyperlinks>
    <hyperlink ref="I5" r:id="rId1" xr:uid="{0224A8D3-D429-4298-933B-E9269C21442D}"/>
    <hyperlink ref="I6" r:id="rId2" xr:uid="{A5509119-6752-481C-AA18-20F7EEC69699}"/>
    <hyperlink ref="I7" r:id="rId3" xr:uid="{EAD8439F-D6F8-43A4-A5F2-46F64FD82C36}"/>
    <hyperlink ref="I8" r:id="rId4" xr:uid="{E330D1C8-8236-40F0-BA71-EFAD6ABE0BC1}"/>
    <hyperlink ref="I10" r:id="rId5" xr:uid="{B1F46E14-3428-4A45-8F2C-E7800775D034}"/>
    <hyperlink ref="I11" r:id="rId6" xr:uid="{712A84B6-BC9F-4975-9A2B-392624B22050}"/>
    <hyperlink ref="I12" r:id="rId7" xr:uid="{11D67F09-4917-4F05-8217-39794EF698F2}"/>
    <hyperlink ref="I15" r:id="rId8" xr:uid="{B6AD3B9E-2A56-4D8D-B568-A4010246CC7A}"/>
    <hyperlink ref="I13" r:id="rId9" xr:uid="{B4E900A0-AFFE-4050-A86B-D6C7761DC55B}"/>
    <hyperlink ref="I16" r:id="rId10" xr:uid="{78612EC2-7279-4F84-A00F-E9F0FEE4BDE7}"/>
    <hyperlink ref="I19" r:id="rId11" xr:uid="{FF0567EE-5D69-4AC3-B72E-C970BEBDC51C}"/>
    <hyperlink ref="I22" r:id="rId12" xr:uid="{284B98F4-D056-44B8-A9EC-27664A8C37BD}"/>
    <hyperlink ref="I25" r:id="rId13" xr:uid="{6FDC04FC-902D-40C8-A1FE-F8988BFABFE1}"/>
    <hyperlink ref="I27" r:id="rId14" xr:uid="{FE8E061A-82C8-4204-AEE9-2E83E76B5EE7}"/>
    <hyperlink ref="I26" r:id="rId15" xr:uid="{201A1FDD-30BE-4F25-9398-C0E725D35EBF}"/>
    <hyperlink ref="I34" r:id="rId16" xr:uid="{13CD7B4B-5CA6-4778-A3E8-9EE305127E2D}"/>
    <hyperlink ref="I33" r:id="rId17" xr:uid="{123D69EA-8A62-4F74-894B-DC9889817B74}"/>
    <hyperlink ref="I37" r:id="rId18" xr:uid="{60E5BB14-BC40-461C-8365-DF268E1269FB}"/>
    <hyperlink ref="I39" r:id="rId19" xr:uid="{34760939-0F71-4C77-A7E9-5DD87A0A94A4}"/>
    <hyperlink ref="I43" r:id="rId20" xr:uid="{A8844930-E9BC-4806-AA77-8A4EA1A77543}"/>
    <hyperlink ref="I45" r:id="rId21" xr:uid="{2F815B87-8707-425A-92CC-DBC101DDC864}"/>
    <hyperlink ref="I52" r:id="rId22" display="../../../../../:i:/s/FileFundraising/ESjuKBiufHxNky6FjtZaNkIBFcx77gxW2qhfKw0Qbj1i8w?e=Mr9UBS" xr:uid="{B66E8872-CD41-4922-9D28-81F64EFF85A2}"/>
    <hyperlink ref="I47" r:id="rId23" xr:uid="{2445A77D-5E15-43BF-A1EA-1860A26B8D5D}"/>
    <hyperlink ref="I44" r:id="rId24" xr:uid="{DDAA5F2C-31B5-45A2-88D2-0837B0E5D40F}"/>
    <hyperlink ref="I38" r:id="rId25" xr:uid="{4F5E2EEF-7885-43D0-84C8-00A2943E70D0}"/>
    <hyperlink ref="I55" r:id="rId26" xr:uid="{BB76E243-AC55-411A-A2C2-80AB6CB89374}"/>
    <hyperlink ref="I54" r:id="rId27" xr:uid="{E0273B32-6228-4C90-AE27-AEAE429145F7}"/>
    <hyperlink ref="I53" r:id="rId28" xr:uid="{8271D384-0CF3-455D-8FA4-E406D9A548EF}"/>
    <hyperlink ref="I66" r:id="rId29" xr:uid="{441BD25E-3262-4A1C-99F5-FBE8F0371C3F}"/>
    <hyperlink ref="I97" r:id="rId30" xr:uid="{8A54E6F5-CC28-4556-8B90-FC57C4204B2B}"/>
    <hyperlink ref="I94" r:id="rId31" xr:uid="{D3FE087F-6062-44E8-8435-63C609B78392}"/>
    <hyperlink ref="I93" r:id="rId32" xr:uid="{58487E97-03BB-450C-9E9E-E9C0748F27B9}"/>
    <hyperlink ref="I85" r:id="rId33" xr:uid="{61770B25-81DC-442D-8E05-6298B01F21F0}"/>
    <hyperlink ref="I84" r:id="rId34" xr:uid="{BAD7D97A-C8B1-49F6-B0F4-47E04B409053}"/>
    <hyperlink ref="I83" r:id="rId35" xr:uid="{9DCF92FD-C12F-4A0B-8635-0232DC91913E}"/>
    <hyperlink ref="I68" r:id="rId36" xr:uid="{1C9BBA8C-D179-4AF9-AD1A-30B24EE09EEF}"/>
    <hyperlink ref="I113" r:id="rId37" xr:uid="{44B1040E-E5C6-4B98-87A7-210462FEA751}"/>
    <hyperlink ref="I107" r:id="rId38" xr:uid="{90EEA6BA-5533-40AC-8598-2E5504E392D5}"/>
    <hyperlink ref="I156" r:id="rId39" xr:uid="{6123A2C8-A7C8-4536-A4A6-2FE47ADC5AC5}"/>
    <hyperlink ref="I221" r:id="rId40" xr:uid="{E145D79C-9342-4614-98CD-36417F9B09C0}"/>
    <hyperlink ref="I222" r:id="rId41" xr:uid="{2DCC4927-D10A-490D-A4E4-9F37FCFC9CBF}"/>
    <hyperlink ref="I229" r:id="rId42" xr:uid="{33D1F314-CD65-40D7-AD06-98E9A9CD2263}"/>
    <hyperlink ref="I258" r:id="rId43" xr:uid="{18E3F544-6328-432E-970E-7CDB2A275193}"/>
    <hyperlink ref="I265" r:id="rId44" xr:uid="{A0535543-F613-4749-BCC8-533445DED2A6}"/>
    <hyperlink ref="I267" r:id="rId45" xr:uid="{868A1BA3-E644-49F8-815F-41322CFC4AC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AB856-CD5E-482F-A28E-5FB61AE0DC27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9FF4B-0F13-4BCC-BC4E-9E3F599003E9}">
  <dimension ref="A1:D4"/>
  <sheetViews>
    <sheetView workbookViewId="0">
      <selection activeCell="C4" sqref="C4"/>
    </sheetView>
  </sheetViews>
  <sheetFormatPr defaultRowHeight="15"/>
  <cols>
    <col min="1" max="2" width="15.42578125" customWidth="1"/>
    <col min="3" max="3" width="13" customWidth="1"/>
    <col min="4" max="4" width="14.140625" customWidth="1"/>
  </cols>
  <sheetData>
    <row r="1" spans="1:4">
      <c r="A1" t="s">
        <v>1546</v>
      </c>
      <c r="B1" t="s">
        <v>1547</v>
      </c>
      <c r="C1" t="s">
        <v>1548</v>
      </c>
      <c r="D1" t="s">
        <v>44</v>
      </c>
    </row>
    <row r="2" spans="1:4">
      <c r="A2" t="s">
        <v>1549</v>
      </c>
      <c r="B2">
        <f>COUNTIFS('Data Kurban 2022'!R:R, "Valid")-COUNTIFS('Data Kurban 2022'!R:R, "Valid",'Data Kurban 2022'!Q:Q,"Padang")</f>
        <v>336</v>
      </c>
      <c r="C2">
        <f>COUNTIFS('Data Kurban 2022'!R:R, "Proses")-COUNTIFS('Data Kurban 2022'!R:R, "Proses",'Data Kurban 2022'!Q:Q,"Padang")</f>
        <v>0</v>
      </c>
      <c r="D2">
        <f>B2-C2</f>
        <v>336</v>
      </c>
    </row>
    <row r="3" spans="1:4">
      <c r="A3" t="s">
        <v>1550</v>
      </c>
      <c r="B3">
        <f>COUNTIFS('Data Kurban 2022'!T:T, "Valid")+COUNTIFS('Data Kurban 2022'!T:T,"Valid dgn catatan")-COUNTIFS('Data Kurban 2022'!T:T,"Valid dgn catatan",'Data Kurban 2022'!Q:Q,"Padang")-COUNTIFS('Data Kurban 2022'!T:T,"Valid",'Data Kurban 2022'!Q:Q,"Padang")</f>
        <v>336</v>
      </c>
      <c r="C3">
        <f>COUNTIFS('Data Kurban 2022'!T:T, "Proses")-COUNTIFS('Data Kurban 2022'!T:T,"Proses",'Data Kurban 2022'!Q:Q,"Padang")</f>
        <v>0</v>
      </c>
      <c r="D3">
        <f>B3-C3</f>
        <v>336</v>
      </c>
    </row>
    <row r="4" spans="1:4">
      <c r="A4" t="s">
        <v>1551</v>
      </c>
      <c r="B4">
        <f>COUNTA('Data Kurban 2022'!AA3:AA1998)</f>
        <v>338</v>
      </c>
      <c r="C4">
        <f>COUNTIF('Data Kurban 2022'!AA:AA,"a")-COUNTIFS('Data Kurban 2022'!AA:AA,"a",'Data Kurban 2022'!Q:Q,"Padang")</f>
        <v>0</v>
      </c>
      <c r="D4">
        <f>B4-C4</f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89345-D68D-4B31-A36A-44DA3DBAA9CD}">
  <dimension ref="A1:R151"/>
  <sheetViews>
    <sheetView topLeftCell="E135" workbookViewId="0">
      <selection activeCell="Q150" sqref="Q150"/>
    </sheetView>
  </sheetViews>
  <sheetFormatPr defaultRowHeight="15"/>
  <cols>
    <col min="1" max="1" width="5.7109375" style="2" customWidth="1"/>
    <col min="2" max="2" width="21.7109375" customWidth="1"/>
    <col min="3" max="3" width="18.5703125" customWidth="1"/>
    <col min="4" max="4" width="12.42578125" customWidth="1"/>
    <col min="5" max="5" width="29.5703125" customWidth="1"/>
    <col min="6" max="6" width="14.28515625" customWidth="1"/>
    <col min="7" max="7" width="13.28515625" customWidth="1"/>
    <col min="8" max="8" width="13.42578125" customWidth="1"/>
    <col min="9" max="9" width="15.140625" customWidth="1"/>
    <col min="10" max="10" width="10.5703125" style="2" customWidth="1"/>
    <col min="11" max="11" width="16.42578125" bestFit="1" customWidth="1"/>
    <col min="12" max="14" width="10.85546875" customWidth="1"/>
    <col min="15" max="15" width="12" customWidth="1"/>
    <col min="16" max="16" width="10.85546875" customWidth="1"/>
    <col min="17" max="17" width="12.5703125" customWidth="1"/>
    <col min="18" max="18" width="11.85546875" bestFit="1" customWidth="1"/>
  </cols>
  <sheetData>
    <row r="1" spans="1:17" ht="15" customHeight="1">
      <c r="A1" s="538" t="s">
        <v>3</v>
      </c>
      <c r="B1" s="548" t="s">
        <v>1552</v>
      </c>
      <c r="C1" s="538" t="s">
        <v>5</v>
      </c>
      <c r="D1" s="538" t="s">
        <v>6</v>
      </c>
      <c r="E1" s="538" t="s">
        <v>7</v>
      </c>
      <c r="F1" s="546" t="s">
        <v>8</v>
      </c>
      <c r="G1" s="546" t="s">
        <v>9</v>
      </c>
      <c r="H1" s="544" t="s">
        <v>10</v>
      </c>
      <c r="I1" s="538" t="s">
        <v>11</v>
      </c>
      <c r="J1" s="542" t="s">
        <v>20</v>
      </c>
      <c r="K1" s="540" t="s">
        <v>22</v>
      </c>
      <c r="L1" s="535" t="s">
        <v>1</v>
      </c>
      <c r="M1" s="536"/>
      <c r="N1" s="536"/>
      <c r="O1" s="537"/>
      <c r="P1" s="257"/>
      <c r="Q1" s="257"/>
    </row>
    <row r="2" spans="1:17" ht="25.5" customHeight="1">
      <c r="A2" s="539"/>
      <c r="B2" s="549"/>
      <c r="C2" s="539"/>
      <c r="D2" s="539"/>
      <c r="E2" s="539"/>
      <c r="F2" s="547"/>
      <c r="G2" s="547"/>
      <c r="H2" s="545"/>
      <c r="I2" s="539"/>
      <c r="J2" s="543"/>
      <c r="K2" s="541"/>
      <c r="L2" s="141" t="s">
        <v>23</v>
      </c>
      <c r="M2" s="141" t="s">
        <v>24</v>
      </c>
      <c r="N2" s="141" t="s">
        <v>25</v>
      </c>
      <c r="O2" s="141" t="s">
        <v>26</v>
      </c>
      <c r="P2" s="141" t="s">
        <v>27</v>
      </c>
      <c r="Q2" s="141" t="s">
        <v>28</v>
      </c>
    </row>
    <row r="3" spans="1:17">
      <c r="A3" s="3">
        <v>1</v>
      </c>
      <c r="B3" s="144">
        <v>44747.700694444444</v>
      </c>
      <c r="C3" s="121" t="s">
        <v>1553</v>
      </c>
      <c r="D3" s="121" t="s">
        <v>49</v>
      </c>
      <c r="E3" s="121" t="s">
        <v>1554</v>
      </c>
      <c r="F3" s="121" t="s">
        <v>124</v>
      </c>
      <c r="G3" s="121" t="s">
        <v>36</v>
      </c>
      <c r="H3" s="128">
        <v>200002</v>
      </c>
      <c r="I3" s="121" t="s">
        <v>53</v>
      </c>
      <c r="J3" s="142" t="s">
        <v>44</v>
      </c>
      <c r="K3" s="142" t="s">
        <v>44</v>
      </c>
      <c r="L3" s="4"/>
      <c r="M3" s="4"/>
      <c r="N3" s="4"/>
      <c r="O3" s="142"/>
      <c r="P3" s="4">
        <f t="shared" ref="P3:P34" si="0">SUM(M3:O3)</f>
        <v>0</v>
      </c>
      <c r="Q3" s="149">
        <f>H3-P3</f>
        <v>200002</v>
      </c>
    </row>
    <row r="4" spans="1:17">
      <c r="A4" s="3">
        <v>2</v>
      </c>
      <c r="B4" s="144">
        <v>44747.754166666666</v>
      </c>
      <c r="C4" s="121" t="s">
        <v>1555</v>
      </c>
      <c r="D4" s="121" t="s">
        <v>454</v>
      </c>
      <c r="E4" s="121" t="s">
        <v>1556</v>
      </c>
      <c r="F4" s="121" t="s">
        <v>124</v>
      </c>
      <c r="G4" s="121" t="s">
        <v>36</v>
      </c>
      <c r="H4" s="128">
        <v>100003</v>
      </c>
      <c r="I4" s="121" t="s">
        <v>53</v>
      </c>
      <c r="J4" s="142" t="s">
        <v>44</v>
      </c>
      <c r="K4" s="142" t="s">
        <v>44</v>
      </c>
      <c r="L4" s="4"/>
      <c r="M4" s="4"/>
      <c r="N4" s="4"/>
      <c r="O4" s="142"/>
      <c r="P4" s="4">
        <f t="shared" si="0"/>
        <v>0</v>
      </c>
      <c r="Q4" s="149">
        <f>H4-P4</f>
        <v>100003</v>
      </c>
    </row>
    <row r="5" spans="1:17">
      <c r="A5" s="3">
        <v>3</v>
      </c>
      <c r="B5" s="144">
        <v>44747.754861111112</v>
      </c>
      <c r="C5" s="121" t="s">
        <v>1557</v>
      </c>
      <c r="D5" s="121" t="s">
        <v>454</v>
      </c>
      <c r="E5" s="121" t="s">
        <v>1558</v>
      </c>
      <c r="F5" s="121" t="s">
        <v>124</v>
      </c>
      <c r="G5" s="121" t="s">
        <v>36</v>
      </c>
      <c r="H5" s="128">
        <v>100004</v>
      </c>
      <c r="I5" s="121" t="s">
        <v>53</v>
      </c>
      <c r="J5" s="142" t="s">
        <v>44</v>
      </c>
      <c r="K5" s="142" t="s">
        <v>44</v>
      </c>
      <c r="L5" s="4"/>
      <c r="M5" s="4"/>
      <c r="N5" s="4"/>
      <c r="O5" s="142"/>
      <c r="P5" s="4">
        <f t="shared" si="0"/>
        <v>0</v>
      </c>
      <c r="Q5" s="149">
        <f>H5-P5</f>
        <v>100004</v>
      </c>
    </row>
    <row r="6" spans="1:17">
      <c r="A6" s="3">
        <v>4</v>
      </c>
      <c r="B6" s="144">
        <v>44747.771527777775</v>
      </c>
      <c r="C6" s="121" t="s">
        <v>1559</v>
      </c>
      <c r="D6" s="121" t="s">
        <v>49</v>
      </c>
      <c r="E6" s="121" t="s">
        <v>1560</v>
      </c>
      <c r="F6" s="121" t="s">
        <v>124</v>
      </c>
      <c r="G6" s="121" t="s">
        <v>36</v>
      </c>
      <c r="H6" s="128">
        <v>200043</v>
      </c>
      <c r="I6" s="121" t="s">
        <v>53</v>
      </c>
      <c r="J6" s="142" t="s">
        <v>44</v>
      </c>
      <c r="K6" s="142" t="s">
        <v>44</v>
      </c>
      <c r="L6" s="4"/>
      <c r="M6" s="4"/>
      <c r="N6" s="4"/>
      <c r="O6" s="142"/>
      <c r="P6" s="4">
        <f t="shared" si="0"/>
        <v>0</v>
      </c>
      <c r="Q6" s="149">
        <f>H6-P6</f>
        <v>200043</v>
      </c>
    </row>
    <row r="7" spans="1:17">
      <c r="A7" s="3">
        <v>5</v>
      </c>
      <c r="B7" s="144">
        <v>44747.805555555555</v>
      </c>
      <c r="C7" s="121" t="s">
        <v>1561</v>
      </c>
      <c r="D7" s="121" t="s">
        <v>546</v>
      </c>
      <c r="E7" s="121" t="s">
        <v>1562</v>
      </c>
      <c r="F7" s="121" t="s">
        <v>1563</v>
      </c>
      <c r="G7" s="121" t="s">
        <v>52</v>
      </c>
      <c r="H7" s="128">
        <v>104000</v>
      </c>
      <c r="I7" s="121" t="s">
        <v>53</v>
      </c>
      <c r="J7" s="142" t="s">
        <v>44</v>
      </c>
      <c r="K7" s="142" t="s">
        <v>44</v>
      </c>
      <c r="L7" s="4"/>
      <c r="M7" s="76">
        <f>-1*4000</f>
        <v>-4000</v>
      </c>
      <c r="N7" s="76">
        <f>M7*11%</f>
        <v>-440</v>
      </c>
      <c r="O7" s="76">
        <f>-M7*2%</f>
        <v>80</v>
      </c>
      <c r="P7" s="4">
        <v>0</v>
      </c>
      <c r="Q7" s="149">
        <f>H7+M7+N7+O7</f>
        <v>99640</v>
      </c>
    </row>
    <row r="8" spans="1:17">
      <c r="A8" s="3">
        <v>6</v>
      </c>
      <c r="B8" s="144">
        <v>44747.824999999997</v>
      </c>
      <c r="C8" s="121" t="s">
        <v>1564</v>
      </c>
      <c r="D8" s="121" t="s">
        <v>325</v>
      </c>
      <c r="E8" s="121" t="s">
        <v>1565</v>
      </c>
      <c r="F8" s="121" t="s">
        <v>124</v>
      </c>
      <c r="G8" s="121" t="s">
        <v>36</v>
      </c>
      <c r="H8" s="128">
        <v>100006</v>
      </c>
      <c r="I8" s="121" t="s">
        <v>53</v>
      </c>
      <c r="J8" s="142" t="s">
        <v>44</v>
      </c>
      <c r="K8" s="142" t="s">
        <v>44</v>
      </c>
      <c r="L8" s="4"/>
      <c r="M8" s="4"/>
      <c r="N8" s="4"/>
      <c r="O8" s="142"/>
      <c r="P8" s="4">
        <f t="shared" si="0"/>
        <v>0</v>
      </c>
      <c r="Q8" s="149">
        <f>H8-P8</f>
        <v>100006</v>
      </c>
    </row>
    <row r="9" spans="1:17">
      <c r="A9" s="3">
        <v>7</v>
      </c>
      <c r="B9" s="144">
        <v>44747.84652777778</v>
      </c>
      <c r="C9" s="121" t="s">
        <v>1566</v>
      </c>
      <c r="D9" s="121" t="s">
        <v>325</v>
      </c>
      <c r="E9" s="121" t="s">
        <v>1567</v>
      </c>
      <c r="F9" s="121" t="s">
        <v>1563</v>
      </c>
      <c r="G9" s="121" t="s">
        <v>52</v>
      </c>
      <c r="H9" s="128">
        <v>104000</v>
      </c>
      <c r="I9" s="121" t="s">
        <v>53</v>
      </c>
      <c r="J9" s="142" t="s">
        <v>44</v>
      </c>
      <c r="K9" s="142" t="s">
        <v>44</v>
      </c>
      <c r="L9" s="4"/>
      <c r="M9" s="76">
        <f>-1*4000</f>
        <v>-4000</v>
      </c>
      <c r="N9" s="76">
        <f>M9*11%</f>
        <v>-440</v>
      </c>
      <c r="O9" s="76">
        <f>-M9*2%</f>
        <v>80</v>
      </c>
      <c r="P9" s="4">
        <v>0</v>
      </c>
      <c r="Q9" s="149">
        <f>H9+M9+N9+O9</f>
        <v>99640</v>
      </c>
    </row>
    <row r="10" spans="1:17">
      <c r="A10" s="3">
        <v>8</v>
      </c>
      <c r="B10" s="144">
        <v>44747.848611111112</v>
      </c>
      <c r="C10" s="121" t="s">
        <v>1568</v>
      </c>
      <c r="D10" s="121" t="s">
        <v>546</v>
      </c>
      <c r="E10" s="121" t="s">
        <v>1569</v>
      </c>
      <c r="F10" s="121" t="s">
        <v>124</v>
      </c>
      <c r="G10" s="121" t="s">
        <v>36</v>
      </c>
      <c r="H10" s="128">
        <v>100007</v>
      </c>
      <c r="I10" s="121" t="s">
        <v>53</v>
      </c>
      <c r="J10" s="142" t="s">
        <v>44</v>
      </c>
      <c r="K10" s="142" t="s">
        <v>44</v>
      </c>
      <c r="L10" s="4"/>
      <c r="M10" s="4"/>
      <c r="N10" s="4"/>
      <c r="O10" s="142"/>
      <c r="P10" s="4">
        <f t="shared" si="0"/>
        <v>0</v>
      </c>
      <c r="Q10" s="149">
        <f>H10-P10</f>
        <v>100007</v>
      </c>
    </row>
    <row r="11" spans="1:17">
      <c r="A11" s="3">
        <v>9</v>
      </c>
      <c r="B11" s="144">
        <v>44747.869444444441</v>
      </c>
      <c r="C11" s="121" t="s">
        <v>1570</v>
      </c>
      <c r="D11" s="121" t="s">
        <v>325</v>
      </c>
      <c r="E11" s="121" t="s">
        <v>1571</v>
      </c>
      <c r="F11" s="121" t="s">
        <v>124</v>
      </c>
      <c r="G11" s="121" t="s">
        <v>36</v>
      </c>
      <c r="H11" s="128">
        <v>100008</v>
      </c>
      <c r="I11" s="121" t="s">
        <v>53</v>
      </c>
      <c r="J11" s="142" t="s">
        <v>44</v>
      </c>
      <c r="K11" s="142" t="s">
        <v>44</v>
      </c>
      <c r="L11" s="4"/>
      <c r="M11" s="4"/>
      <c r="N11" s="4"/>
      <c r="O11" s="142"/>
      <c r="P11" s="4">
        <f t="shared" si="0"/>
        <v>0</v>
      </c>
      <c r="Q11" s="149">
        <f>H11-P11</f>
        <v>100008</v>
      </c>
    </row>
    <row r="12" spans="1:17">
      <c r="A12" s="3">
        <v>10</v>
      </c>
      <c r="B12" s="10" t="s">
        <v>1572</v>
      </c>
      <c r="C12" s="10" t="s">
        <v>1573</v>
      </c>
      <c r="D12" s="10" t="s">
        <v>454</v>
      </c>
      <c r="E12" s="10" t="s">
        <v>1574</v>
      </c>
      <c r="F12" s="10" t="s">
        <v>979</v>
      </c>
      <c r="G12" s="10" t="s">
        <v>605</v>
      </c>
      <c r="H12" s="72">
        <v>101500</v>
      </c>
      <c r="I12" s="121" t="s">
        <v>53</v>
      </c>
      <c r="J12" s="142" t="s">
        <v>44</v>
      </c>
      <c r="K12" s="142" t="s">
        <v>44</v>
      </c>
      <c r="L12" s="4"/>
      <c r="M12" s="321">
        <v>-1523</v>
      </c>
      <c r="N12" s="321">
        <v>-167</v>
      </c>
      <c r="O12" s="142">
        <v>0</v>
      </c>
      <c r="P12" s="4">
        <v>0</v>
      </c>
      <c r="Q12" s="149">
        <f>H12+M12+N12+O12</f>
        <v>99810</v>
      </c>
    </row>
    <row r="13" spans="1:17">
      <c r="A13" s="3">
        <v>11</v>
      </c>
      <c r="B13" s="10" t="s">
        <v>1572</v>
      </c>
      <c r="C13" s="10" t="s">
        <v>1575</v>
      </c>
      <c r="D13" s="10" t="s">
        <v>546</v>
      </c>
      <c r="E13" s="10" t="s">
        <v>349</v>
      </c>
      <c r="F13" s="10" t="s">
        <v>979</v>
      </c>
      <c r="G13" s="10" t="s">
        <v>52</v>
      </c>
      <c r="H13" s="72">
        <v>104000</v>
      </c>
      <c r="I13" s="121" t="s">
        <v>53</v>
      </c>
      <c r="J13" s="142" t="s">
        <v>44</v>
      </c>
      <c r="K13" s="142" t="s">
        <v>44</v>
      </c>
      <c r="L13" s="4"/>
      <c r="M13" s="76">
        <f>-1*4000</f>
        <v>-4000</v>
      </c>
      <c r="N13" s="76">
        <f>M13*11%</f>
        <v>-440</v>
      </c>
      <c r="O13" s="76">
        <f>-M13*2%</f>
        <v>80</v>
      </c>
      <c r="P13" s="4">
        <v>0</v>
      </c>
      <c r="Q13" s="149">
        <f>H13+M13+N13+O13</f>
        <v>99640</v>
      </c>
    </row>
    <row r="14" spans="1:17">
      <c r="A14" s="3">
        <v>12</v>
      </c>
      <c r="B14" s="10" t="s">
        <v>1576</v>
      </c>
      <c r="C14" s="10" t="s">
        <v>1577</v>
      </c>
      <c r="D14" s="10" t="s">
        <v>49</v>
      </c>
      <c r="E14" s="10" t="s">
        <v>1578</v>
      </c>
      <c r="F14" s="10" t="s">
        <v>979</v>
      </c>
      <c r="G14" s="10" t="s">
        <v>52</v>
      </c>
      <c r="H14" s="72">
        <v>104000</v>
      </c>
      <c r="I14" s="121" t="s">
        <v>53</v>
      </c>
      <c r="J14" s="142" t="s">
        <v>44</v>
      </c>
      <c r="K14" s="142" t="s">
        <v>44</v>
      </c>
      <c r="L14" s="4"/>
      <c r="M14" s="76">
        <f>-1*4000</f>
        <v>-4000</v>
      </c>
      <c r="N14" s="76">
        <f>M14*11%</f>
        <v>-440</v>
      </c>
      <c r="O14" s="76">
        <f>-M14*2%</f>
        <v>80</v>
      </c>
      <c r="P14" s="4">
        <v>0</v>
      </c>
      <c r="Q14" s="149">
        <f>H14+M14+N14+O14</f>
        <v>99640</v>
      </c>
    </row>
    <row r="15" spans="1:17">
      <c r="A15" s="3">
        <v>13</v>
      </c>
      <c r="B15" s="151">
        <v>44747.729166666664</v>
      </c>
      <c r="C15" s="121" t="s">
        <v>570</v>
      </c>
      <c r="D15" s="121"/>
      <c r="E15" s="121" t="s">
        <v>1579</v>
      </c>
      <c r="F15" s="121" t="s">
        <v>124</v>
      </c>
      <c r="G15" s="121" t="s">
        <v>36</v>
      </c>
      <c r="H15" s="128">
        <v>100000</v>
      </c>
      <c r="I15" s="121" t="s">
        <v>53</v>
      </c>
      <c r="J15" s="142" t="s">
        <v>44</v>
      </c>
      <c r="K15" s="142" t="s">
        <v>44</v>
      </c>
      <c r="L15" s="4"/>
      <c r="M15" s="4"/>
      <c r="N15" s="4"/>
      <c r="O15" s="142"/>
      <c r="P15" s="4">
        <f t="shared" si="0"/>
        <v>0</v>
      </c>
      <c r="Q15" s="149">
        <f>H15-P15</f>
        <v>100000</v>
      </c>
    </row>
    <row r="16" spans="1:17">
      <c r="A16" s="3">
        <v>14</v>
      </c>
      <c r="B16" s="144">
        <v>44748.361111111109</v>
      </c>
      <c r="C16" s="121" t="s">
        <v>570</v>
      </c>
      <c r="D16" s="121"/>
      <c r="E16" s="121" t="s">
        <v>1580</v>
      </c>
      <c r="F16" s="121" t="s">
        <v>124</v>
      </c>
      <c r="G16" s="121" t="s">
        <v>36</v>
      </c>
      <c r="H16" s="128">
        <v>100043</v>
      </c>
      <c r="I16" s="152" t="s">
        <v>1581</v>
      </c>
      <c r="J16" s="142" t="s">
        <v>44</v>
      </c>
      <c r="K16" s="142" t="s">
        <v>44</v>
      </c>
      <c r="L16" s="4"/>
      <c r="M16" s="4"/>
      <c r="N16" s="4"/>
      <c r="O16" s="142"/>
      <c r="P16" s="4">
        <f t="shared" si="0"/>
        <v>0</v>
      </c>
      <c r="Q16" s="149">
        <f>H16-P16</f>
        <v>100043</v>
      </c>
    </row>
    <row r="17" spans="1:17">
      <c r="A17" s="3">
        <v>15</v>
      </c>
      <c r="B17" s="144">
        <v>44748.388888888891</v>
      </c>
      <c r="C17" s="121" t="s">
        <v>570</v>
      </c>
      <c r="D17" s="121"/>
      <c r="E17" s="121" t="s">
        <v>1582</v>
      </c>
      <c r="F17" s="121" t="s">
        <v>124</v>
      </c>
      <c r="G17" s="121" t="s">
        <v>36</v>
      </c>
      <c r="H17" s="128">
        <v>100043</v>
      </c>
      <c r="I17" s="152" t="s">
        <v>1583</v>
      </c>
      <c r="J17" s="142" t="s">
        <v>44</v>
      </c>
      <c r="K17" s="142" t="s">
        <v>44</v>
      </c>
      <c r="L17" s="4"/>
      <c r="M17" s="4"/>
      <c r="N17" s="4"/>
      <c r="O17" s="142"/>
      <c r="P17" s="4">
        <f t="shared" si="0"/>
        <v>0</v>
      </c>
      <c r="Q17" s="149">
        <f>H17-P17</f>
        <v>100043</v>
      </c>
    </row>
    <row r="18" spans="1:17">
      <c r="A18" s="3">
        <v>16</v>
      </c>
      <c r="B18" s="150">
        <v>44748.484027777777</v>
      </c>
      <c r="C18" s="121" t="s">
        <v>570</v>
      </c>
      <c r="D18" s="10" t="s">
        <v>546</v>
      </c>
      <c r="E18" s="10" t="s">
        <v>1584</v>
      </c>
      <c r="F18" s="10" t="s">
        <v>124</v>
      </c>
      <c r="G18" s="10" t="s">
        <v>36</v>
      </c>
      <c r="H18" s="72">
        <v>100043</v>
      </c>
      <c r="I18" s="153" t="s">
        <v>1585</v>
      </c>
      <c r="J18" s="142" t="s">
        <v>44</v>
      </c>
      <c r="K18" s="142" t="s">
        <v>44</v>
      </c>
      <c r="L18" s="4"/>
      <c r="M18" s="4"/>
      <c r="N18" s="4"/>
      <c r="O18" s="9"/>
      <c r="P18" s="4">
        <f t="shared" si="0"/>
        <v>0</v>
      </c>
      <c r="Q18" s="149">
        <f>H18-P18</f>
        <v>100043</v>
      </c>
    </row>
    <row r="19" spans="1:17">
      <c r="A19" s="3">
        <v>17</v>
      </c>
      <c r="B19" s="144">
        <v>44748.746527777781</v>
      </c>
      <c r="C19" s="121" t="s">
        <v>570</v>
      </c>
      <c r="D19" s="121"/>
      <c r="E19" s="121" t="s">
        <v>1586</v>
      </c>
      <c r="F19" s="121" t="s">
        <v>124</v>
      </c>
      <c r="G19" s="121" t="s">
        <v>36</v>
      </c>
      <c r="H19" s="128">
        <v>100043</v>
      </c>
      <c r="I19" s="152" t="s">
        <v>1587</v>
      </c>
      <c r="J19" s="142" t="s">
        <v>44</v>
      </c>
      <c r="K19" s="142" t="s">
        <v>44</v>
      </c>
      <c r="L19" s="4"/>
      <c r="M19" s="4"/>
      <c r="N19" s="4"/>
      <c r="O19" s="142"/>
      <c r="P19" s="4">
        <f t="shared" si="0"/>
        <v>0</v>
      </c>
      <c r="Q19" s="149">
        <f>H19-P19</f>
        <v>100043</v>
      </c>
    </row>
    <row r="20" spans="1:17">
      <c r="A20" s="3">
        <v>18</v>
      </c>
      <c r="B20" s="150">
        <v>44748.725694444445</v>
      </c>
      <c r="C20" s="10" t="s">
        <v>1588</v>
      </c>
      <c r="D20" s="10" t="s">
        <v>33</v>
      </c>
      <c r="E20" s="10" t="s">
        <v>1589</v>
      </c>
      <c r="F20" s="121" t="s">
        <v>1563</v>
      </c>
      <c r="G20" s="121" t="s">
        <v>1590</v>
      </c>
      <c r="H20" s="128">
        <v>101500</v>
      </c>
      <c r="I20" s="152" t="s">
        <v>1591</v>
      </c>
      <c r="J20" s="142" t="s">
        <v>44</v>
      </c>
      <c r="K20" s="142" t="s">
        <v>44</v>
      </c>
      <c r="L20" s="4"/>
      <c r="M20" s="321">
        <v>-1523</v>
      </c>
      <c r="N20" s="321">
        <v>-167</v>
      </c>
      <c r="O20" s="142">
        <v>0</v>
      </c>
      <c r="P20" s="4">
        <v>0</v>
      </c>
      <c r="Q20" s="149">
        <f>H20+M20+N20+O20</f>
        <v>99810</v>
      </c>
    </row>
    <row r="21" spans="1:17">
      <c r="A21" s="3">
        <v>19</v>
      </c>
      <c r="B21" s="144">
        <v>44748.295138888891</v>
      </c>
      <c r="C21" s="121" t="s">
        <v>570</v>
      </c>
      <c r="D21" s="121"/>
      <c r="E21" s="121" t="s">
        <v>1592</v>
      </c>
      <c r="F21" s="121" t="s">
        <v>124</v>
      </c>
      <c r="G21" s="121" t="s">
        <v>36</v>
      </c>
      <c r="H21" s="128">
        <v>2800043</v>
      </c>
      <c r="I21" s="152" t="s">
        <v>1593</v>
      </c>
      <c r="J21" s="142" t="s">
        <v>44</v>
      </c>
      <c r="K21" s="142" t="s">
        <v>44</v>
      </c>
      <c r="L21" s="4"/>
      <c r="M21" s="4"/>
      <c r="N21" s="4"/>
      <c r="O21" s="142"/>
      <c r="P21" s="4">
        <f t="shared" si="0"/>
        <v>0</v>
      </c>
      <c r="Q21" s="149">
        <f t="shared" ref="Q21:Q26" si="1">H21-P21</f>
        <v>2800043</v>
      </c>
    </row>
    <row r="22" spans="1:17">
      <c r="A22" s="3">
        <v>20</v>
      </c>
      <c r="B22" s="144">
        <v>44748.322222222225</v>
      </c>
      <c r="C22" s="121"/>
      <c r="D22" s="121"/>
      <c r="E22" s="139"/>
      <c r="F22" s="121" t="s">
        <v>124</v>
      </c>
      <c r="G22" s="121" t="s">
        <v>36</v>
      </c>
      <c r="H22" s="128">
        <v>100043</v>
      </c>
      <c r="I22" s="121" t="s">
        <v>53</v>
      </c>
      <c r="J22" s="142" t="s">
        <v>44</v>
      </c>
      <c r="K22" s="142" t="s">
        <v>44</v>
      </c>
      <c r="L22" s="4"/>
      <c r="M22" s="4"/>
      <c r="N22" s="4"/>
      <c r="O22" s="142"/>
      <c r="P22" s="4">
        <f t="shared" si="0"/>
        <v>0</v>
      </c>
      <c r="Q22" s="149">
        <f t="shared" si="1"/>
        <v>100043</v>
      </c>
    </row>
    <row r="23" spans="1:17">
      <c r="A23" s="3">
        <v>21</v>
      </c>
      <c r="B23" s="144">
        <v>44748.338888888888</v>
      </c>
      <c r="C23" s="121" t="s">
        <v>570</v>
      </c>
      <c r="D23" s="121"/>
      <c r="E23" s="121" t="s">
        <v>1594</v>
      </c>
      <c r="F23" s="121" t="s">
        <v>124</v>
      </c>
      <c r="G23" s="121" t="s">
        <v>36</v>
      </c>
      <c r="H23" s="128">
        <v>100043</v>
      </c>
      <c r="I23" s="121" t="s">
        <v>53</v>
      </c>
      <c r="J23" s="142" t="s">
        <v>44</v>
      </c>
      <c r="K23" s="142" t="s">
        <v>44</v>
      </c>
      <c r="L23" s="4"/>
      <c r="M23" s="4"/>
      <c r="N23" s="4"/>
      <c r="O23" s="142"/>
      <c r="P23" s="4">
        <f t="shared" si="0"/>
        <v>0</v>
      </c>
      <c r="Q23" s="149">
        <f t="shared" si="1"/>
        <v>100043</v>
      </c>
    </row>
    <row r="24" spans="1:17">
      <c r="A24" s="3">
        <v>22</v>
      </c>
      <c r="B24" s="144">
        <v>44748.345138888886</v>
      </c>
      <c r="C24" s="121" t="s">
        <v>570</v>
      </c>
      <c r="D24" s="121"/>
      <c r="E24" s="121" t="s">
        <v>1595</v>
      </c>
      <c r="F24" s="121" t="s">
        <v>124</v>
      </c>
      <c r="G24" s="121" t="s">
        <v>36</v>
      </c>
      <c r="H24" s="128">
        <v>100043</v>
      </c>
      <c r="I24" s="121" t="s">
        <v>53</v>
      </c>
      <c r="J24" s="142" t="s">
        <v>44</v>
      </c>
      <c r="K24" s="142" t="s">
        <v>44</v>
      </c>
      <c r="L24" s="4"/>
      <c r="M24" s="4"/>
      <c r="N24" s="4"/>
      <c r="O24" s="142"/>
      <c r="P24" s="4">
        <f t="shared" si="0"/>
        <v>0</v>
      </c>
      <c r="Q24" s="149">
        <f t="shared" si="1"/>
        <v>100043</v>
      </c>
    </row>
    <row r="25" spans="1:17">
      <c r="A25" s="3">
        <v>23</v>
      </c>
      <c r="B25" s="10" t="s">
        <v>1596</v>
      </c>
      <c r="C25" s="10" t="s">
        <v>1597</v>
      </c>
      <c r="D25" s="10" t="s">
        <v>454</v>
      </c>
      <c r="E25" s="121" t="s">
        <v>1598</v>
      </c>
      <c r="F25" s="10" t="s">
        <v>1599</v>
      </c>
      <c r="G25" s="10" t="s">
        <v>36</v>
      </c>
      <c r="H25" s="128">
        <v>100004</v>
      </c>
      <c r="I25" s="121" t="s">
        <v>53</v>
      </c>
      <c r="J25" s="142" t="s">
        <v>44</v>
      </c>
      <c r="K25" s="142" t="s">
        <v>44</v>
      </c>
      <c r="L25" s="4"/>
      <c r="M25" s="4"/>
      <c r="N25" s="4"/>
      <c r="O25" s="142"/>
      <c r="P25" s="4">
        <f t="shared" si="0"/>
        <v>0</v>
      </c>
      <c r="Q25" s="149">
        <f t="shared" si="1"/>
        <v>100004</v>
      </c>
    </row>
    <row r="26" spans="1:17">
      <c r="A26" s="3">
        <v>24</v>
      </c>
      <c r="B26" s="10" t="s">
        <v>1600</v>
      </c>
      <c r="C26" s="10" t="s">
        <v>1601</v>
      </c>
      <c r="D26" s="10" t="s">
        <v>454</v>
      </c>
      <c r="E26" s="121" t="s">
        <v>1602</v>
      </c>
      <c r="F26" s="10" t="s">
        <v>1599</v>
      </c>
      <c r="G26" s="10" t="s">
        <v>36</v>
      </c>
      <c r="H26" s="128">
        <v>100002</v>
      </c>
      <c r="I26" s="121" t="s">
        <v>53</v>
      </c>
      <c r="J26" s="142" t="s">
        <v>44</v>
      </c>
      <c r="K26" s="142" t="s">
        <v>44</v>
      </c>
      <c r="L26" s="4"/>
      <c r="M26" s="4"/>
      <c r="N26" s="4"/>
      <c r="O26" s="142"/>
      <c r="P26" s="4">
        <f t="shared" si="0"/>
        <v>0</v>
      </c>
      <c r="Q26" s="149">
        <f t="shared" si="1"/>
        <v>100002</v>
      </c>
    </row>
    <row r="27" spans="1:17">
      <c r="A27" s="3">
        <v>25</v>
      </c>
      <c r="B27" s="10" t="s">
        <v>1603</v>
      </c>
      <c r="C27" s="10" t="s">
        <v>1604</v>
      </c>
      <c r="D27" s="10" t="s">
        <v>454</v>
      </c>
      <c r="E27" s="10" t="s">
        <v>1605</v>
      </c>
      <c r="F27" s="10" t="s">
        <v>979</v>
      </c>
      <c r="G27" s="10" t="s">
        <v>52</v>
      </c>
      <c r="H27" s="72">
        <v>104000</v>
      </c>
      <c r="I27" s="121" t="s">
        <v>53</v>
      </c>
      <c r="J27" s="142" t="s">
        <v>44</v>
      </c>
      <c r="K27" s="142" t="s">
        <v>44</v>
      </c>
      <c r="L27" s="4"/>
      <c r="M27" s="76">
        <f>-1*4000</f>
        <v>-4000</v>
      </c>
      <c r="N27" s="76">
        <f>M27*11%</f>
        <v>-440</v>
      </c>
      <c r="O27" s="76">
        <f>-M27*2%</f>
        <v>80</v>
      </c>
      <c r="P27" s="4">
        <v>0</v>
      </c>
      <c r="Q27" s="149">
        <f>H27+M27+N27+O27</f>
        <v>99640</v>
      </c>
    </row>
    <row r="28" spans="1:17">
      <c r="A28" s="3">
        <v>26</v>
      </c>
      <c r="B28" s="144">
        <v>44748.520138888889</v>
      </c>
      <c r="C28" s="121"/>
      <c r="D28" s="121"/>
      <c r="E28" s="121" t="s">
        <v>1606</v>
      </c>
      <c r="F28" s="121" t="s">
        <v>124</v>
      </c>
      <c r="G28" s="121" t="s">
        <v>36</v>
      </c>
      <c r="H28" s="128">
        <v>150000</v>
      </c>
      <c r="I28" s="152" t="s">
        <v>1607</v>
      </c>
      <c r="J28" s="142" t="s">
        <v>44</v>
      </c>
      <c r="K28" s="142" t="s">
        <v>44</v>
      </c>
      <c r="L28" s="4"/>
      <c r="M28" s="4"/>
      <c r="N28" s="4"/>
      <c r="O28" s="142"/>
      <c r="P28" s="4">
        <f t="shared" si="0"/>
        <v>0</v>
      </c>
      <c r="Q28" s="149">
        <f t="shared" ref="Q28:Q50" si="2">H28-P28</f>
        <v>150000</v>
      </c>
    </row>
    <row r="29" spans="1:17">
      <c r="A29" s="3">
        <v>27</v>
      </c>
      <c r="B29" s="144">
        <v>44748.509722222225</v>
      </c>
      <c r="C29" s="121"/>
      <c r="D29" s="121"/>
      <c r="E29" s="121" t="s">
        <v>1606</v>
      </c>
      <c r="F29" s="121" t="s">
        <v>124</v>
      </c>
      <c r="G29" s="121" t="s">
        <v>36</v>
      </c>
      <c r="H29" s="128">
        <v>100000</v>
      </c>
      <c r="I29" s="152" t="s">
        <v>1608</v>
      </c>
      <c r="J29" s="142" t="s">
        <v>44</v>
      </c>
      <c r="K29" s="142" t="s">
        <v>44</v>
      </c>
      <c r="L29" s="4"/>
      <c r="M29" s="4"/>
      <c r="N29" s="4"/>
      <c r="O29" s="142"/>
      <c r="P29" s="4">
        <f t="shared" si="0"/>
        <v>0</v>
      </c>
      <c r="Q29" s="149">
        <f t="shared" si="2"/>
        <v>100000</v>
      </c>
    </row>
    <row r="30" spans="1:17">
      <c r="A30" s="3">
        <v>28</v>
      </c>
      <c r="B30" s="144">
        <v>44748.658333333333</v>
      </c>
      <c r="C30" s="121"/>
      <c r="D30" s="121"/>
      <c r="E30" s="139"/>
      <c r="F30" s="121" t="s">
        <v>124</v>
      </c>
      <c r="G30" s="121" t="s">
        <v>36</v>
      </c>
      <c r="H30" s="128">
        <v>100043</v>
      </c>
      <c r="I30" s="121" t="s">
        <v>53</v>
      </c>
      <c r="J30" s="142" t="s">
        <v>44</v>
      </c>
      <c r="K30" s="142" t="s">
        <v>44</v>
      </c>
      <c r="L30" s="4"/>
      <c r="M30" s="4"/>
      <c r="N30" s="4"/>
      <c r="O30" s="142"/>
      <c r="P30" s="4">
        <f t="shared" si="0"/>
        <v>0</v>
      </c>
      <c r="Q30" s="149">
        <f t="shared" si="2"/>
        <v>100043</v>
      </c>
    </row>
    <row r="31" spans="1:17">
      <c r="A31" s="3">
        <v>29</v>
      </c>
      <c r="B31" s="144">
        <v>44748.828472222223</v>
      </c>
      <c r="C31" s="121"/>
      <c r="D31" s="121"/>
      <c r="E31" s="121" t="s">
        <v>1609</v>
      </c>
      <c r="F31" s="121" t="s">
        <v>124</v>
      </c>
      <c r="G31" s="121" t="s">
        <v>36</v>
      </c>
      <c r="H31" s="128">
        <v>300000</v>
      </c>
      <c r="I31" s="152" t="s">
        <v>1610</v>
      </c>
      <c r="J31" s="142" t="s">
        <v>44</v>
      </c>
      <c r="K31" s="142" t="s">
        <v>44</v>
      </c>
      <c r="L31" s="4"/>
      <c r="M31" s="4"/>
      <c r="N31" s="4"/>
      <c r="O31" s="142"/>
      <c r="P31" s="4">
        <f t="shared" si="0"/>
        <v>0</v>
      </c>
      <c r="Q31" s="149">
        <f t="shared" si="2"/>
        <v>300000</v>
      </c>
    </row>
    <row r="32" spans="1:17">
      <c r="A32" s="3">
        <v>30</v>
      </c>
      <c r="B32" s="144">
        <v>44749.366666666669</v>
      </c>
      <c r="C32" s="121"/>
      <c r="D32" s="121"/>
      <c r="E32" s="121" t="s">
        <v>1611</v>
      </c>
      <c r="F32" s="121" t="s">
        <v>124</v>
      </c>
      <c r="G32" s="121" t="s">
        <v>36</v>
      </c>
      <c r="H32" s="128">
        <v>100043</v>
      </c>
      <c r="I32" s="152" t="s">
        <v>1612</v>
      </c>
      <c r="J32" s="142" t="s">
        <v>44</v>
      </c>
      <c r="K32" s="142" t="s">
        <v>44</v>
      </c>
      <c r="L32" s="4"/>
      <c r="M32" s="4"/>
      <c r="N32" s="4"/>
      <c r="O32" s="142"/>
      <c r="P32" s="4">
        <f t="shared" si="0"/>
        <v>0</v>
      </c>
      <c r="Q32" s="149">
        <f t="shared" si="2"/>
        <v>100043</v>
      </c>
    </row>
    <row r="33" spans="1:17">
      <c r="A33" s="3">
        <v>31</v>
      </c>
      <c r="B33" s="144">
        <v>44748.660416666666</v>
      </c>
      <c r="C33" s="121"/>
      <c r="D33" s="121"/>
      <c r="E33" s="121" t="s">
        <v>1613</v>
      </c>
      <c r="F33" s="121" t="s">
        <v>124</v>
      </c>
      <c r="G33" s="121" t="s">
        <v>36</v>
      </c>
      <c r="H33" s="128">
        <v>200000</v>
      </c>
      <c r="I33" s="121" t="s">
        <v>53</v>
      </c>
      <c r="J33" s="142" t="s">
        <v>44</v>
      </c>
      <c r="K33" s="142" t="s">
        <v>44</v>
      </c>
      <c r="L33" s="4"/>
      <c r="M33" s="4"/>
      <c r="N33" s="4"/>
      <c r="O33" s="142"/>
      <c r="P33" s="4">
        <f t="shared" si="0"/>
        <v>0</v>
      </c>
      <c r="Q33" s="149">
        <f t="shared" si="2"/>
        <v>200000</v>
      </c>
    </row>
    <row r="34" spans="1:17">
      <c r="A34" s="3">
        <v>32</v>
      </c>
      <c r="B34" s="144">
        <v>44748.661805555559</v>
      </c>
      <c r="C34" s="121"/>
      <c r="D34" s="121"/>
      <c r="E34" s="121" t="s">
        <v>1614</v>
      </c>
      <c r="F34" s="121" t="s">
        <v>124</v>
      </c>
      <c r="G34" s="121" t="s">
        <v>36</v>
      </c>
      <c r="H34" s="128">
        <v>100999</v>
      </c>
      <c r="I34" s="121" t="s">
        <v>53</v>
      </c>
      <c r="J34" s="142" t="s">
        <v>44</v>
      </c>
      <c r="K34" s="142" t="s">
        <v>44</v>
      </c>
      <c r="L34" s="4"/>
      <c r="M34" s="4"/>
      <c r="N34" s="4"/>
      <c r="O34" s="142"/>
      <c r="P34" s="4">
        <f t="shared" si="0"/>
        <v>0</v>
      </c>
      <c r="Q34" s="149">
        <f t="shared" si="2"/>
        <v>100999</v>
      </c>
    </row>
    <row r="35" spans="1:17">
      <c r="A35" s="3">
        <v>33</v>
      </c>
      <c r="B35" s="144">
        <v>44748.84652777778</v>
      </c>
      <c r="C35" s="121"/>
      <c r="D35" s="121"/>
      <c r="E35" s="121" t="s">
        <v>1615</v>
      </c>
      <c r="F35" s="121" t="s">
        <v>124</v>
      </c>
      <c r="G35" s="121" t="s">
        <v>36</v>
      </c>
      <c r="H35" s="128">
        <v>100000</v>
      </c>
      <c r="I35" s="121" t="s">
        <v>53</v>
      </c>
      <c r="J35" s="142" t="s">
        <v>44</v>
      </c>
      <c r="K35" s="142" t="s">
        <v>44</v>
      </c>
      <c r="L35" s="4"/>
      <c r="M35" s="4"/>
      <c r="N35" s="4"/>
      <c r="O35" s="142"/>
      <c r="P35" s="4">
        <f t="shared" ref="P35:P66" si="3">SUM(M35:O35)</f>
        <v>0</v>
      </c>
      <c r="Q35" s="149">
        <f t="shared" si="2"/>
        <v>100000</v>
      </c>
    </row>
    <row r="36" spans="1:17">
      <c r="A36" s="3">
        <v>34</v>
      </c>
      <c r="B36" s="144">
        <v>44748.84652777778</v>
      </c>
      <c r="C36" s="121"/>
      <c r="D36" s="121"/>
      <c r="E36" s="121" t="s">
        <v>1616</v>
      </c>
      <c r="F36" s="121" t="s">
        <v>124</v>
      </c>
      <c r="G36" s="121" t="s">
        <v>36</v>
      </c>
      <c r="H36" s="128">
        <v>100000</v>
      </c>
      <c r="I36" s="121" t="s">
        <v>53</v>
      </c>
      <c r="J36" s="142" t="s">
        <v>44</v>
      </c>
      <c r="K36" s="142" t="s">
        <v>44</v>
      </c>
      <c r="L36" s="4"/>
      <c r="M36" s="4"/>
      <c r="N36" s="4"/>
      <c r="O36" s="142"/>
      <c r="P36" s="4">
        <f t="shared" si="3"/>
        <v>0</v>
      </c>
      <c r="Q36" s="149">
        <f t="shared" si="2"/>
        <v>100000</v>
      </c>
    </row>
    <row r="37" spans="1:17">
      <c r="A37" s="3">
        <v>35</v>
      </c>
      <c r="B37" s="144">
        <v>44749.115277777775</v>
      </c>
      <c r="C37" s="121"/>
      <c r="D37" s="121"/>
      <c r="E37" s="140" t="s">
        <v>1617</v>
      </c>
      <c r="F37" s="121" t="s">
        <v>124</v>
      </c>
      <c r="G37" s="121" t="s">
        <v>36</v>
      </c>
      <c r="H37" s="128">
        <v>100043</v>
      </c>
      <c r="I37" s="121" t="s">
        <v>53</v>
      </c>
      <c r="J37" s="142" t="s">
        <v>44</v>
      </c>
      <c r="K37" s="142" t="s">
        <v>44</v>
      </c>
      <c r="L37" s="4"/>
      <c r="M37" s="4"/>
      <c r="N37" s="4"/>
      <c r="O37" s="142"/>
      <c r="P37" s="4">
        <f t="shared" si="3"/>
        <v>0</v>
      </c>
      <c r="Q37" s="149">
        <f t="shared" si="2"/>
        <v>100043</v>
      </c>
    </row>
    <row r="38" spans="1:17">
      <c r="A38" s="3">
        <v>36</v>
      </c>
      <c r="B38" s="144">
        <v>44749.219444444447</v>
      </c>
      <c r="C38" s="121"/>
      <c r="D38" s="121"/>
      <c r="E38" s="121" t="s">
        <v>1618</v>
      </c>
      <c r="F38" s="121" t="s">
        <v>124</v>
      </c>
      <c r="G38" s="121" t="s">
        <v>36</v>
      </c>
      <c r="H38" s="128">
        <v>100043</v>
      </c>
      <c r="I38" s="12" t="s">
        <v>1619</v>
      </c>
      <c r="J38" s="142" t="s">
        <v>44</v>
      </c>
      <c r="K38" s="142" t="s">
        <v>44</v>
      </c>
      <c r="L38" s="4"/>
      <c r="M38" s="4"/>
      <c r="N38" s="4"/>
      <c r="O38" s="142"/>
      <c r="P38" s="4">
        <f t="shared" si="3"/>
        <v>0</v>
      </c>
      <c r="Q38" s="149">
        <f t="shared" si="2"/>
        <v>100043</v>
      </c>
    </row>
    <row r="39" spans="1:17">
      <c r="A39" s="3">
        <v>37</v>
      </c>
      <c r="B39" s="150">
        <v>44749.290277777778</v>
      </c>
      <c r="C39" s="10" t="s">
        <v>1620</v>
      </c>
      <c r="D39" s="10" t="s">
        <v>49</v>
      </c>
      <c r="E39" s="121" t="s">
        <v>1621</v>
      </c>
      <c r="F39" s="121" t="s">
        <v>124</v>
      </c>
      <c r="G39" s="10" t="s">
        <v>36</v>
      </c>
      <c r="H39" s="128">
        <v>100002</v>
      </c>
      <c r="I39" s="121" t="s">
        <v>53</v>
      </c>
      <c r="J39" s="142" t="s">
        <v>44</v>
      </c>
      <c r="K39" s="142" t="s">
        <v>44</v>
      </c>
      <c r="L39" s="4"/>
      <c r="M39" s="4"/>
      <c r="N39" s="4"/>
      <c r="O39" s="142"/>
      <c r="P39" s="4">
        <f t="shared" si="3"/>
        <v>0</v>
      </c>
      <c r="Q39" s="149">
        <f t="shared" si="2"/>
        <v>100002</v>
      </c>
    </row>
    <row r="40" spans="1:17">
      <c r="A40" s="3">
        <v>38</v>
      </c>
      <c r="B40" s="144">
        <v>44749.339583333334</v>
      </c>
      <c r="C40" s="121"/>
      <c r="D40" s="121"/>
      <c r="E40" s="121" t="s">
        <v>1622</v>
      </c>
      <c r="F40" s="121" t="s">
        <v>124</v>
      </c>
      <c r="G40" s="121" t="s">
        <v>36</v>
      </c>
      <c r="H40" s="128">
        <v>100043</v>
      </c>
      <c r="I40" s="121" t="s">
        <v>53</v>
      </c>
      <c r="J40" s="142" t="s">
        <v>44</v>
      </c>
      <c r="K40" s="142" t="s">
        <v>44</v>
      </c>
      <c r="L40" s="4"/>
      <c r="M40" s="4"/>
      <c r="N40" s="4"/>
      <c r="O40" s="142"/>
      <c r="P40" s="4">
        <f t="shared" si="3"/>
        <v>0</v>
      </c>
      <c r="Q40" s="149">
        <f t="shared" si="2"/>
        <v>100043</v>
      </c>
    </row>
    <row r="41" spans="1:17">
      <c r="A41" s="3">
        <v>39</v>
      </c>
      <c r="B41" s="10" t="s">
        <v>1623</v>
      </c>
      <c r="C41" s="10" t="s">
        <v>1624</v>
      </c>
      <c r="D41" s="10" t="s">
        <v>33</v>
      </c>
      <c r="E41" s="10" t="s">
        <v>1625</v>
      </c>
      <c r="F41" s="121" t="s">
        <v>124</v>
      </c>
      <c r="G41" s="10" t="s">
        <v>36</v>
      </c>
      <c r="H41" s="128">
        <v>100001</v>
      </c>
      <c r="I41" s="121" t="s">
        <v>53</v>
      </c>
      <c r="J41" s="142" t="s">
        <v>44</v>
      </c>
      <c r="K41" s="142" t="s">
        <v>44</v>
      </c>
      <c r="L41" s="4"/>
      <c r="M41" s="4"/>
      <c r="N41" s="4"/>
      <c r="O41" s="142"/>
      <c r="P41" s="4">
        <f t="shared" si="3"/>
        <v>0</v>
      </c>
      <c r="Q41" s="149">
        <f t="shared" si="2"/>
        <v>100001</v>
      </c>
    </row>
    <row r="42" spans="1:17">
      <c r="A42" s="3">
        <v>40</v>
      </c>
      <c r="B42" s="144">
        <v>44749.401388888888</v>
      </c>
      <c r="C42" s="121"/>
      <c r="D42" s="121"/>
      <c r="E42" s="139"/>
      <c r="F42" s="121" t="s">
        <v>124</v>
      </c>
      <c r="G42" s="121" t="s">
        <v>36</v>
      </c>
      <c r="H42" s="128">
        <v>100043</v>
      </c>
      <c r="I42" s="121" t="s">
        <v>53</v>
      </c>
      <c r="J42" s="142" t="s">
        <v>44</v>
      </c>
      <c r="K42" s="142" t="s">
        <v>44</v>
      </c>
      <c r="L42" s="4"/>
      <c r="M42" s="4"/>
      <c r="N42" s="4"/>
      <c r="O42" s="142"/>
      <c r="P42" s="4">
        <f t="shared" si="3"/>
        <v>0</v>
      </c>
      <c r="Q42" s="149">
        <f t="shared" si="2"/>
        <v>100043</v>
      </c>
    </row>
    <row r="43" spans="1:17">
      <c r="A43" s="3">
        <v>41</v>
      </c>
      <c r="B43" s="10" t="s">
        <v>1626</v>
      </c>
      <c r="C43" s="10" t="s">
        <v>1627</v>
      </c>
      <c r="D43" s="10" t="s">
        <v>49</v>
      </c>
      <c r="E43" s="10" t="s">
        <v>1628</v>
      </c>
      <c r="F43" s="121" t="s">
        <v>124</v>
      </c>
      <c r="G43" s="10" t="s">
        <v>36</v>
      </c>
      <c r="H43" s="128">
        <v>100003</v>
      </c>
      <c r="I43" s="121" t="s">
        <v>53</v>
      </c>
      <c r="J43" s="142" t="s">
        <v>44</v>
      </c>
      <c r="K43" s="142" t="s">
        <v>44</v>
      </c>
      <c r="L43" s="4"/>
      <c r="M43" s="4"/>
      <c r="N43" s="4"/>
      <c r="O43" s="142"/>
      <c r="P43" s="4">
        <f t="shared" si="3"/>
        <v>0</v>
      </c>
      <c r="Q43" s="149">
        <f t="shared" si="2"/>
        <v>100003</v>
      </c>
    </row>
    <row r="44" spans="1:17">
      <c r="A44" s="3">
        <v>42</v>
      </c>
      <c r="B44" s="144">
        <v>44749.411111111112</v>
      </c>
      <c r="C44" s="121"/>
      <c r="D44" s="121"/>
      <c r="E44" s="121" t="s">
        <v>1629</v>
      </c>
      <c r="F44" s="121" t="s">
        <v>124</v>
      </c>
      <c r="G44" s="121" t="s">
        <v>36</v>
      </c>
      <c r="H44" s="128">
        <v>100043</v>
      </c>
      <c r="I44" s="121" t="s">
        <v>53</v>
      </c>
      <c r="J44" s="142" t="s">
        <v>44</v>
      </c>
      <c r="K44" s="142" t="s">
        <v>44</v>
      </c>
      <c r="L44" s="4"/>
      <c r="M44" s="4"/>
      <c r="N44" s="4"/>
      <c r="O44" s="142"/>
      <c r="P44" s="4">
        <f t="shared" si="3"/>
        <v>0</v>
      </c>
      <c r="Q44" s="149">
        <f t="shared" si="2"/>
        <v>100043</v>
      </c>
    </row>
    <row r="45" spans="1:17">
      <c r="A45" s="3">
        <v>43</v>
      </c>
      <c r="B45" s="10" t="s">
        <v>1630</v>
      </c>
      <c r="C45" s="10" t="s">
        <v>1631</v>
      </c>
      <c r="D45" s="10" t="s">
        <v>325</v>
      </c>
      <c r="E45" s="10" t="s">
        <v>1632</v>
      </c>
      <c r="F45" s="121" t="s">
        <v>124</v>
      </c>
      <c r="G45" s="10" t="s">
        <v>36</v>
      </c>
      <c r="H45" s="72">
        <v>100043</v>
      </c>
      <c r="I45" s="10" t="s">
        <v>398</v>
      </c>
      <c r="J45" s="142" t="s">
        <v>44</v>
      </c>
      <c r="K45" s="142" t="s">
        <v>44</v>
      </c>
      <c r="L45" s="4"/>
      <c r="M45" s="4"/>
      <c r="N45" s="4"/>
      <c r="O45" s="10"/>
      <c r="P45" s="4">
        <f t="shared" si="3"/>
        <v>0</v>
      </c>
      <c r="Q45" s="149">
        <f t="shared" si="2"/>
        <v>100043</v>
      </c>
    </row>
    <row r="46" spans="1:17">
      <c r="A46" s="3">
        <v>44</v>
      </c>
      <c r="B46" s="10" t="s">
        <v>1633</v>
      </c>
      <c r="C46" s="10" t="s">
        <v>1634</v>
      </c>
      <c r="D46" s="121"/>
      <c r="E46" s="121" t="s">
        <v>1635</v>
      </c>
      <c r="F46" s="121" t="s">
        <v>124</v>
      </c>
      <c r="G46" s="121" t="s">
        <v>36</v>
      </c>
      <c r="H46" s="128">
        <v>100003</v>
      </c>
      <c r="I46" s="121" t="s">
        <v>53</v>
      </c>
      <c r="J46" s="142" t="s">
        <v>44</v>
      </c>
      <c r="K46" s="142" t="s">
        <v>44</v>
      </c>
      <c r="L46" s="4"/>
      <c r="M46" s="4"/>
      <c r="N46" s="4"/>
      <c r="O46" s="142"/>
      <c r="P46" s="4">
        <f t="shared" si="3"/>
        <v>0</v>
      </c>
      <c r="Q46" s="149">
        <f t="shared" si="2"/>
        <v>100003</v>
      </c>
    </row>
    <row r="47" spans="1:17">
      <c r="A47" s="3">
        <v>45</v>
      </c>
      <c r="B47" s="10" t="s">
        <v>1636</v>
      </c>
      <c r="C47" s="10" t="s">
        <v>1637</v>
      </c>
      <c r="D47" s="10" t="s">
        <v>546</v>
      </c>
      <c r="E47" s="10" t="s">
        <v>1638</v>
      </c>
      <c r="F47" s="121" t="s">
        <v>124</v>
      </c>
      <c r="G47" s="121" t="s">
        <v>36</v>
      </c>
      <c r="H47" s="128">
        <v>100004</v>
      </c>
      <c r="I47" s="121" t="s">
        <v>53</v>
      </c>
      <c r="J47" s="142" t="s">
        <v>44</v>
      </c>
      <c r="K47" s="142" t="s">
        <v>44</v>
      </c>
      <c r="L47" s="4"/>
      <c r="M47" s="4"/>
      <c r="N47" s="4"/>
      <c r="O47" s="142"/>
      <c r="P47" s="4">
        <f t="shared" si="3"/>
        <v>0</v>
      </c>
      <c r="Q47" s="149">
        <f t="shared" si="2"/>
        <v>100004</v>
      </c>
    </row>
    <row r="48" spans="1:17">
      <c r="A48" s="3">
        <v>46</v>
      </c>
      <c r="B48" s="144">
        <v>44749.524305555555</v>
      </c>
      <c r="C48" s="121"/>
      <c r="D48" s="121"/>
      <c r="E48" s="121" t="s">
        <v>1639</v>
      </c>
      <c r="F48" s="121" t="s">
        <v>124</v>
      </c>
      <c r="G48" s="121" t="s">
        <v>36</v>
      </c>
      <c r="H48" s="128">
        <v>100000</v>
      </c>
      <c r="I48" s="121" t="s">
        <v>53</v>
      </c>
      <c r="J48" s="142" t="s">
        <v>44</v>
      </c>
      <c r="K48" s="142" t="s">
        <v>44</v>
      </c>
      <c r="L48" s="4"/>
      <c r="M48" s="4"/>
      <c r="N48" s="4"/>
      <c r="O48" s="142"/>
      <c r="P48" s="4">
        <f t="shared" si="3"/>
        <v>0</v>
      </c>
      <c r="Q48" s="149">
        <f t="shared" si="2"/>
        <v>100000</v>
      </c>
    </row>
    <row r="49" spans="1:17">
      <c r="A49" s="3">
        <v>47</v>
      </c>
      <c r="B49" s="145" t="s">
        <v>1640</v>
      </c>
      <c r="C49" s="10" t="s">
        <v>1641</v>
      </c>
      <c r="D49" s="121" t="s">
        <v>49</v>
      </c>
      <c r="E49" s="121" t="s">
        <v>1642</v>
      </c>
      <c r="F49" s="121" t="s">
        <v>124</v>
      </c>
      <c r="G49" s="121" t="s">
        <v>36</v>
      </c>
      <c r="H49" s="128">
        <v>100004</v>
      </c>
      <c r="I49" s="121" t="s">
        <v>53</v>
      </c>
      <c r="J49" s="142" t="s">
        <v>44</v>
      </c>
      <c r="K49" s="142" t="s">
        <v>44</v>
      </c>
      <c r="L49" s="4"/>
      <c r="M49" s="4"/>
      <c r="N49" s="4"/>
      <c r="O49" s="142"/>
      <c r="P49" s="4">
        <f t="shared" si="3"/>
        <v>0</v>
      </c>
      <c r="Q49" s="149">
        <f t="shared" si="2"/>
        <v>100004</v>
      </c>
    </row>
    <row r="50" spans="1:17">
      <c r="A50" s="3">
        <v>48</v>
      </c>
      <c r="B50" s="144" t="s">
        <v>1643</v>
      </c>
      <c r="C50" s="121"/>
      <c r="D50" s="121"/>
      <c r="E50" s="121" t="s">
        <v>1644</v>
      </c>
      <c r="F50" s="121" t="s">
        <v>124</v>
      </c>
      <c r="G50" s="121" t="s">
        <v>36</v>
      </c>
      <c r="H50" s="128">
        <v>150043</v>
      </c>
      <c r="I50" s="121" t="s">
        <v>53</v>
      </c>
      <c r="J50" s="142" t="s">
        <v>44</v>
      </c>
      <c r="K50" s="142" t="s">
        <v>44</v>
      </c>
      <c r="L50" s="4"/>
      <c r="M50" s="4"/>
      <c r="N50" s="4"/>
      <c r="O50" s="142"/>
      <c r="P50" s="4">
        <f t="shared" si="3"/>
        <v>0</v>
      </c>
      <c r="Q50" s="149">
        <f t="shared" si="2"/>
        <v>150043</v>
      </c>
    </row>
    <row r="51" spans="1:17">
      <c r="A51" s="3">
        <v>49</v>
      </c>
      <c r="B51" s="10" t="s">
        <v>1645</v>
      </c>
      <c r="C51" s="10" t="s">
        <v>1646</v>
      </c>
      <c r="D51" s="10" t="s">
        <v>454</v>
      </c>
      <c r="E51" s="10" t="s">
        <v>1647</v>
      </c>
      <c r="F51" s="10" t="s">
        <v>1563</v>
      </c>
      <c r="G51" s="10" t="s">
        <v>52</v>
      </c>
      <c r="H51" s="72">
        <v>104000</v>
      </c>
      <c r="I51" s="121" t="s">
        <v>53</v>
      </c>
      <c r="J51" s="142" t="s">
        <v>44</v>
      </c>
      <c r="K51" s="142" t="s">
        <v>44</v>
      </c>
      <c r="L51" s="4"/>
      <c r="M51" s="76">
        <f>-1*4000</f>
        <v>-4000</v>
      </c>
      <c r="N51" s="76">
        <f>M51*11%</f>
        <v>-440</v>
      </c>
      <c r="O51" s="76">
        <f>-M51*2%</f>
        <v>80</v>
      </c>
      <c r="P51" s="4">
        <v>0</v>
      </c>
      <c r="Q51" s="149">
        <f t="shared" ref="Q51:Q58" si="4">H51+M51+N51+O51</f>
        <v>99640</v>
      </c>
    </row>
    <row r="52" spans="1:17">
      <c r="A52" s="3">
        <v>50</v>
      </c>
      <c r="B52" s="10" t="s">
        <v>1648</v>
      </c>
      <c r="C52" s="10" t="s">
        <v>1649</v>
      </c>
      <c r="D52" s="10" t="s">
        <v>49</v>
      </c>
      <c r="E52" s="10" t="s">
        <v>1650</v>
      </c>
      <c r="F52" s="10" t="s">
        <v>1563</v>
      </c>
      <c r="G52" s="10" t="s">
        <v>52</v>
      </c>
      <c r="H52" s="72">
        <v>104000</v>
      </c>
      <c r="I52" s="121" t="s">
        <v>53</v>
      </c>
      <c r="J52" s="142" t="s">
        <v>44</v>
      </c>
      <c r="K52" s="142" t="s">
        <v>44</v>
      </c>
      <c r="L52" s="4"/>
      <c r="M52" s="76">
        <f>-1*4000</f>
        <v>-4000</v>
      </c>
      <c r="N52" s="76">
        <f>M52*11%</f>
        <v>-440</v>
      </c>
      <c r="O52" s="76">
        <f>-M52*2%</f>
        <v>80</v>
      </c>
      <c r="P52" s="4">
        <v>0</v>
      </c>
      <c r="Q52" s="149">
        <f t="shared" si="4"/>
        <v>99640</v>
      </c>
    </row>
    <row r="53" spans="1:17">
      <c r="A53" s="3">
        <v>51</v>
      </c>
      <c r="B53" s="10" t="s">
        <v>1651</v>
      </c>
      <c r="C53" s="10" t="s">
        <v>1652</v>
      </c>
      <c r="D53" s="10" t="s">
        <v>33</v>
      </c>
      <c r="E53" s="10" t="s">
        <v>1653</v>
      </c>
      <c r="F53" s="10" t="s">
        <v>1563</v>
      </c>
      <c r="G53" s="10" t="s">
        <v>605</v>
      </c>
      <c r="H53" s="72">
        <v>101500</v>
      </c>
      <c r="I53" s="121" t="s">
        <v>53</v>
      </c>
      <c r="J53" s="142" t="s">
        <v>44</v>
      </c>
      <c r="K53" s="142" t="s">
        <v>44</v>
      </c>
      <c r="L53" s="4"/>
      <c r="M53" s="256">
        <f>-1.5%*H53</f>
        <v>-1522.5</v>
      </c>
      <c r="N53" s="256">
        <f>11%*M53</f>
        <v>-167.47499999999999</v>
      </c>
      <c r="O53" s="4">
        <v>0</v>
      </c>
      <c r="P53" s="4">
        <v>0</v>
      </c>
      <c r="Q53" s="149">
        <f t="shared" si="4"/>
        <v>99810.024999999994</v>
      </c>
    </row>
    <row r="54" spans="1:17" ht="16.5" customHeight="1">
      <c r="A54" s="3">
        <v>52</v>
      </c>
      <c r="B54" s="10" t="s">
        <v>1651</v>
      </c>
      <c r="C54" s="10" t="s">
        <v>1654</v>
      </c>
      <c r="D54" s="10" t="s">
        <v>454</v>
      </c>
      <c r="E54" s="10" t="s">
        <v>1655</v>
      </c>
      <c r="F54" s="10" t="s">
        <v>1563</v>
      </c>
      <c r="G54" s="10" t="s">
        <v>52</v>
      </c>
      <c r="H54" s="72">
        <v>104000</v>
      </c>
      <c r="I54" s="121" t="s">
        <v>53</v>
      </c>
      <c r="J54" s="142" t="s">
        <v>44</v>
      </c>
      <c r="K54" s="142" t="s">
        <v>44</v>
      </c>
      <c r="L54" s="4"/>
      <c r="M54" s="76">
        <f>-1*4000</f>
        <v>-4000</v>
      </c>
      <c r="N54" s="76">
        <f>M54*11%</f>
        <v>-440</v>
      </c>
      <c r="O54" s="76">
        <f>-M54*2%</f>
        <v>80</v>
      </c>
      <c r="P54" s="4">
        <v>0</v>
      </c>
      <c r="Q54" s="149">
        <f t="shared" si="4"/>
        <v>99640</v>
      </c>
    </row>
    <row r="55" spans="1:17">
      <c r="A55" s="3">
        <v>53</v>
      </c>
      <c r="B55" s="10" t="s">
        <v>1656</v>
      </c>
      <c r="C55" s="10" t="s">
        <v>1657</v>
      </c>
      <c r="D55" s="10" t="s">
        <v>325</v>
      </c>
      <c r="E55" s="10" t="s">
        <v>1658</v>
      </c>
      <c r="F55" s="10" t="s">
        <v>1563</v>
      </c>
      <c r="G55" s="10" t="s">
        <v>52</v>
      </c>
      <c r="H55" s="128">
        <v>204000</v>
      </c>
      <c r="I55" s="121" t="s">
        <v>53</v>
      </c>
      <c r="J55" s="142" t="s">
        <v>44</v>
      </c>
      <c r="K55" s="142" t="s">
        <v>44</v>
      </c>
      <c r="L55" s="4"/>
      <c r="M55" s="76">
        <f>-1*4000</f>
        <v>-4000</v>
      </c>
      <c r="N55" s="76">
        <f>M55*11%</f>
        <v>-440</v>
      </c>
      <c r="O55" s="76">
        <f>-M55*2%</f>
        <v>80</v>
      </c>
      <c r="P55" s="4">
        <v>0</v>
      </c>
      <c r="Q55" s="149">
        <f t="shared" si="4"/>
        <v>199640</v>
      </c>
    </row>
    <row r="56" spans="1:17">
      <c r="A56" s="3">
        <v>54</v>
      </c>
      <c r="B56" s="10" t="s">
        <v>1659</v>
      </c>
      <c r="C56" s="10" t="s">
        <v>1660</v>
      </c>
      <c r="D56" s="10" t="s">
        <v>325</v>
      </c>
      <c r="E56" s="10" t="s">
        <v>1661</v>
      </c>
      <c r="F56" s="10" t="s">
        <v>1563</v>
      </c>
      <c r="G56" s="10" t="s">
        <v>52</v>
      </c>
      <c r="H56" s="72">
        <v>104000</v>
      </c>
      <c r="I56" s="121" t="s">
        <v>53</v>
      </c>
      <c r="J56" s="142" t="s">
        <v>44</v>
      </c>
      <c r="K56" s="142" t="s">
        <v>44</v>
      </c>
      <c r="L56" s="4"/>
      <c r="M56" s="76">
        <f>-1*4000</f>
        <v>-4000</v>
      </c>
      <c r="N56" s="76">
        <f>M56*11%</f>
        <v>-440</v>
      </c>
      <c r="O56" s="76">
        <f>-M56*2%</f>
        <v>80</v>
      </c>
      <c r="P56" s="4">
        <v>0</v>
      </c>
      <c r="Q56" s="149">
        <f t="shared" si="4"/>
        <v>99640</v>
      </c>
    </row>
    <row r="57" spans="1:17">
      <c r="A57" s="3">
        <v>55</v>
      </c>
      <c r="B57" s="10" t="s">
        <v>1662</v>
      </c>
      <c r="C57" s="10" t="s">
        <v>1663</v>
      </c>
      <c r="D57" s="10" t="s">
        <v>49</v>
      </c>
      <c r="E57" s="10" t="s">
        <v>1664</v>
      </c>
      <c r="F57" s="10" t="s">
        <v>1563</v>
      </c>
      <c r="G57" s="10" t="s">
        <v>52</v>
      </c>
      <c r="H57" s="72">
        <v>104000</v>
      </c>
      <c r="I57" s="121" t="s">
        <v>53</v>
      </c>
      <c r="J57" s="142" t="s">
        <v>44</v>
      </c>
      <c r="K57" s="142" t="s">
        <v>44</v>
      </c>
      <c r="L57" s="4"/>
      <c r="M57" s="76">
        <f>-1*4000</f>
        <v>-4000</v>
      </c>
      <c r="N57" s="76">
        <f>M57*11%</f>
        <v>-440</v>
      </c>
      <c r="O57" s="76">
        <f>-M57*2%</f>
        <v>80</v>
      </c>
      <c r="P57" s="4">
        <v>0</v>
      </c>
      <c r="Q57" s="149">
        <f t="shared" si="4"/>
        <v>99640</v>
      </c>
    </row>
    <row r="58" spans="1:17">
      <c r="A58" s="3">
        <v>56</v>
      </c>
      <c r="B58" s="10" t="s">
        <v>1665</v>
      </c>
      <c r="C58" s="10" t="s">
        <v>1666</v>
      </c>
      <c r="D58" s="10" t="s">
        <v>33</v>
      </c>
      <c r="E58" s="10" t="s">
        <v>1667</v>
      </c>
      <c r="F58" s="10" t="s">
        <v>1563</v>
      </c>
      <c r="G58" s="10" t="s">
        <v>52</v>
      </c>
      <c r="H58" s="72">
        <v>104000</v>
      </c>
      <c r="I58" s="121" t="s">
        <v>53</v>
      </c>
      <c r="J58" s="142" t="s">
        <v>44</v>
      </c>
      <c r="K58" s="142" t="s">
        <v>44</v>
      </c>
      <c r="L58" s="4"/>
      <c r="M58" s="76">
        <f>-1*4000</f>
        <v>-4000</v>
      </c>
      <c r="N58" s="76">
        <f>M58*11%</f>
        <v>-440</v>
      </c>
      <c r="O58" s="76">
        <f>-M58*2%</f>
        <v>80</v>
      </c>
      <c r="P58" s="4">
        <v>0</v>
      </c>
      <c r="Q58" s="149">
        <f t="shared" si="4"/>
        <v>99640</v>
      </c>
    </row>
    <row r="59" spans="1:17">
      <c r="A59" s="3">
        <v>57</v>
      </c>
      <c r="B59" s="10" t="s">
        <v>1668</v>
      </c>
      <c r="C59" s="10" t="s">
        <v>1669</v>
      </c>
      <c r="D59" s="10" t="s">
        <v>49</v>
      </c>
      <c r="E59" s="10" t="s">
        <v>498</v>
      </c>
      <c r="F59" s="10" t="s">
        <v>1563</v>
      </c>
      <c r="G59" s="10" t="s">
        <v>321</v>
      </c>
      <c r="H59" s="72">
        <v>101500</v>
      </c>
      <c r="I59" s="121" t="s">
        <v>53</v>
      </c>
      <c r="J59" s="142" t="s">
        <v>44</v>
      </c>
      <c r="K59" s="142" t="s">
        <v>44</v>
      </c>
      <c r="L59" s="149">
        <f>-1.67%*H59</f>
        <v>-1695.05</v>
      </c>
      <c r="M59" s="149">
        <f>-0.15%*H59</f>
        <v>-152.25</v>
      </c>
      <c r="N59" s="149">
        <f>11%*M59</f>
        <v>-16.747499999999999</v>
      </c>
      <c r="O59" s="149">
        <f>-2%*M59</f>
        <v>3.0449999999999999</v>
      </c>
      <c r="P59" s="4">
        <v>0</v>
      </c>
      <c r="Q59" s="149">
        <f>H59+L59+M59+N59+O59</f>
        <v>99638.997499999998</v>
      </c>
    </row>
    <row r="60" spans="1:17">
      <c r="A60" s="3">
        <v>58</v>
      </c>
      <c r="B60" s="10" t="s">
        <v>1670</v>
      </c>
      <c r="C60" s="10" t="s">
        <v>1671</v>
      </c>
      <c r="D60" s="10" t="s">
        <v>325</v>
      </c>
      <c r="E60" s="10" t="s">
        <v>1672</v>
      </c>
      <c r="F60" s="10" t="s">
        <v>1563</v>
      </c>
      <c r="G60" s="10" t="s">
        <v>52</v>
      </c>
      <c r="H60" s="72">
        <v>104000</v>
      </c>
      <c r="I60" s="121" t="s">
        <v>53</v>
      </c>
      <c r="J60" s="142" t="s">
        <v>44</v>
      </c>
      <c r="K60" s="142" t="s">
        <v>44</v>
      </c>
      <c r="L60" s="4"/>
      <c r="M60" s="76">
        <f>-1*4000</f>
        <v>-4000</v>
      </c>
      <c r="N60" s="76">
        <f>M60*11%</f>
        <v>-440</v>
      </c>
      <c r="O60" s="76">
        <f>-M60*2%</f>
        <v>80</v>
      </c>
      <c r="P60" s="4">
        <v>0</v>
      </c>
      <c r="Q60" s="149">
        <f>H60+M60+N60+O60</f>
        <v>99640</v>
      </c>
    </row>
    <row r="61" spans="1:17">
      <c r="A61" s="3">
        <v>59</v>
      </c>
      <c r="B61" s="10" t="s">
        <v>1673</v>
      </c>
      <c r="C61" s="121"/>
      <c r="D61" s="121" t="s">
        <v>33</v>
      </c>
      <c r="E61" s="121" t="s">
        <v>1674</v>
      </c>
      <c r="F61" s="121" t="s">
        <v>124</v>
      </c>
      <c r="G61" s="121" t="s">
        <v>36</v>
      </c>
      <c r="H61" s="128">
        <v>200043</v>
      </c>
      <c r="I61" s="121" t="s">
        <v>53</v>
      </c>
      <c r="J61" s="142" t="s">
        <v>44</v>
      </c>
      <c r="K61" s="142" t="s">
        <v>44</v>
      </c>
      <c r="L61" s="4"/>
      <c r="M61" s="4"/>
      <c r="N61" s="4"/>
      <c r="O61" s="142"/>
      <c r="P61" s="4">
        <f t="shared" si="3"/>
        <v>0</v>
      </c>
      <c r="Q61" s="149">
        <f>H61-P61</f>
        <v>200043</v>
      </c>
    </row>
    <row r="62" spans="1:17">
      <c r="A62" s="3">
        <v>60</v>
      </c>
      <c r="B62" s="10" t="s">
        <v>1675</v>
      </c>
      <c r="C62" s="124" t="s">
        <v>570</v>
      </c>
      <c r="D62" s="121"/>
      <c r="E62" s="121" t="s">
        <v>1676</v>
      </c>
      <c r="F62" s="121" t="s">
        <v>124</v>
      </c>
      <c r="G62" s="121" t="s">
        <v>36</v>
      </c>
      <c r="H62" s="128">
        <v>100043</v>
      </c>
      <c r="I62" s="12" t="s">
        <v>1677</v>
      </c>
      <c r="J62" s="142" t="s">
        <v>44</v>
      </c>
      <c r="K62" s="142" t="s">
        <v>44</v>
      </c>
      <c r="L62" s="4"/>
      <c r="M62" s="4"/>
      <c r="N62" s="4"/>
      <c r="O62" s="4"/>
      <c r="P62" s="4">
        <f t="shared" si="3"/>
        <v>0</v>
      </c>
      <c r="Q62" s="149">
        <f>H62-P62</f>
        <v>100043</v>
      </c>
    </row>
    <row r="63" spans="1:17">
      <c r="A63" s="3">
        <v>61</v>
      </c>
      <c r="B63" s="10" t="s">
        <v>1678</v>
      </c>
      <c r="C63" s="124" t="s">
        <v>570</v>
      </c>
      <c r="D63" s="121"/>
      <c r="E63" s="121" t="s">
        <v>1679</v>
      </c>
      <c r="F63" s="121" t="s">
        <v>124</v>
      </c>
      <c r="G63" s="121" t="s">
        <v>36</v>
      </c>
      <c r="H63" s="128">
        <v>100000</v>
      </c>
      <c r="I63" s="12" t="s">
        <v>1680</v>
      </c>
      <c r="J63" s="142" t="s">
        <v>44</v>
      </c>
      <c r="K63" s="142" t="s">
        <v>44</v>
      </c>
      <c r="L63" s="4"/>
      <c r="M63" s="4"/>
      <c r="N63" s="4"/>
      <c r="O63" s="4"/>
      <c r="P63" s="4">
        <f t="shared" si="3"/>
        <v>0</v>
      </c>
      <c r="Q63" s="149">
        <f>H63-P63</f>
        <v>100000</v>
      </c>
    </row>
    <row r="64" spans="1:17">
      <c r="A64" s="3">
        <v>62</v>
      </c>
      <c r="B64" s="10" t="s">
        <v>1681</v>
      </c>
      <c r="C64" s="10" t="s">
        <v>1682</v>
      </c>
      <c r="D64" s="10" t="s">
        <v>33</v>
      </c>
      <c r="E64" s="10" t="s">
        <v>1683</v>
      </c>
      <c r="F64" s="10" t="s">
        <v>1563</v>
      </c>
      <c r="G64" s="10" t="s">
        <v>52</v>
      </c>
      <c r="H64" s="72">
        <v>104000</v>
      </c>
      <c r="I64" s="10" t="s">
        <v>398</v>
      </c>
      <c r="J64" s="142" t="s">
        <v>44</v>
      </c>
      <c r="K64" s="142" t="s">
        <v>44</v>
      </c>
      <c r="L64" s="4"/>
      <c r="M64" s="76">
        <f>-1*4000</f>
        <v>-4000</v>
      </c>
      <c r="N64" s="76">
        <f>M64*11%</f>
        <v>-440</v>
      </c>
      <c r="O64" s="76">
        <f>-M64*2%</f>
        <v>80</v>
      </c>
      <c r="P64" s="4">
        <v>0</v>
      </c>
      <c r="Q64" s="149">
        <f>H64+M64+N64+O64</f>
        <v>99640</v>
      </c>
    </row>
    <row r="65" spans="1:17">
      <c r="A65" s="3">
        <v>63</v>
      </c>
      <c r="B65" s="10" t="s">
        <v>1684</v>
      </c>
      <c r="C65" s="10" t="s">
        <v>1685</v>
      </c>
      <c r="D65" s="10" t="s">
        <v>33</v>
      </c>
      <c r="E65" s="10" t="s">
        <v>1686</v>
      </c>
      <c r="F65" s="10" t="s">
        <v>1563</v>
      </c>
      <c r="G65" s="10" t="s">
        <v>52</v>
      </c>
      <c r="H65" s="72">
        <v>204000</v>
      </c>
      <c r="I65" s="10" t="s">
        <v>398</v>
      </c>
      <c r="J65" s="142" t="s">
        <v>44</v>
      </c>
      <c r="K65" s="142" t="s">
        <v>44</v>
      </c>
      <c r="L65" s="4"/>
      <c r="M65" s="76">
        <f>-1*4000</f>
        <v>-4000</v>
      </c>
      <c r="N65" s="76">
        <f>M65*11%</f>
        <v>-440</v>
      </c>
      <c r="O65" s="76">
        <f>-M65*2%</f>
        <v>80</v>
      </c>
      <c r="P65" s="4">
        <v>0</v>
      </c>
      <c r="Q65" s="149">
        <f>H65+M65+N65+O65</f>
        <v>199640</v>
      </c>
    </row>
    <row r="66" spans="1:17">
      <c r="A66" s="3">
        <v>64</v>
      </c>
      <c r="B66" s="10" t="s">
        <v>1687</v>
      </c>
      <c r="C66" s="10" t="s">
        <v>1688</v>
      </c>
      <c r="D66" s="10" t="s">
        <v>325</v>
      </c>
      <c r="E66" s="10" t="s">
        <v>1689</v>
      </c>
      <c r="F66" s="121" t="s">
        <v>124</v>
      </c>
      <c r="G66" s="10" t="s">
        <v>36</v>
      </c>
      <c r="H66" s="72">
        <v>100005</v>
      </c>
      <c r="I66" s="10" t="s">
        <v>398</v>
      </c>
      <c r="J66" s="142" t="s">
        <v>44</v>
      </c>
      <c r="K66" s="142" t="s">
        <v>44</v>
      </c>
      <c r="L66" s="4"/>
      <c r="M66" s="4"/>
      <c r="N66" s="4"/>
      <c r="O66" s="4"/>
      <c r="P66" s="4">
        <f t="shared" si="3"/>
        <v>0</v>
      </c>
      <c r="Q66" s="149">
        <f>H66-P66</f>
        <v>100005</v>
      </c>
    </row>
    <row r="67" spans="1:17">
      <c r="A67" s="3">
        <v>65</v>
      </c>
      <c r="B67" s="10" t="s">
        <v>1690</v>
      </c>
      <c r="C67" s="10" t="s">
        <v>1691</v>
      </c>
      <c r="D67" s="10" t="s">
        <v>33</v>
      </c>
      <c r="E67" s="10" t="s">
        <v>1692</v>
      </c>
      <c r="F67" s="10" t="s">
        <v>1563</v>
      </c>
      <c r="G67" s="10" t="s">
        <v>52</v>
      </c>
      <c r="H67" s="72">
        <v>204000</v>
      </c>
      <c r="I67" s="10" t="s">
        <v>398</v>
      </c>
      <c r="J67" s="142" t="s">
        <v>44</v>
      </c>
      <c r="K67" s="142" t="s">
        <v>44</v>
      </c>
      <c r="L67" s="4"/>
      <c r="M67" s="76">
        <f>-1*4000</f>
        <v>-4000</v>
      </c>
      <c r="N67" s="76">
        <f>M67*11%</f>
        <v>-440</v>
      </c>
      <c r="O67" s="76">
        <f>-M67*2%</f>
        <v>80</v>
      </c>
      <c r="P67" s="4">
        <v>0</v>
      </c>
      <c r="Q67" s="149">
        <f>H67+M67+N67+O67</f>
        <v>199640</v>
      </c>
    </row>
    <row r="68" spans="1:17">
      <c r="A68" s="3">
        <v>66</v>
      </c>
      <c r="B68" s="10" t="s">
        <v>1693</v>
      </c>
      <c r="C68" s="10" t="s">
        <v>1694</v>
      </c>
      <c r="D68" s="10" t="s">
        <v>325</v>
      </c>
      <c r="E68" s="10" t="s">
        <v>1695</v>
      </c>
      <c r="F68" s="10" t="s">
        <v>1563</v>
      </c>
      <c r="G68" s="10" t="s">
        <v>52</v>
      </c>
      <c r="H68" s="72">
        <v>104000</v>
      </c>
      <c r="I68" s="10" t="s">
        <v>398</v>
      </c>
      <c r="J68" s="142" t="s">
        <v>44</v>
      </c>
      <c r="K68" s="142" t="s">
        <v>44</v>
      </c>
      <c r="L68" s="4"/>
      <c r="M68" s="76">
        <f>-1*4000</f>
        <v>-4000</v>
      </c>
      <c r="N68" s="76">
        <f>M68*11%</f>
        <v>-440</v>
      </c>
      <c r="O68" s="76">
        <f>-M68*2%</f>
        <v>80</v>
      </c>
      <c r="P68" s="4">
        <v>0</v>
      </c>
      <c r="Q68" s="149">
        <f>H68+M68+N68+O68</f>
        <v>99640</v>
      </c>
    </row>
    <row r="69" spans="1:17">
      <c r="A69" s="3">
        <v>67</v>
      </c>
      <c r="B69" s="10" t="s">
        <v>1696</v>
      </c>
      <c r="C69" s="124" t="s">
        <v>570</v>
      </c>
      <c r="D69" s="124" t="s">
        <v>325</v>
      </c>
      <c r="E69" s="124" t="s">
        <v>1697</v>
      </c>
      <c r="F69" s="121" t="s">
        <v>124</v>
      </c>
      <c r="G69" s="121" t="s">
        <v>36</v>
      </c>
      <c r="H69" s="125">
        <v>550043</v>
      </c>
      <c r="I69" s="62" t="s">
        <v>1698</v>
      </c>
      <c r="J69" s="154" t="s">
        <v>44</v>
      </c>
      <c r="K69" s="142" t="s">
        <v>44</v>
      </c>
      <c r="L69" s="4"/>
      <c r="M69" s="4"/>
      <c r="N69" s="4"/>
      <c r="O69" s="4"/>
      <c r="P69" s="4">
        <f t="shared" ref="P69:P98" si="5">SUM(M69:O69)</f>
        <v>0</v>
      </c>
      <c r="Q69" s="149">
        <f t="shared" ref="Q69:Q78" si="6">H69-P69</f>
        <v>550043</v>
      </c>
    </row>
    <row r="70" spans="1:17">
      <c r="A70" s="3">
        <v>68</v>
      </c>
      <c r="B70" s="10" t="s">
        <v>1699</v>
      </c>
      <c r="C70" s="124" t="s">
        <v>570</v>
      </c>
      <c r="D70" s="124" t="s">
        <v>325</v>
      </c>
      <c r="E70" s="121" t="s">
        <v>1700</v>
      </c>
      <c r="F70" s="121" t="s">
        <v>124</v>
      </c>
      <c r="G70" s="121" t="s">
        <v>36</v>
      </c>
      <c r="H70" s="128">
        <v>100000</v>
      </c>
      <c r="I70" s="121" t="s">
        <v>53</v>
      </c>
      <c r="J70" s="142" t="s">
        <v>44</v>
      </c>
      <c r="K70" s="142" t="s">
        <v>44</v>
      </c>
      <c r="L70" s="4"/>
      <c r="M70" s="4"/>
      <c r="N70" s="4"/>
      <c r="O70" s="4"/>
      <c r="P70" s="4">
        <f t="shared" si="5"/>
        <v>0</v>
      </c>
      <c r="Q70" s="149">
        <f t="shared" si="6"/>
        <v>100000</v>
      </c>
    </row>
    <row r="71" spans="1:17">
      <c r="A71" s="3">
        <v>69</v>
      </c>
      <c r="B71" s="10" t="s">
        <v>1701</v>
      </c>
      <c r="C71" s="124" t="s">
        <v>570</v>
      </c>
      <c r="D71" s="121"/>
      <c r="E71" s="140" t="s">
        <v>1702</v>
      </c>
      <c r="F71" s="121" t="s">
        <v>124</v>
      </c>
      <c r="G71" s="121" t="s">
        <v>36</v>
      </c>
      <c r="H71" s="128">
        <v>100043</v>
      </c>
      <c r="I71" s="121" t="s">
        <v>53</v>
      </c>
      <c r="J71" s="142" t="s">
        <v>44</v>
      </c>
      <c r="K71" s="142" t="s">
        <v>44</v>
      </c>
      <c r="L71" s="4"/>
      <c r="M71" s="4"/>
      <c r="N71" s="4"/>
      <c r="O71" s="4"/>
      <c r="P71" s="4">
        <f t="shared" si="5"/>
        <v>0</v>
      </c>
      <c r="Q71" s="149">
        <f t="shared" si="6"/>
        <v>100043</v>
      </c>
    </row>
    <row r="72" spans="1:17">
      <c r="A72" s="3">
        <v>70</v>
      </c>
      <c r="B72" s="121" t="s">
        <v>1703</v>
      </c>
      <c r="C72" s="121" t="s">
        <v>570</v>
      </c>
      <c r="D72" s="121"/>
      <c r="E72" s="121" t="s">
        <v>1704</v>
      </c>
      <c r="F72" s="121" t="s">
        <v>124</v>
      </c>
      <c r="G72" s="121" t="s">
        <v>36</v>
      </c>
      <c r="H72" s="128">
        <v>100043</v>
      </c>
      <c r="I72" s="121" t="s">
        <v>53</v>
      </c>
      <c r="J72" s="142" t="s">
        <v>44</v>
      </c>
      <c r="K72" s="142" t="s">
        <v>44</v>
      </c>
      <c r="L72" s="4"/>
      <c r="M72" s="4"/>
      <c r="N72" s="4"/>
      <c r="O72" s="4"/>
      <c r="P72" s="4">
        <f t="shared" si="5"/>
        <v>0</v>
      </c>
      <c r="Q72" s="149">
        <f t="shared" si="6"/>
        <v>100043</v>
      </c>
    </row>
    <row r="73" spans="1:17">
      <c r="A73" s="3">
        <v>71</v>
      </c>
      <c r="B73" s="114" t="s">
        <v>1705</v>
      </c>
      <c r="C73" s="114" t="s">
        <v>570</v>
      </c>
      <c r="D73" s="114"/>
      <c r="E73" s="114" t="s">
        <v>1706</v>
      </c>
      <c r="F73" s="114" t="s">
        <v>124</v>
      </c>
      <c r="G73" s="114" t="s">
        <v>36</v>
      </c>
      <c r="H73" s="115">
        <v>100043</v>
      </c>
      <c r="I73" s="114" t="s">
        <v>53</v>
      </c>
      <c r="J73" s="193" t="s">
        <v>44</v>
      </c>
      <c r="K73" s="193" t="s">
        <v>44</v>
      </c>
      <c r="L73" s="6"/>
      <c r="M73" s="6"/>
      <c r="N73" s="6"/>
      <c r="O73" s="6"/>
      <c r="P73" s="4">
        <f t="shared" si="5"/>
        <v>0</v>
      </c>
      <c r="Q73" s="183">
        <f t="shared" si="6"/>
        <v>100043</v>
      </c>
    </row>
    <row r="74" spans="1:17">
      <c r="A74" s="3">
        <v>72</v>
      </c>
      <c r="B74" s="195">
        <v>44748</v>
      </c>
      <c r="C74" s="196" t="s">
        <v>32</v>
      </c>
      <c r="D74" s="196" t="s">
        <v>49</v>
      </c>
      <c r="E74" s="197" t="s">
        <v>921</v>
      </c>
      <c r="F74" s="196" t="s">
        <v>124</v>
      </c>
      <c r="G74" s="196" t="s">
        <v>36</v>
      </c>
      <c r="H74" s="198">
        <v>62180</v>
      </c>
      <c r="I74" s="199" t="s">
        <v>922</v>
      </c>
      <c r="J74" s="194" t="s">
        <v>44</v>
      </c>
      <c r="K74" s="193" t="s">
        <v>44</v>
      </c>
      <c r="L74" s="200"/>
      <c r="M74" s="200"/>
      <c r="N74" s="200"/>
      <c r="O74" s="200"/>
      <c r="P74" s="4">
        <f t="shared" si="5"/>
        <v>0</v>
      </c>
      <c r="Q74" s="183">
        <f t="shared" si="6"/>
        <v>62180</v>
      </c>
    </row>
    <row r="75" spans="1:17">
      <c r="A75" s="3">
        <v>73</v>
      </c>
      <c r="B75" s="201">
        <v>44750.474305555559</v>
      </c>
      <c r="C75" s="196" t="s">
        <v>570</v>
      </c>
      <c r="D75" s="196"/>
      <c r="E75" s="196" t="s">
        <v>1707</v>
      </c>
      <c r="F75" s="196" t="s">
        <v>124</v>
      </c>
      <c r="G75" s="196" t="s">
        <v>36</v>
      </c>
      <c r="H75" s="198">
        <v>100043</v>
      </c>
      <c r="I75" s="199" t="s">
        <v>1708</v>
      </c>
      <c r="J75" s="194" t="s">
        <v>44</v>
      </c>
      <c r="K75" s="193" t="s">
        <v>44</v>
      </c>
      <c r="L75" s="200"/>
      <c r="M75" s="200"/>
      <c r="N75" s="200"/>
      <c r="O75" s="200"/>
      <c r="P75" s="4">
        <f t="shared" si="5"/>
        <v>0</v>
      </c>
      <c r="Q75" s="183">
        <f t="shared" si="6"/>
        <v>100043</v>
      </c>
    </row>
    <row r="76" spans="1:17">
      <c r="A76" s="3">
        <v>74</v>
      </c>
      <c r="B76" s="201">
        <v>44750.474305555559</v>
      </c>
      <c r="C76" s="196" t="s">
        <v>570</v>
      </c>
      <c r="D76" s="196"/>
      <c r="E76" s="196" t="s">
        <v>1709</v>
      </c>
      <c r="F76" s="196" t="s">
        <v>124</v>
      </c>
      <c r="G76" s="196" t="s">
        <v>36</v>
      </c>
      <c r="H76" s="198">
        <v>200000</v>
      </c>
      <c r="I76" s="199" t="s">
        <v>1710</v>
      </c>
      <c r="J76" s="194" t="s">
        <v>44</v>
      </c>
      <c r="K76" s="193" t="s">
        <v>44</v>
      </c>
      <c r="L76" s="207"/>
      <c r="M76" s="200"/>
      <c r="N76" s="200"/>
      <c r="O76" s="200"/>
      <c r="P76" s="4">
        <f t="shared" si="5"/>
        <v>0</v>
      </c>
      <c r="Q76" s="183">
        <f t="shared" si="6"/>
        <v>200000</v>
      </c>
    </row>
    <row r="77" spans="1:17">
      <c r="A77" s="3">
        <v>75</v>
      </c>
      <c r="B77" s="201">
        <v>44750.554861111108</v>
      </c>
      <c r="C77" s="196" t="s">
        <v>570</v>
      </c>
      <c r="D77" s="196"/>
      <c r="E77" s="196" t="s">
        <v>1711</v>
      </c>
      <c r="F77" s="196" t="s">
        <v>124</v>
      </c>
      <c r="G77" s="196" t="s">
        <v>36</v>
      </c>
      <c r="H77" s="198">
        <v>100043</v>
      </c>
      <c r="I77" s="196" t="s">
        <v>53</v>
      </c>
      <c r="J77" s="206" t="s">
        <v>44</v>
      </c>
      <c r="K77" s="193" t="s">
        <v>44</v>
      </c>
      <c r="L77" s="200"/>
      <c r="M77" s="205"/>
      <c r="N77" s="200"/>
      <c r="O77" s="200"/>
      <c r="P77" s="4">
        <f t="shared" si="5"/>
        <v>0</v>
      </c>
      <c r="Q77" s="183">
        <f t="shared" si="6"/>
        <v>100043</v>
      </c>
    </row>
    <row r="78" spans="1:17">
      <c r="A78" s="3">
        <v>76</v>
      </c>
      <c r="B78" s="201">
        <v>44750.537499999999</v>
      </c>
      <c r="C78" s="196" t="s">
        <v>570</v>
      </c>
      <c r="D78" s="196"/>
      <c r="E78" s="196" t="s">
        <v>1712</v>
      </c>
      <c r="F78" s="196" t="s">
        <v>124</v>
      </c>
      <c r="G78" s="196" t="s">
        <v>36</v>
      </c>
      <c r="H78" s="198">
        <v>100005</v>
      </c>
      <c r="I78" s="196" t="s">
        <v>53</v>
      </c>
      <c r="J78" s="206" t="s">
        <v>44</v>
      </c>
      <c r="K78" s="193" t="s">
        <v>44</v>
      </c>
      <c r="L78" s="200"/>
      <c r="M78" s="205"/>
      <c r="N78" s="200"/>
      <c r="O78" s="200"/>
      <c r="P78" s="4">
        <f t="shared" si="5"/>
        <v>0</v>
      </c>
      <c r="Q78" s="183">
        <f t="shared" si="6"/>
        <v>100005</v>
      </c>
    </row>
    <row r="79" spans="1:17">
      <c r="A79" s="3">
        <v>77</v>
      </c>
      <c r="B79" s="202">
        <v>44750.458333333336</v>
      </c>
      <c r="C79" s="203" t="s">
        <v>1713</v>
      </c>
      <c r="D79" s="203" t="s">
        <v>325</v>
      </c>
      <c r="E79" s="203" t="s">
        <v>1714</v>
      </c>
      <c r="F79" s="196" t="s">
        <v>51</v>
      </c>
      <c r="G79" s="203" t="s">
        <v>52</v>
      </c>
      <c r="H79" s="198">
        <v>104000</v>
      </c>
      <c r="I79" s="196" t="s">
        <v>53</v>
      </c>
      <c r="J79" s="206" t="s">
        <v>44</v>
      </c>
      <c r="K79" s="193" t="s">
        <v>44</v>
      </c>
      <c r="L79" s="200"/>
      <c r="M79" s="76">
        <f>-1*4000</f>
        <v>-4000</v>
      </c>
      <c r="N79" s="76">
        <f>M79*11%</f>
        <v>-440</v>
      </c>
      <c r="O79" s="76">
        <f>-M79*2%</f>
        <v>80</v>
      </c>
      <c r="P79" s="4">
        <v>0</v>
      </c>
      <c r="Q79" s="149">
        <f>H79+M79+N79+O79</f>
        <v>99640</v>
      </c>
    </row>
    <row r="80" spans="1:17">
      <c r="A80" s="3">
        <v>78</v>
      </c>
      <c r="B80" s="216">
        <v>44750.699305555558</v>
      </c>
      <c r="C80" s="217" t="s">
        <v>570</v>
      </c>
      <c r="D80" s="218"/>
      <c r="E80" s="214" t="s">
        <v>1715</v>
      </c>
      <c r="F80" s="217" t="s">
        <v>124</v>
      </c>
      <c r="G80" s="217" t="s">
        <v>36</v>
      </c>
      <c r="H80" s="219">
        <v>100000</v>
      </c>
      <c r="I80" s="214" t="s">
        <v>53</v>
      </c>
      <c r="J80" s="220" t="s">
        <v>44</v>
      </c>
      <c r="K80" s="193" t="s">
        <v>44</v>
      </c>
      <c r="L80" s="207"/>
      <c r="M80" s="221"/>
      <c r="N80" s="207"/>
      <c r="O80" s="207"/>
      <c r="P80" s="4">
        <f t="shared" si="5"/>
        <v>0</v>
      </c>
      <c r="Q80" s="183">
        <f>H80-P80</f>
        <v>100000</v>
      </c>
    </row>
    <row r="81" spans="1:18">
      <c r="A81" s="3">
        <v>79</v>
      </c>
      <c r="B81" s="151" t="s">
        <v>1716</v>
      </c>
      <c r="C81" s="121" t="s">
        <v>570</v>
      </c>
      <c r="D81" s="121" t="s">
        <v>33</v>
      </c>
      <c r="E81" s="121" t="s">
        <v>1717</v>
      </c>
      <c r="F81" s="121" t="s">
        <v>124</v>
      </c>
      <c r="G81" s="121" t="s">
        <v>36</v>
      </c>
      <c r="H81" s="128">
        <v>100043</v>
      </c>
      <c r="I81" s="121" t="s">
        <v>53</v>
      </c>
      <c r="J81" s="142" t="s">
        <v>44</v>
      </c>
      <c r="K81" s="193" t="s">
        <v>44</v>
      </c>
      <c r="L81" s="4"/>
      <c r="M81" s="4"/>
      <c r="N81" s="4"/>
      <c r="O81" s="4"/>
      <c r="P81" s="4">
        <f t="shared" si="5"/>
        <v>0</v>
      </c>
      <c r="Q81" s="183">
        <f>H81-P81</f>
        <v>100043</v>
      </c>
    </row>
    <row r="82" spans="1:18">
      <c r="A82" s="3">
        <v>80</v>
      </c>
      <c r="B82" s="151" t="s">
        <v>1718</v>
      </c>
      <c r="C82" s="121" t="s">
        <v>570</v>
      </c>
      <c r="D82" s="4" t="s">
        <v>546</v>
      </c>
      <c r="E82" s="4" t="s">
        <v>1719</v>
      </c>
      <c r="F82" s="121" t="s">
        <v>124</v>
      </c>
      <c r="G82" s="121" t="s">
        <v>36</v>
      </c>
      <c r="H82" s="128">
        <v>100043</v>
      </c>
      <c r="I82" s="121" t="s">
        <v>53</v>
      </c>
      <c r="J82" s="142" t="s">
        <v>44</v>
      </c>
      <c r="K82" s="193" t="s">
        <v>44</v>
      </c>
      <c r="L82" s="4"/>
      <c r="M82" s="4"/>
      <c r="N82" s="4"/>
      <c r="O82" s="4"/>
      <c r="P82" s="4">
        <f t="shared" si="5"/>
        <v>0</v>
      </c>
      <c r="Q82" s="183">
        <f>H82-P82</f>
        <v>100043</v>
      </c>
    </row>
    <row r="83" spans="1:18">
      <c r="A83" s="3">
        <v>81</v>
      </c>
      <c r="B83" s="10" t="s">
        <v>1720</v>
      </c>
      <c r="C83" s="10" t="s">
        <v>1721</v>
      </c>
      <c r="D83" s="10" t="s">
        <v>49</v>
      </c>
      <c r="E83" s="10" t="s">
        <v>1722</v>
      </c>
      <c r="F83" s="121" t="s">
        <v>124</v>
      </c>
      <c r="G83" s="10" t="s">
        <v>36</v>
      </c>
      <c r="H83" s="10">
        <v>100005</v>
      </c>
      <c r="I83" s="10" t="s">
        <v>398</v>
      </c>
      <c r="J83" s="142" t="s">
        <v>44</v>
      </c>
      <c r="K83" s="193" t="s">
        <v>44</v>
      </c>
      <c r="L83" s="4"/>
      <c r="M83" s="4"/>
      <c r="N83" s="4"/>
      <c r="O83" s="4"/>
      <c r="P83" s="4">
        <f t="shared" si="5"/>
        <v>0</v>
      </c>
      <c r="Q83" s="183">
        <f>H83-P83</f>
        <v>100005</v>
      </c>
    </row>
    <row r="84" spans="1:18">
      <c r="A84" s="3">
        <v>82</v>
      </c>
      <c r="B84" s="10" t="s">
        <v>1723</v>
      </c>
      <c r="C84" s="10" t="s">
        <v>1724</v>
      </c>
      <c r="D84" s="10" t="s">
        <v>49</v>
      </c>
      <c r="E84" s="10" t="s">
        <v>1725</v>
      </c>
      <c r="F84" s="10" t="s">
        <v>51</v>
      </c>
      <c r="G84" s="10" t="s">
        <v>321</v>
      </c>
      <c r="H84" s="10">
        <v>101500</v>
      </c>
      <c r="I84" s="10" t="s">
        <v>398</v>
      </c>
      <c r="J84" s="142" t="s">
        <v>44</v>
      </c>
      <c r="K84" s="193" t="s">
        <v>44</v>
      </c>
      <c r="L84" s="149">
        <f>-1.67%*H84</f>
        <v>-1695.05</v>
      </c>
      <c r="M84" s="149">
        <f>-0.15%*H84</f>
        <v>-152.25</v>
      </c>
      <c r="N84" s="149">
        <f>11%*M84</f>
        <v>-16.747499999999999</v>
      </c>
      <c r="O84" s="149">
        <f>-2%*M84</f>
        <v>3.0449999999999999</v>
      </c>
      <c r="P84" s="4">
        <v>0</v>
      </c>
      <c r="Q84" s="149">
        <f>H84+L84+M84+N84+O84</f>
        <v>99638.997499999998</v>
      </c>
      <c r="R84" s="155"/>
    </row>
    <row r="85" spans="1:18">
      <c r="A85" s="3">
        <v>83</v>
      </c>
      <c r="B85" s="10" t="s">
        <v>1726</v>
      </c>
      <c r="C85" s="10" t="s">
        <v>1727</v>
      </c>
      <c r="D85" s="10" t="s">
        <v>454</v>
      </c>
      <c r="E85" s="10" t="s">
        <v>1728</v>
      </c>
      <c r="F85" s="10" t="s">
        <v>51</v>
      </c>
      <c r="G85" s="10" t="s">
        <v>605</v>
      </c>
      <c r="H85" s="10">
        <v>203000</v>
      </c>
      <c r="I85" s="10" t="s">
        <v>398</v>
      </c>
      <c r="J85" s="142" t="s">
        <v>44</v>
      </c>
      <c r="K85" s="193" t="s">
        <v>44</v>
      </c>
      <c r="L85" s="4"/>
      <c r="M85" s="256">
        <f>-1.5%*H85</f>
        <v>-3045</v>
      </c>
      <c r="N85" s="256">
        <f>11%*M85</f>
        <v>-334.95</v>
      </c>
      <c r="O85" s="4">
        <v>0</v>
      </c>
      <c r="P85" s="4">
        <v>0</v>
      </c>
      <c r="Q85" s="149">
        <f>H85+L85+M85+N85+O85</f>
        <v>199620.05</v>
      </c>
    </row>
    <row r="86" spans="1:18">
      <c r="A86" s="3">
        <v>84</v>
      </c>
      <c r="B86" s="10" t="s">
        <v>1729</v>
      </c>
      <c r="C86" s="10" t="s">
        <v>1730</v>
      </c>
      <c r="D86" s="10" t="s">
        <v>49</v>
      </c>
      <c r="E86" s="10" t="s">
        <v>1731</v>
      </c>
      <c r="F86" s="121" t="s">
        <v>124</v>
      </c>
      <c r="G86" s="10" t="s">
        <v>36</v>
      </c>
      <c r="H86" s="10">
        <v>100004</v>
      </c>
      <c r="I86" s="10" t="s">
        <v>398</v>
      </c>
      <c r="J86" s="142" t="s">
        <v>44</v>
      </c>
      <c r="K86" s="193" t="s">
        <v>44</v>
      </c>
      <c r="L86" s="4"/>
      <c r="M86" s="4"/>
      <c r="N86" s="4"/>
      <c r="O86" s="4"/>
      <c r="P86" s="4">
        <f t="shared" si="5"/>
        <v>0</v>
      </c>
      <c r="Q86" s="183">
        <f>H86-P86</f>
        <v>100004</v>
      </c>
    </row>
    <row r="87" spans="1:18">
      <c r="A87" s="3">
        <v>85</v>
      </c>
      <c r="B87" s="10" t="s">
        <v>1732</v>
      </c>
      <c r="C87" s="10" t="s">
        <v>1733</v>
      </c>
      <c r="D87" s="10" t="s">
        <v>454</v>
      </c>
      <c r="E87" s="10" t="s">
        <v>1734</v>
      </c>
      <c r="F87" s="10" t="s">
        <v>51</v>
      </c>
      <c r="G87" s="10" t="s">
        <v>321</v>
      </c>
      <c r="H87" s="10">
        <v>101500</v>
      </c>
      <c r="I87" s="10" t="s">
        <v>398</v>
      </c>
      <c r="J87" s="142" t="s">
        <v>44</v>
      </c>
      <c r="K87" s="193" t="s">
        <v>44</v>
      </c>
      <c r="L87" s="149">
        <f>-1.67%*H87</f>
        <v>-1695.05</v>
      </c>
      <c r="M87" s="149">
        <f>-0.15%*H87</f>
        <v>-152.25</v>
      </c>
      <c r="N87" s="149">
        <f>11%*M87</f>
        <v>-16.747499999999999</v>
      </c>
      <c r="O87" s="149">
        <f>-2%*M87</f>
        <v>3.0449999999999999</v>
      </c>
      <c r="P87" s="4">
        <v>0</v>
      </c>
      <c r="Q87" s="149">
        <f>H87+L87+M87+N87+O87</f>
        <v>99638.997499999998</v>
      </c>
    </row>
    <row r="88" spans="1:18">
      <c r="A88" s="3">
        <v>86</v>
      </c>
      <c r="B88" s="121" t="s">
        <v>1735</v>
      </c>
      <c r="C88" s="121" t="s">
        <v>570</v>
      </c>
      <c r="D88" s="121" t="s">
        <v>325</v>
      </c>
      <c r="E88" s="121" t="s">
        <v>1736</v>
      </c>
      <c r="F88" s="121" t="s">
        <v>124</v>
      </c>
      <c r="G88" s="121" t="s">
        <v>36</v>
      </c>
      <c r="H88" s="128">
        <v>1000000</v>
      </c>
      <c r="I88" s="12" t="s">
        <v>1737</v>
      </c>
      <c r="J88" s="142" t="s">
        <v>44</v>
      </c>
      <c r="K88" s="193" t="s">
        <v>44</v>
      </c>
      <c r="L88" s="4"/>
      <c r="M88" s="4"/>
      <c r="N88" s="4"/>
      <c r="O88" s="4"/>
      <c r="P88" s="4">
        <f t="shared" si="5"/>
        <v>0</v>
      </c>
      <c r="Q88" s="183">
        <f t="shared" ref="Q88:Q108" si="7">H88-P88</f>
        <v>1000000</v>
      </c>
    </row>
    <row r="89" spans="1:18">
      <c r="A89" s="3">
        <v>87</v>
      </c>
      <c r="B89" s="121" t="s">
        <v>1738</v>
      </c>
      <c r="C89" s="121" t="s">
        <v>570</v>
      </c>
      <c r="D89" s="121"/>
      <c r="E89" s="121" t="s">
        <v>1739</v>
      </c>
      <c r="F89" s="121" t="s">
        <v>124</v>
      </c>
      <c r="G89" s="121" t="s">
        <v>36</v>
      </c>
      <c r="H89" s="128">
        <v>152543</v>
      </c>
      <c r="I89" s="62" t="s">
        <v>1740</v>
      </c>
      <c r="J89" s="142" t="s">
        <v>44</v>
      </c>
      <c r="K89" s="193" t="s">
        <v>44</v>
      </c>
      <c r="L89" s="4"/>
      <c r="M89" s="4"/>
      <c r="N89" s="4"/>
      <c r="O89" s="4"/>
      <c r="P89" s="4">
        <f t="shared" si="5"/>
        <v>0</v>
      </c>
      <c r="Q89" s="183">
        <f t="shared" si="7"/>
        <v>152543</v>
      </c>
    </row>
    <row r="90" spans="1:18">
      <c r="A90" s="3">
        <v>88</v>
      </c>
      <c r="B90" s="121" t="s">
        <v>1741</v>
      </c>
      <c r="C90" s="121" t="s">
        <v>570</v>
      </c>
      <c r="D90" s="121"/>
      <c r="E90" s="121" t="s">
        <v>1742</v>
      </c>
      <c r="F90" s="121" t="s">
        <v>124</v>
      </c>
      <c r="G90" s="121" t="s">
        <v>36</v>
      </c>
      <c r="H90" s="128">
        <v>100043</v>
      </c>
      <c r="I90" s="62" t="s">
        <v>1743</v>
      </c>
      <c r="J90" s="142" t="s">
        <v>44</v>
      </c>
      <c r="K90" s="193" t="s">
        <v>44</v>
      </c>
      <c r="L90" s="4"/>
      <c r="M90" s="4"/>
      <c r="N90" s="4"/>
      <c r="O90" s="4"/>
      <c r="P90" s="4">
        <f t="shared" si="5"/>
        <v>0</v>
      </c>
      <c r="Q90" s="183">
        <f t="shared" si="7"/>
        <v>100043</v>
      </c>
    </row>
    <row r="91" spans="1:18">
      <c r="A91" s="3">
        <v>89</v>
      </c>
      <c r="B91" s="121" t="s">
        <v>1744</v>
      </c>
      <c r="C91" s="121" t="s">
        <v>570</v>
      </c>
      <c r="D91" s="121"/>
      <c r="E91" s="139"/>
      <c r="F91" s="121" t="s">
        <v>124</v>
      </c>
      <c r="G91" s="121" t="s">
        <v>36</v>
      </c>
      <c r="H91" s="128">
        <v>100004</v>
      </c>
      <c r="I91" s="121" t="s">
        <v>53</v>
      </c>
      <c r="J91" s="142" t="s">
        <v>44</v>
      </c>
      <c r="K91" s="193" t="s">
        <v>44</v>
      </c>
      <c r="L91" s="4"/>
      <c r="M91" s="4"/>
      <c r="N91" s="4"/>
      <c r="O91" s="4"/>
      <c r="P91" s="4">
        <f t="shared" si="5"/>
        <v>0</v>
      </c>
      <c r="Q91" s="183">
        <f t="shared" si="7"/>
        <v>100004</v>
      </c>
    </row>
    <row r="92" spans="1:18">
      <c r="A92" s="3">
        <v>90</v>
      </c>
      <c r="B92" s="121" t="s">
        <v>1745</v>
      </c>
      <c r="C92" s="121" t="s">
        <v>570</v>
      </c>
      <c r="D92" s="121"/>
      <c r="E92" s="121" t="s">
        <v>1746</v>
      </c>
      <c r="F92" s="121" t="s">
        <v>124</v>
      </c>
      <c r="G92" s="121" t="s">
        <v>36</v>
      </c>
      <c r="H92" s="128">
        <v>100000</v>
      </c>
      <c r="I92" s="121" t="s">
        <v>53</v>
      </c>
      <c r="J92" s="142" t="s">
        <v>44</v>
      </c>
      <c r="K92" s="193" t="s">
        <v>44</v>
      </c>
      <c r="L92" s="4"/>
      <c r="M92" s="4"/>
      <c r="N92" s="4"/>
      <c r="O92" s="4"/>
      <c r="P92" s="4">
        <f t="shared" si="5"/>
        <v>0</v>
      </c>
      <c r="Q92" s="183">
        <f t="shared" si="7"/>
        <v>100000</v>
      </c>
    </row>
    <row r="93" spans="1:18">
      <c r="A93" s="3">
        <v>91</v>
      </c>
      <c r="B93" s="121" t="s">
        <v>1747</v>
      </c>
      <c r="C93" s="121" t="s">
        <v>570</v>
      </c>
      <c r="D93" s="121"/>
      <c r="E93" s="121" t="s">
        <v>1748</v>
      </c>
      <c r="F93" s="121" t="s">
        <v>124</v>
      </c>
      <c r="G93" s="121" t="s">
        <v>36</v>
      </c>
      <c r="H93" s="128">
        <v>100000</v>
      </c>
      <c r="I93" s="121" t="s">
        <v>53</v>
      </c>
      <c r="J93" s="142" t="s">
        <v>44</v>
      </c>
      <c r="K93" s="193" t="s">
        <v>44</v>
      </c>
      <c r="L93" s="4"/>
      <c r="M93" s="4"/>
      <c r="N93" s="4"/>
      <c r="O93" s="4"/>
      <c r="P93" s="4">
        <f t="shared" si="5"/>
        <v>0</v>
      </c>
      <c r="Q93" s="183">
        <f t="shared" si="7"/>
        <v>100000</v>
      </c>
    </row>
    <row r="94" spans="1:18">
      <c r="A94" s="3">
        <v>92</v>
      </c>
      <c r="B94" s="10" t="s">
        <v>1749</v>
      </c>
      <c r="C94" s="121" t="s">
        <v>570</v>
      </c>
      <c r="D94" s="121"/>
      <c r="E94" s="121" t="s">
        <v>1750</v>
      </c>
      <c r="F94" s="121" t="s">
        <v>124</v>
      </c>
      <c r="G94" s="121" t="s">
        <v>36</v>
      </c>
      <c r="H94" s="128">
        <v>200043</v>
      </c>
      <c r="I94" s="12" t="s">
        <v>1751</v>
      </c>
      <c r="J94" s="142" t="s">
        <v>44</v>
      </c>
      <c r="K94" s="193" t="s">
        <v>44</v>
      </c>
      <c r="L94" s="4"/>
      <c r="M94" s="4"/>
      <c r="N94" s="4"/>
      <c r="O94" s="4"/>
      <c r="P94" s="4">
        <f t="shared" si="5"/>
        <v>0</v>
      </c>
      <c r="Q94" s="183">
        <f t="shared" si="7"/>
        <v>200043</v>
      </c>
    </row>
    <row r="95" spans="1:18">
      <c r="A95" s="3">
        <v>93</v>
      </c>
      <c r="B95" s="10" t="s">
        <v>1752</v>
      </c>
      <c r="C95" s="121" t="s">
        <v>570</v>
      </c>
      <c r="D95" s="121"/>
      <c r="E95" s="121" t="s">
        <v>1753</v>
      </c>
      <c r="F95" s="121" t="s">
        <v>124</v>
      </c>
      <c r="G95" s="121" t="s">
        <v>36</v>
      </c>
      <c r="H95" s="128">
        <v>100000</v>
      </c>
      <c r="I95" s="12" t="s">
        <v>1754</v>
      </c>
      <c r="J95" s="142" t="s">
        <v>44</v>
      </c>
      <c r="K95" s="193" t="s">
        <v>44</v>
      </c>
      <c r="L95" s="4"/>
      <c r="M95" s="4"/>
      <c r="N95" s="4"/>
      <c r="O95" s="4"/>
      <c r="P95" s="4">
        <f t="shared" si="5"/>
        <v>0</v>
      </c>
      <c r="Q95" s="183">
        <f t="shared" si="7"/>
        <v>100000</v>
      </c>
    </row>
    <row r="96" spans="1:18">
      <c r="A96" s="3">
        <v>94</v>
      </c>
      <c r="B96" s="10" t="s">
        <v>1755</v>
      </c>
      <c r="C96" s="121" t="s">
        <v>570</v>
      </c>
      <c r="D96" s="121"/>
      <c r="E96" s="139"/>
      <c r="F96" s="114" t="s">
        <v>124</v>
      </c>
      <c r="G96" s="114" t="s">
        <v>36</v>
      </c>
      <c r="H96" s="115">
        <v>500043</v>
      </c>
      <c r="I96" s="114" t="s">
        <v>53</v>
      </c>
      <c r="J96" s="193" t="s">
        <v>44</v>
      </c>
      <c r="K96" s="193" t="s">
        <v>44</v>
      </c>
      <c r="L96" s="6"/>
      <c r="M96" s="6"/>
      <c r="N96" s="6"/>
      <c r="O96" s="6"/>
      <c r="P96" s="4">
        <f t="shared" si="5"/>
        <v>0</v>
      </c>
      <c r="Q96" s="183">
        <f t="shared" si="7"/>
        <v>500043</v>
      </c>
    </row>
    <row r="97" spans="1:18">
      <c r="A97" s="3">
        <v>95</v>
      </c>
      <c r="B97" s="10" t="s">
        <v>1756</v>
      </c>
      <c r="C97" s="121" t="s">
        <v>570</v>
      </c>
      <c r="D97" s="121"/>
      <c r="E97" s="222" t="s">
        <v>1757</v>
      </c>
      <c r="F97" s="121" t="s">
        <v>124</v>
      </c>
      <c r="G97" s="121" t="s">
        <v>36</v>
      </c>
      <c r="H97" s="128">
        <v>50043</v>
      </c>
      <c r="I97" s="121" t="s">
        <v>53</v>
      </c>
      <c r="J97" s="142" t="s">
        <v>44</v>
      </c>
      <c r="K97" s="193" t="s">
        <v>44</v>
      </c>
      <c r="L97" s="4"/>
      <c r="M97" s="4"/>
      <c r="N97" s="4"/>
      <c r="O97" s="4"/>
      <c r="P97" s="4">
        <f t="shared" si="5"/>
        <v>0</v>
      </c>
      <c r="Q97" s="149">
        <f t="shared" si="7"/>
        <v>50043</v>
      </c>
    </row>
    <row r="98" spans="1:18">
      <c r="A98" s="3">
        <v>96</v>
      </c>
      <c r="B98" s="10" t="s">
        <v>1758</v>
      </c>
      <c r="C98" s="121" t="s">
        <v>570</v>
      </c>
      <c r="D98" s="121"/>
      <c r="E98" s="222" t="s">
        <v>1759</v>
      </c>
      <c r="F98" s="121" t="s">
        <v>124</v>
      </c>
      <c r="G98" s="121" t="s">
        <v>36</v>
      </c>
      <c r="H98" s="128">
        <v>100000</v>
      </c>
      <c r="I98" s="121" t="s">
        <v>53</v>
      </c>
      <c r="J98" s="142" t="s">
        <v>44</v>
      </c>
      <c r="K98" s="193" t="s">
        <v>44</v>
      </c>
      <c r="L98" s="4"/>
      <c r="M98" s="4"/>
      <c r="N98" s="4"/>
      <c r="O98" s="4"/>
      <c r="P98" s="4">
        <f t="shared" si="5"/>
        <v>0</v>
      </c>
      <c r="Q98" s="149">
        <f t="shared" si="7"/>
        <v>100000</v>
      </c>
    </row>
    <row r="99" spans="1:18">
      <c r="A99" s="3">
        <v>97</v>
      </c>
      <c r="B99" s="10" t="s">
        <v>1760</v>
      </c>
      <c r="C99" s="121" t="s">
        <v>570</v>
      </c>
      <c r="D99" s="121"/>
      <c r="E99" s="223" t="s">
        <v>1761</v>
      </c>
      <c r="F99" s="121" t="s">
        <v>124</v>
      </c>
      <c r="G99" s="121" t="s">
        <v>36</v>
      </c>
      <c r="H99" s="128">
        <v>250043</v>
      </c>
      <c r="I99" s="121" t="s">
        <v>53</v>
      </c>
      <c r="J99" s="142" t="s">
        <v>44</v>
      </c>
      <c r="K99" s="193" t="s">
        <v>44</v>
      </c>
      <c r="L99" s="4"/>
      <c r="M99" s="4"/>
      <c r="N99" s="4"/>
      <c r="O99" s="4"/>
      <c r="P99" s="4">
        <f t="shared" ref="P99:P100" si="8">SUM(M99:O99)</f>
        <v>0</v>
      </c>
      <c r="Q99" s="149">
        <f t="shared" si="7"/>
        <v>250043</v>
      </c>
    </row>
    <row r="100" spans="1:18">
      <c r="A100" s="3">
        <v>98</v>
      </c>
      <c r="B100" s="10" t="s">
        <v>1762</v>
      </c>
      <c r="C100" s="121" t="s">
        <v>570</v>
      </c>
      <c r="D100" s="121"/>
      <c r="E100" s="121" t="s">
        <v>1763</v>
      </c>
      <c r="F100" s="121" t="s">
        <v>124</v>
      </c>
      <c r="G100" s="121" t="s">
        <v>36</v>
      </c>
      <c r="H100" s="128">
        <v>100043</v>
      </c>
      <c r="I100" s="62" t="s">
        <v>1764</v>
      </c>
      <c r="J100" s="142" t="s">
        <v>44</v>
      </c>
      <c r="K100" s="193" t="s">
        <v>44</v>
      </c>
      <c r="L100" s="6"/>
      <c r="M100" s="6"/>
      <c r="N100" s="6"/>
      <c r="O100" s="6"/>
      <c r="P100" s="6">
        <f t="shared" si="8"/>
        <v>0</v>
      </c>
      <c r="Q100" s="149">
        <f t="shared" si="7"/>
        <v>100043</v>
      </c>
    </row>
    <row r="101" spans="1:18">
      <c r="A101" s="3">
        <v>99</v>
      </c>
      <c r="B101" s="10" t="s">
        <v>1765</v>
      </c>
      <c r="C101" s="121" t="s">
        <v>570</v>
      </c>
      <c r="D101" s="121"/>
      <c r="E101" s="121" t="s">
        <v>1766</v>
      </c>
      <c r="F101" s="121" t="s">
        <v>124</v>
      </c>
      <c r="G101" s="121" t="s">
        <v>36</v>
      </c>
      <c r="H101" s="128">
        <v>100000</v>
      </c>
      <c r="I101" s="222" t="s">
        <v>398</v>
      </c>
      <c r="J101" s="215" t="s">
        <v>44</v>
      </c>
      <c r="K101" s="193" t="s">
        <v>44</v>
      </c>
      <c r="L101" s="6"/>
      <c r="M101" s="6"/>
      <c r="N101" s="6"/>
      <c r="O101" s="6"/>
      <c r="P101" s="6">
        <f t="shared" ref="P101:P108" si="9">SUM(M101:O101)</f>
        <v>0</v>
      </c>
      <c r="Q101" s="149">
        <f t="shared" si="7"/>
        <v>100000</v>
      </c>
    </row>
    <row r="102" spans="1:18">
      <c r="A102" s="3">
        <v>100</v>
      </c>
      <c r="B102" s="121" t="s">
        <v>1767</v>
      </c>
      <c r="C102" s="121"/>
      <c r="D102" s="121"/>
      <c r="E102" s="140" t="s">
        <v>1768</v>
      </c>
      <c r="F102" s="121" t="s">
        <v>124</v>
      </c>
      <c r="G102" s="121" t="s">
        <v>36</v>
      </c>
      <c r="H102" s="128">
        <v>300000</v>
      </c>
      <c r="I102" s="121" t="s">
        <v>53</v>
      </c>
      <c r="J102" s="215" t="s">
        <v>44</v>
      </c>
      <c r="K102" s="193" t="s">
        <v>44</v>
      </c>
      <c r="L102" s="4"/>
      <c r="M102" s="4"/>
      <c r="N102" s="4"/>
      <c r="O102" s="4"/>
      <c r="P102" s="6">
        <f t="shared" si="9"/>
        <v>0</v>
      </c>
      <c r="Q102" s="149">
        <f t="shared" si="7"/>
        <v>300000</v>
      </c>
    </row>
    <row r="103" spans="1:18">
      <c r="A103" s="3">
        <v>101</v>
      </c>
      <c r="B103" s="121" t="s">
        <v>1769</v>
      </c>
      <c r="C103" s="121" t="s">
        <v>570</v>
      </c>
      <c r="D103" s="121"/>
      <c r="E103" s="121" t="s">
        <v>1770</v>
      </c>
      <c r="F103" s="121" t="s">
        <v>124</v>
      </c>
      <c r="G103" s="121" t="s">
        <v>36</v>
      </c>
      <c r="H103" s="128">
        <v>500000</v>
      </c>
      <c r="I103" s="62" t="s">
        <v>1771</v>
      </c>
      <c r="J103" s="215" t="s">
        <v>44</v>
      </c>
      <c r="K103" s="193" t="s">
        <v>44</v>
      </c>
      <c r="L103" s="4"/>
      <c r="M103" s="4"/>
      <c r="N103" s="4"/>
      <c r="O103" s="4"/>
      <c r="P103" s="6">
        <f t="shared" si="9"/>
        <v>0</v>
      </c>
      <c r="Q103" s="149">
        <f t="shared" si="7"/>
        <v>500000</v>
      </c>
    </row>
    <row r="104" spans="1:18">
      <c r="A104" s="3">
        <v>102</v>
      </c>
      <c r="B104" s="121" t="s">
        <v>1772</v>
      </c>
      <c r="C104" s="121" t="s">
        <v>570</v>
      </c>
      <c r="D104" s="121"/>
      <c r="E104" s="121" t="s">
        <v>1773</v>
      </c>
      <c r="F104" s="121" t="s">
        <v>124</v>
      </c>
      <c r="G104" s="121" t="s">
        <v>36</v>
      </c>
      <c r="H104" s="128">
        <v>50043</v>
      </c>
      <c r="I104" s="121" t="s">
        <v>53</v>
      </c>
      <c r="J104" s="228" t="s">
        <v>44</v>
      </c>
      <c r="K104" s="193" t="s">
        <v>44</v>
      </c>
      <c r="L104" s="6"/>
      <c r="M104" s="6"/>
      <c r="N104" s="6"/>
      <c r="O104" s="6"/>
      <c r="P104" s="6">
        <f t="shared" si="9"/>
        <v>0</v>
      </c>
      <c r="Q104" s="149">
        <f t="shared" si="7"/>
        <v>50043</v>
      </c>
      <c r="R104" s="155"/>
    </row>
    <row r="105" spans="1:18">
      <c r="A105" s="3">
        <v>103</v>
      </c>
      <c r="B105" s="114" t="s">
        <v>1774</v>
      </c>
      <c r="C105" s="114" t="s">
        <v>570</v>
      </c>
      <c r="D105" s="114"/>
      <c r="E105" s="114" t="s">
        <v>1775</v>
      </c>
      <c r="F105" s="114" t="s">
        <v>124</v>
      </c>
      <c r="G105" s="114" t="s">
        <v>36</v>
      </c>
      <c r="H105" s="115">
        <v>485043</v>
      </c>
      <c r="I105" s="241" t="s">
        <v>53</v>
      </c>
      <c r="J105" s="193" t="s">
        <v>44</v>
      </c>
      <c r="K105" s="193" t="s">
        <v>44</v>
      </c>
      <c r="L105" s="6"/>
      <c r="M105" s="6"/>
      <c r="N105" s="6"/>
      <c r="O105" s="6"/>
      <c r="P105" s="6">
        <f t="shared" si="9"/>
        <v>0</v>
      </c>
      <c r="Q105" s="149">
        <f t="shared" si="7"/>
        <v>485043</v>
      </c>
    </row>
    <row r="106" spans="1:18">
      <c r="A106" s="3">
        <v>104</v>
      </c>
      <c r="B106" s="121" t="s">
        <v>1776</v>
      </c>
      <c r="C106" s="121" t="s">
        <v>570</v>
      </c>
      <c r="D106" s="121"/>
      <c r="E106" s="140" t="s">
        <v>1768</v>
      </c>
      <c r="F106" s="121" t="s">
        <v>124</v>
      </c>
      <c r="G106" s="121" t="s">
        <v>36</v>
      </c>
      <c r="H106" s="128">
        <v>250043</v>
      </c>
      <c r="I106" s="121" t="s">
        <v>53</v>
      </c>
      <c r="J106" s="142" t="s">
        <v>44</v>
      </c>
      <c r="K106" s="142" t="s">
        <v>44</v>
      </c>
      <c r="L106" s="4"/>
      <c r="M106" s="4"/>
      <c r="N106" s="4"/>
      <c r="O106" s="4"/>
      <c r="P106" s="6">
        <f t="shared" si="9"/>
        <v>0</v>
      </c>
      <c r="Q106" s="149">
        <f t="shared" si="7"/>
        <v>250043</v>
      </c>
    </row>
    <row r="107" spans="1:18">
      <c r="A107" s="3">
        <v>105</v>
      </c>
      <c r="B107" s="121" t="s">
        <v>1777</v>
      </c>
      <c r="C107" s="121" t="s">
        <v>570</v>
      </c>
      <c r="D107" s="121"/>
      <c r="E107" s="121" t="s">
        <v>1778</v>
      </c>
      <c r="F107" s="121" t="s">
        <v>124</v>
      </c>
      <c r="G107" s="121" t="s">
        <v>36</v>
      </c>
      <c r="H107" s="128">
        <v>200000</v>
      </c>
      <c r="I107" s="121" t="s">
        <v>53</v>
      </c>
      <c r="J107" s="142" t="s">
        <v>44</v>
      </c>
      <c r="K107" s="142" t="s">
        <v>44</v>
      </c>
      <c r="L107" s="4"/>
      <c r="M107" s="4"/>
      <c r="N107" s="4"/>
      <c r="O107" s="4"/>
      <c r="P107" s="6">
        <f t="shared" si="9"/>
        <v>0</v>
      </c>
      <c r="Q107" s="149">
        <f t="shared" si="7"/>
        <v>200000</v>
      </c>
    </row>
    <row r="108" spans="1:18">
      <c r="A108" s="3">
        <v>106</v>
      </c>
      <c r="B108" s="121" t="s">
        <v>1779</v>
      </c>
      <c r="C108" s="121" t="s">
        <v>570</v>
      </c>
      <c r="D108" s="121"/>
      <c r="E108" s="121" t="s">
        <v>1780</v>
      </c>
      <c r="F108" s="121" t="s">
        <v>124</v>
      </c>
      <c r="G108" s="121" t="s">
        <v>36</v>
      </c>
      <c r="H108" s="128">
        <v>200034</v>
      </c>
      <c r="I108" s="12" t="s">
        <v>1781</v>
      </c>
      <c r="J108" s="142" t="s">
        <v>44</v>
      </c>
      <c r="K108" s="142" t="s">
        <v>44</v>
      </c>
      <c r="L108" s="4"/>
      <c r="M108" s="4"/>
      <c r="N108" s="4"/>
      <c r="O108" s="4"/>
      <c r="P108" s="6">
        <f t="shared" si="9"/>
        <v>0</v>
      </c>
      <c r="Q108" s="149">
        <f t="shared" si="7"/>
        <v>200034</v>
      </c>
    </row>
    <row r="109" spans="1:18">
      <c r="A109" s="3">
        <v>107</v>
      </c>
      <c r="B109" s="121" t="s">
        <v>1782</v>
      </c>
      <c r="C109" s="121"/>
      <c r="D109" s="121"/>
      <c r="E109" s="121" t="s">
        <v>1783</v>
      </c>
      <c r="F109" s="121" t="s">
        <v>1563</v>
      </c>
      <c r="G109" s="121" t="s">
        <v>321</v>
      </c>
      <c r="H109" s="128">
        <v>101500</v>
      </c>
      <c r="I109" s="12" t="s">
        <v>1784</v>
      </c>
      <c r="J109" s="142" t="s">
        <v>44</v>
      </c>
      <c r="K109" s="142" t="s">
        <v>44</v>
      </c>
      <c r="L109" s="149">
        <f>-1.67%*H109</f>
        <v>-1695.05</v>
      </c>
      <c r="M109" s="149">
        <f>-0.15%*H109</f>
        <v>-152.25</v>
      </c>
      <c r="N109" s="149">
        <f>11%*M109</f>
        <v>-16.747499999999999</v>
      </c>
      <c r="O109" s="149">
        <f>-2%*M109</f>
        <v>3.0449999999999999</v>
      </c>
      <c r="P109" s="6">
        <v>0</v>
      </c>
      <c r="Q109" s="149">
        <f>H109+L109+M109+N109+O109</f>
        <v>99638.997499999998</v>
      </c>
    </row>
    <row r="110" spans="1:18">
      <c r="A110" s="3">
        <v>108</v>
      </c>
      <c r="B110" s="121" t="s">
        <v>1785</v>
      </c>
      <c r="C110" s="121"/>
      <c r="D110" s="121"/>
      <c r="E110" s="121" t="s">
        <v>1786</v>
      </c>
      <c r="F110" s="121" t="s">
        <v>124</v>
      </c>
      <c r="G110" s="121" t="s">
        <v>36</v>
      </c>
      <c r="H110" s="128">
        <v>100043</v>
      </c>
      <c r="I110" s="12" t="s">
        <v>1787</v>
      </c>
      <c r="J110" s="142" t="s">
        <v>44</v>
      </c>
      <c r="K110" s="142" t="s">
        <v>44</v>
      </c>
      <c r="L110" s="4"/>
      <c r="M110" s="4"/>
      <c r="N110" s="4"/>
      <c r="O110" s="4"/>
      <c r="P110" s="6">
        <f>SUM(M110:O110)</f>
        <v>0</v>
      </c>
      <c r="Q110" s="149">
        <f>H110-P110</f>
        <v>100043</v>
      </c>
    </row>
    <row r="111" spans="1:18">
      <c r="A111" s="3">
        <v>109</v>
      </c>
      <c r="B111" s="121" t="s">
        <v>1788</v>
      </c>
      <c r="C111" s="121"/>
      <c r="D111" s="121"/>
      <c r="E111" s="140" t="s">
        <v>1768</v>
      </c>
      <c r="F111" s="121" t="s">
        <v>124</v>
      </c>
      <c r="G111" s="121" t="s">
        <v>36</v>
      </c>
      <c r="H111" s="128">
        <v>100000</v>
      </c>
      <c r="I111" s="121" t="s">
        <v>53</v>
      </c>
      <c r="J111" s="142" t="s">
        <v>44</v>
      </c>
      <c r="K111" s="142" t="s">
        <v>44</v>
      </c>
      <c r="L111" s="4"/>
      <c r="M111" s="4"/>
      <c r="N111" s="4"/>
      <c r="O111" s="4"/>
      <c r="P111" s="6">
        <f>SUM(M111:O111)</f>
        <v>0</v>
      </c>
      <c r="Q111" s="149">
        <f>H111-P111</f>
        <v>100000</v>
      </c>
    </row>
    <row r="112" spans="1:18">
      <c r="A112" s="3">
        <v>110</v>
      </c>
      <c r="B112" s="121" t="s">
        <v>1789</v>
      </c>
      <c r="C112" s="121"/>
      <c r="D112" s="121"/>
      <c r="E112" s="121" t="s">
        <v>1790</v>
      </c>
      <c r="F112" s="121" t="s">
        <v>124</v>
      </c>
      <c r="G112" s="121" t="s">
        <v>36</v>
      </c>
      <c r="H112" s="128">
        <v>100000</v>
      </c>
      <c r="I112" s="121" t="s">
        <v>53</v>
      </c>
      <c r="J112" s="142" t="s">
        <v>44</v>
      </c>
      <c r="K112" s="142" t="s">
        <v>44</v>
      </c>
      <c r="L112" s="4"/>
      <c r="M112" s="4"/>
      <c r="N112" s="4"/>
      <c r="O112" s="4"/>
      <c r="P112" s="6">
        <f>SUM(M112:O112)</f>
        <v>0</v>
      </c>
      <c r="Q112" s="149">
        <f>H112-P112</f>
        <v>100000</v>
      </c>
    </row>
    <row r="113" spans="1:17">
      <c r="A113" s="3">
        <v>111</v>
      </c>
      <c r="B113" s="121" t="s">
        <v>1791</v>
      </c>
      <c r="C113" s="121"/>
      <c r="D113" s="121"/>
      <c r="E113" s="121" t="s">
        <v>1792</v>
      </c>
      <c r="F113" s="121" t="s">
        <v>124</v>
      </c>
      <c r="G113" s="121" t="s">
        <v>36</v>
      </c>
      <c r="H113" s="128">
        <v>100043</v>
      </c>
      <c r="I113" s="121" t="s">
        <v>53</v>
      </c>
      <c r="J113" s="142" t="s">
        <v>44</v>
      </c>
      <c r="K113" s="142" t="s">
        <v>44</v>
      </c>
      <c r="L113" s="4"/>
      <c r="M113" s="4"/>
      <c r="N113" s="4"/>
      <c r="O113" s="4"/>
      <c r="P113" s="6">
        <f>SUM(M113:O113)</f>
        <v>0</v>
      </c>
      <c r="Q113" s="149">
        <f>H113-P113</f>
        <v>100043</v>
      </c>
    </row>
    <row r="114" spans="1:17">
      <c r="A114" s="3">
        <v>112</v>
      </c>
      <c r="B114" s="10" t="s">
        <v>1793</v>
      </c>
      <c r="C114" s="10" t="s">
        <v>1794</v>
      </c>
      <c r="D114" s="10" t="s">
        <v>325</v>
      </c>
      <c r="E114" s="10" t="s">
        <v>1795</v>
      </c>
      <c r="F114" s="10" t="s">
        <v>979</v>
      </c>
      <c r="G114" s="10" t="s">
        <v>605</v>
      </c>
      <c r="H114" s="72">
        <v>101500</v>
      </c>
      <c r="I114" s="10" t="s">
        <v>398</v>
      </c>
      <c r="J114" s="142" t="s">
        <v>44</v>
      </c>
      <c r="K114" s="142" t="s">
        <v>44</v>
      </c>
      <c r="L114" s="4"/>
      <c r="M114" s="256">
        <f>-1.5%*H114</f>
        <v>-1522.5</v>
      </c>
      <c r="N114" s="256">
        <f>11%*M114</f>
        <v>-167.47499999999999</v>
      </c>
      <c r="O114" s="4">
        <v>0</v>
      </c>
      <c r="P114" s="6">
        <v>0</v>
      </c>
      <c r="Q114" s="149">
        <f>H114+M114+N114+O114</f>
        <v>99810.024999999994</v>
      </c>
    </row>
    <row r="115" spans="1:17">
      <c r="A115" s="3">
        <v>113</v>
      </c>
      <c r="B115" s="10" t="s">
        <v>1796</v>
      </c>
      <c r="C115" s="10" t="s">
        <v>1797</v>
      </c>
      <c r="D115" s="10" t="s">
        <v>325</v>
      </c>
      <c r="E115" s="10" t="s">
        <v>1798</v>
      </c>
      <c r="F115" s="10" t="s">
        <v>979</v>
      </c>
      <c r="G115" s="10" t="s">
        <v>52</v>
      </c>
      <c r="H115" s="72">
        <v>104000</v>
      </c>
      <c r="I115" s="10" t="s">
        <v>398</v>
      </c>
      <c r="J115" s="142" t="s">
        <v>44</v>
      </c>
      <c r="K115" s="142" t="s">
        <v>44</v>
      </c>
      <c r="L115" s="4"/>
      <c r="M115" s="76">
        <f>-1*4000</f>
        <v>-4000</v>
      </c>
      <c r="N115" s="76">
        <f>M115*11%</f>
        <v>-440</v>
      </c>
      <c r="O115" s="76">
        <f>-M115*2%</f>
        <v>80</v>
      </c>
      <c r="P115" s="6">
        <v>0</v>
      </c>
      <c r="Q115" s="149">
        <f>H115+M115+N115+O115</f>
        <v>99640</v>
      </c>
    </row>
    <row r="116" spans="1:17">
      <c r="A116" s="3">
        <v>114</v>
      </c>
      <c r="B116" s="10" t="s">
        <v>1799</v>
      </c>
      <c r="C116" s="10" t="s">
        <v>1800</v>
      </c>
      <c r="D116" s="10" t="s">
        <v>546</v>
      </c>
      <c r="E116" s="10" t="s">
        <v>1801</v>
      </c>
      <c r="F116" s="10" t="s">
        <v>1599</v>
      </c>
      <c r="G116" s="10" t="s">
        <v>36</v>
      </c>
      <c r="H116" s="72">
        <v>100003</v>
      </c>
      <c r="I116" s="10" t="s">
        <v>398</v>
      </c>
      <c r="J116" s="142" t="s">
        <v>44</v>
      </c>
      <c r="K116" s="142" t="s">
        <v>44</v>
      </c>
      <c r="L116" s="4"/>
      <c r="M116" s="4"/>
      <c r="N116" s="4"/>
      <c r="O116" s="4"/>
      <c r="P116" s="6">
        <f>SUM(M116:O116)</f>
        <v>0</v>
      </c>
      <c r="Q116" s="149">
        <f>H116-P116</f>
        <v>100003</v>
      </c>
    </row>
    <row r="117" spans="1:17">
      <c r="A117" s="3">
        <v>115</v>
      </c>
      <c r="B117" s="10" t="s">
        <v>1802</v>
      </c>
      <c r="C117" s="4" t="s">
        <v>570</v>
      </c>
      <c r="D117" s="4"/>
      <c r="E117" s="4" t="s">
        <v>1803</v>
      </c>
      <c r="F117" s="121" t="s">
        <v>124</v>
      </c>
      <c r="G117" s="121" t="s">
        <v>36</v>
      </c>
      <c r="H117" s="149">
        <v>400043</v>
      </c>
      <c r="I117" s="12" t="s">
        <v>1804</v>
      </c>
      <c r="J117" s="3" t="s">
        <v>44</v>
      </c>
      <c r="K117" s="142" t="s">
        <v>44</v>
      </c>
      <c r="L117" s="4"/>
      <c r="M117" s="4"/>
      <c r="N117" s="4"/>
      <c r="O117" s="4"/>
      <c r="P117" s="6">
        <f>SUM(M117:O117)</f>
        <v>0</v>
      </c>
      <c r="Q117" s="149">
        <f>H117-P117</f>
        <v>400043</v>
      </c>
    </row>
    <row r="118" spans="1:17">
      <c r="A118" s="3">
        <v>116</v>
      </c>
      <c r="B118" s="230" t="s">
        <v>1805</v>
      </c>
      <c r="C118" s="230" t="s">
        <v>1806</v>
      </c>
      <c r="D118" s="230" t="s">
        <v>33</v>
      </c>
      <c r="E118" s="230" t="s">
        <v>1807</v>
      </c>
      <c r="F118" s="230" t="s">
        <v>979</v>
      </c>
      <c r="G118" s="230" t="s">
        <v>52</v>
      </c>
      <c r="H118" s="231">
        <v>304000</v>
      </c>
      <c r="I118" s="236" t="s">
        <v>398</v>
      </c>
      <c r="J118" s="142" t="s">
        <v>44</v>
      </c>
      <c r="K118" s="142" t="s">
        <v>44</v>
      </c>
      <c r="L118" s="4"/>
      <c r="M118" s="76">
        <f>-1*4000</f>
        <v>-4000</v>
      </c>
      <c r="N118" s="76">
        <f>M118*11%</f>
        <v>-440</v>
      </c>
      <c r="O118" s="76">
        <f>-M118*2%</f>
        <v>80</v>
      </c>
      <c r="P118" s="6">
        <v>0</v>
      </c>
      <c r="Q118" s="149">
        <f>H118+M118+N118+O118</f>
        <v>299640</v>
      </c>
    </row>
    <row r="119" spans="1:17">
      <c r="A119" s="3">
        <v>117</v>
      </c>
      <c r="B119" s="230" t="s">
        <v>1808</v>
      </c>
      <c r="C119" s="230" t="s">
        <v>1809</v>
      </c>
      <c r="D119" s="230" t="s">
        <v>33</v>
      </c>
      <c r="E119" s="230" t="s">
        <v>1810</v>
      </c>
      <c r="F119" s="230" t="s">
        <v>979</v>
      </c>
      <c r="G119" s="230" t="s">
        <v>52</v>
      </c>
      <c r="H119" s="231">
        <v>104000</v>
      </c>
      <c r="I119" s="236" t="s">
        <v>398</v>
      </c>
      <c r="J119" s="142" t="s">
        <v>44</v>
      </c>
      <c r="K119" s="142" t="s">
        <v>44</v>
      </c>
      <c r="L119" s="4"/>
      <c r="M119" s="76">
        <f>-1*4000</f>
        <v>-4000</v>
      </c>
      <c r="N119" s="76">
        <f>M119*11%</f>
        <v>-440</v>
      </c>
      <c r="O119" s="76">
        <f>-M119*2%</f>
        <v>80</v>
      </c>
      <c r="P119" s="6">
        <v>0</v>
      </c>
      <c r="Q119" s="149">
        <f>H119+M119+N119+O119</f>
        <v>99640</v>
      </c>
    </row>
    <row r="120" spans="1:17">
      <c r="A120" s="3">
        <v>118</v>
      </c>
      <c r="B120" s="230" t="s">
        <v>1811</v>
      </c>
      <c r="C120" s="230" t="s">
        <v>1812</v>
      </c>
      <c r="D120" s="230" t="s">
        <v>49</v>
      </c>
      <c r="E120" s="230" t="s">
        <v>1813</v>
      </c>
      <c r="F120" s="230" t="s">
        <v>979</v>
      </c>
      <c r="G120" s="230" t="s">
        <v>52</v>
      </c>
      <c r="H120" s="231">
        <v>104000</v>
      </c>
      <c r="I120" s="236" t="s">
        <v>398</v>
      </c>
      <c r="J120" s="142" t="s">
        <v>44</v>
      </c>
      <c r="K120" s="142" t="s">
        <v>44</v>
      </c>
      <c r="L120" s="4"/>
      <c r="M120" s="76">
        <f>-1*4000</f>
        <v>-4000</v>
      </c>
      <c r="N120" s="76">
        <f>M120*11%</f>
        <v>-440</v>
      </c>
      <c r="O120" s="76">
        <f>-M120*2%</f>
        <v>80</v>
      </c>
      <c r="P120" s="6">
        <v>0</v>
      </c>
      <c r="Q120" s="149">
        <f>H120+M120+N120+O120</f>
        <v>99640</v>
      </c>
    </row>
    <row r="121" spans="1:17">
      <c r="A121" s="3">
        <v>119</v>
      </c>
      <c r="B121" s="230" t="s">
        <v>1814</v>
      </c>
      <c r="C121" s="230" t="s">
        <v>1815</v>
      </c>
      <c r="D121" s="230" t="s">
        <v>325</v>
      </c>
      <c r="E121" s="237" t="s">
        <v>75</v>
      </c>
      <c r="F121" s="230" t="s">
        <v>979</v>
      </c>
      <c r="G121" s="230" t="s">
        <v>52</v>
      </c>
      <c r="H121" s="231">
        <v>104000</v>
      </c>
      <c r="I121" s="236" t="s">
        <v>398</v>
      </c>
      <c r="J121" s="142" t="s">
        <v>44</v>
      </c>
      <c r="K121" s="142" t="s">
        <v>44</v>
      </c>
      <c r="L121" s="4"/>
      <c r="M121" s="76">
        <f>-1*4000</f>
        <v>-4000</v>
      </c>
      <c r="N121" s="76">
        <f>M121*11%</f>
        <v>-440</v>
      </c>
      <c r="O121" s="76">
        <f>-M121*2%</f>
        <v>80</v>
      </c>
      <c r="P121" s="6">
        <v>0</v>
      </c>
      <c r="Q121" s="149">
        <f>H121+M121+N121+O121</f>
        <v>99640</v>
      </c>
    </row>
    <row r="122" spans="1:17">
      <c r="A122" s="3">
        <v>120</v>
      </c>
      <c r="B122" s="230" t="s">
        <v>1816</v>
      </c>
      <c r="C122" s="230" t="s">
        <v>1817</v>
      </c>
      <c r="D122" s="230" t="s">
        <v>454</v>
      </c>
      <c r="E122" s="230" t="s">
        <v>1818</v>
      </c>
      <c r="F122" s="121" t="s">
        <v>124</v>
      </c>
      <c r="G122" s="230" t="s">
        <v>36</v>
      </c>
      <c r="H122" s="231">
        <v>100005</v>
      </c>
      <c r="I122" s="236" t="s">
        <v>398</v>
      </c>
      <c r="J122" s="142" t="s">
        <v>44</v>
      </c>
      <c r="K122" s="142" t="s">
        <v>44</v>
      </c>
      <c r="L122" s="4"/>
      <c r="M122" s="4"/>
      <c r="N122" s="4"/>
      <c r="O122" s="4"/>
      <c r="P122" s="6">
        <f t="shared" ref="P122:P129" si="10">SUM(M122:O122)</f>
        <v>0</v>
      </c>
      <c r="Q122" s="149">
        <f t="shared" ref="Q122:Q129" si="11">H122-P122</f>
        <v>100005</v>
      </c>
    </row>
    <row r="123" spans="1:17">
      <c r="A123" s="3">
        <v>121</v>
      </c>
      <c r="B123" s="10" t="s">
        <v>1819</v>
      </c>
      <c r="C123" s="121" t="s">
        <v>570</v>
      </c>
      <c r="D123" s="121"/>
      <c r="E123" s="121" t="s">
        <v>1768</v>
      </c>
      <c r="F123" s="121" t="s">
        <v>124</v>
      </c>
      <c r="G123" s="10" t="s">
        <v>36</v>
      </c>
      <c r="H123" s="128">
        <v>150043</v>
      </c>
      <c r="I123" s="121" t="s">
        <v>398</v>
      </c>
      <c r="J123" s="142" t="s">
        <v>44</v>
      </c>
      <c r="K123" s="142" t="s">
        <v>44</v>
      </c>
      <c r="L123" s="4"/>
      <c r="M123" s="4"/>
      <c r="N123" s="4"/>
      <c r="O123" s="4"/>
      <c r="P123" s="6">
        <f t="shared" si="10"/>
        <v>0</v>
      </c>
      <c r="Q123" s="149">
        <f t="shared" si="11"/>
        <v>150043</v>
      </c>
    </row>
    <row r="124" spans="1:17">
      <c r="A124" s="3">
        <v>122</v>
      </c>
      <c r="B124" s="10" t="s">
        <v>1820</v>
      </c>
      <c r="C124" s="121" t="s">
        <v>570</v>
      </c>
      <c r="D124" s="121"/>
      <c r="E124" s="121" t="s">
        <v>1821</v>
      </c>
      <c r="F124" s="121" t="s">
        <v>124</v>
      </c>
      <c r="G124" s="10" t="s">
        <v>36</v>
      </c>
      <c r="H124" s="128">
        <v>100000</v>
      </c>
      <c r="I124" s="121" t="s">
        <v>398</v>
      </c>
      <c r="J124" s="142" t="s">
        <v>44</v>
      </c>
      <c r="K124" s="142" t="s">
        <v>44</v>
      </c>
      <c r="L124" s="4"/>
      <c r="M124" s="4"/>
      <c r="N124" s="4"/>
      <c r="O124" s="4"/>
      <c r="P124" s="6">
        <f t="shared" si="10"/>
        <v>0</v>
      </c>
      <c r="Q124" s="149">
        <f t="shared" si="11"/>
        <v>100000</v>
      </c>
    </row>
    <row r="125" spans="1:17">
      <c r="A125" s="3">
        <v>123</v>
      </c>
      <c r="B125" s="10" t="s">
        <v>1822</v>
      </c>
      <c r="C125" s="121" t="s">
        <v>570</v>
      </c>
      <c r="D125" s="121"/>
      <c r="E125" s="121" t="s">
        <v>1823</v>
      </c>
      <c r="F125" s="121" t="s">
        <v>124</v>
      </c>
      <c r="G125" s="10" t="s">
        <v>36</v>
      </c>
      <c r="H125" s="128">
        <v>100043</v>
      </c>
      <c r="I125" s="121" t="s">
        <v>398</v>
      </c>
      <c r="J125" s="142" t="s">
        <v>44</v>
      </c>
      <c r="K125" s="142" t="s">
        <v>44</v>
      </c>
      <c r="L125" s="4"/>
      <c r="M125" s="4"/>
      <c r="N125" s="4"/>
      <c r="O125" s="4"/>
      <c r="P125" s="6">
        <f t="shared" si="10"/>
        <v>0</v>
      </c>
      <c r="Q125" s="149">
        <f t="shared" si="11"/>
        <v>100043</v>
      </c>
    </row>
    <row r="126" spans="1:17">
      <c r="A126" s="3">
        <v>124</v>
      </c>
      <c r="B126" s="10" t="s">
        <v>1811</v>
      </c>
      <c r="C126" s="121" t="s">
        <v>570</v>
      </c>
      <c r="D126" s="121"/>
      <c r="E126" s="121" t="s">
        <v>1824</v>
      </c>
      <c r="F126" s="121" t="s">
        <v>124</v>
      </c>
      <c r="G126" s="10" t="s">
        <v>36</v>
      </c>
      <c r="H126" s="128">
        <v>100043</v>
      </c>
      <c r="I126" s="121" t="s">
        <v>398</v>
      </c>
      <c r="J126" s="142" t="s">
        <v>44</v>
      </c>
      <c r="K126" s="142" t="s">
        <v>44</v>
      </c>
      <c r="L126" s="4"/>
      <c r="M126" s="4"/>
      <c r="N126" s="4"/>
      <c r="O126" s="4"/>
      <c r="P126" s="6">
        <f t="shared" si="10"/>
        <v>0</v>
      </c>
      <c r="Q126" s="149">
        <f t="shared" si="11"/>
        <v>100043</v>
      </c>
    </row>
    <row r="127" spans="1:17">
      <c r="A127" s="3">
        <v>125</v>
      </c>
      <c r="B127" s="10" t="s">
        <v>1825</v>
      </c>
      <c r="C127" s="121" t="s">
        <v>570</v>
      </c>
      <c r="D127" s="121"/>
      <c r="E127" s="139"/>
      <c r="F127" s="10" t="s">
        <v>1599</v>
      </c>
      <c r="G127" s="10" t="s">
        <v>36</v>
      </c>
      <c r="H127" s="128">
        <v>100002</v>
      </c>
      <c r="I127" s="121" t="s">
        <v>398</v>
      </c>
      <c r="J127" s="142" t="s">
        <v>44</v>
      </c>
      <c r="K127" s="142" t="s">
        <v>44</v>
      </c>
      <c r="L127" s="4"/>
      <c r="M127" s="4"/>
      <c r="N127" s="4"/>
      <c r="O127" s="4"/>
      <c r="P127" s="6">
        <f t="shared" si="10"/>
        <v>0</v>
      </c>
      <c r="Q127" s="149">
        <f t="shared" si="11"/>
        <v>100002</v>
      </c>
    </row>
    <row r="128" spans="1:17">
      <c r="A128" s="3">
        <v>126</v>
      </c>
      <c r="B128" s="10" t="s">
        <v>1826</v>
      </c>
      <c r="C128" s="121" t="s">
        <v>570</v>
      </c>
      <c r="D128" s="121"/>
      <c r="E128" s="121" t="s">
        <v>1827</v>
      </c>
      <c r="F128" s="10" t="s">
        <v>1599</v>
      </c>
      <c r="G128" s="10" t="s">
        <v>36</v>
      </c>
      <c r="H128" s="128">
        <v>100043</v>
      </c>
      <c r="I128" s="121" t="s">
        <v>398</v>
      </c>
      <c r="J128" s="142" t="s">
        <v>44</v>
      </c>
      <c r="K128" s="142" t="s">
        <v>44</v>
      </c>
      <c r="L128" s="4"/>
      <c r="M128" s="4"/>
      <c r="N128" s="4"/>
      <c r="O128" s="4"/>
      <c r="P128" s="6">
        <f t="shared" si="10"/>
        <v>0</v>
      </c>
      <c r="Q128" s="149">
        <f t="shared" si="11"/>
        <v>100043</v>
      </c>
    </row>
    <row r="129" spans="1:17">
      <c r="A129" s="3">
        <v>127</v>
      </c>
      <c r="B129" s="34" t="s">
        <v>1828</v>
      </c>
      <c r="C129" s="114" t="s">
        <v>570</v>
      </c>
      <c r="D129" s="114"/>
      <c r="E129" s="242" t="s">
        <v>1768</v>
      </c>
      <c r="F129" s="34" t="s">
        <v>1599</v>
      </c>
      <c r="G129" s="34" t="s">
        <v>36</v>
      </c>
      <c r="H129" s="115">
        <v>100043</v>
      </c>
      <c r="I129" s="114" t="s">
        <v>398</v>
      </c>
      <c r="J129" s="193" t="s">
        <v>44</v>
      </c>
      <c r="K129" s="193" t="s">
        <v>44</v>
      </c>
      <c r="L129" s="6"/>
      <c r="M129" s="6"/>
      <c r="N129" s="6"/>
      <c r="O129" s="19"/>
      <c r="P129" s="6">
        <f t="shared" si="10"/>
        <v>0</v>
      </c>
      <c r="Q129" s="243">
        <f t="shared" si="11"/>
        <v>100043</v>
      </c>
    </row>
    <row r="130" spans="1:17">
      <c r="A130" s="3">
        <v>128</v>
      </c>
      <c r="B130" s="121" t="s">
        <v>1829</v>
      </c>
      <c r="C130" s="121" t="s">
        <v>1830</v>
      </c>
      <c r="D130" s="121" t="s">
        <v>33</v>
      </c>
      <c r="E130" s="121" t="s">
        <v>1831</v>
      </c>
      <c r="F130" s="10" t="s">
        <v>979</v>
      </c>
      <c r="G130" s="10" t="s">
        <v>52</v>
      </c>
      <c r="H130" s="128">
        <v>104000</v>
      </c>
      <c r="I130" s="121" t="s">
        <v>398</v>
      </c>
      <c r="J130" s="142" t="s">
        <v>44</v>
      </c>
      <c r="K130" s="193" t="s">
        <v>44</v>
      </c>
      <c r="L130" s="4"/>
      <c r="M130" s="76">
        <f>-1*4000</f>
        <v>-4000</v>
      </c>
      <c r="N130" s="76">
        <f>M130*11%</f>
        <v>-440</v>
      </c>
      <c r="O130" s="76">
        <f>-M130*2%</f>
        <v>80</v>
      </c>
      <c r="P130" s="4">
        <v>0</v>
      </c>
      <c r="Q130" s="149">
        <f>H130+M130+N130+O130</f>
        <v>99640</v>
      </c>
    </row>
    <row r="131" spans="1:17">
      <c r="A131" s="3">
        <v>129</v>
      </c>
      <c r="B131" s="121" t="s">
        <v>1832</v>
      </c>
      <c r="C131" s="121" t="s">
        <v>1833</v>
      </c>
      <c r="D131" s="121" t="s">
        <v>152</v>
      </c>
      <c r="E131" s="313" t="s">
        <v>1834</v>
      </c>
      <c r="F131" s="10" t="s">
        <v>1599</v>
      </c>
      <c r="G131" s="10" t="s">
        <v>36</v>
      </c>
      <c r="H131" s="128">
        <v>300001</v>
      </c>
      <c r="I131" s="121" t="s">
        <v>398</v>
      </c>
      <c r="J131" s="142" t="s">
        <v>44</v>
      </c>
      <c r="K131" s="142" t="s">
        <v>44</v>
      </c>
      <c r="L131" s="4"/>
      <c r="M131" s="4"/>
      <c r="N131" s="4"/>
      <c r="O131" s="4"/>
      <c r="P131" s="4">
        <f t="shared" ref="P131:P142" si="12">SUM(M131:O131)</f>
        <v>0</v>
      </c>
      <c r="Q131" s="149">
        <f t="shared" ref="Q131:Q143" si="13">H131-P131</f>
        <v>300001</v>
      </c>
    </row>
    <row r="132" spans="1:17">
      <c r="A132" s="3">
        <v>130</v>
      </c>
      <c r="B132" s="121"/>
      <c r="C132" s="121" t="s">
        <v>570</v>
      </c>
      <c r="D132" s="121"/>
      <c r="E132" s="140" t="s">
        <v>1835</v>
      </c>
      <c r="F132" s="10" t="s">
        <v>1599</v>
      </c>
      <c r="G132" s="10" t="s">
        <v>36</v>
      </c>
      <c r="H132" s="128">
        <v>125000</v>
      </c>
      <c r="I132" s="12" t="s">
        <v>1836</v>
      </c>
      <c r="J132" s="142" t="s">
        <v>44</v>
      </c>
      <c r="K132" s="142" t="s">
        <v>44</v>
      </c>
      <c r="L132" s="4"/>
      <c r="M132" s="4"/>
      <c r="N132" s="4"/>
      <c r="O132" s="4"/>
      <c r="P132" s="4">
        <f t="shared" si="12"/>
        <v>0</v>
      </c>
      <c r="Q132" s="149">
        <f t="shared" si="13"/>
        <v>125000</v>
      </c>
    </row>
    <row r="133" spans="1:17">
      <c r="A133" s="3">
        <v>131</v>
      </c>
      <c r="B133" s="10" t="s">
        <v>1837</v>
      </c>
      <c r="C133" s="121" t="s">
        <v>570</v>
      </c>
      <c r="D133" s="121"/>
      <c r="E133" s="121" t="s">
        <v>1838</v>
      </c>
      <c r="F133" s="10" t="s">
        <v>1599</v>
      </c>
      <c r="G133" s="10" t="s">
        <v>36</v>
      </c>
      <c r="H133" s="128">
        <v>100000</v>
      </c>
      <c r="I133" s="12" t="s">
        <v>1839</v>
      </c>
      <c r="J133" s="142" t="s">
        <v>44</v>
      </c>
      <c r="K133" s="142" t="s">
        <v>44</v>
      </c>
      <c r="L133" s="4"/>
      <c r="M133" s="4"/>
      <c r="N133" s="4"/>
      <c r="O133" s="4"/>
      <c r="P133" s="4">
        <f t="shared" si="12"/>
        <v>0</v>
      </c>
      <c r="Q133" s="149">
        <f t="shared" si="13"/>
        <v>100000</v>
      </c>
    </row>
    <row r="134" spans="1:17">
      <c r="A134" s="3">
        <v>132</v>
      </c>
      <c r="B134" s="34" t="s">
        <v>1840</v>
      </c>
      <c r="C134" s="114" t="s">
        <v>570</v>
      </c>
      <c r="D134" s="114"/>
      <c r="E134" s="114" t="s">
        <v>1841</v>
      </c>
      <c r="F134" s="34" t="s">
        <v>1599</v>
      </c>
      <c r="G134" s="34" t="s">
        <v>36</v>
      </c>
      <c r="H134" s="115">
        <v>100000</v>
      </c>
      <c r="I134" s="225" t="s">
        <v>1842</v>
      </c>
      <c r="J134" s="193" t="s">
        <v>44</v>
      </c>
      <c r="K134" s="193" t="s">
        <v>44</v>
      </c>
      <c r="L134" s="6"/>
      <c r="M134" s="6"/>
      <c r="N134" s="6"/>
      <c r="O134" s="6"/>
      <c r="P134" s="6">
        <f t="shared" si="12"/>
        <v>0</v>
      </c>
      <c r="Q134" s="183">
        <f t="shared" si="13"/>
        <v>100000</v>
      </c>
    </row>
    <row r="135" spans="1:17">
      <c r="A135" s="3">
        <v>133</v>
      </c>
      <c r="B135" s="121" t="s">
        <v>1843</v>
      </c>
      <c r="C135" s="121" t="s">
        <v>570</v>
      </c>
      <c r="D135" s="4" t="s">
        <v>454</v>
      </c>
      <c r="E135" s="4" t="s">
        <v>1844</v>
      </c>
      <c r="F135" s="10" t="s">
        <v>1599</v>
      </c>
      <c r="G135" s="10" t="s">
        <v>36</v>
      </c>
      <c r="H135" s="149">
        <v>300043</v>
      </c>
      <c r="I135" s="4" t="s">
        <v>53</v>
      </c>
      <c r="J135" s="3" t="s">
        <v>44</v>
      </c>
      <c r="K135" s="142" t="s">
        <v>44</v>
      </c>
      <c r="L135" s="4"/>
      <c r="M135" s="4"/>
      <c r="N135" s="4"/>
      <c r="O135" s="4"/>
      <c r="P135" s="4">
        <f t="shared" si="12"/>
        <v>0</v>
      </c>
      <c r="Q135" s="149">
        <f t="shared" si="13"/>
        <v>300043</v>
      </c>
    </row>
    <row r="136" spans="1:17">
      <c r="A136" s="3">
        <v>134</v>
      </c>
      <c r="B136" s="121" t="s">
        <v>1845</v>
      </c>
      <c r="C136" s="121" t="s">
        <v>570</v>
      </c>
      <c r="D136" s="121"/>
      <c r="E136" s="121" t="s">
        <v>1846</v>
      </c>
      <c r="F136" s="10" t="s">
        <v>1599</v>
      </c>
      <c r="G136" s="10" t="s">
        <v>36</v>
      </c>
      <c r="H136" s="128">
        <v>100001</v>
      </c>
      <c r="I136" s="12" t="s">
        <v>1847</v>
      </c>
      <c r="J136" s="3" t="s">
        <v>44</v>
      </c>
      <c r="K136" s="142" t="s">
        <v>44</v>
      </c>
      <c r="L136" s="4"/>
      <c r="M136" s="4"/>
      <c r="N136" s="4"/>
      <c r="O136" s="4"/>
      <c r="P136" s="4">
        <f t="shared" si="12"/>
        <v>0</v>
      </c>
      <c r="Q136" s="149">
        <f t="shared" si="13"/>
        <v>100001</v>
      </c>
    </row>
    <row r="137" spans="1:17">
      <c r="A137" s="3">
        <v>135</v>
      </c>
      <c r="B137" s="121" t="s">
        <v>1848</v>
      </c>
      <c r="C137" s="121" t="s">
        <v>570</v>
      </c>
      <c r="D137" s="121"/>
      <c r="E137" s="121" t="s">
        <v>1761</v>
      </c>
      <c r="F137" s="10" t="s">
        <v>1599</v>
      </c>
      <c r="G137" s="10" t="s">
        <v>36</v>
      </c>
      <c r="H137" s="128">
        <v>100000</v>
      </c>
      <c r="I137" s="4" t="s">
        <v>53</v>
      </c>
      <c r="J137" s="3" t="s">
        <v>44</v>
      </c>
      <c r="K137" s="142" t="s">
        <v>44</v>
      </c>
      <c r="L137" s="4"/>
      <c r="M137" s="4"/>
      <c r="N137" s="4"/>
      <c r="O137" s="4"/>
      <c r="P137" s="4">
        <f t="shared" si="12"/>
        <v>0</v>
      </c>
      <c r="Q137" s="149">
        <f t="shared" si="13"/>
        <v>100000</v>
      </c>
    </row>
    <row r="138" spans="1:17">
      <c r="A138" s="3">
        <v>136</v>
      </c>
      <c r="B138" s="121" t="s">
        <v>1848</v>
      </c>
      <c r="C138" s="121" t="s">
        <v>570</v>
      </c>
      <c r="D138" s="121"/>
      <c r="E138" s="121" t="s">
        <v>1849</v>
      </c>
      <c r="F138" s="10" t="s">
        <v>1599</v>
      </c>
      <c r="G138" s="10" t="s">
        <v>36</v>
      </c>
      <c r="H138" s="128">
        <v>100000</v>
      </c>
      <c r="I138" s="4" t="s">
        <v>53</v>
      </c>
      <c r="J138" s="3" t="s">
        <v>44</v>
      </c>
      <c r="K138" s="142" t="s">
        <v>44</v>
      </c>
      <c r="L138" s="4"/>
      <c r="M138" s="4"/>
      <c r="N138" s="4"/>
      <c r="O138" s="4"/>
      <c r="P138" s="4">
        <f t="shared" si="12"/>
        <v>0</v>
      </c>
      <c r="Q138" s="149">
        <f t="shared" si="13"/>
        <v>100000</v>
      </c>
    </row>
    <row r="139" spans="1:17">
      <c r="A139" s="3">
        <v>137</v>
      </c>
      <c r="B139" s="121" t="s">
        <v>1850</v>
      </c>
      <c r="C139" s="121" t="s">
        <v>570</v>
      </c>
      <c r="D139" s="121"/>
      <c r="E139" s="251" t="s">
        <v>1851</v>
      </c>
      <c r="F139" s="10" t="s">
        <v>1599</v>
      </c>
      <c r="G139" s="10" t="s">
        <v>36</v>
      </c>
      <c r="H139" s="128">
        <v>50000</v>
      </c>
      <c r="I139" s="12" t="s">
        <v>1852</v>
      </c>
      <c r="J139" s="3" t="s">
        <v>44</v>
      </c>
      <c r="K139" s="142" t="s">
        <v>44</v>
      </c>
      <c r="L139" s="4"/>
      <c r="M139" s="4"/>
      <c r="N139" s="4"/>
      <c r="O139" s="4"/>
      <c r="P139" s="4">
        <f t="shared" si="12"/>
        <v>0</v>
      </c>
      <c r="Q139" s="149">
        <f t="shared" si="13"/>
        <v>50000</v>
      </c>
    </row>
    <row r="140" spans="1:17">
      <c r="A140" s="3">
        <v>138</v>
      </c>
      <c r="B140" s="121" t="s">
        <v>1853</v>
      </c>
      <c r="C140" s="121" t="s">
        <v>570</v>
      </c>
      <c r="D140" s="121"/>
      <c r="E140" s="121" t="s">
        <v>1854</v>
      </c>
      <c r="F140" s="10" t="s">
        <v>1599</v>
      </c>
      <c r="G140" s="10" t="s">
        <v>36</v>
      </c>
      <c r="H140" s="128">
        <v>100000</v>
      </c>
      <c r="I140" s="12" t="s">
        <v>1855</v>
      </c>
      <c r="J140" s="3" t="s">
        <v>44</v>
      </c>
      <c r="K140" s="142" t="s">
        <v>44</v>
      </c>
      <c r="L140" s="4"/>
      <c r="M140" s="4"/>
      <c r="N140" s="4"/>
      <c r="O140" s="4"/>
      <c r="P140" s="4">
        <f t="shared" si="12"/>
        <v>0</v>
      </c>
      <c r="Q140" s="149">
        <f t="shared" si="13"/>
        <v>100000</v>
      </c>
    </row>
    <row r="141" spans="1:17">
      <c r="A141" s="5">
        <v>139</v>
      </c>
      <c r="B141" s="114" t="s">
        <v>1856</v>
      </c>
      <c r="C141" s="114" t="s">
        <v>570</v>
      </c>
      <c r="D141" s="114"/>
      <c r="E141" s="114" t="s">
        <v>1857</v>
      </c>
      <c r="F141" s="34" t="s">
        <v>1599</v>
      </c>
      <c r="G141" s="34" t="s">
        <v>36</v>
      </c>
      <c r="H141" s="115">
        <v>100043</v>
      </c>
      <c r="I141" s="225" t="s">
        <v>1858</v>
      </c>
      <c r="J141" s="5" t="s">
        <v>44</v>
      </c>
      <c r="K141" s="193" t="s">
        <v>44</v>
      </c>
      <c r="L141" s="6"/>
      <c r="M141" s="6"/>
      <c r="N141" s="6"/>
      <c r="O141" s="6"/>
      <c r="P141" s="6">
        <f t="shared" si="12"/>
        <v>0</v>
      </c>
      <c r="Q141" s="183">
        <f t="shared" si="13"/>
        <v>100043</v>
      </c>
    </row>
    <row r="142" spans="1:17">
      <c r="A142" s="3">
        <v>140</v>
      </c>
      <c r="B142" s="121" t="s">
        <v>1859</v>
      </c>
      <c r="C142" s="121" t="s">
        <v>570</v>
      </c>
      <c r="D142" s="121"/>
      <c r="E142" s="121" t="s">
        <v>1860</v>
      </c>
      <c r="F142" s="10" t="s">
        <v>1599</v>
      </c>
      <c r="G142" s="10" t="s">
        <v>36</v>
      </c>
      <c r="H142" s="128">
        <v>59679</v>
      </c>
      <c r="I142" s="12" t="s">
        <v>1861</v>
      </c>
      <c r="J142" s="3" t="s">
        <v>44</v>
      </c>
      <c r="K142" s="142" t="s">
        <v>44</v>
      </c>
      <c r="L142" s="4"/>
      <c r="M142" s="4"/>
      <c r="N142" s="4"/>
      <c r="O142" s="4"/>
      <c r="P142" s="4">
        <f t="shared" si="12"/>
        <v>0</v>
      </c>
      <c r="Q142" s="149">
        <f t="shared" si="13"/>
        <v>59679</v>
      </c>
    </row>
    <row r="143" spans="1:17">
      <c r="A143" s="3">
        <v>141</v>
      </c>
      <c r="B143" s="121" t="s">
        <v>1862</v>
      </c>
      <c r="C143" s="121" t="s">
        <v>570</v>
      </c>
      <c r="D143" s="121"/>
      <c r="E143" s="121" t="s">
        <v>1863</v>
      </c>
      <c r="F143" s="10" t="s">
        <v>1599</v>
      </c>
      <c r="G143" s="10" t="s">
        <v>36</v>
      </c>
      <c r="H143" s="128">
        <v>49956</v>
      </c>
      <c r="I143" s="12" t="s">
        <v>1864</v>
      </c>
      <c r="J143" s="3" t="s">
        <v>44</v>
      </c>
      <c r="K143" s="142" t="s">
        <v>44</v>
      </c>
      <c r="L143" s="4"/>
      <c r="M143" s="4"/>
      <c r="N143" s="4"/>
      <c r="O143" s="4"/>
      <c r="P143" s="4">
        <f>SUM(M143:O143)</f>
        <v>0</v>
      </c>
      <c r="Q143" s="149">
        <f t="shared" si="13"/>
        <v>49956</v>
      </c>
    </row>
    <row r="144" spans="1:17">
      <c r="A144" s="3">
        <v>142</v>
      </c>
      <c r="B144" s="121"/>
      <c r="C144" s="121" t="s">
        <v>570</v>
      </c>
      <c r="D144" s="121"/>
      <c r="E144" s="121" t="s">
        <v>1865</v>
      </c>
      <c r="F144" s="10" t="s">
        <v>979</v>
      </c>
      <c r="G144" s="10" t="s">
        <v>52</v>
      </c>
      <c r="H144" s="128">
        <v>104000</v>
      </c>
      <c r="I144" s="121"/>
      <c r="J144" s="3" t="s">
        <v>44</v>
      </c>
      <c r="K144" s="142" t="s">
        <v>44</v>
      </c>
      <c r="L144" s="4"/>
      <c r="M144" s="76">
        <f>-1*4000</f>
        <v>-4000</v>
      </c>
      <c r="N144" s="76">
        <f>M144*11%</f>
        <v>-440</v>
      </c>
      <c r="O144" s="76">
        <f>-M144*2%</f>
        <v>80</v>
      </c>
      <c r="P144" s="4">
        <v>0</v>
      </c>
      <c r="Q144" s="149">
        <f>H144+M144+N144+O144</f>
        <v>99640</v>
      </c>
    </row>
    <row r="145" spans="1:17">
      <c r="A145" s="3">
        <v>143</v>
      </c>
      <c r="B145" s="121"/>
      <c r="C145" s="121"/>
      <c r="D145" s="121"/>
      <c r="E145" s="121" t="s">
        <v>1866</v>
      </c>
      <c r="F145" s="10" t="s">
        <v>1599</v>
      </c>
      <c r="G145" s="10" t="s">
        <v>36</v>
      </c>
      <c r="H145" s="128">
        <v>100000</v>
      </c>
      <c r="I145" s="12" t="s">
        <v>1867</v>
      </c>
      <c r="J145" s="3" t="s">
        <v>44</v>
      </c>
      <c r="K145" s="142" t="s">
        <v>44</v>
      </c>
      <c r="L145" s="4"/>
      <c r="M145" s="142"/>
      <c r="N145" s="4"/>
      <c r="O145" s="4"/>
      <c r="P145" s="4">
        <f>SUM(M145:O145)</f>
        <v>0</v>
      </c>
      <c r="Q145" s="149">
        <f>H145-P145</f>
        <v>100000</v>
      </c>
    </row>
    <row r="146" spans="1:17">
      <c r="A146" s="3">
        <v>144</v>
      </c>
      <c r="B146" s="121" t="s">
        <v>1868</v>
      </c>
      <c r="C146" s="121" t="s">
        <v>1869</v>
      </c>
      <c r="D146" s="121" t="s">
        <v>1870</v>
      </c>
      <c r="E146" s="313" t="s">
        <v>1871</v>
      </c>
      <c r="F146" s="10" t="s">
        <v>51</v>
      </c>
      <c r="G146" s="10" t="s">
        <v>605</v>
      </c>
      <c r="H146" s="128">
        <v>304500</v>
      </c>
      <c r="I146" s="121" t="s">
        <v>53</v>
      </c>
      <c r="J146" s="3" t="s">
        <v>44</v>
      </c>
      <c r="K146" s="142" t="s">
        <v>44</v>
      </c>
      <c r="L146" s="4"/>
      <c r="M146" s="256">
        <f>-1.5%*H146</f>
        <v>-4567.5</v>
      </c>
      <c r="N146" s="256">
        <f>11%*M146</f>
        <v>-502.42500000000001</v>
      </c>
      <c r="O146" s="256">
        <f>-2%*M146</f>
        <v>91.350000000000009</v>
      </c>
      <c r="P146" s="4">
        <v>0</v>
      </c>
      <c r="Q146" s="149">
        <f>H146+M146+N146+O146</f>
        <v>299521.42499999999</v>
      </c>
    </row>
    <row r="147" spans="1:17">
      <c r="B147" s="249"/>
      <c r="C147" s="249"/>
      <c r="F147" s="22"/>
      <c r="G147" s="22"/>
      <c r="H147" s="155"/>
      <c r="K147" s="250"/>
      <c r="Q147" s="155"/>
    </row>
    <row r="148" spans="1:17">
      <c r="H148" s="275">
        <f>SUM(H3:H146)</f>
        <v>22707000</v>
      </c>
    </row>
    <row r="149" spans="1:17">
      <c r="H149" s="155">
        <f>H148-Q149</f>
        <v>131562.4849999994</v>
      </c>
      <c r="L149" s="275">
        <f>SUM(L3:L146)</f>
        <v>-6780.2</v>
      </c>
      <c r="M149" s="275">
        <f>SUM(M3:M146)</f>
        <v>-114312.5</v>
      </c>
      <c r="N149" s="275">
        <f>SUM(N3:N146)</f>
        <v>-12573.314999999999</v>
      </c>
      <c r="O149" s="275">
        <f>SUM(O3:O146)</f>
        <v>2103.5300000000002</v>
      </c>
      <c r="Q149" s="275">
        <f>SUM(Q3:Q146)</f>
        <v>22575437.515000001</v>
      </c>
    </row>
    <row r="150" spans="1:17">
      <c r="G150" t="s">
        <v>1406</v>
      </c>
      <c r="H150" s="155">
        <f>H149+O150</f>
        <v>-5.8207660913467407E-10</v>
      </c>
      <c r="O150" s="155">
        <f>SUM(L149:O149)</f>
        <v>-131562.48499999999</v>
      </c>
      <c r="Q150" s="155">
        <f>Q149-O149</f>
        <v>22573333.984999999</v>
      </c>
    </row>
    <row r="151" spans="1:17">
      <c r="O151" s="155"/>
      <c r="Q151" s="155"/>
    </row>
  </sheetData>
  <autoFilter ref="A1:R146" xr:uid="{8D689345-D68D-4B31-A36A-44DA3DBAA9CD}">
    <filterColumn colId="11" showButton="0"/>
    <filterColumn colId="12" showButton="0"/>
    <filterColumn colId="13" showButton="0"/>
  </autoFilter>
  <mergeCells count="12">
    <mergeCell ref="L1:O1"/>
    <mergeCell ref="A1:A2"/>
    <mergeCell ref="K1:K2"/>
    <mergeCell ref="J1:J2"/>
    <mergeCell ref="I1:I2"/>
    <mergeCell ref="H1:H2"/>
    <mergeCell ref="G1:G2"/>
    <mergeCell ref="F1:F2"/>
    <mergeCell ref="E1:E2"/>
    <mergeCell ref="D1:D2"/>
    <mergeCell ref="C1:C2"/>
    <mergeCell ref="B1:B2"/>
  </mergeCells>
  <conditionalFormatting sqref="E1">
    <cfRule type="duplicateValues" dxfId="38" priority="1"/>
  </conditionalFormatting>
  <hyperlinks>
    <hyperlink ref="I16" r:id="rId1" xr:uid="{65D1D2D1-A7E3-4623-B193-44B35B2732A8}"/>
    <hyperlink ref="I17" r:id="rId2" xr:uid="{83924BA1-4782-4096-B391-21DBEAD5EFD0}"/>
    <hyperlink ref="I19" r:id="rId3" xr:uid="{285CD203-EBDB-456A-9E84-848276FD0D6B}"/>
    <hyperlink ref="I20" r:id="rId4" xr:uid="{99401CAD-7CFA-4CF0-BCED-1B2DB083C752}"/>
    <hyperlink ref="I21" r:id="rId5" xr:uid="{145D6A02-7853-4E4D-A9B3-8647FC94138E}"/>
    <hyperlink ref="I28" r:id="rId6" xr:uid="{13F80887-99EE-4F1D-B7FF-F36BA60D6304}"/>
    <hyperlink ref="I29" r:id="rId7" xr:uid="{5E7C7C80-805B-41E6-B7CE-41C74832C330}"/>
    <hyperlink ref="I31" r:id="rId8" xr:uid="{2A12FCF3-9002-4961-9264-36516939969D}"/>
    <hyperlink ref="I32" r:id="rId9" xr:uid="{BDBB5DF9-DC8C-4F6C-9F32-47B0B8D02668}"/>
    <hyperlink ref="I18" r:id="rId10" xr:uid="{B70DF514-D925-45BE-9950-470931AC0D96}"/>
    <hyperlink ref="I38" r:id="rId11" xr:uid="{09BD8051-9783-4AB8-9BF9-E05777EC77E5}"/>
    <hyperlink ref="I62" r:id="rId12" xr:uid="{DE662EE8-D77A-4095-9DB7-25651D084CC5}"/>
    <hyperlink ref="I63" r:id="rId13" xr:uid="{8DD2B1C5-CE8D-41BA-B6C7-23FEBA99E098}"/>
    <hyperlink ref="I69" r:id="rId14" xr:uid="{36F42B97-3D18-4091-818D-A15DF988495F}"/>
    <hyperlink ref="I74" r:id="rId15" xr:uid="{75C2AF65-EE95-439B-946A-D83546BED917}"/>
    <hyperlink ref="I75" r:id="rId16" xr:uid="{B306BC37-A984-4DBE-9F7C-9EF650CC9F1C}"/>
    <hyperlink ref="I76" r:id="rId17" xr:uid="{65BDF085-E540-42DD-8BD5-FDF48932FB80}"/>
    <hyperlink ref="I88" r:id="rId18" xr:uid="{28EE6264-81BC-46E6-A831-9DD49740C3CF}"/>
    <hyperlink ref="I94" r:id="rId19" xr:uid="{87EC1B7B-48BF-49F4-9456-B22B75DF913A}"/>
    <hyperlink ref="I95" r:id="rId20" xr:uid="{B169C4ED-FE7E-4C86-9A2D-C6BAF5E95F52}"/>
    <hyperlink ref="I100" r:id="rId21" xr:uid="{3349A76A-01B4-40E4-BBB4-1EA2070FD6BE}"/>
    <hyperlink ref="I90" r:id="rId22" xr:uid="{F54747DF-E7C0-4FE7-95A1-54D671203409}"/>
    <hyperlink ref="I89" r:id="rId23" xr:uid="{F8BDD7A9-8326-432C-8306-F08D242775C0}"/>
    <hyperlink ref="I103" r:id="rId24" xr:uid="{6F1C0BFD-1334-4009-9875-DE7814B7889D}"/>
    <hyperlink ref="I108" r:id="rId25" xr:uid="{0782EFCE-B9BB-410F-B53C-F56731AF4EF7}"/>
    <hyperlink ref="I109" r:id="rId26" xr:uid="{B27AE034-124A-49F3-B11C-4FBE454C0578}"/>
    <hyperlink ref="I110" r:id="rId27" xr:uid="{AE6C0E91-E8D8-4764-B784-D6BB24723D4C}"/>
    <hyperlink ref="I117" r:id="rId28" xr:uid="{89F796B8-FB73-4D08-85FE-4F5B4C3526A8}"/>
    <hyperlink ref="I134" r:id="rId29" xr:uid="{B1333DED-C4B0-4156-BBDF-79C37E43ADBF}"/>
    <hyperlink ref="I133" r:id="rId30" xr:uid="{3FAA1BA5-57E5-4BD9-9E36-CA5761874428}"/>
    <hyperlink ref="I132" r:id="rId31" xr:uid="{0F76E276-4D7E-43DC-A8FB-7E64B263720E}"/>
    <hyperlink ref="I136" r:id="rId32" xr:uid="{D611D041-2471-4538-B313-E5EF24CECA2D}"/>
    <hyperlink ref="I139" r:id="rId33" xr:uid="{BC619B4C-3DFD-408D-A755-030D0ED40BCB}"/>
    <hyperlink ref="I140" r:id="rId34" xr:uid="{83BF5CD2-81CD-44A4-9A2E-C1BBA20AC733}"/>
    <hyperlink ref="I141" r:id="rId35" xr:uid="{C918776C-64DC-4CD3-9ABF-50B3C685B30F}"/>
    <hyperlink ref="I143" r:id="rId36" xr:uid="{3DF00F2C-AB5C-4EDE-AA3B-ED89FBB28010}"/>
    <hyperlink ref="I142" r:id="rId37" xr:uid="{9E358E4D-9F2D-4904-9CAF-0E94B3CB9A91}"/>
    <hyperlink ref="I145" r:id="rId38" xr:uid="{8E89F911-1C7A-4F02-A5C0-F3A0F3AEEFB3}"/>
  </hyperlinks>
  <pageMargins left="0.7" right="0.7" top="0.75" bottom="0.75" header="0.3" footer="0.3"/>
  <legacyDrawing r:id="rId39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78CDB-A41A-4DA5-BA16-57B690BF1040}">
  <dimension ref="A1:AD381"/>
  <sheetViews>
    <sheetView showGridLines="0" topLeftCell="G1" workbookViewId="0">
      <selection activeCell="M1" sqref="M1:M1048576"/>
    </sheetView>
  </sheetViews>
  <sheetFormatPr defaultRowHeight="15"/>
  <cols>
    <col min="1" max="1" width="4.140625" bestFit="1" customWidth="1"/>
    <col min="2" max="2" width="16.42578125" bestFit="1" customWidth="1"/>
    <col min="3" max="3" width="18.140625" bestFit="1" customWidth="1"/>
    <col min="4" max="4" width="8" bestFit="1" customWidth="1"/>
    <col min="5" max="5" width="28.85546875" bestFit="1" customWidth="1"/>
    <col min="6" max="6" width="17" bestFit="1" customWidth="1"/>
    <col min="7" max="7" width="14.5703125" bestFit="1" customWidth="1"/>
    <col min="8" max="8" width="17" bestFit="1" customWidth="1"/>
    <col min="10" max="10" width="14.85546875" bestFit="1" customWidth="1"/>
    <col min="11" max="11" width="19" bestFit="1" customWidth="1"/>
    <col min="12" max="12" width="45.28515625" bestFit="1" customWidth="1"/>
    <col min="13" max="13" width="52.140625" bestFit="1" customWidth="1"/>
    <col min="14" max="14" width="10.42578125" style="2" bestFit="1" customWidth="1"/>
    <col min="15" max="15" width="9.7109375" bestFit="1" customWidth="1"/>
    <col min="16" max="16" width="31.28515625" bestFit="1" customWidth="1"/>
    <col min="17" max="17" width="12.5703125" bestFit="1" customWidth="1"/>
    <col min="18" max="18" width="13.7109375" customWidth="1"/>
    <col min="19" max="19" width="11.28515625" bestFit="1" customWidth="1"/>
    <col min="24" max="24" width="17" bestFit="1" customWidth="1"/>
    <col min="25" max="25" width="28.7109375" bestFit="1" customWidth="1"/>
    <col min="26" max="26" width="19.7109375" bestFit="1" customWidth="1"/>
    <col min="27" max="27" width="18.5703125" bestFit="1" customWidth="1"/>
    <col min="28" max="28" width="19.85546875" bestFit="1" customWidth="1"/>
    <col min="29" max="29" width="17" bestFit="1" customWidth="1"/>
    <col min="30" max="30" width="13.28515625" bestFit="1" customWidth="1"/>
  </cols>
  <sheetData>
    <row r="1" spans="1:30">
      <c r="A1" t="s">
        <v>1922</v>
      </c>
    </row>
    <row r="2" spans="1:30">
      <c r="A2" t="s">
        <v>1933</v>
      </c>
    </row>
    <row r="3" spans="1:30">
      <c r="A3" s="334" t="s">
        <v>3</v>
      </c>
      <c r="B3" s="335" t="s">
        <v>1552</v>
      </c>
      <c r="C3" s="336" t="s">
        <v>5</v>
      </c>
      <c r="D3" s="336" t="s">
        <v>6</v>
      </c>
      <c r="E3" s="336" t="s">
        <v>7</v>
      </c>
      <c r="F3" s="337" t="s">
        <v>8</v>
      </c>
      <c r="G3" s="337" t="s">
        <v>9</v>
      </c>
      <c r="H3" s="338" t="s">
        <v>1873</v>
      </c>
      <c r="I3" s="337" t="s">
        <v>11</v>
      </c>
      <c r="J3" s="337" t="s">
        <v>1874</v>
      </c>
      <c r="K3" s="339" t="s">
        <v>1875</v>
      </c>
      <c r="L3" s="336" t="s">
        <v>1876</v>
      </c>
      <c r="M3" s="340" t="s">
        <v>1876</v>
      </c>
      <c r="N3" s="337" t="s">
        <v>1877</v>
      </c>
      <c r="O3" s="341" t="s">
        <v>1878</v>
      </c>
      <c r="P3" s="342" t="s">
        <v>1879</v>
      </c>
      <c r="Q3" s="343" t="s">
        <v>20</v>
      </c>
      <c r="R3" s="344" t="s">
        <v>1925</v>
      </c>
      <c r="S3" s="345" t="s">
        <v>1880</v>
      </c>
      <c r="T3" s="346" t="s">
        <v>23</v>
      </c>
      <c r="U3" s="346" t="s">
        <v>24</v>
      </c>
      <c r="V3" s="346" t="s">
        <v>25</v>
      </c>
      <c r="W3" s="346" t="s">
        <v>26</v>
      </c>
      <c r="X3" s="346" t="s">
        <v>28</v>
      </c>
      <c r="Y3" s="347" t="s">
        <v>1881</v>
      </c>
      <c r="Z3" s="347" t="s">
        <v>1882</v>
      </c>
      <c r="AA3" s="348" t="s">
        <v>1883</v>
      </c>
      <c r="AB3" s="522" t="s">
        <v>1884</v>
      </c>
      <c r="AC3" s="522" t="s">
        <v>1885</v>
      </c>
      <c r="AD3" s="522" t="s">
        <v>1886</v>
      </c>
    </row>
    <row r="4" spans="1:30">
      <c r="A4" s="349">
        <v>1</v>
      </c>
      <c r="B4" s="350" t="s">
        <v>1887</v>
      </c>
      <c r="C4" s="351" t="s">
        <v>1888</v>
      </c>
      <c r="D4" s="351" t="s">
        <v>33</v>
      </c>
      <c r="E4" s="197" t="s">
        <v>1889</v>
      </c>
      <c r="F4" s="352" t="s">
        <v>51</v>
      </c>
      <c r="G4" s="351" t="s">
        <v>1890</v>
      </c>
      <c r="H4" s="353">
        <v>2164000</v>
      </c>
      <c r="I4" s="351"/>
      <c r="J4" s="351" t="s">
        <v>39</v>
      </c>
      <c r="K4" s="354" t="s">
        <v>1891</v>
      </c>
      <c r="L4" s="197" t="s">
        <v>1892</v>
      </c>
      <c r="M4" s="355" t="str">
        <f>UPPER(L4)</f>
        <v>GABY FEBRITA INDRASWARI BINTI INDRA KUSUMA</v>
      </c>
      <c r="N4" s="424"/>
      <c r="O4" s="356" t="s">
        <v>57</v>
      </c>
      <c r="P4" s="356"/>
      <c r="Q4" s="357" t="s">
        <v>44</v>
      </c>
      <c r="R4" s="358"/>
      <c r="S4" s="359"/>
      <c r="T4" s="359"/>
      <c r="U4" s="360">
        <f>4000</f>
        <v>4000</v>
      </c>
      <c r="V4" s="360">
        <f>U4*11%</f>
        <v>440</v>
      </c>
      <c r="W4" s="360">
        <f>U4*2%</f>
        <v>80</v>
      </c>
      <c r="X4" s="360">
        <f t="shared" ref="X4:X10" si="0">H4-T4-U4-V4-W4</f>
        <v>2159480</v>
      </c>
      <c r="Y4" s="361"/>
      <c r="Z4" s="361"/>
      <c r="AA4" s="521"/>
      <c r="AB4" s="480"/>
      <c r="AC4" s="352"/>
      <c r="AD4" s="352"/>
    </row>
    <row r="5" spans="1:30">
      <c r="A5" s="349">
        <v>2</v>
      </c>
      <c r="B5" s="350" t="s">
        <v>1893</v>
      </c>
      <c r="C5" s="351" t="s">
        <v>1894</v>
      </c>
      <c r="D5" s="351" t="s">
        <v>325</v>
      </c>
      <c r="E5" s="197" t="s">
        <v>353</v>
      </c>
      <c r="F5" s="352" t="s">
        <v>51</v>
      </c>
      <c r="G5" s="362" t="s">
        <v>1924</v>
      </c>
      <c r="H5" s="353">
        <v>2154500</v>
      </c>
      <c r="I5" s="363"/>
      <c r="J5" s="351" t="s">
        <v>39</v>
      </c>
      <c r="K5" s="354" t="s">
        <v>1895</v>
      </c>
      <c r="L5" s="197" t="s">
        <v>353</v>
      </c>
      <c r="M5" s="355" t="str">
        <f t="shared" ref="M5:M10" si="1">UPPER(L5)</f>
        <v>LINDA WIDIARSIH</v>
      </c>
      <c r="N5" s="424"/>
      <c r="O5" s="356" t="s">
        <v>57</v>
      </c>
      <c r="P5" s="356"/>
      <c r="Q5" s="357" t="s">
        <v>44</v>
      </c>
      <c r="R5" s="358"/>
      <c r="S5" s="359"/>
      <c r="T5" s="359"/>
      <c r="U5" s="360">
        <f>4500</f>
        <v>4500</v>
      </c>
      <c r="V5" s="360">
        <f>U5*11%</f>
        <v>495</v>
      </c>
      <c r="W5" s="360">
        <f>U5*2%</f>
        <v>90</v>
      </c>
      <c r="X5" s="360">
        <f t="shared" si="0"/>
        <v>2149415</v>
      </c>
      <c r="Y5" s="364"/>
      <c r="Z5" s="361"/>
      <c r="AA5" s="521"/>
      <c r="AB5" s="480"/>
      <c r="AC5" s="352"/>
      <c r="AD5" s="352"/>
    </row>
    <row r="6" spans="1:30">
      <c r="A6" s="349">
        <v>3</v>
      </c>
      <c r="B6" s="365" t="s">
        <v>1896</v>
      </c>
      <c r="C6" s="366"/>
      <c r="D6" s="366"/>
      <c r="E6" s="367" t="s">
        <v>1897</v>
      </c>
      <c r="F6" s="366" t="s">
        <v>1923</v>
      </c>
      <c r="G6" s="362">
        <v>305</v>
      </c>
      <c r="H6" s="368">
        <v>3150000</v>
      </c>
      <c r="I6" s="473" t="s">
        <v>1898</v>
      </c>
      <c r="J6" s="351" t="s">
        <v>39</v>
      </c>
      <c r="K6" s="370" t="s">
        <v>1899</v>
      </c>
      <c r="L6" s="371" t="s">
        <v>1900</v>
      </c>
      <c r="M6" s="355" t="str">
        <f>UPPER(L6)</f>
        <v>YUDHI SETYAWAN BIN HARTONO</v>
      </c>
      <c r="N6" s="349" t="s">
        <v>127</v>
      </c>
      <c r="O6" s="372" t="s">
        <v>42</v>
      </c>
      <c r="P6" s="356" t="s">
        <v>1901</v>
      </c>
      <c r="Q6" s="373" t="s">
        <v>44</v>
      </c>
      <c r="R6" s="374"/>
      <c r="S6" s="375"/>
      <c r="T6" s="359"/>
      <c r="U6" s="360"/>
      <c r="V6" s="359"/>
      <c r="W6" s="359"/>
      <c r="X6" s="360">
        <f t="shared" si="0"/>
        <v>3150000</v>
      </c>
      <c r="Y6" s="364"/>
      <c r="Z6" s="376"/>
      <c r="AA6" s="521"/>
      <c r="AB6" s="480"/>
      <c r="AC6" s="352"/>
      <c r="AD6" s="352"/>
    </row>
    <row r="7" spans="1:30">
      <c r="A7" s="349">
        <v>4</v>
      </c>
      <c r="B7" s="365" t="s">
        <v>1902</v>
      </c>
      <c r="C7" s="366" t="s">
        <v>1903</v>
      </c>
      <c r="D7" s="366" t="s">
        <v>454</v>
      </c>
      <c r="E7" s="367" t="s">
        <v>1904</v>
      </c>
      <c r="F7" s="366" t="s">
        <v>1923</v>
      </c>
      <c r="G7" s="362">
        <v>305</v>
      </c>
      <c r="H7" s="368">
        <v>2700007</v>
      </c>
      <c r="I7" s="369" t="s">
        <v>1905</v>
      </c>
      <c r="J7" s="351" t="s">
        <v>39</v>
      </c>
      <c r="K7" s="377" t="s">
        <v>1906</v>
      </c>
      <c r="L7" s="371" t="s">
        <v>1907</v>
      </c>
      <c r="M7" s="355" t="str">
        <f>UPPER(L7)</f>
        <v>NAOMI TISA FIRGIANA BINTI KARYONO SIDHARTA</v>
      </c>
      <c r="N7" s="349" t="s">
        <v>127</v>
      </c>
      <c r="O7" s="372" t="s">
        <v>42</v>
      </c>
      <c r="P7" s="372" t="s">
        <v>1908</v>
      </c>
      <c r="Q7" s="373" t="s">
        <v>44</v>
      </c>
      <c r="R7" s="374"/>
      <c r="S7" s="375"/>
      <c r="T7" s="359"/>
      <c r="U7" s="360"/>
      <c r="V7" s="359"/>
      <c r="W7" s="359"/>
      <c r="X7" s="360">
        <f t="shared" si="0"/>
        <v>2700007</v>
      </c>
      <c r="Y7" s="364"/>
      <c r="Z7" s="376"/>
      <c r="AA7" s="521"/>
      <c r="AB7" s="480"/>
      <c r="AC7" s="352"/>
      <c r="AD7" s="352"/>
    </row>
    <row r="8" spans="1:30">
      <c r="A8" s="349">
        <v>5</v>
      </c>
      <c r="B8" s="365" t="s">
        <v>1909</v>
      </c>
      <c r="C8" s="366" t="s">
        <v>1910</v>
      </c>
      <c r="D8" s="366" t="s">
        <v>325</v>
      </c>
      <c r="E8" s="367" t="s">
        <v>1911</v>
      </c>
      <c r="F8" s="366" t="s">
        <v>51</v>
      </c>
      <c r="G8" s="362" t="s">
        <v>1912</v>
      </c>
      <c r="H8" s="368">
        <v>2154500</v>
      </c>
      <c r="I8" s="369"/>
      <c r="J8" s="351" t="s">
        <v>39</v>
      </c>
      <c r="K8" s="377" t="s">
        <v>1895</v>
      </c>
      <c r="L8" s="371" t="s">
        <v>1911</v>
      </c>
      <c r="M8" s="355" t="str">
        <f>UPPER(L8)</f>
        <v>SHAFFA TASYANI RENANINGTYAS</v>
      </c>
      <c r="N8" s="349"/>
      <c r="O8" s="372" t="s">
        <v>57</v>
      </c>
      <c r="P8" s="372"/>
      <c r="Q8" s="373" t="s">
        <v>44</v>
      </c>
      <c r="R8" s="374"/>
      <c r="S8" s="378"/>
      <c r="T8" s="359"/>
      <c r="U8" s="360">
        <v>4500</v>
      </c>
      <c r="V8" s="360">
        <f>U8*11%</f>
        <v>495</v>
      </c>
      <c r="W8" s="360">
        <f>U8*2%</f>
        <v>90</v>
      </c>
      <c r="X8" s="360">
        <f t="shared" si="0"/>
        <v>2149415</v>
      </c>
      <c r="Y8" s="364"/>
      <c r="Z8" s="376"/>
      <c r="AA8" s="521"/>
      <c r="AB8" s="480"/>
      <c r="AC8" s="352"/>
      <c r="AD8" s="352"/>
    </row>
    <row r="9" spans="1:30">
      <c r="A9" s="349">
        <v>6</v>
      </c>
      <c r="B9" s="365" t="s">
        <v>1913</v>
      </c>
      <c r="C9" s="366" t="s">
        <v>1914</v>
      </c>
      <c r="D9" s="366" t="s">
        <v>49</v>
      </c>
      <c r="E9" s="367" t="s">
        <v>1915</v>
      </c>
      <c r="F9" s="366" t="s">
        <v>51</v>
      </c>
      <c r="G9" s="362" t="s">
        <v>1916</v>
      </c>
      <c r="H9" s="368">
        <v>3197250</v>
      </c>
      <c r="I9" s="369"/>
      <c r="J9" s="351" t="s">
        <v>39</v>
      </c>
      <c r="K9" s="377" t="s">
        <v>1899</v>
      </c>
      <c r="L9" s="371" t="s">
        <v>1915</v>
      </c>
      <c r="M9" s="355" t="str">
        <f t="shared" si="1"/>
        <v>MOCHAMAD FANY ALFARIZI</v>
      </c>
      <c r="N9" s="349"/>
      <c r="O9" s="372" t="s">
        <v>57</v>
      </c>
      <c r="P9" s="372"/>
      <c r="Q9" s="373" t="s">
        <v>44</v>
      </c>
      <c r="R9" s="374"/>
      <c r="S9" s="378"/>
      <c r="T9" s="359"/>
      <c r="U9" s="360">
        <f>H9*1.5%</f>
        <v>47958.75</v>
      </c>
      <c r="V9" s="360">
        <f>U9*11%</f>
        <v>5275.4624999999996</v>
      </c>
      <c r="W9" s="360">
        <f>U9*2%</f>
        <v>959.17500000000007</v>
      </c>
      <c r="X9" s="360">
        <f t="shared" si="0"/>
        <v>3143056.6125000003</v>
      </c>
      <c r="Y9" s="364"/>
      <c r="Z9" s="376"/>
      <c r="AA9" s="521"/>
      <c r="AB9" s="480"/>
      <c r="AC9" s="352"/>
      <c r="AD9" s="352"/>
    </row>
    <row r="10" spans="1:30">
      <c r="A10" s="349">
        <v>7</v>
      </c>
      <c r="B10" s="365" t="s">
        <v>1917</v>
      </c>
      <c r="C10" s="366" t="s">
        <v>1918</v>
      </c>
      <c r="D10" s="366" t="s">
        <v>546</v>
      </c>
      <c r="E10" s="367" t="s">
        <v>1919</v>
      </c>
      <c r="F10" s="366" t="s">
        <v>51</v>
      </c>
      <c r="G10" s="362" t="s">
        <v>1890</v>
      </c>
      <c r="H10" s="379">
        <v>2154000</v>
      </c>
      <c r="I10" s="369"/>
      <c r="J10" s="351" t="s">
        <v>39</v>
      </c>
      <c r="K10" s="377" t="s">
        <v>1895</v>
      </c>
      <c r="L10" s="371" t="s">
        <v>1920</v>
      </c>
      <c r="M10" s="355" t="str">
        <f t="shared" si="1"/>
        <v>MUHAMMAD FADHIL ADINUGROHO BIN INDRA PRASENO</v>
      </c>
      <c r="N10" s="349"/>
      <c r="O10" s="372" t="s">
        <v>42</v>
      </c>
      <c r="P10" s="372" t="s">
        <v>1921</v>
      </c>
      <c r="Q10" s="373" t="s">
        <v>44</v>
      </c>
      <c r="R10" s="374"/>
      <c r="S10" s="378"/>
      <c r="T10" s="359"/>
      <c r="U10" s="380">
        <v>4000</v>
      </c>
      <c r="V10" s="360">
        <f>U10*11%</f>
        <v>440</v>
      </c>
      <c r="W10" s="360">
        <f>U10*2%</f>
        <v>80</v>
      </c>
      <c r="X10" s="360">
        <f t="shared" si="0"/>
        <v>2149480</v>
      </c>
      <c r="Y10" s="364"/>
      <c r="Z10" s="376"/>
      <c r="AA10" s="521"/>
      <c r="AB10" s="480"/>
      <c r="AC10" s="352"/>
      <c r="AD10" s="352"/>
    </row>
    <row r="11" spans="1:30">
      <c r="A11" s="349">
        <v>8</v>
      </c>
      <c r="B11" s="365" t="s">
        <v>1926</v>
      </c>
      <c r="C11" s="524"/>
      <c r="D11" s="366" t="s">
        <v>49</v>
      </c>
      <c r="E11" s="367" t="s">
        <v>1929</v>
      </c>
      <c r="F11" s="366" t="s">
        <v>1923</v>
      </c>
      <c r="G11" s="362" t="s">
        <v>1930</v>
      </c>
      <c r="H11" s="368">
        <v>2160000</v>
      </c>
      <c r="I11" s="369"/>
      <c r="J11" s="529" t="s">
        <v>1931</v>
      </c>
      <c r="K11" s="377" t="s">
        <v>1891</v>
      </c>
      <c r="L11" s="525" t="s">
        <v>1932</v>
      </c>
      <c r="M11" s="355" t="str">
        <f>UPPER(L11)</f>
        <v>SENO HADI BROTO BIN MULYOSUBROTO</v>
      </c>
      <c r="N11" s="349" t="s">
        <v>169</v>
      </c>
      <c r="O11" s="372" t="s">
        <v>42</v>
      </c>
      <c r="P11" s="372"/>
      <c r="Q11" s="373"/>
      <c r="R11" s="374"/>
      <c r="S11" s="378"/>
      <c r="T11" s="359"/>
      <c r="U11" s="359"/>
      <c r="V11" s="359"/>
      <c r="W11" s="359"/>
      <c r="X11" s="382"/>
      <c r="Y11" s="364"/>
      <c r="Z11" s="376"/>
      <c r="AA11" s="521"/>
      <c r="AB11" s="480"/>
      <c r="AC11" s="352"/>
      <c r="AD11" s="352"/>
    </row>
    <row r="12" spans="1:30">
      <c r="A12" s="349">
        <v>9</v>
      </c>
      <c r="B12" s="350" t="s">
        <v>1926</v>
      </c>
      <c r="C12" s="351" t="s">
        <v>1927</v>
      </c>
      <c r="D12" s="351" t="s">
        <v>49</v>
      </c>
      <c r="E12" s="197" t="s">
        <v>1928</v>
      </c>
      <c r="F12" s="352" t="s">
        <v>51</v>
      </c>
      <c r="G12" s="351" t="s">
        <v>1890</v>
      </c>
      <c r="H12" s="353">
        <v>3154000</v>
      </c>
      <c r="I12" s="351"/>
      <c r="J12" s="351" t="s">
        <v>39</v>
      </c>
      <c r="K12" s="354" t="s">
        <v>1899</v>
      </c>
      <c r="L12" s="197" t="s">
        <v>1928</v>
      </c>
      <c r="M12" s="381" t="str">
        <f>UPPER(L12)</f>
        <v>DIMAS ARIO</v>
      </c>
      <c r="N12" s="424" t="s">
        <v>96</v>
      </c>
      <c r="O12" s="356" t="s">
        <v>42</v>
      </c>
      <c r="P12" s="356"/>
      <c r="Q12" s="357" t="s">
        <v>44</v>
      </c>
      <c r="R12" s="358"/>
      <c r="S12" s="359"/>
      <c r="T12" s="359"/>
      <c r="U12" s="359"/>
      <c r="V12" s="359"/>
      <c r="W12" s="359"/>
      <c r="X12" s="359"/>
      <c r="Y12" s="361"/>
      <c r="Z12" s="376"/>
      <c r="AA12" s="521"/>
      <c r="AB12" s="480"/>
      <c r="AC12" s="352"/>
      <c r="AD12" s="352"/>
    </row>
    <row r="13" spans="1:30">
      <c r="A13" s="349">
        <v>10</v>
      </c>
      <c r="B13" s="350"/>
      <c r="C13" s="351"/>
      <c r="D13" s="351"/>
      <c r="E13" s="197"/>
      <c r="F13" s="352"/>
      <c r="G13" s="351"/>
      <c r="H13" s="353"/>
      <c r="I13" s="363"/>
      <c r="J13" s="363"/>
      <c r="K13" s="354"/>
      <c r="L13" s="196"/>
      <c r="M13" s="383"/>
      <c r="N13" s="424"/>
      <c r="O13" s="356"/>
      <c r="P13" s="356"/>
      <c r="Q13" s="357"/>
      <c r="R13" s="358"/>
      <c r="S13" s="359"/>
      <c r="T13" s="359"/>
      <c r="U13" s="359"/>
      <c r="V13" s="359"/>
      <c r="W13" s="359"/>
      <c r="X13" s="359"/>
      <c r="Y13" s="364"/>
      <c r="Z13" s="376"/>
      <c r="AA13" s="521"/>
      <c r="AB13" s="480"/>
      <c r="AC13" s="352"/>
      <c r="AD13" s="352"/>
    </row>
    <row r="14" spans="1:30">
      <c r="A14" s="349">
        <v>11</v>
      </c>
      <c r="B14" s="350"/>
      <c r="C14" s="351"/>
      <c r="D14" s="351"/>
      <c r="E14" s="197"/>
      <c r="F14" s="352"/>
      <c r="G14" s="351"/>
      <c r="H14" s="353"/>
      <c r="I14" s="363"/>
      <c r="J14" s="363"/>
      <c r="K14" s="354"/>
      <c r="L14" s="371"/>
      <c r="M14" s="381"/>
      <c r="N14" s="424"/>
      <c r="O14" s="356"/>
      <c r="P14" s="356"/>
      <c r="Q14" s="357"/>
      <c r="R14" s="358"/>
      <c r="S14" s="359"/>
      <c r="T14" s="359"/>
      <c r="U14" s="359"/>
      <c r="V14" s="359"/>
      <c r="W14" s="359"/>
      <c r="X14" s="359"/>
      <c r="Y14" s="364"/>
      <c r="Z14" s="376"/>
      <c r="AA14" s="521"/>
      <c r="AB14" s="480"/>
      <c r="AC14" s="352"/>
      <c r="AD14" s="352"/>
    </row>
    <row r="15" spans="1:30">
      <c r="A15" s="349">
        <v>12</v>
      </c>
      <c r="B15" s="350"/>
      <c r="C15" s="351"/>
      <c r="D15" s="351"/>
      <c r="E15" s="197"/>
      <c r="F15" s="352"/>
      <c r="G15" s="351"/>
      <c r="H15" s="353"/>
      <c r="I15" s="363"/>
      <c r="J15" s="363"/>
      <c r="K15" s="354"/>
      <c r="L15" s="196"/>
      <c r="M15" s="383"/>
      <c r="N15" s="424"/>
      <c r="O15" s="356"/>
      <c r="P15" s="356"/>
      <c r="Q15" s="357"/>
      <c r="R15" s="358"/>
      <c r="S15" s="359"/>
      <c r="T15" s="359"/>
      <c r="U15" s="359"/>
      <c r="V15" s="359"/>
      <c r="W15" s="359"/>
      <c r="X15" s="359"/>
      <c r="Y15" s="364"/>
      <c r="Z15" s="376"/>
      <c r="AA15" s="521"/>
      <c r="AB15" s="480"/>
      <c r="AC15" s="352"/>
      <c r="AD15" s="352"/>
    </row>
    <row r="16" spans="1:30">
      <c r="A16" s="349">
        <v>13</v>
      </c>
      <c r="B16" s="350"/>
      <c r="C16" s="351"/>
      <c r="D16" s="351"/>
      <c r="E16" s="197"/>
      <c r="F16" s="352"/>
      <c r="G16" s="351"/>
      <c r="H16" s="353"/>
      <c r="I16" s="351"/>
      <c r="J16" s="351"/>
      <c r="K16" s="354"/>
      <c r="L16" s="196"/>
      <c r="M16" s="383"/>
      <c r="N16" s="424"/>
      <c r="O16" s="356"/>
      <c r="P16" s="356"/>
      <c r="Q16" s="357"/>
      <c r="R16" s="358"/>
      <c r="S16" s="359"/>
      <c r="T16" s="359"/>
      <c r="U16" s="359"/>
      <c r="V16" s="359"/>
      <c r="W16" s="359"/>
      <c r="X16" s="359"/>
      <c r="Y16" s="361"/>
      <c r="Z16" s="376"/>
      <c r="AA16" s="521"/>
      <c r="AB16" s="480"/>
      <c r="AC16" s="352"/>
      <c r="AD16" s="352"/>
    </row>
    <row r="17" spans="1:30">
      <c r="A17" s="349">
        <v>14</v>
      </c>
      <c r="B17" s="350"/>
      <c r="C17" s="351"/>
      <c r="D17" s="351"/>
      <c r="E17" s="384"/>
      <c r="F17" s="352"/>
      <c r="G17" s="351"/>
      <c r="H17" s="353"/>
      <c r="I17" s="351"/>
      <c r="J17" s="351"/>
      <c r="K17" s="354"/>
      <c r="L17" s="196"/>
      <c r="M17" s="383"/>
      <c r="N17" s="424"/>
      <c r="O17" s="356"/>
      <c r="P17" s="356"/>
      <c r="Q17" s="357"/>
      <c r="R17" s="358"/>
      <c r="S17" s="359"/>
      <c r="T17" s="359"/>
      <c r="U17" s="359"/>
      <c r="V17" s="359"/>
      <c r="W17" s="359"/>
      <c r="X17" s="359"/>
      <c r="Y17" s="364"/>
      <c r="Z17" s="376"/>
      <c r="AA17" s="521"/>
      <c r="AB17" s="480"/>
      <c r="AC17" s="352"/>
      <c r="AD17" s="352"/>
    </row>
    <row r="18" spans="1:30">
      <c r="A18" s="349">
        <v>15</v>
      </c>
      <c r="B18" s="365"/>
      <c r="C18" s="366"/>
      <c r="D18" s="366"/>
      <c r="E18" s="367"/>
      <c r="F18" s="366"/>
      <c r="G18" s="362"/>
      <c r="H18" s="368"/>
      <c r="I18" s="366"/>
      <c r="J18" s="366"/>
      <c r="K18" s="370"/>
      <c r="L18" s="196"/>
      <c r="M18" s="383"/>
      <c r="N18" s="349"/>
      <c r="O18" s="372"/>
      <c r="P18" s="372"/>
      <c r="Q18" s="373"/>
      <c r="R18" s="374"/>
      <c r="S18" s="378"/>
      <c r="T18" s="359"/>
      <c r="U18" s="359"/>
      <c r="V18" s="359"/>
      <c r="W18" s="359"/>
      <c r="X18" s="359"/>
      <c r="Y18" s="361"/>
      <c r="Z18" s="361"/>
      <c r="AA18" s="521"/>
      <c r="AB18" s="480"/>
      <c r="AC18" s="435"/>
      <c r="AD18" s="352"/>
    </row>
    <row r="19" spans="1:30">
      <c r="A19" s="349">
        <v>16</v>
      </c>
      <c r="B19" s="365"/>
      <c r="C19" s="366"/>
      <c r="D19" s="366"/>
      <c r="E19" s="367"/>
      <c r="F19" s="366"/>
      <c r="G19" s="362"/>
      <c r="H19" s="368"/>
      <c r="I19" s="366"/>
      <c r="J19" s="366"/>
      <c r="K19" s="370"/>
      <c r="L19" s="371"/>
      <c r="M19" s="381"/>
      <c r="N19" s="349"/>
      <c r="O19" s="372"/>
      <c r="P19" s="372"/>
      <c r="Q19" s="373"/>
      <c r="R19" s="374"/>
      <c r="S19" s="378"/>
      <c r="T19" s="359"/>
      <c r="U19" s="359"/>
      <c r="V19" s="359"/>
      <c r="W19" s="359"/>
      <c r="X19" s="359"/>
      <c r="Y19" s="361"/>
      <c r="Z19" s="361"/>
      <c r="AA19" s="521"/>
      <c r="AB19" s="480"/>
      <c r="AC19" s="435"/>
      <c r="AD19" s="352"/>
    </row>
    <row r="20" spans="1:30">
      <c r="A20" s="349">
        <v>17</v>
      </c>
      <c r="B20" s="365"/>
      <c r="C20" s="366"/>
      <c r="D20" s="366"/>
      <c r="E20" s="367"/>
      <c r="F20" s="366"/>
      <c r="G20" s="362"/>
      <c r="H20" s="368"/>
      <c r="I20" s="366"/>
      <c r="J20" s="366"/>
      <c r="K20" s="370"/>
      <c r="L20" s="371"/>
      <c r="M20" s="381"/>
      <c r="N20" s="349"/>
      <c r="O20" s="372"/>
      <c r="P20" s="372"/>
      <c r="Q20" s="373"/>
      <c r="R20" s="374"/>
      <c r="S20" s="378"/>
      <c r="T20" s="359"/>
      <c r="U20" s="359"/>
      <c r="V20" s="359"/>
      <c r="W20" s="359"/>
      <c r="X20" s="359"/>
      <c r="Y20" s="361"/>
      <c r="Z20" s="361"/>
      <c r="AA20" s="521"/>
      <c r="AB20" s="480"/>
      <c r="AC20" s="435"/>
      <c r="AD20" s="352"/>
    </row>
    <row r="21" spans="1:30">
      <c r="A21" s="349">
        <v>18</v>
      </c>
      <c r="B21" s="365"/>
      <c r="C21" s="366"/>
      <c r="D21" s="366"/>
      <c r="E21" s="367"/>
      <c r="F21" s="366"/>
      <c r="G21" s="362"/>
      <c r="H21" s="368"/>
      <c r="I21" s="369"/>
      <c r="J21" s="369"/>
      <c r="K21" s="370"/>
      <c r="L21" s="367"/>
      <c r="M21" s="385"/>
      <c r="N21" s="349"/>
      <c r="O21" s="372"/>
      <c r="P21" s="372"/>
      <c r="Q21" s="373"/>
      <c r="R21" s="374"/>
      <c r="S21" s="378"/>
      <c r="T21" s="378"/>
      <c r="U21" s="378"/>
      <c r="V21" s="378"/>
      <c r="W21" s="378"/>
      <c r="X21" s="378"/>
      <c r="Y21" s="364"/>
      <c r="Z21" s="361"/>
      <c r="AA21" s="521"/>
      <c r="AB21" s="480"/>
      <c r="AC21" s="366"/>
      <c r="AD21" s="366"/>
    </row>
    <row r="22" spans="1:30">
      <c r="A22" s="349">
        <v>19</v>
      </c>
      <c r="B22" s="365"/>
      <c r="C22" s="366"/>
      <c r="D22" s="366"/>
      <c r="E22" s="367"/>
      <c r="F22" s="366"/>
      <c r="G22" s="362"/>
      <c r="H22" s="368"/>
      <c r="I22" s="369"/>
      <c r="J22" s="369"/>
      <c r="K22" s="377"/>
      <c r="L22" s="367"/>
      <c r="M22" s="385"/>
      <c r="N22" s="349"/>
      <c r="O22" s="372"/>
      <c r="P22" s="372"/>
      <c r="Q22" s="373"/>
      <c r="R22" s="374"/>
      <c r="S22" s="378"/>
      <c r="T22" s="378"/>
      <c r="U22" s="378"/>
      <c r="V22" s="378"/>
      <c r="W22" s="378"/>
      <c r="X22" s="378"/>
      <c r="Y22" s="364"/>
      <c r="Z22" s="361"/>
      <c r="AA22" s="521"/>
      <c r="AB22" s="480"/>
      <c r="AC22" s="366"/>
      <c r="AD22" s="366"/>
    </row>
    <row r="23" spans="1:30">
      <c r="A23" s="349">
        <v>20</v>
      </c>
      <c r="B23" s="365"/>
      <c r="C23" s="366"/>
      <c r="D23" s="366"/>
      <c r="E23" s="367"/>
      <c r="F23" s="366"/>
      <c r="G23" s="362"/>
      <c r="H23" s="368"/>
      <c r="I23" s="369"/>
      <c r="J23" s="369"/>
      <c r="K23" s="377"/>
      <c r="L23" s="367"/>
      <c r="M23" s="385"/>
      <c r="N23" s="349"/>
      <c r="O23" s="372"/>
      <c r="P23" s="372"/>
      <c r="Q23" s="373"/>
      <c r="R23" s="374"/>
      <c r="S23" s="378"/>
      <c r="T23" s="378"/>
      <c r="U23" s="378"/>
      <c r="V23" s="378"/>
      <c r="W23" s="378"/>
      <c r="X23" s="378"/>
      <c r="Y23" s="364"/>
      <c r="Z23" s="361"/>
      <c r="AA23" s="521"/>
      <c r="AB23" s="480"/>
      <c r="AC23" s="366"/>
      <c r="AD23" s="366"/>
    </row>
    <row r="24" spans="1:30">
      <c r="A24" s="349">
        <v>21</v>
      </c>
      <c r="B24" s="365"/>
      <c r="C24" s="366"/>
      <c r="D24" s="366"/>
      <c r="E24" s="367"/>
      <c r="F24" s="366"/>
      <c r="G24" s="362"/>
      <c r="H24" s="368"/>
      <c r="I24" s="369"/>
      <c r="J24" s="369"/>
      <c r="K24" s="377"/>
      <c r="L24" s="367"/>
      <c r="M24" s="385"/>
      <c r="N24" s="349"/>
      <c r="O24" s="372"/>
      <c r="P24" s="372"/>
      <c r="Q24" s="373"/>
      <c r="R24" s="374"/>
      <c r="S24" s="378"/>
      <c r="T24" s="378"/>
      <c r="U24" s="378"/>
      <c r="V24" s="378"/>
      <c r="W24" s="378"/>
      <c r="X24" s="378"/>
      <c r="Y24" s="364"/>
      <c r="Z24" s="361"/>
      <c r="AA24" s="521"/>
      <c r="AB24" s="480"/>
      <c r="AC24" s="366"/>
      <c r="AD24" s="366"/>
    </row>
    <row r="25" spans="1:30">
      <c r="A25" s="349">
        <v>22</v>
      </c>
      <c r="B25" s="365"/>
      <c r="C25" s="366"/>
      <c r="D25" s="366"/>
      <c r="E25" s="367"/>
      <c r="F25" s="366"/>
      <c r="G25" s="362"/>
      <c r="H25" s="368"/>
      <c r="I25" s="369"/>
      <c r="J25" s="369"/>
      <c r="K25" s="377"/>
      <c r="L25" s="367"/>
      <c r="M25" s="385"/>
      <c r="N25" s="349"/>
      <c r="O25" s="372"/>
      <c r="P25" s="372"/>
      <c r="Q25" s="373"/>
      <c r="R25" s="374"/>
      <c r="S25" s="378"/>
      <c r="T25" s="378"/>
      <c r="U25" s="378"/>
      <c r="V25" s="378"/>
      <c r="W25" s="378"/>
      <c r="X25" s="378"/>
      <c r="Y25" s="364"/>
      <c r="Z25" s="361"/>
      <c r="AA25" s="521"/>
      <c r="AB25" s="480"/>
      <c r="AC25" s="366"/>
      <c r="AD25" s="366"/>
    </row>
    <row r="26" spans="1:30">
      <c r="A26" s="349">
        <v>23</v>
      </c>
      <c r="B26" s="365"/>
      <c r="C26" s="366"/>
      <c r="D26" s="366"/>
      <c r="E26" s="367"/>
      <c r="F26" s="366"/>
      <c r="G26" s="362"/>
      <c r="H26" s="368"/>
      <c r="I26" s="369"/>
      <c r="J26" s="369"/>
      <c r="K26" s="377"/>
      <c r="L26" s="367"/>
      <c r="M26" s="385"/>
      <c r="N26" s="349"/>
      <c r="O26" s="372"/>
      <c r="P26" s="372"/>
      <c r="Q26" s="373"/>
      <c r="R26" s="374"/>
      <c r="S26" s="378"/>
      <c r="T26" s="378"/>
      <c r="U26" s="378"/>
      <c r="V26" s="378"/>
      <c r="W26" s="378"/>
      <c r="X26" s="378"/>
      <c r="Y26" s="364"/>
      <c r="Z26" s="361"/>
      <c r="AA26" s="521"/>
      <c r="AB26" s="480"/>
      <c r="AC26" s="366"/>
      <c r="AD26" s="366"/>
    </row>
    <row r="27" spans="1:30">
      <c r="A27" s="349">
        <v>24</v>
      </c>
      <c r="B27" s="365"/>
      <c r="C27" s="366"/>
      <c r="D27" s="366"/>
      <c r="E27" s="367"/>
      <c r="F27" s="366"/>
      <c r="G27" s="362"/>
      <c r="H27" s="368"/>
      <c r="I27" s="369"/>
      <c r="J27" s="369"/>
      <c r="K27" s="377"/>
      <c r="L27" s="367"/>
      <c r="M27" s="385"/>
      <c r="N27" s="349"/>
      <c r="O27" s="372"/>
      <c r="P27" s="372"/>
      <c r="Q27" s="373"/>
      <c r="R27" s="374"/>
      <c r="S27" s="378"/>
      <c r="T27" s="378"/>
      <c r="U27" s="378"/>
      <c r="V27" s="378"/>
      <c r="W27" s="378"/>
      <c r="X27" s="378"/>
      <c r="Y27" s="364"/>
      <c r="Z27" s="361"/>
      <c r="AA27" s="521"/>
      <c r="AB27" s="480"/>
      <c r="AC27" s="366"/>
      <c r="AD27" s="366"/>
    </row>
    <row r="28" spans="1:30">
      <c r="A28" s="349">
        <v>25</v>
      </c>
      <c r="B28" s="350"/>
      <c r="C28" s="351"/>
      <c r="D28" s="351"/>
      <c r="E28" s="197"/>
      <c r="F28" s="352"/>
      <c r="G28" s="351"/>
      <c r="H28" s="386"/>
      <c r="I28" s="351"/>
      <c r="J28" s="351"/>
      <c r="K28" s="354"/>
      <c r="L28" s="371"/>
      <c r="M28" s="381"/>
      <c r="N28" s="424"/>
      <c r="O28" s="356"/>
      <c r="P28" s="356"/>
      <c r="Q28" s="357"/>
      <c r="R28" s="358"/>
      <c r="S28" s="359"/>
      <c r="T28" s="359"/>
      <c r="U28" s="359"/>
      <c r="V28" s="359"/>
      <c r="W28" s="359"/>
      <c r="X28" s="359"/>
      <c r="Y28" s="364"/>
      <c r="Z28" s="376"/>
      <c r="AA28" s="521"/>
      <c r="AB28" s="480"/>
      <c r="AC28" s="352"/>
      <c r="AD28" s="352"/>
    </row>
    <row r="29" spans="1:30">
      <c r="A29" s="349">
        <v>26</v>
      </c>
      <c r="B29" s="350"/>
      <c r="C29" s="351"/>
      <c r="D29" s="351"/>
      <c r="E29" s="197"/>
      <c r="F29" s="352"/>
      <c r="G29" s="351"/>
      <c r="H29" s="386"/>
      <c r="I29" s="351"/>
      <c r="J29" s="351"/>
      <c r="K29" s="354"/>
      <c r="L29" s="371"/>
      <c r="M29" s="381"/>
      <c r="N29" s="424"/>
      <c r="O29" s="356"/>
      <c r="P29" s="356"/>
      <c r="Q29" s="357"/>
      <c r="R29" s="358"/>
      <c r="S29" s="359"/>
      <c r="T29" s="359"/>
      <c r="U29" s="359"/>
      <c r="V29" s="359"/>
      <c r="W29" s="359"/>
      <c r="X29" s="359"/>
      <c r="Y29" s="361"/>
      <c r="Z29" s="361"/>
      <c r="AA29" s="521"/>
      <c r="AB29" s="480"/>
      <c r="AC29" s="435"/>
      <c r="AD29" s="352"/>
    </row>
    <row r="30" spans="1:30">
      <c r="A30" s="349">
        <v>27</v>
      </c>
      <c r="B30" s="350"/>
      <c r="C30" s="351"/>
      <c r="D30" s="351"/>
      <c r="E30" s="197"/>
      <c r="F30" s="352"/>
      <c r="G30" s="351"/>
      <c r="H30" s="386"/>
      <c r="I30" s="351"/>
      <c r="J30" s="351"/>
      <c r="K30" s="354"/>
      <c r="L30" s="196"/>
      <c r="M30" s="383"/>
      <c r="N30" s="424"/>
      <c r="O30" s="356"/>
      <c r="P30" s="356"/>
      <c r="Q30" s="357"/>
      <c r="R30" s="358"/>
      <c r="S30" s="359"/>
      <c r="T30" s="359"/>
      <c r="U30" s="359"/>
      <c r="V30" s="359"/>
      <c r="W30" s="359"/>
      <c r="X30" s="359"/>
      <c r="Y30" s="361"/>
      <c r="Z30" s="376"/>
      <c r="AA30" s="521"/>
      <c r="AB30" s="480"/>
      <c r="AC30" s="352"/>
      <c r="AD30" s="352"/>
    </row>
    <row r="31" spans="1:30">
      <c r="A31" s="349">
        <v>28</v>
      </c>
      <c r="B31" s="350"/>
      <c r="C31" s="351"/>
      <c r="D31" s="351"/>
      <c r="E31" s="197"/>
      <c r="F31" s="352"/>
      <c r="G31" s="351"/>
      <c r="H31" s="386"/>
      <c r="I31" s="351"/>
      <c r="J31" s="351"/>
      <c r="K31" s="354"/>
      <c r="L31" s="196"/>
      <c r="M31" s="383"/>
      <c r="N31" s="424"/>
      <c r="O31" s="356"/>
      <c r="P31" s="356"/>
      <c r="Q31" s="357"/>
      <c r="R31" s="358"/>
      <c r="S31" s="359"/>
      <c r="T31" s="359"/>
      <c r="U31" s="359"/>
      <c r="V31" s="359"/>
      <c r="W31" s="359"/>
      <c r="X31" s="359"/>
      <c r="Y31" s="361"/>
      <c r="Z31" s="361"/>
      <c r="AA31" s="521"/>
      <c r="AB31" s="480"/>
      <c r="AC31" s="435"/>
      <c r="AD31" s="352"/>
    </row>
    <row r="32" spans="1:30">
      <c r="A32" s="349">
        <v>29</v>
      </c>
      <c r="B32" s="350"/>
      <c r="C32" s="351"/>
      <c r="D32" s="351"/>
      <c r="E32" s="197"/>
      <c r="F32" s="352"/>
      <c r="G32" s="351"/>
      <c r="H32" s="353"/>
      <c r="I32" s="363"/>
      <c r="J32" s="363"/>
      <c r="K32" s="354"/>
      <c r="L32" s="196"/>
      <c r="M32" s="383"/>
      <c r="N32" s="424"/>
      <c r="O32" s="356"/>
      <c r="P32" s="356"/>
      <c r="Q32" s="357"/>
      <c r="R32" s="358"/>
      <c r="S32" s="359"/>
      <c r="T32" s="359"/>
      <c r="U32" s="359"/>
      <c r="V32" s="359"/>
      <c r="W32" s="359"/>
      <c r="X32" s="359"/>
      <c r="Y32" s="364"/>
      <c r="Z32" s="376"/>
      <c r="AA32" s="521"/>
      <c r="AB32" s="480"/>
      <c r="AC32" s="435"/>
      <c r="AD32" s="352"/>
    </row>
    <row r="33" spans="1:30">
      <c r="A33" s="349">
        <v>30</v>
      </c>
      <c r="B33" s="387"/>
      <c r="C33" s="388"/>
      <c r="D33" s="388"/>
      <c r="E33" s="389"/>
      <c r="F33" s="352"/>
      <c r="G33" s="351"/>
      <c r="H33" s="390"/>
      <c r="I33" s="363"/>
      <c r="J33" s="363"/>
      <c r="K33" s="354"/>
      <c r="L33" s="196"/>
      <c r="M33" s="383"/>
      <c r="N33" s="424"/>
      <c r="O33" s="356"/>
      <c r="P33" s="356"/>
      <c r="Q33" s="357"/>
      <c r="R33" s="358"/>
      <c r="S33" s="359"/>
      <c r="T33" s="359"/>
      <c r="U33" s="359"/>
      <c r="V33" s="359"/>
      <c r="W33" s="359"/>
      <c r="X33" s="359"/>
      <c r="Y33" s="364"/>
      <c r="Z33" s="376"/>
      <c r="AA33" s="521"/>
      <c r="AB33" s="480"/>
      <c r="AC33" s="435"/>
      <c r="AD33" s="352"/>
    </row>
    <row r="34" spans="1:30">
      <c r="A34" s="349">
        <v>31</v>
      </c>
      <c r="B34" s="387"/>
      <c r="C34" s="388"/>
      <c r="D34" s="388"/>
      <c r="E34" s="389"/>
      <c r="F34" s="352"/>
      <c r="G34" s="351"/>
      <c r="H34" s="390"/>
      <c r="I34" s="363"/>
      <c r="J34" s="363"/>
      <c r="K34" s="354"/>
      <c r="L34" s="196"/>
      <c r="M34" s="383"/>
      <c r="N34" s="424"/>
      <c r="O34" s="356"/>
      <c r="P34" s="356"/>
      <c r="Q34" s="357"/>
      <c r="R34" s="358"/>
      <c r="S34" s="359"/>
      <c r="T34" s="359"/>
      <c r="U34" s="359"/>
      <c r="V34" s="359"/>
      <c r="W34" s="359"/>
      <c r="X34" s="359"/>
      <c r="Y34" s="361"/>
      <c r="Z34" s="376"/>
      <c r="AA34" s="521"/>
      <c r="AB34" s="480"/>
      <c r="AC34" s="352"/>
      <c r="AD34" s="352"/>
    </row>
    <row r="35" spans="1:30">
      <c r="A35" s="349">
        <v>32</v>
      </c>
      <c r="B35" s="350"/>
      <c r="C35" s="351"/>
      <c r="D35" s="351"/>
      <c r="E35" s="197"/>
      <c r="F35" s="352"/>
      <c r="G35" s="351"/>
      <c r="H35" s="391"/>
      <c r="I35" s="351"/>
      <c r="J35" s="351"/>
      <c r="K35" s="354"/>
      <c r="L35" s="196"/>
      <c r="M35" s="383"/>
      <c r="N35" s="424"/>
      <c r="O35" s="356"/>
      <c r="P35" s="356"/>
      <c r="Q35" s="357"/>
      <c r="R35" s="358"/>
      <c r="S35" s="359"/>
      <c r="T35" s="359"/>
      <c r="U35" s="359"/>
      <c r="V35" s="359"/>
      <c r="W35" s="359"/>
      <c r="X35" s="359"/>
      <c r="Y35" s="364"/>
      <c r="Z35" s="376"/>
      <c r="AA35" s="521"/>
      <c r="AB35" s="480"/>
      <c r="AC35" s="352"/>
      <c r="AD35" s="352"/>
    </row>
    <row r="36" spans="1:30">
      <c r="A36" s="349">
        <v>33</v>
      </c>
      <c r="B36" s="350"/>
      <c r="C36" s="351"/>
      <c r="D36" s="351"/>
      <c r="E36" s="197"/>
      <c r="F36" s="352"/>
      <c r="G36" s="351"/>
      <c r="H36" s="391"/>
      <c r="I36" s="351"/>
      <c r="J36" s="351"/>
      <c r="K36" s="354"/>
      <c r="L36" s="196"/>
      <c r="M36" s="383"/>
      <c r="N36" s="424"/>
      <c r="O36" s="356"/>
      <c r="P36" s="356"/>
      <c r="Q36" s="357"/>
      <c r="R36" s="358"/>
      <c r="S36" s="359"/>
      <c r="T36" s="359"/>
      <c r="U36" s="359"/>
      <c r="V36" s="359"/>
      <c r="W36" s="359"/>
      <c r="X36" s="359"/>
      <c r="Y36" s="364"/>
      <c r="Z36" s="376"/>
      <c r="AA36" s="521"/>
      <c r="AB36" s="480"/>
      <c r="AC36" s="352"/>
      <c r="AD36" s="352"/>
    </row>
    <row r="37" spans="1:30">
      <c r="A37" s="349">
        <v>34</v>
      </c>
      <c r="B37" s="387"/>
      <c r="C37" s="388"/>
      <c r="D37" s="388"/>
      <c r="E37" s="389"/>
      <c r="F37" s="352"/>
      <c r="G37" s="351"/>
      <c r="H37" s="390"/>
      <c r="I37" s="351"/>
      <c r="J37" s="351"/>
      <c r="K37" s="354"/>
      <c r="L37" s="196"/>
      <c r="M37" s="383"/>
      <c r="N37" s="424"/>
      <c r="O37" s="356"/>
      <c r="P37" s="356"/>
      <c r="Q37" s="357"/>
      <c r="R37" s="358"/>
      <c r="S37" s="359"/>
      <c r="T37" s="359"/>
      <c r="U37" s="359"/>
      <c r="V37" s="359"/>
      <c r="W37" s="359"/>
      <c r="X37" s="359"/>
      <c r="Y37" s="364"/>
      <c r="Z37" s="376"/>
      <c r="AA37" s="521"/>
      <c r="AB37" s="480"/>
      <c r="AC37" s="352"/>
      <c r="AD37" s="352"/>
    </row>
    <row r="38" spans="1:30">
      <c r="A38" s="349">
        <v>35</v>
      </c>
      <c r="B38" s="350"/>
      <c r="C38" s="351"/>
      <c r="D38" s="351"/>
      <c r="E38" s="197"/>
      <c r="F38" s="352"/>
      <c r="G38" s="351"/>
      <c r="H38" s="391"/>
      <c r="I38" s="351"/>
      <c r="J38" s="351"/>
      <c r="K38" s="354"/>
      <c r="L38" s="196"/>
      <c r="M38" s="383"/>
      <c r="N38" s="424"/>
      <c r="O38" s="356"/>
      <c r="P38" s="356"/>
      <c r="Q38" s="357"/>
      <c r="R38" s="358"/>
      <c r="S38" s="359"/>
      <c r="T38" s="359"/>
      <c r="U38" s="359"/>
      <c r="V38" s="359"/>
      <c r="W38" s="359"/>
      <c r="X38" s="359"/>
      <c r="Y38" s="364"/>
      <c r="Z38" s="376"/>
      <c r="AA38" s="521"/>
      <c r="AB38" s="480"/>
      <c r="AC38" s="352"/>
      <c r="AD38" s="352"/>
    </row>
    <row r="39" spans="1:30">
      <c r="A39" s="349">
        <v>36</v>
      </c>
      <c r="B39" s="387"/>
      <c r="C39" s="388"/>
      <c r="D39" s="388"/>
      <c r="E39" s="389"/>
      <c r="F39" s="352"/>
      <c r="G39" s="351"/>
      <c r="H39" s="390"/>
      <c r="I39" s="351"/>
      <c r="J39" s="351"/>
      <c r="K39" s="354"/>
      <c r="L39" s="196"/>
      <c r="M39" s="383"/>
      <c r="N39" s="424"/>
      <c r="O39" s="356"/>
      <c r="P39" s="356"/>
      <c r="Q39" s="357"/>
      <c r="R39" s="358"/>
      <c r="S39" s="359"/>
      <c r="T39" s="359"/>
      <c r="U39" s="359"/>
      <c r="V39" s="359"/>
      <c r="W39" s="359"/>
      <c r="X39" s="359"/>
      <c r="Y39" s="364"/>
      <c r="Z39" s="376"/>
      <c r="AA39" s="521"/>
      <c r="AB39" s="480"/>
      <c r="AC39" s="352"/>
      <c r="AD39" s="352"/>
    </row>
    <row r="40" spans="1:30">
      <c r="A40" s="349">
        <v>37</v>
      </c>
      <c r="B40" s="392"/>
      <c r="C40" s="393"/>
      <c r="D40" s="393"/>
      <c r="E40" s="394"/>
      <c r="F40" s="366"/>
      <c r="G40" s="351"/>
      <c r="H40" s="395"/>
      <c r="I40" s="366"/>
      <c r="J40" s="366"/>
      <c r="K40" s="370"/>
      <c r="L40" s="196"/>
      <c r="M40" s="383"/>
      <c r="N40" s="349"/>
      <c r="O40" s="372"/>
      <c r="P40" s="372"/>
      <c r="Q40" s="373"/>
      <c r="R40" s="374"/>
      <c r="S40" s="378"/>
      <c r="T40" s="359"/>
      <c r="U40" s="359"/>
      <c r="V40" s="359"/>
      <c r="W40" s="359"/>
      <c r="X40" s="359"/>
      <c r="Y40" s="364"/>
      <c r="Z40" s="376"/>
      <c r="AA40" s="521"/>
      <c r="AB40" s="480"/>
      <c r="AC40" s="352"/>
      <c r="AD40" s="352"/>
    </row>
    <row r="41" spans="1:30">
      <c r="A41" s="349">
        <v>38</v>
      </c>
      <c r="B41" s="392"/>
      <c r="C41" s="393"/>
      <c r="D41" s="393"/>
      <c r="E41" s="394"/>
      <c r="F41" s="366"/>
      <c r="G41" s="351"/>
      <c r="H41" s="395"/>
      <c r="I41" s="366"/>
      <c r="J41" s="366"/>
      <c r="K41" s="354"/>
      <c r="L41" s="371"/>
      <c r="M41" s="381"/>
      <c r="N41" s="349"/>
      <c r="O41" s="372"/>
      <c r="P41" s="372"/>
      <c r="Q41" s="373"/>
      <c r="R41" s="374"/>
      <c r="S41" s="378"/>
      <c r="T41" s="359"/>
      <c r="U41" s="359"/>
      <c r="V41" s="359"/>
      <c r="W41" s="359"/>
      <c r="X41" s="359"/>
      <c r="Y41" s="364"/>
      <c r="Z41" s="376"/>
      <c r="AA41" s="521"/>
      <c r="AB41" s="480"/>
      <c r="AC41" s="352"/>
      <c r="AD41" s="352"/>
    </row>
    <row r="42" spans="1:30">
      <c r="A42" s="349">
        <v>39</v>
      </c>
      <c r="B42" s="350"/>
      <c r="C42" s="351"/>
      <c r="D42" s="351"/>
      <c r="E42" s="197"/>
      <c r="F42" s="352"/>
      <c r="G42" s="351"/>
      <c r="H42" s="395"/>
      <c r="I42" s="363"/>
      <c r="J42" s="363"/>
      <c r="K42" s="354"/>
      <c r="L42" s="196"/>
      <c r="M42" s="383"/>
      <c r="N42" s="424"/>
      <c r="O42" s="356"/>
      <c r="P42" s="356"/>
      <c r="Q42" s="357"/>
      <c r="R42" s="358"/>
      <c r="S42" s="359"/>
      <c r="T42" s="359"/>
      <c r="U42" s="359"/>
      <c r="V42" s="359"/>
      <c r="W42" s="359"/>
      <c r="X42" s="359"/>
      <c r="Y42" s="361"/>
      <c r="Z42" s="376"/>
      <c r="AA42" s="521"/>
      <c r="AB42" s="480"/>
      <c r="AC42" s="352"/>
      <c r="AD42" s="352"/>
    </row>
    <row r="43" spans="1:30">
      <c r="A43" s="349">
        <v>40</v>
      </c>
      <c r="B43" s="387"/>
      <c r="C43" s="388"/>
      <c r="D43" s="388"/>
      <c r="E43" s="197"/>
      <c r="F43" s="352"/>
      <c r="G43" s="351"/>
      <c r="H43" s="353"/>
      <c r="I43" s="351"/>
      <c r="J43" s="351"/>
      <c r="K43" s="354"/>
      <c r="L43" s="196"/>
      <c r="M43" s="383"/>
      <c r="N43" s="424"/>
      <c r="O43" s="356"/>
      <c r="P43" s="356"/>
      <c r="Q43" s="357"/>
      <c r="R43" s="358"/>
      <c r="S43" s="359"/>
      <c r="T43" s="359"/>
      <c r="U43" s="359"/>
      <c r="V43" s="359"/>
      <c r="W43" s="359"/>
      <c r="X43" s="359"/>
      <c r="Y43" s="364"/>
      <c r="Z43" s="376"/>
      <c r="AA43" s="521"/>
      <c r="AB43" s="480"/>
      <c r="AC43" s="352"/>
      <c r="AD43" s="352"/>
    </row>
    <row r="44" spans="1:30">
      <c r="A44" s="349">
        <v>41</v>
      </c>
      <c r="B44" s="350"/>
      <c r="C44" s="351"/>
      <c r="D44" s="351"/>
      <c r="E44" s="197"/>
      <c r="F44" s="366"/>
      <c r="G44" s="351"/>
      <c r="H44" s="353"/>
      <c r="I44" s="363"/>
      <c r="J44" s="363"/>
      <c r="K44" s="354"/>
      <c r="L44" s="196"/>
      <c r="M44" s="383"/>
      <c r="N44" s="424"/>
      <c r="O44" s="356"/>
      <c r="P44" s="356"/>
      <c r="Q44" s="357"/>
      <c r="R44" s="358"/>
      <c r="S44" s="359"/>
      <c r="T44" s="359"/>
      <c r="U44" s="359"/>
      <c r="V44" s="359"/>
      <c r="W44" s="359"/>
      <c r="X44" s="359"/>
      <c r="Y44" s="364"/>
      <c r="Z44" s="376"/>
      <c r="AA44" s="521"/>
      <c r="AB44" s="480"/>
      <c r="AC44" s="352"/>
      <c r="AD44" s="352"/>
    </row>
    <row r="45" spans="1:30">
      <c r="A45" s="349">
        <v>42</v>
      </c>
      <c r="B45" s="387"/>
      <c r="C45" s="388"/>
      <c r="D45" s="388"/>
      <c r="E45" s="389"/>
      <c r="F45" s="361"/>
      <c r="G45" s="388"/>
      <c r="H45" s="353"/>
      <c r="I45" s="351"/>
      <c r="J45" s="351"/>
      <c r="K45" s="354"/>
      <c r="L45" s="196"/>
      <c r="M45" s="383"/>
      <c r="N45" s="424"/>
      <c r="O45" s="356"/>
      <c r="P45" s="356"/>
      <c r="Q45" s="357"/>
      <c r="R45" s="358"/>
      <c r="S45" s="359"/>
      <c r="T45" s="359"/>
      <c r="U45" s="359"/>
      <c r="V45" s="359"/>
      <c r="W45" s="359"/>
      <c r="X45" s="359"/>
      <c r="Y45" s="361"/>
      <c r="Z45" s="376"/>
      <c r="AA45" s="521"/>
      <c r="AB45" s="480"/>
      <c r="AC45" s="352"/>
      <c r="AD45" s="352"/>
    </row>
    <row r="46" spans="1:30">
      <c r="A46" s="349">
        <v>43</v>
      </c>
      <c r="B46" s="387"/>
      <c r="C46" s="388"/>
      <c r="D46" s="388"/>
      <c r="E46" s="389"/>
      <c r="F46" s="361"/>
      <c r="G46" s="388"/>
      <c r="H46" s="353"/>
      <c r="I46" s="351"/>
      <c r="J46" s="351"/>
      <c r="K46" s="354"/>
      <c r="L46" s="396"/>
      <c r="M46" s="397"/>
      <c r="N46" s="424"/>
      <c r="O46" s="356"/>
      <c r="P46" s="356"/>
      <c r="Q46" s="357"/>
      <c r="R46" s="358"/>
      <c r="S46" s="359"/>
      <c r="T46" s="359"/>
      <c r="U46" s="359"/>
      <c r="V46" s="359"/>
      <c r="W46" s="359"/>
      <c r="X46" s="359"/>
      <c r="Y46" s="361"/>
      <c r="Z46" s="376"/>
      <c r="AA46" s="521"/>
      <c r="AB46" s="480"/>
      <c r="AC46" s="352"/>
      <c r="AD46" s="352"/>
    </row>
    <row r="47" spans="1:30">
      <c r="A47" s="349">
        <v>44</v>
      </c>
      <c r="B47" s="387"/>
      <c r="C47" s="388"/>
      <c r="D47" s="388"/>
      <c r="E47" s="389"/>
      <c r="F47" s="361"/>
      <c r="G47" s="388"/>
      <c r="H47" s="353"/>
      <c r="I47" s="351"/>
      <c r="J47" s="351"/>
      <c r="K47" s="354"/>
      <c r="L47" s="396"/>
      <c r="M47" s="397"/>
      <c r="N47" s="424"/>
      <c r="O47" s="356"/>
      <c r="P47" s="356"/>
      <c r="Q47" s="357"/>
      <c r="R47" s="358"/>
      <c r="S47" s="359"/>
      <c r="T47" s="359"/>
      <c r="U47" s="359"/>
      <c r="V47" s="359"/>
      <c r="W47" s="359"/>
      <c r="X47" s="359"/>
      <c r="Y47" s="364"/>
      <c r="Z47" s="376"/>
      <c r="AA47" s="521"/>
      <c r="AB47" s="480"/>
      <c r="AC47" s="352"/>
      <c r="AD47" s="352"/>
    </row>
    <row r="48" spans="1:30">
      <c r="A48" s="349">
        <v>45</v>
      </c>
      <c r="B48" s="387"/>
      <c r="C48" s="388"/>
      <c r="D48" s="388"/>
      <c r="E48" s="389"/>
      <c r="F48" s="361"/>
      <c r="G48" s="388"/>
      <c r="H48" s="390"/>
      <c r="I48" s="351"/>
      <c r="J48" s="351"/>
      <c r="K48" s="354"/>
      <c r="L48" s="371"/>
      <c r="M48" s="381"/>
      <c r="N48" s="424"/>
      <c r="O48" s="356"/>
      <c r="P48" s="356"/>
      <c r="Q48" s="357"/>
      <c r="R48" s="358"/>
      <c r="S48" s="359"/>
      <c r="T48" s="359"/>
      <c r="U48" s="359"/>
      <c r="V48" s="359"/>
      <c r="W48" s="359"/>
      <c r="X48" s="359"/>
      <c r="Y48" s="361"/>
      <c r="Z48" s="376"/>
      <c r="AA48" s="521"/>
      <c r="AB48" s="480"/>
      <c r="AC48" s="352"/>
      <c r="AD48" s="352"/>
    </row>
    <row r="49" spans="1:30">
      <c r="A49" s="349">
        <v>46</v>
      </c>
      <c r="B49" s="387"/>
      <c r="C49" s="388"/>
      <c r="D49" s="388"/>
      <c r="E49" s="389"/>
      <c r="F49" s="361"/>
      <c r="G49" s="388"/>
      <c r="H49" s="390"/>
      <c r="I49" s="351"/>
      <c r="J49" s="351"/>
      <c r="K49" s="354"/>
      <c r="L49" s="371"/>
      <c r="M49" s="381"/>
      <c r="N49" s="424"/>
      <c r="O49" s="356"/>
      <c r="P49" s="356"/>
      <c r="Q49" s="357"/>
      <c r="R49" s="358"/>
      <c r="S49" s="359"/>
      <c r="T49" s="359"/>
      <c r="U49" s="359"/>
      <c r="V49" s="359"/>
      <c r="W49" s="359"/>
      <c r="X49" s="359"/>
      <c r="Y49" s="364"/>
      <c r="Z49" s="376"/>
      <c r="AA49" s="521"/>
      <c r="AB49" s="480"/>
      <c r="AC49" s="352"/>
      <c r="AD49" s="352"/>
    </row>
    <row r="50" spans="1:30">
      <c r="A50" s="349">
        <v>47</v>
      </c>
      <c r="B50" s="350"/>
      <c r="C50" s="351"/>
      <c r="D50" s="351"/>
      <c r="E50" s="197"/>
      <c r="F50" s="361"/>
      <c r="G50" s="388"/>
      <c r="H50" s="391"/>
      <c r="I50" s="351"/>
      <c r="J50" s="351"/>
      <c r="K50" s="354"/>
      <c r="L50" s="196"/>
      <c r="M50" s="383"/>
      <c r="N50" s="424"/>
      <c r="O50" s="356"/>
      <c r="P50" s="356"/>
      <c r="Q50" s="357"/>
      <c r="R50" s="358"/>
      <c r="S50" s="359"/>
      <c r="T50" s="359"/>
      <c r="U50" s="359"/>
      <c r="V50" s="359"/>
      <c r="W50" s="359"/>
      <c r="X50" s="359"/>
      <c r="Y50" s="361"/>
      <c r="Z50" s="376"/>
      <c r="AA50" s="521"/>
      <c r="AB50" s="480"/>
      <c r="AC50" s="352"/>
      <c r="AD50" s="352"/>
    </row>
    <row r="51" spans="1:30" ht="16.5">
      <c r="A51" s="349">
        <v>48</v>
      </c>
      <c r="B51" s="365"/>
      <c r="C51" s="366"/>
      <c r="D51" s="366"/>
      <c r="E51" s="367"/>
      <c r="F51" s="393"/>
      <c r="G51" s="398"/>
      <c r="H51" s="395"/>
      <c r="I51" s="366"/>
      <c r="J51" s="366"/>
      <c r="K51" s="370"/>
      <c r="L51" s="399"/>
      <c r="M51" s="400"/>
      <c r="N51" s="349"/>
      <c r="O51" s="372"/>
      <c r="P51" s="372"/>
      <c r="Q51" s="373"/>
      <c r="R51" s="374"/>
      <c r="S51" s="378"/>
      <c r="T51" s="378"/>
      <c r="U51" s="378"/>
      <c r="V51" s="378"/>
      <c r="W51" s="378"/>
      <c r="X51" s="378"/>
      <c r="Y51" s="401"/>
      <c r="Z51" s="361"/>
      <c r="AA51" s="521"/>
      <c r="AB51" s="480"/>
      <c r="AC51" s="435"/>
      <c r="AD51" s="366"/>
    </row>
    <row r="52" spans="1:30" ht="16.5">
      <c r="A52" s="349">
        <v>49</v>
      </c>
      <c r="B52" s="365"/>
      <c r="C52" s="366"/>
      <c r="D52" s="366"/>
      <c r="E52" s="367"/>
      <c r="F52" s="393"/>
      <c r="G52" s="398"/>
      <c r="H52" s="395"/>
      <c r="I52" s="366"/>
      <c r="J52" s="366"/>
      <c r="K52" s="370"/>
      <c r="L52" s="399"/>
      <c r="M52" s="400"/>
      <c r="N52" s="349"/>
      <c r="O52" s="372"/>
      <c r="P52" s="372"/>
      <c r="Q52" s="373"/>
      <c r="R52" s="374"/>
      <c r="S52" s="378"/>
      <c r="T52" s="378"/>
      <c r="U52" s="378"/>
      <c r="V52" s="378"/>
      <c r="W52" s="378"/>
      <c r="X52" s="378"/>
      <c r="Y52" s="401"/>
      <c r="Z52" s="361"/>
      <c r="AA52" s="521"/>
      <c r="AB52" s="480"/>
      <c r="AC52" s="435"/>
      <c r="AD52" s="366"/>
    </row>
    <row r="53" spans="1:30">
      <c r="A53" s="349">
        <v>50</v>
      </c>
      <c r="B53" s="365"/>
      <c r="C53" s="366"/>
      <c r="D53" s="366"/>
      <c r="E53" s="367"/>
      <c r="F53" s="393"/>
      <c r="G53" s="398"/>
      <c r="H53" s="395"/>
      <c r="I53" s="366"/>
      <c r="J53" s="366"/>
      <c r="K53" s="370"/>
      <c r="L53" s="402"/>
      <c r="M53" s="403"/>
      <c r="N53" s="349"/>
      <c r="O53" s="372"/>
      <c r="P53" s="372"/>
      <c r="Q53" s="373"/>
      <c r="R53" s="374"/>
      <c r="S53" s="378"/>
      <c r="T53" s="378"/>
      <c r="U53" s="378"/>
      <c r="V53" s="378"/>
      <c r="W53" s="378"/>
      <c r="X53" s="378"/>
      <c r="Y53" s="401"/>
      <c r="Z53" s="361"/>
      <c r="AA53" s="521"/>
      <c r="AB53" s="480"/>
      <c r="AC53" s="435"/>
      <c r="AD53" s="366"/>
    </row>
    <row r="54" spans="1:30">
      <c r="A54" s="349">
        <v>51</v>
      </c>
      <c r="B54" s="365"/>
      <c r="C54" s="366"/>
      <c r="D54" s="366"/>
      <c r="E54" s="367"/>
      <c r="F54" s="393"/>
      <c r="G54" s="398"/>
      <c r="H54" s="395"/>
      <c r="I54" s="366"/>
      <c r="J54" s="366"/>
      <c r="K54" s="370"/>
      <c r="L54" s="404"/>
      <c r="M54" s="405"/>
      <c r="N54" s="349"/>
      <c r="O54" s="372"/>
      <c r="P54" s="372"/>
      <c r="Q54" s="373"/>
      <c r="R54" s="374"/>
      <c r="S54" s="378"/>
      <c r="T54" s="378"/>
      <c r="U54" s="378"/>
      <c r="V54" s="378"/>
      <c r="W54" s="378"/>
      <c r="X54" s="378"/>
      <c r="Y54" s="401"/>
      <c r="Z54" s="361"/>
      <c r="AA54" s="521"/>
      <c r="AB54" s="480"/>
      <c r="AC54" s="435"/>
      <c r="AD54" s="366"/>
    </row>
    <row r="55" spans="1:30">
      <c r="A55" s="349">
        <v>52</v>
      </c>
      <c r="B55" s="365"/>
      <c r="C55" s="366"/>
      <c r="D55" s="366"/>
      <c r="E55" s="367"/>
      <c r="F55" s="393"/>
      <c r="G55" s="398"/>
      <c r="H55" s="395"/>
      <c r="I55" s="366"/>
      <c r="J55" s="366"/>
      <c r="K55" s="370"/>
      <c r="L55" s="404"/>
      <c r="M55" s="405"/>
      <c r="N55" s="349"/>
      <c r="O55" s="372"/>
      <c r="P55" s="372"/>
      <c r="Q55" s="373"/>
      <c r="R55" s="374"/>
      <c r="S55" s="378"/>
      <c r="T55" s="378"/>
      <c r="U55" s="378"/>
      <c r="V55" s="378"/>
      <c r="W55" s="378"/>
      <c r="X55" s="378"/>
      <c r="Y55" s="401"/>
      <c r="Z55" s="361"/>
      <c r="AA55" s="521"/>
      <c r="AB55" s="480"/>
      <c r="AC55" s="435"/>
      <c r="AD55" s="366"/>
    </row>
    <row r="56" spans="1:30">
      <c r="A56" s="349">
        <v>53</v>
      </c>
      <c r="B56" s="365"/>
      <c r="C56" s="366"/>
      <c r="D56" s="366"/>
      <c r="E56" s="367"/>
      <c r="F56" s="393"/>
      <c r="G56" s="398"/>
      <c r="H56" s="395"/>
      <c r="I56" s="366"/>
      <c r="J56" s="366"/>
      <c r="K56" s="370"/>
      <c r="L56" s="404"/>
      <c r="M56" s="405"/>
      <c r="N56" s="349"/>
      <c r="O56" s="372"/>
      <c r="P56" s="372"/>
      <c r="Q56" s="373"/>
      <c r="R56" s="374"/>
      <c r="S56" s="378"/>
      <c r="T56" s="378"/>
      <c r="U56" s="378"/>
      <c r="V56" s="378"/>
      <c r="W56" s="378"/>
      <c r="X56" s="378"/>
      <c r="Y56" s="401"/>
      <c r="Z56" s="361"/>
      <c r="AA56" s="521"/>
      <c r="AB56" s="480"/>
      <c r="AC56" s="435"/>
      <c r="AD56" s="366"/>
    </row>
    <row r="57" spans="1:30">
      <c r="A57" s="349">
        <v>54</v>
      </c>
      <c r="B57" s="392"/>
      <c r="C57" s="393"/>
      <c r="D57" s="393"/>
      <c r="E57" s="394"/>
      <c r="F57" s="393"/>
      <c r="G57" s="398"/>
      <c r="H57" s="395"/>
      <c r="I57" s="366"/>
      <c r="J57" s="366"/>
      <c r="K57" s="370"/>
      <c r="L57" s="394"/>
      <c r="M57" s="406"/>
      <c r="N57" s="349"/>
      <c r="O57" s="372"/>
      <c r="P57" s="356"/>
      <c r="Q57" s="373"/>
      <c r="R57" s="374"/>
      <c r="S57" s="378"/>
      <c r="T57" s="359"/>
      <c r="U57" s="359"/>
      <c r="V57" s="359"/>
      <c r="W57" s="359"/>
      <c r="X57" s="359"/>
      <c r="Y57" s="401"/>
      <c r="Z57" s="361"/>
      <c r="AA57" s="521"/>
      <c r="AB57" s="480"/>
      <c r="AC57" s="435"/>
      <c r="AD57" s="435"/>
    </row>
    <row r="58" spans="1:30">
      <c r="A58" s="349">
        <v>55</v>
      </c>
      <c r="B58" s="392"/>
      <c r="C58" s="393"/>
      <c r="D58" s="393"/>
      <c r="E58" s="394"/>
      <c r="F58" s="393"/>
      <c r="G58" s="398"/>
      <c r="H58" s="395"/>
      <c r="I58" s="366"/>
      <c r="J58" s="366"/>
      <c r="K58" s="370"/>
      <c r="L58" s="371"/>
      <c r="M58" s="381"/>
      <c r="N58" s="349"/>
      <c r="O58" s="372"/>
      <c r="P58" s="356"/>
      <c r="Q58" s="373"/>
      <c r="R58" s="374"/>
      <c r="S58" s="378"/>
      <c r="T58" s="359"/>
      <c r="U58" s="359"/>
      <c r="V58" s="359"/>
      <c r="W58" s="359"/>
      <c r="X58" s="359"/>
      <c r="Y58" s="401"/>
      <c r="Z58" s="361"/>
      <c r="AA58" s="521"/>
      <c r="AB58" s="480"/>
      <c r="AC58" s="435"/>
      <c r="AD58" s="435"/>
    </row>
    <row r="59" spans="1:30">
      <c r="A59" s="349">
        <v>56</v>
      </c>
      <c r="B59" s="387"/>
      <c r="C59" s="388"/>
      <c r="D59" s="388"/>
      <c r="E59" s="389"/>
      <c r="F59" s="352"/>
      <c r="G59" s="388"/>
      <c r="H59" s="390"/>
      <c r="I59" s="351"/>
      <c r="J59" s="351"/>
      <c r="K59" s="407"/>
      <c r="L59" s="389"/>
      <c r="M59" s="408"/>
      <c r="N59" s="424"/>
      <c r="O59" s="356"/>
      <c r="P59" s="356"/>
      <c r="Q59" s="357"/>
      <c r="R59" s="358"/>
      <c r="S59" s="359"/>
      <c r="T59" s="359"/>
      <c r="U59" s="359"/>
      <c r="V59" s="359"/>
      <c r="W59" s="359"/>
      <c r="X59" s="359"/>
      <c r="Y59" s="361"/>
      <c r="Z59" s="376"/>
      <c r="AA59" s="521"/>
      <c r="AB59" s="480"/>
      <c r="AC59" s="352"/>
      <c r="AD59" s="352"/>
    </row>
    <row r="60" spans="1:30">
      <c r="A60" s="349">
        <v>57</v>
      </c>
      <c r="B60" s="387"/>
      <c r="C60" s="388"/>
      <c r="D60" s="388"/>
      <c r="E60" s="389"/>
      <c r="F60" s="352"/>
      <c r="G60" s="388"/>
      <c r="H60" s="390"/>
      <c r="I60" s="351"/>
      <c r="J60" s="351"/>
      <c r="K60" s="354"/>
      <c r="L60" s="409"/>
      <c r="M60" s="410"/>
      <c r="N60" s="424"/>
      <c r="O60" s="356"/>
      <c r="P60" s="356"/>
      <c r="Q60" s="357"/>
      <c r="R60" s="358"/>
      <c r="S60" s="359"/>
      <c r="T60" s="359"/>
      <c r="U60" s="359"/>
      <c r="V60" s="359"/>
      <c r="W60" s="359"/>
      <c r="X60" s="359"/>
      <c r="Y60" s="364"/>
      <c r="Z60" s="376"/>
      <c r="AA60" s="521"/>
      <c r="AB60" s="480"/>
      <c r="AC60" s="352"/>
      <c r="AD60" s="352"/>
    </row>
    <row r="61" spans="1:30">
      <c r="A61" s="349">
        <v>58</v>
      </c>
      <c r="B61" s="387"/>
      <c r="C61" s="388"/>
      <c r="D61" s="388"/>
      <c r="E61" s="389"/>
      <c r="F61" s="352"/>
      <c r="G61" s="388"/>
      <c r="H61" s="390"/>
      <c r="I61" s="351"/>
      <c r="J61" s="351"/>
      <c r="K61" s="354"/>
      <c r="L61" s="409"/>
      <c r="M61" s="410"/>
      <c r="N61" s="424"/>
      <c r="O61" s="356"/>
      <c r="P61" s="356"/>
      <c r="Q61" s="357"/>
      <c r="R61" s="358"/>
      <c r="S61" s="359"/>
      <c r="T61" s="359"/>
      <c r="U61" s="359"/>
      <c r="V61" s="359"/>
      <c r="W61" s="359"/>
      <c r="X61" s="359"/>
      <c r="Y61" s="361"/>
      <c r="Z61" s="376"/>
      <c r="AA61" s="521"/>
      <c r="AB61" s="480"/>
      <c r="AC61" s="352"/>
      <c r="AD61" s="352"/>
    </row>
    <row r="62" spans="1:30">
      <c r="A62" s="349">
        <v>59</v>
      </c>
      <c r="B62" s="387"/>
      <c r="C62" s="388"/>
      <c r="D62" s="388"/>
      <c r="E62" s="389"/>
      <c r="F62" s="352"/>
      <c r="G62" s="388"/>
      <c r="H62" s="390"/>
      <c r="I62" s="351"/>
      <c r="J62" s="351"/>
      <c r="K62" s="354"/>
      <c r="L62" s="409"/>
      <c r="M62" s="410"/>
      <c r="N62" s="424"/>
      <c r="O62" s="356"/>
      <c r="P62" s="356"/>
      <c r="Q62" s="357"/>
      <c r="R62" s="358"/>
      <c r="S62" s="359"/>
      <c r="T62" s="359"/>
      <c r="U62" s="359"/>
      <c r="V62" s="359"/>
      <c r="W62" s="359"/>
      <c r="X62" s="359"/>
      <c r="Y62" s="364"/>
      <c r="Z62" s="376"/>
      <c r="AA62" s="521"/>
      <c r="AB62" s="480"/>
      <c r="AC62" s="352"/>
      <c r="AD62" s="352"/>
    </row>
    <row r="63" spans="1:30">
      <c r="A63" s="349">
        <v>60</v>
      </c>
      <c r="B63" s="350"/>
      <c r="C63" s="351"/>
      <c r="D63" s="351"/>
      <c r="E63" s="197"/>
      <c r="F63" s="352"/>
      <c r="G63" s="351"/>
      <c r="H63" s="353"/>
      <c r="I63" s="351"/>
      <c r="J63" s="351"/>
      <c r="K63" s="354"/>
      <c r="L63" s="196"/>
      <c r="M63" s="383"/>
      <c r="N63" s="424"/>
      <c r="O63" s="356"/>
      <c r="P63" s="356"/>
      <c r="Q63" s="357"/>
      <c r="R63" s="358"/>
      <c r="S63" s="359"/>
      <c r="T63" s="359"/>
      <c r="U63" s="359"/>
      <c r="V63" s="359"/>
      <c r="W63" s="359"/>
      <c r="X63" s="359"/>
      <c r="Y63" s="361"/>
      <c r="Z63" s="376"/>
      <c r="AA63" s="521"/>
      <c r="AB63" s="480"/>
      <c r="AC63" s="352"/>
      <c r="AD63" s="352"/>
    </row>
    <row r="64" spans="1:30">
      <c r="A64" s="349">
        <v>61</v>
      </c>
      <c r="B64" s="392"/>
      <c r="C64" s="398"/>
      <c r="D64" s="398"/>
      <c r="E64" s="409"/>
      <c r="F64" s="393"/>
      <c r="G64" s="398"/>
      <c r="H64" s="395"/>
      <c r="I64" s="362"/>
      <c r="J64" s="362"/>
      <c r="K64" s="370"/>
      <c r="L64" s="394"/>
      <c r="M64" s="406"/>
      <c r="N64" s="349"/>
      <c r="O64" s="372"/>
      <c r="P64" s="372"/>
      <c r="Q64" s="373"/>
      <c r="R64" s="374"/>
      <c r="S64" s="378"/>
      <c r="T64" s="378"/>
      <c r="U64" s="378"/>
      <c r="V64" s="378"/>
      <c r="W64" s="378"/>
      <c r="X64" s="378"/>
      <c r="Y64" s="361"/>
      <c r="Z64" s="376"/>
      <c r="AA64" s="521"/>
      <c r="AB64" s="480"/>
      <c r="AC64" s="352"/>
      <c r="AD64" s="352"/>
    </row>
    <row r="65" spans="1:30">
      <c r="A65" s="349">
        <v>62</v>
      </c>
      <c r="B65" s="387"/>
      <c r="C65" s="388"/>
      <c r="D65" s="388"/>
      <c r="E65" s="389"/>
      <c r="F65" s="361"/>
      <c r="G65" s="388"/>
      <c r="H65" s="390"/>
      <c r="I65" s="351"/>
      <c r="J65" s="351"/>
      <c r="K65" s="354"/>
      <c r="L65" s="396"/>
      <c r="M65" s="397"/>
      <c r="N65" s="424"/>
      <c r="O65" s="356"/>
      <c r="P65" s="356"/>
      <c r="Q65" s="357"/>
      <c r="R65" s="358"/>
      <c r="S65" s="359"/>
      <c r="T65" s="359"/>
      <c r="U65" s="359"/>
      <c r="V65" s="359"/>
      <c r="W65" s="359"/>
      <c r="X65" s="359"/>
      <c r="Y65" s="364"/>
      <c r="Z65" s="376"/>
      <c r="AA65" s="521"/>
      <c r="AB65" s="480"/>
      <c r="AC65" s="352"/>
      <c r="AD65" s="352"/>
    </row>
    <row r="66" spans="1:30">
      <c r="A66" s="349">
        <v>63</v>
      </c>
      <c r="B66" s="387"/>
      <c r="C66" s="388"/>
      <c r="D66" s="388"/>
      <c r="E66" s="389"/>
      <c r="F66" s="361"/>
      <c r="G66" s="388"/>
      <c r="H66" s="390"/>
      <c r="I66" s="363"/>
      <c r="J66" s="363"/>
      <c r="K66" s="354"/>
      <c r="L66" s="396"/>
      <c r="M66" s="397"/>
      <c r="N66" s="424"/>
      <c r="O66" s="356"/>
      <c r="P66" s="356"/>
      <c r="Q66" s="357"/>
      <c r="R66" s="358"/>
      <c r="S66" s="359"/>
      <c r="T66" s="359"/>
      <c r="U66" s="359"/>
      <c r="V66" s="359"/>
      <c r="W66" s="359"/>
      <c r="X66" s="359"/>
      <c r="Y66" s="364"/>
      <c r="Z66" s="376"/>
      <c r="AA66" s="521"/>
      <c r="AB66" s="480"/>
      <c r="AC66" s="352"/>
      <c r="AD66" s="352"/>
    </row>
    <row r="67" spans="1:30">
      <c r="A67" s="349">
        <v>64</v>
      </c>
      <c r="B67" s="387"/>
      <c r="C67" s="388"/>
      <c r="D67" s="388"/>
      <c r="E67" s="389"/>
      <c r="F67" s="361"/>
      <c r="G67" s="388"/>
      <c r="H67" s="390"/>
      <c r="I67" s="363"/>
      <c r="J67" s="363"/>
      <c r="K67" s="354"/>
      <c r="L67" s="396"/>
      <c r="M67" s="397"/>
      <c r="N67" s="424"/>
      <c r="O67" s="356"/>
      <c r="P67" s="356"/>
      <c r="Q67" s="357"/>
      <c r="R67" s="358"/>
      <c r="S67" s="359"/>
      <c r="T67" s="359"/>
      <c r="U67" s="359"/>
      <c r="V67" s="359"/>
      <c r="W67" s="359"/>
      <c r="X67" s="359"/>
      <c r="Y67" s="364"/>
      <c r="Z67" s="376"/>
      <c r="AA67" s="521"/>
      <c r="AB67" s="480"/>
      <c r="AC67" s="352"/>
      <c r="AD67" s="352"/>
    </row>
    <row r="68" spans="1:30" ht="15.75">
      <c r="A68" s="349">
        <v>65</v>
      </c>
      <c r="B68" s="350"/>
      <c r="C68" s="351"/>
      <c r="D68" s="351"/>
      <c r="E68" s="197"/>
      <c r="F68" s="361"/>
      <c r="G68" s="388"/>
      <c r="H68" s="390"/>
      <c r="I68" s="351"/>
      <c r="J68" s="351"/>
      <c r="K68" s="354"/>
      <c r="L68" s="411"/>
      <c r="M68" s="412"/>
      <c r="N68" s="424"/>
      <c r="O68" s="356"/>
      <c r="P68" s="356"/>
      <c r="Q68" s="357"/>
      <c r="R68" s="358"/>
      <c r="S68" s="359"/>
      <c r="T68" s="359"/>
      <c r="U68" s="359"/>
      <c r="V68" s="359"/>
      <c r="W68" s="359"/>
      <c r="X68" s="359"/>
      <c r="Y68" s="364"/>
      <c r="Z68" s="376"/>
      <c r="AA68" s="521"/>
      <c r="AB68" s="480"/>
      <c r="AC68" s="352"/>
      <c r="AD68" s="352"/>
    </row>
    <row r="69" spans="1:30" ht="15.75">
      <c r="A69" s="349">
        <v>66</v>
      </c>
      <c r="B69" s="387"/>
      <c r="C69" s="388"/>
      <c r="D69" s="388"/>
      <c r="E69" s="389"/>
      <c r="F69" s="361"/>
      <c r="G69" s="388"/>
      <c r="H69" s="390"/>
      <c r="I69" s="351"/>
      <c r="J69" s="351"/>
      <c r="K69" s="354"/>
      <c r="L69" s="411"/>
      <c r="M69" s="412"/>
      <c r="N69" s="424"/>
      <c r="O69" s="356"/>
      <c r="P69" s="356"/>
      <c r="Q69" s="357"/>
      <c r="R69" s="358"/>
      <c r="S69" s="359"/>
      <c r="T69" s="359"/>
      <c r="U69" s="359"/>
      <c r="V69" s="359"/>
      <c r="W69" s="359"/>
      <c r="X69" s="359"/>
      <c r="Y69" s="364"/>
      <c r="Z69" s="376"/>
      <c r="AA69" s="521"/>
      <c r="AB69" s="480"/>
      <c r="AC69" s="352"/>
      <c r="AD69" s="352"/>
    </row>
    <row r="70" spans="1:30">
      <c r="A70" s="349">
        <v>67</v>
      </c>
      <c r="B70" s="387"/>
      <c r="C70" s="388"/>
      <c r="D70" s="388"/>
      <c r="E70" s="389"/>
      <c r="F70" s="361"/>
      <c r="G70" s="388"/>
      <c r="H70" s="390"/>
      <c r="I70" s="351"/>
      <c r="J70" s="351"/>
      <c r="K70" s="354"/>
      <c r="L70" s="196"/>
      <c r="M70" s="383"/>
      <c r="N70" s="424"/>
      <c r="O70" s="356"/>
      <c r="P70" s="356"/>
      <c r="Q70" s="357"/>
      <c r="R70" s="358"/>
      <c r="S70" s="359"/>
      <c r="T70" s="359"/>
      <c r="U70" s="359"/>
      <c r="V70" s="359"/>
      <c r="W70" s="359"/>
      <c r="X70" s="359"/>
      <c r="Y70" s="361"/>
      <c r="Z70" s="361"/>
      <c r="AA70" s="521"/>
      <c r="AB70" s="480"/>
      <c r="AC70" s="352"/>
      <c r="AD70" s="352"/>
    </row>
    <row r="71" spans="1:30">
      <c r="A71" s="349">
        <v>68</v>
      </c>
      <c r="B71" s="387"/>
      <c r="C71" s="388"/>
      <c r="D71" s="388"/>
      <c r="E71" s="389"/>
      <c r="F71" s="361"/>
      <c r="G71" s="388"/>
      <c r="H71" s="390"/>
      <c r="I71" s="351"/>
      <c r="J71" s="351"/>
      <c r="K71" s="354"/>
      <c r="L71" s="371"/>
      <c r="M71" s="381"/>
      <c r="N71" s="424"/>
      <c r="O71" s="356"/>
      <c r="P71" s="356"/>
      <c r="Q71" s="357"/>
      <c r="R71" s="358"/>
      <c r="S71" s="359"/>
      <c r="T71" s="359"/>
      <c r="U71" s="359"/>
      <c r="V71" s="359"/>
      <c r="W71" s="359"/>
      <c r="X71" s="359"/>
      <c r="Y71" s="361"/>
      <c r="Z71" s="361"/>
      <c r="AA71" s="521"/>
      <c r="AB71" s="480"/>
      <c r="AC71" s="352"/>
      <c r="AD71" s="352"/>
    </row>
    <row r="72" spans="1:30" ht="15.75">
      <c r="A72" s="349">
        <v>69</v>
      </c>
      <c r="B72" s="387"/>
      <c r="C72" s="388"/>
      <c r="D72" s="388"/>
      <c r="E72" s="389"/>
      <c r="F72" s="361"/>
      <c r="G72" s="388"/>
      <c r="H72" s="390"/>
      <c r="I72" s="351"/>
      <c r="J72" s="351"/>
      <c r="K72" s="354"/>
      <c r="L72" s="411"/>
      <c r="M72" s="412"/>
      <c r="N72" s="424"/>
      <c r="O72" s="356"/>
      <c r="P72" s="356"/>
      <c r="Q72" s="357"/>
      <c r="R72" s="358"/>
      <c r="S72" s="359"/>
      <c r="T72" s="359"/>
      <c r="U72" s="359"/>
      <c r="V72" s="359"/>
      <c r="W72" s="359"/>
      <c r="X72" s="359"/>
      <c r="Y72" s="361"/>
      <c r="Z72" s="361"/>
      <c r="AA72" s="521"/>
      <c r="AB72" s="480"/>
      <c r="AC72" s="352"/>
      <c r="AD72" s="352"/>
    </row>
    <row r="73" spans="1:30">
      <c r="A73" s="349">
        <v>70</v>
      </c>
      <c r="B73" s="387"/>
      <c r="C73" s="388"/>
      <c r="D73" s="388"/>
      <c r="E73" s="389"/>
      <c r="F73" s="361"/>
      <c r="G73" s="388"/>
      <c r="H73" s="390"/>
      <c r="I73" s="388"/>
      <c r="J73" s="388"/>
      <c r="K73" s="354"/>
      <c r="L73" s="389"/>
      <c r="M73" s="408"/>
      <c r="N73" s="424"/>
      <c r="O73" s="356"/>
      <c r="P73" s="356"/>
      <c r="Q73" s="357"/>
      <c r="R73" s="358"/>
      <c r="S73" s="359"/>
      <c r="T73" s="359"/>
      <c r="U73" s="359"/>
      <c r="V73" s="359"/>
      <c r="W73" s="359"/>
      <c r="X73" s="359"/>
      <c r="Y73" s="361"/>
      <c r="Z73" s="361"/>
      <c r="AA73" s="521"/>
      <c r="AB73" s="480"/>
      <c r="AC73" s="352"/>
      <c r="AD73" s="352"/>
    </row>
    <row r="74" spans="1:30">
      <c r="A74" s="349">
        <v>71</v>
      </c>
      <c r="B74" s="387"/>
      <c r="C74" s="388"/>
      <c r="D74" s="388"/>
      <c r="E74" s="389"/>
      <c r="F74" s="361"/>
      <c r="G74" s="388"/>
      <c r="H74" s="390"/>
      <c r="I74" s="388"/>
      <c r="J74" s="388"/>
      <c r="K74" s="354"/>
      <c r="L74" s="196"/>
      <c r="M74" s="383"/>
      <c r="N74" s="424"/>
      <c r="O74" s="356"/>
      <c r="P74" s="356"/>
      <c r="Q74" s="357"/>
      <c r="R74" s="358"/>
      <c r="S74" s="359"/>
      <c r="T74" s="359"/>
      <c r="U74" s="359"/>
      <c r="V74" s="359"/>
      <c r="W74" s="359"/>
      <c r="X74" s="359"/>
      <c r="Y74" s="364"/>
      <c r="Z74" s="361"/>
      <c r="AA74" s="521"/>
      <c r="AB74" s="480"/>
      <c r="AC74" s="352"/>
      <c r="AD74" s="352"/>
    </row>
    <row r="75" spans="1:30" ht="15.75">
      <c r="A75" s="349">
        <v>72</v>
      </c>
      <c r="B75" s="387"/>
      <c r="C75" s="388"/>
      <c r="D75" s="388"/>
      <c r="E75" s="389"/>
      <c r="F75" s="361"/>
      <c r="G75" s="388"/>
      <c r="H75" s="390"/>
      <c r="I75" s="388"/>
      <c r="J75" s="388"/>
      <c r="K75" s="354"/>
      <c r="L75" s="411"/>
      <c r="M75" s="412"/>
      <c r="N75" s="424"/>
      <c r="O75" s="356"/>
      <c r="P75" s="356"/>
      <c r="Q75" s="357"/>
      <c r="R75" s="358"/>
      <c r="S75" s="359"/>
      <c r="T75" s="359"/>
      <c r="U75" s="359"/>
      <c r="V75" s="359"/>
      <c r="W75" s="359"/>
      <c r="X75" s="359"/>
      <c r="Y75" s="364"/>
      <c r="Z75" s="361"/>
      <c r="AA75" s="521"/>
      <c r="AB75" s="480"/>
      <c r="AC75" s="352"/>
      <c r="AD75" s="352"/>
    </row>
    <row r="76" spans="1:30">
      <c r="A76" s="349">
        <v>73</v>
      </c>
      <c r="B76" s="387"/>
      <c r="C76" s="388"/>
      <c r="D76" s="388"/>
      <c r="E76" s="389"/>
      <c r="F76" s="361"/>
      <c r="G76" s="388"/>
      <c r="H76" s="390"/>
      <c r="I76" s="388"/>
      <c r="J76" s="388"/>
      <c r="K76" s="354"/>
      <c r="L76" s="196"/>
      <c r="M76" s="383"/>
      <c r="N76" s="424"/>
      <c r="O76" s="356"/>
      <c r="P76" s="356"/>
      <c r="Q76" s="357"/>
      <c r="R76" s="358"/>
      <c r="S76" s="359"/>
      <c r="T76" s="359"/>
      <c r="U76" s="359"/>
      <c r="V76" s="359"/>
      <c r="W76" s="359"/>
      <c r="X76" s="359"/>
      <c r="Y76" s="364"/>
      <c r="Z76" s="361"/>
      <c r="AA76" s="521"/>
      <c r="AB76" s="480"/>
      <c r="AC76" s="352"/>
      <c r="AD76" s="352"/>
    </row>
    <row r="77" spans="1:30">
      <c r="A77" s="349">
        <v>74</v>
      </c>
      <c r="B77" s="387"/>
      <c r="C77" s="388"/>
      <c r="D77" s="388"/>
      <c r="E77" s="389"/>
      <c r="F77" s="361"/>
      <c r="G77" s="388"/>
      <c r="H77" s="390"/>
      <c r="I77" s="388"/>
      <c r="J77" s="388"/>
      <c r="K77" s="354"/>
      <c r="L77" s="196"/>
      <c r="M77" s="383"/>
      <c r="N77" s="424"/>
      <c r="O77" s="356"/>
      <c r="P77" s="356"/>
      <c r="Q77" s="357"/>
      <c r="R77" s="358"/>
      <c r="S77" s="359"/>
      <c r="T77" s="359"/>
      <c r="U77" s="359"/>
      <c r="V77" s="359"/>
      <c r="W77" s="359"/>
      <c r="X77" s="359"/>
      <c r="Y77" s="364"/>
      <c r="Z77" s="361"/>
      <c r="AA77" s="521"/>
      <c r="AB77" s="480"/>
      <c r="AC77" s="352"/>
      <c r="AD77" s="352"/>
    </row>
    <row r="78" spans="1:30">
      <c r="A78" s="349">
        <v>75</v>
      </c>
      <c r="B78" s="387"/>
      <c r="C78" s="388"/>
      <c r="D78" s="388"/>
      <c r="E78" s="389"/>
      <c r="F78" s="361"/>
      <c r="G78" s="388"/>
      <c r="H78" s="390"/>
      <c r="I78" s="388"/>
      <c r="J78" s="388"/>
      <c r="K78" s="354"/>
      <c r="L78" s="371"/>
      <c r="M78" s="381"/>
      <c r="N78" s="424"/>
      <c r="O78" s="356"/>
      <c r="P78" s="356"/>
      <c r="Q78" s="357"/>
      <c r="R78" s="358"/>
      <c r="S78" s="359"/>
      <c r="T78" s="359"/>
      <c r="U78" s="359"/>
      <c r="V78" s="359"/>
      <c r="W78" s="359"/>
      <c r="X78" s="359"/>
      <c r="Y78" s="364"/>
      <c r="Z78" s="361"/>
      <c r="AA78" s="521"/>
      <c r="AB78" s="480"/>
      <c r="AC78" s="352"/>
      <c r="AD78" s="352"/>
    </row>
    <row r="79" spans="1:30">
      <c r="A79" s="349">
        <v>76</v>
      </c>
      <c r="B79" s="387"/>
      <c r="C79" s="388"/>
      <c r="D79" s="388"/>
      <c r="E79" s="389"/>
      <c r="F79" s="361"/>
      <c r="G79" s="388"/>
      <c r="H79" s="390"/>
      <c r="I79" s="388"/>
      <c r="J79" s="388"/>
      <c r="K79" s="354"/>
      <c r="L79" s="196"/>
      <c r="M79" s="383"/>
      <c r="N79" s="424"/>
      <c r="O79" s="356"/>
      <c r="P79" s="356"/>
      <c r="Q79" s="357"/>
      <c r="R79" s="358"/>
      <c r="S79" s="359"/>
      <c r="T79" s="359"/>
      <c r="U79" s="359"/>
      <c r="V79" s="359"/>
      <c r="W79" s="359"/>
      <c r="X79" s="359"/>
      <c r="Y79" s="361"/>
      <c r="Z79" s="361"/>
      <c r="AA79" s="521"/>
      <c r="AB79" s="480"/>
      <c r="AC79" s="352"/>
      <c r="AD79" s="352"/>
    </row>
    <row r="80" spans="1:30">
      <c r="A80" s="349">
        <v>77</v>
      </c>
      <c r="B80" s="350"/>
      <c r="C80" s="351"/>
      <c r="D80" s="351"/>
      <c r="E80" s="197"/>
      <c r="F80" s="352"/>
      <c r="G80" s="351"/>
      <c r="H80" s="353"/>
      <c r="I80" s="363"/>
      <c r="J80" s="363"/>
      <c r="K80" s="354"/>
      <c r="L80" s="196"/>
      <c r="M80" s="383"/>
      <c r="N80" s="424"/>
      <c r="O80" s="356"/>
      <c r="P80" s="356"/>
      <c r="Q80" s="357"/>
      <c r="R80" s="358"/>
      <c r="S80" s="359"/>
      <c r="T80" s="359"/>
      <c r="U80" s="359"/>
      <c r="V80" s="359"/>
      <c r="W80" s="359"/>
      <c r="X80" s="359"/>
      <c r="Y80" s="364"/>
      <c r="Z80" s="361"/>
      <c r="AA80" s="521"/>
      <c r="AB80" s="480"/>
      <c r="AC80" s="352"/>
      <c r="AD80" s="352"/>
    </row>
    <row r="81" spans="1:30">
      <c r="A81" s="349">
        <v>78</v>
      </c>
      <c r="B81" s="350"/>
      <c r="C81" s="351"/>
      <c r="D81" s="351"/>
      <c r="E81" s="197"/>
      <c r="F81" s="352"/>
      <c r="G81" s="351"/>
      <c r="H81" s="353"/>
      <c r="I81" s="363"/>
      <c r="J81" s="363"/>
      <c r="K81" s="354"/>
      <c r="L81" s="196"/>
      <c r="M81" s="383"/>
      <c r="N81" s="424"/>
      <c r="O81" s="356"/>
      <c r="P81" s="356"/>
      <c r="Q81" s="357"/>
      <c r="R81" s="358"/>
      <c r="S81" s="359"/>
      <c r="T81" s="359"/>
      <c r="U81" s="359"/>
      <c r="V81" s="359"/>
      <c r="W81" s="359"/>
      <c r="X81" s="359"/>
      <c r="Y81" s="361"/>
      <c r="Z81" s="361"/>
      <c r="AA81" s="521"/>
      <c r="AB81" s="480"/>
      <c r="AC81" s="352"/>
      <c r="AD81" s="352"/>
    </row>
    <row r="82" spans="1:30">
      <c r="A82" s="349">
        <v>79</v>
      </c>
      <c r="B82" s="350"/>
      <c r="C82" s="351"/>
      <c r="D82" s="351"/>
      <c r="E82" s="389"/>
      <c r="F82" s="352"/>
      <c r="G82" s="351"/>
      <c r="H82" s="353"/>
      <c r="I82" s="363"/>
      <c r="J82" s="363"/>
      <c r="K82" s="354"/>
      <c r="L82" s="371"/>
      <c r="M82" s="381"/>
      <c r="N82" s="424"/>
      <c r="O82" s="356"/>
      <c r="P82" s="356"/>
      <c r="Q82" s="357"/>
      <c r="R82" s="358"/>
      <c r="S82" s="359"/>
      <c r="T82" s="359"/>
      <c r="U82" s="359"/>
      <c r="V82" s="359"/>
      <c r="W82" s="359"/>
      <c r="X82" s="359"/>
      <c r="Y82" s="364"/>
      <c r="Z82" s="361"/>
      <c r="AA82" s="521"/>
      <c r="AB82" s="480"/>
      <c r="AC82" s="352"/>
      <c r="AD82" s="352"/>
    </row>
    <row r="83" spans="1:30">
      <c r="A83" s="349">
        <v>80</v>
      </c>
      <c r="B83" s="350"/>
      <c r="C83" s="351"/>
      <c r="D83" s="351"/>
      <c r="E83" s="197"/>
      <c r="F83" s="352"/>
      <c r="G83" s="351"/>
      <c r="H83" s="353"/>
      <c r="I83" s="363"/>
      <c r="J83" s="363"/>
      <c r="K83" s="354"/>
      <c r="L83" s="196"/>
      <c r="M83" s="383"/>
      <c r="N83" s="424"/>
      <c r="O83" s="356"/>
      <c r="P83" s="356"/>
      <c r="Q83" s="357"/>
      <c r="R83" s="358"/>
      <c r="S83" s="359"/>
      <c r="T83" s="359"/>
      <c r="U83" s="359"/>
      <c r="V83" s="359"/>
      <c r="W83" s="359"/>
      <c r="X83" s="359"/>
      <c r="Y83" s="364"/>
      <c r="Z83" s="361"/>
      <c r="AA83" s="521"/>
      <c r="AB83" s="480"/>
      <c r="AC83" s="352"/>
      <c r="AD83" s="352"/>
    </row>
    <row r="84" spans="1:30">
      <c r="A84" s="349">
        <v>81</v>
      </c>
      <c r="B84" s="350"/>
      <c r="C84" s="351"/>
      <c r="D84" s="351"/>
      <c r="E84" s="197"/>
      <c r="F84" s="352"/>
      <c r="G84" s="351"/>
      <c r="H84" s="353"/>
      <c r="I84" s="363"/>
      <c r="J84" s="363"/>
      <c r="K84" s="354"/>
      <c r="L84" s="196"/>
      <c r="M84" s="383"/>
      <c r="N84" s="424"/>
      <c r="O84" s="356"/>
      <c r="P84" s="356"/>
      <c r="Q84" s="357"/>
      <c r="R84" s="358"/>
      <c r="S84" s="359"/>
      <c r="T84" s="359"/>
      <c r="U84" s="359"/>
      <c r="V84" s="359"/>
      <c r="W84" s="359"/>
      <c r="X84" s="359"/>
      <c r="Y84" s="361"/>
      <c r="Z84" s="361"/>
      <c r="AA84" s="521"/>
      <c r="AB84" s="480"/>
      <c r="AC84" s="435"/>
      <c r="AD84" s="352"/>
    </row>
    <row r="85" spans="1:30">
      <c r="A85" s="349">
        <v>82</v>
      </c>
      <c r="B85" s="350"/>
      <c r="C85" s="351"/>
      <c r="D85" s="351"/>
      <c r="E85" s="197"/>
      <c r="F85" s="352"/>
      <c r="G85" s="351"/>
      <c r="H85" s="353"/>
      <c r="I85" s="363"/>
      <c r="J85" s="363"/>
      <c r="K85" s="354"/>
      <c r="L85" s="196"/>
      <c r="M85" s="383"/>
      <c r="N85" s="424"/>
      <c r="O85" s="356"/>
      <c r="P85" s="356"/>
      <c r="Q85" s="357"/>
      <c r="R85" s="358"/>
      <c r="S85" s="359"/>
      <c r="T85" s="359"/>
      <c r="U85" s="359"/>
      <c r="V85" s="359"/>
      <c r="W85" s="359"/>
      <c r="X85" s="359"/>
      <c r="Y85" s="364"/>
      <c r="Z85" s="361"/>
      <c r="AA85" s="521"/>
      <c r="AB85" s="480"/>
      <c r="AC85" s="352"/>
      <c r="AD85" s="352"/>
    </row>
    <row r="86" spans="1:30">
      <c r="A86" s="349">
        <v>83</v>
      </c>
      <c r="B86" s="350"/>
      <c r="C86" s="351"/>
      <c r="D86" s="351"/>
      <c r="E86" s="197"/>
      <c r="F86" s="352"/>
      <c r="G86" s="351"/>
      <c r="H86" s="353"/>
      <c r="I86" s="363"/>
      <c r="J86" s="363"/>
      <c r="K86" s="354"/>
      <c r="L86" s="196"/>
      <c r="M86" s="383"/>
      <c r="N86" s="424"/>
      <c r="O86" s="356"/>
      <c r="P86" s="356"/>
      <c r="Q86" s="357"/>
      <c r="R86" s="358"/>
      <c r="S86" s="359"/>
      <c r="T86" s="359"/>
      <c r="U86" s="359"/>
      <c r="V86" s="359"/>
      <c r="W86" s="359"/>
      <c r="X86" s="359"/>
      <c r="Y86" s="364"/>
      <c r="Z86" s="361"/>
      <c r="AA86" s="521"/>
      <c r="AB86" s="480"/>
      <c r="AC86" s="352"/>
      <c r="AD86" s="352"/>
    </row>
    <row r="87" spans="1:30">
      <c r="A87" s="349">
        <v>84</v>
      </c>
      <c r="B87" s="365"/>
      <c r="C87" s="366"/>
      <c r="D87" s="366"/>
      <c r="E87" s="367"/>
      <c r="F87" s="366"/>
      <c r="G87" s="362"/>
      <c r="H87" s="368"/>
      <c r="I87" s="369"/>
      <c r="J87" s="369"/>
      <c r="K87" s="370"/>
      <c r="L87" s="413"/>
      <c r="M87" s="414"/>
      <c r="N87" s="349"/>
      <c r="O87" s="372"/>
      <c r="P87" s="372"/>
      <c r="Q87" s="373"/>
      <c r="R87" s="374"/>
      <c r="S87" s="378"/>
      <c r="T87" s="359"/>
      <c r="U87" s="359"/>
      <c r="V87" s="359"/>
      <c r="W87" s="359"/>
      <c r="X87" s="359"/>
      <c r="Y87" s="361"/>
      <c r="Z87" s="361"/>
      <c r="AA87" s="521"/>
      <c r="AB87" s="480"/>
      <c r="AC87" s="352"/>
      <c r="AD87" s="352"/>
    </row>
    <row r="88" spans="1:30">
      <c r="A88" s="349">
        <v>85</v>
      </c>
      <c r="B88" s="365"/>
      <c r="C88" s="366"/>
      <c r="D88" s="366"/>
      <c r="E88" s="367"/>
      <c r="F88" s="366"/>
      <c r="G88" s="362"/>
      <c r="H88" s="368"/>
      <c r="I88" s="369"/>
      <c r="J88" s="369"/>
      <c r="K88" s="370"/>
      <c r="L88" s="371"/>
      <c r="M88" s="381"/>
      <c r="N88" s="349"/>
      <c r="O88" s="372"/>
      <c r="P88" s="372"/>
      <c r="Q88" s="373"/>
      <c r="R88" s="374"/>
      <c r="S88" s="378"/>
      <c r="T88" s="359"/>
      <c r="U88" s="359"/>
      <c r="V88" s="359"/>
      <c r="W88" s="359"/>
      <c r="X88" s="359"/>
      <c r="Y88" s="361"/>
      <c r="Z88" s="361"/>
      <c r="AA88" s="521"/>
      <c r="AB88" s="480"/>
      <c r="AC88" s="352"/>
      <c r="AD88" s="352"/>
    </row>
    <row r="89" spans="1:30">
      <c r="A89" s="349">
        <v>86</v>
      </c>
      <c r="B89" s="350"/>
      <c r="C89" s="351"/>
      <c r="D89" s="351"/>
      <c r="E89" s="197"/>
      <c r="F89" s="352"/>
      <c r="G89" s="351"/>
      <c r="H89" s="353"/>
      <c r="I89" s="363"/>
      <c r="J89" s="363"/>
      <c r="K89" s="354"/>
      <c r="L89" s="196"/>
      <c r="M89" s="383"/>
      <c r="N89" s="424"/>
      <c r="O89" s="356"/>
      <c r="P89" s="356"/>
      <c r="Q89" s="357"/>
      <c r="R89" s="358"/>
      <c r="S89" s="359"/>
      <c r="T89" s="359"/>
      <c r="U89" s="359"/>
      <c r="V89" s="359"/>
      <c r="W89" s="359"/>
      <c r="X89" s="359"/>
      <c r="Y89" s="364"/>
      <c r="Z89" s="361"/>
      <c r="AA89" s="521"/>
      <c r="AB89" s="480"/>
      <c r="AC89" s="352"/>
      <c r="AD89" s="352"/>
    </row>
    <row r="90" spans="1:30">
      <c r="A90" s="349">
        <v>87</v>
      </c>
      <c r="B90" s="350"/>
      <c r="C90" s="351"/>
      <c r="D90" s="351"/>
      <c r="E90" s="197"/>
      <c r="F90" s="352"/>
      <c r="G90" s="351"/>
      <c r="H90" s="353"/>
      <c r="I90" s="363"/>
      <c r="J90" s="363"/>
      <c r="K90" s="354"/>
      <c r="L90" s="196"/>
      <c r="M90" s="383"/>
      <c r="N90" s="424"/>
      <c r="O90" s="356"/>
      <c r="P90" s="356"/>
      <c r="Q90" s="357"/>
      <c r="R90" s="358"/>
      <c r="S90" s="359"/>
      <c r="T90" s="359"/>
      <c r="U90" s="359"/>
      <c r="V90" s="359"/>
      <c r="W90" s="359"/>
      <c r="X90" s="359"/>
      <c r="Y90" s="361"/>
      <c r="Z90" s="361"/>
      <c r="AA90" s="521"/>
      <c r="AB90" s="480"/>
      <c r="AC90" s="352"/>
      <c r="AD90" s="352"/>
    </row>
    <row r="91" spans="1:30" ht="15.75">
      <c r="A91" s="349">
        <v>88</v>
      </c>
      <c r="B91" s="415"/>
      <c r="C91" s="351"/>
      <c r="D91" s="351"/>
      <c r="E91" s="416"/>
      <c r="F91" s="352"/>
      <c r="G91" s="351"/>
      <c r="H91" s="417"/>
      <c r="I91" s="363"/>
      <c r="J91" s="363"/>
      <c r="K91" s="418"/>
      <c r="L91" s="416"/>
      <c r="M91" s="419"/>
      <c r="N91" s="349"/>
      <c r="O91" s="420"/>
      <c r="P91" s="420"/>
      <c r="Q91" s="373"/>
      <c r="R91" s="374"/>
      <c r="S91" s="375"/>
      <c r="T91" s="378"/>
      <c r="U91" s="378"/>
      <c r="V91" s="378"/>
      <c r="W91" s="378"/>
      <c r="X91" s="378"/>
      <c r="Y91" s="361"/>
      <c r="Z91" s="361"/>
      <c r="AA91" s="521"/>
      <c r="AB91" s="480"/>
      <c r="AC91" s="352"/>
      <c r="AD91" s="352"/>
    </row>
    <row r="92" spans="1:30" ht="15.75">
      <c r="A92" s="349">
        <v>89</v>
      </c>
      <c r="B92" s="421"/>
      <c r="C92" s="351"/>
      <c r="D92" s="351"/>
      <c r="E92" s="197"/>
      <c r="F92" s="352"/>
      <c r="G92" s="351"/>
      <c r="H92" s="353"/>
      <c r="I92" s="363"/>
      <c r="J92" s="363"/>
      <c r="K92" s="354"/>
      <c r="L92" s="422"/>
      <c r="M92" s="423"/>
      <c r="N92" s="424"/>
      <c r="O92" s="356"/>
      <c r="P92" s="356"/>
      <c r="Q92" s="357"/>
      <c r="R92" s="358"/>
      <c r="S92" s="425"/>
      <c r="T92" s="359"/>
      <c r="U92" s="359"/>
      <c r="V92" s="359"/>
      <c r="W92" s="359"/>
      <c r="X92" s="359"/>
      <c r="Y92" s="361"/>
      <c r="Z92" s="361"/>
      <c r="AA92" s="521"/>
      <c r="AB92" s="480"/>
      <c r="AC92" s="352"/>
      <c r="AD92" s="352"/>
    </row>
    <row r="93" spans="1:30" ht="15.75">
      <c r="A93" s="349">
        <v>90</v>
      </c>
      <c r="B93" s="421"/>
      <c r="C93" s="351"/>
      <c r="D93" s="351"/>
      <c r="E93" s="197"/>
      <c r="F93" s="352"/>
      <c r="G93" s="351"/>
      <c r="H93" s="353"/>
      <c r="I93" s="363"/>
      <c r="J93" s="363"/>
      <c r="K93" s="354"/>
      <c r="L93" s="196"/>
      <c r="M93" s="383"/>
      <c r="N93" s="424"/>
      <c r="O93" s="356"/>
      <c r="P93" s="356"/>
      <c r="Q93" s="357"/>
      <c r="R93" s="358"/>
      <c r="S93" s="425"/>
      <c r="T93" s="359"/>
      <c r="U93" s="359"/>
      <c r="V93" s="359"/>
      <c r="W93" s="359"/>
      <c r="X93" s="359"/>
      <c r="Y93" s="361"/>
      <c r="Z93" s="361"/>
      <c r="AA93" s="521"/>
      <c r="AB93" s="480"/>
      <c r="AC93" s="352"/>
      <c r="AD93" s="352"/>
    </row>
    <row r="94" spans="1:30">
      <c r="A94" s="349">
        <v>91</v>
      </c>
      <c r="B94" s="365"/>
      <c r="C94" s="366"/>
      <c r="D94" s="366"/>
      <c r="E94" s="367"/>
      <c r="F94" s="366"/>
      <c r="G94" s="362"/>
      <c r="H94" s="368"/>
      <c r="I94" s="369"/>
      <c r="J94" s="369"/>
      <c r="K94" s="370"/>
      <c r="L94" s="426"/>
      <c r="M94" s="427"/>
      <c r="N94" s="349"/>
      <c r="O94" s="372"/>
      <c r="P94" s="372"/>
      <c r="Q94" s="373"/>
      <c r="R94" s="374"/>
      <c r="S94" s="378"/>
      <c r="T94" s="378"/>
      <c r="U94" s="378"/>
      <c r="V94" s="378"/>
      <c r="W94" s="378"/>
      <c r="X94" s="378"/>
      <c r="Y94" s="361"/>
      <c r="Z94" s="361"/>
      <c r="AA94" s="521"/>
      <c r="AB94" s="480"/>
      <c r="AC94" s="435"/>
      <c r="AD94" s="352"/>
    </row>
    <row r="95" spans="1:30">
      <c r="A95" s="349">
        <v>92</v>
      </c>
      <c r="B95" s="350"/>
      <c r="C95" s="351"/>
      <c r="D95" s="351"/>
      <c r="E95" s="197"/>
      <c r="F95" s="352"/>
      <c r="G95" s="351"/>
      <c r="H95" s="353"/>
      <c r="I95" s="363"/>
      <c r="J95" s="363"/>
      <c r="K95" s="354"/>
      <c r="L95" s="413"/>
      <c r="M95" s="414"/>
      <c r="N95" s="424"/>
      <c r="O95" s="356"/>
      <c r="P95" s="356"/>
      <c r="Q95" s="357"/>
      <c r="R95" s="358"/>
      <c r="S95" s="425"/>
      <c r="T95" s="359"/>
      <c r="U95" s="359"/>
      <c r="V95" s="359"/>
      <c r="W95" s="359"/>
      <c r="X95" s="359"/>
      <c r="Y95" s="364"/>
      <c r="Z95" s="361"/>
      <c r="AA95" s="521"/>
      <c r="AB95" s="480"/>
      <c r="AC95" s="352"/>
      <c r="AD95" s="352"/>
    </row>
    <row r="96" spans="1:30">
      <c r="A96" s="349">
        <v>93</v>
      </c>
      <c r="B96" s="350"/>
      <c r="C96" s="351"/>
      <c r="D96" s="351"/>
      <c r="E96" s="196"/>
      <c r="F96" s="352"/>
      <c r="G96" s="351"/>
      <c r="H96" s="353"/>
      <c r="I96" s="363"/>
      <c r="J96" s="363"/>
      <c r="K96" s="354"/>
      <c r="L96" s="196"/>
      <c r="M96" s="383"/>
      <c r="N96" s="424"/>
      <c r="O96" s="356"/>
      <c r="P96" s="356"/>
      <c r="Q96" s="357"/>
      <c r="R96" s="358"/>
      <c r="S96" s="425"/>
      <c r="T96" s="359"/>
      <c r="U96" s="359"/>
      <c r="V96" s="359"/>
      <c r="W96" s="359"/>
      <c r="X96" s="359"/>
      <c r="Y96" s="361"/>
      <c r="Z96" s="361"/>
      <c r="AA96" s="521"/>
      <c r="AB96" s="480"/>
      <c r="AC96" s="352"/>
      <c r="AD96" s="352"/>
    </row>
    <row r="97" spans="1:30">
      <c r="A97" s="349">
        <v>94</v>
      </c>
      <c r="B97" s="350"/>
      <c r="C97" s="351"/>
      <c r="D97" s="351"/>
      <c r="E97" s="197"/>
      <c r="F97" s="352"/>
      <c r="G97" s="351"/>
      <c r="H97" s="353"/>
      <c r="I97" s="363"/>
      <c r="J97" s="363"/>
      <c r="K97" s="354"/>
      <c r="L97" s="196"/>
      <c r="M97" s="383"/>
      <c r="N97" s="424"/>
      <c r="O97" s="356"/>
      <c r="P97" s="356"/>
      <c r="Q97" s="357"/>
      <c r="R97" s="358"/>
      <c r="S97" s="425"/>
      <c r="T97" s="359"/>
      <c r="U97" s="359"/>
      <c r="V97" s="359"/>
      <c r="W97" s="359"/>
      <c r="X97" s="359"/>
      <c r="Y97" s="361"/>
      <c r="Z97" s="361"/>
      <c r="AA97" s="521"/>
      <c r="AB97" s="480"/>
      <c r="AC97" s="352"/>
      <c r="AD97" s="352"/>
    </row>
    <row r="98" spans="1:30">
      <c r="A98" s="349">
        <v>95</v>
      </c>
      <c r="B98" s="350"/>
      <c r="C98" s="351"/>
      <c r="D98" s="351"/>
      <c r="E98" s="197"/>
      <c r="F98" s="352"/>
      <c r="G98" s="351"/>
      <c r="H98" s="353"/>
      <c r="I98" s="369"/>
      <c r="J98" s="369"/>
      <c r="K98" s="354"/>
      <c r="L98" s="196"/>
      <c r="M98" s="383"/>
      <c r="N98" s="424"/>
      <c r="O98" s="356"/>
      <c r="P98" s="356"/>
      <c r="Q98" s="357"/>
      <c r="R98" s="358"/>
      <c r="S98" s="425"/>
      <c r="T98" s="359"/>
      <c r="U98" s="359"/>
      <c r="V98" s="359"/>
      <c r="W98" s="359"/>
      <c r="X98" s="359"/>
      <c r="Y98" s="364"/>
      <c r="Z98" s="361"/>
      <c r="AA98" s="521"/>
      <c r="AB98" s="480"/>
      <c r="AC98" s="352"/>
      <c r="AD98" s="352"/>
    </row>
    <row r="99" spans="1:30">
      <c r="A99" s="349">
        <v>96</v>
      </c>
      <c r="B99" s="350"/>
      <c r="C99" s="351"/>
      <c r="D99" s="351"/>
      <c r="E99" s="197"/>
      <c r="F99" s="352"/>
      <c r="G99" s="351"/>
      <c r="H99" s="353"/>
      <c r="I99" s="369"/>
      <c r="J99" s="369"/>
      <c r="K99" s="354"/>
      <c r="L99" s="196"/>
      <c r="M99" s="383"/>
      <c r="N99" s="424"/>
      <c r="O99" s="356"/>
      <c r="P99" s="356"/>
      <c r="Q99" s="357"/>
      <c r="R99" s="358"/>
      <c r="S99" s="425"/>
      <c r="T99" s="359"/>
      <c r="U99" s="359"/>
      <c r="V99" s="359"/>
      <c r="W99" s="359"/>
      <c r="X99" s="359"/>
      <c r="Y99" s="364"/>
      <c r="Z99" s="361"/>
      <c r="AA99" s="521"/>
      <c r="AB99" s="480"/>
      <c r="AC99" s="352"/>
      <c r="AD99" s="352"/>
    </row>
    <row r="100" spans="1:30">
      <c r="A100" s="349">
        <v>97</v>
      </c>
      <c r="B100" s="350"/>
      <c r="C100" s="351"/>
      <c r="D100" s="351"/>
      <c r="E100" s="197"/>
      <c r="F100" s="352"/>
      <c r="G100" s="351"/>
      <c r="H100" s="353"/>
      <c r="I100" s="369"/>
      <c r="J100" s="369"/>
      <c r="K100" s="354"/>
      <c r="L100" s="196"/>
      <c r="M100" s="383"/>
      <c r="N100" s="424"/>
      <c r="O100" s="356"/>
      <c r="P100" s="356"/>
      <c r="Q100" s="357"/>
      <c r="R100" s="358"/>
      <c r="S100" s="425"/>
      <c r="T100" s="359"/>
      <c r="U100" s="359"/>
      <c r="V100" s="359"/>
      <c r="W100" s="359"/>
      <c r="X100" s="359"/>
      <c r="Y100" s="364"/>
      <c r="Z100" s="361"/>
      <c r="AA100" s="521"/>
      <c r="AB100" s="480"/>
      <c r="AC100" s="352"/>
      <c r="AD100" s="352"/>
    </row>
    <row r="101" spans="1:30">
      <c r="A101" s="349">
        <v>98</v>
      </c>
      <c r="B101" s="365"/>
      <c r="C101" s="366"/>
      <c r="D101" s="366"/>
      <c r="E101" s="367"/>
      <c r="F101" s="366"/>
      <c r="G101" s="362"/>
      <c r="H101" s="368"/>
      <c r="I101" s="428"/>
      <c r="J101" s="428"/>
      <c r="K101" s="370"/>
      <c r="L101" s="196"/>
      <c r="M101" s="383"/>
      <c r="N101" s="349"/>
      <c r="O101" s="372"/>
      <c r="P101" s="372"/>
      <c r="Q101" s="373"/>
      <c r="R101" s="374"/>
      <c r="S101" s="378"/>
      <c r="T101" s="359"/>
      <c r="U101" s="359"/>
      <c r="V101" s="359"/>
      <c r="W101" s="359"/>
      <c r="X101" s="359"/>
      <c r="Y101" s="361"/>
      <c r="Z101" s="361"/>
      <c r="AA101" s="521"/>
      <c r="AB101" s="480"/>
      <c r="AC101" s="352"/>
      <c r="AD101" s="352"/>
    </row>
    <row r="102" spans="1:30">
      <c r="A102" s="349">
        <v>99</v>
      </c>
      <c r="B102" s="365"/>
      <c r="C102" s="366"/>
      <c r="D102" s="366"/>
      <c r="E102" s="367"/>
      <c r="F102" s="366"/>
      <c r="G102" s="362"/>
      <c r="H102" s="368"/>
      <c r="I102" s="428"/>
      <c r="J102" s="428"/>
      <c r="K102" s="370"/>
      <c r="L102" s="196"/>
      <c r="M102" s="383"/>
      <c r="N102" s="349"/>
      <c r="O102" s="372"/>
      <c r="P102" s="372"/>
      <c r="Q102" s="373"/>
      <c r="R102" s="374"/>
      <c r="S102" s="378"/>
      <c r="T102" s="359"/>
      <c r="U102" s="359"/>
      <c r="V102" s="359"/>
      <c r="W102" s="359"/>
      <c r="X102" s="359"/>
      <c r="Y102" s="361"/>
      <c r="Z102" s="361"/>
      <c r="AA102" s="521"/>
      <c r="AB102" s="480"/>
      <c r="AC102" s="352"/>
      <c r="AD102" s="352"/>
    </row>
    <row r="103" spans="1:30">
      <c r="A103" s="349">
        <v>100</v>
      </c>
      <c r="B103" s="350"/>
      <c r="C103" s="351"/>
      <c r="D103" s="351"/>
      <c r="E103" s="197"/>
      <c r="F103" s="352"/>
      <c r="G103" s="351"/>
      <c r="H103" s="353"/>
      <c r="I103" s="351"/>
      <c r="J103" s="351"/>
      <c r="K103" s="354"/>
      <c r="L103" s="197"/>
      <c r="M103" s="355"/>
      <c r="N103" s="424"/>
      <c r="O103" s="356"/>
      <c r="P103" s="356"/>
      <c r="Q103" s="357"/>
      <c r="R103" s="358"/>
      <c r="S103" s="425"/>
      <c r="T103" s="359"/>
      <c r="U103" s="359"/>
      <c r="V103" s="359"/>
      <c r="W103" s="359"/>
      <c r="X103" s="359"/>
      <c r="Y103" s="361"/>
      <c r="Z103" s="361"/>
      <c r="AA103" s="521"/>
      <c r="AB103" s="480"/>
      <c r="AC103" s="352"/>
      <c r="AD103" s="352"/>
    </row>
    <row r="104" spans="1:30" ht="15.75">
      <c r="A104" s="349">
        <v>101</v>
      </c>
      <c r="B104" s="421"/>
      <c r="C104" s="429"/>
      <c r="D104" s="429"/>
      <c r="E104" s="422"/>
      <c r="F104" s="352"/>
      <c r="G104" s="351"/>
      <c r="H104" s="430"/>
      <c r="I104" s="351"/>
      <c r="J104" s="351"/>
      <c r="K104" s="431"/>
      <c r="L104" s="196"/>
      <c r="M104" s="383"/>
      <c r="N104" s="424"/>
      <c r="O104" s="356"/>
      <c r="P104" s="356"/>
      <c r="Q104" s="357"/>
      <c r="R104" s="358"/>
      <c r="S104" s="425"/>
      <c r="T104" s="359"/>
      <c r="U104" s="359"/>
      <c r="V104" s="359"/>
      <c r="W104" s="359"/>
      <c r="X104" s="359"/>
      <c r="Y104" s="361"/>
      <c r="Z104" s="361"/>
      <c r="AA104" s="521"/>
      <c r="AB104" s="480"/>
      <c r="AC104" s="352"/>
      <c r="AD104" s="352"/>
    </row>
    <row r="105" spans="1:30" ht="15.75">
      <c r="A105" s="349">
        <v>102</v>
      </c>
      <c r="B105" s="421"/>
      <c r="C105" s="429"/>
      <c r="D105" s="429"/>
      <c r="E105" s="371"/>
      <c r="F105" s="352"/>
      <c r="G105" s="351"/>
      <c r="H105" s="430"/>
      <c r="I105" s="351"/>
      <c r="J105" s="351"/>
      <c r="K105" s="431"/>
      <c r="L105" s="432"/>
      <c r="M105" s="433"/>
      <c r="N105" s="424"/>
      <c r="O105" s="356"/>
      <c r="P105" s="356"/>
      <c r="Q105" s="357"/>
      <c r="R105" s="358"/>
      <c r="S105" s="359"/>
      <c r="T105" s="359"/>
      <c r="U105" s="359"/>
      <c r="V105" s="359"/>
      <c r="W105" s="359"/>
      <c r="X105" s="359"/>
      <c r="Y105" s="361"/>
      <c r="Z105" s="361"/>
      <c r="AA105" s="521"/>
      <c r="AB105" s="480"/>
      <c r="AC105" s="352"/>
      <c r="AD105" s="352"/>
    </row>
    <row r="106" spans="1:30" ht="15.75">
      <c r="A106" s="349">
        <v>103</v>
      </c>
      <c r="B106" s="421"/>
      <c r="C106" s="429"/>
      <c r="D106" s="429"/>
      <c r="E106" s="434"/>
      <c r="F106" s="435"/>
      <c r="G106" s="436"/>
      <c r="H106" s="430"/>
      <c r="I106" s="351"/>
      <c r="J106" s="351"/>
      <c r="K106" s="431"/>
      <c r="L106" s="434"/>
      <c r="M106" s="437"/>
      <c r="N106" s="424"/>
      <c r="O106" s="356"/>
      <c r="P106" s="356"/>
      <c r="Q106" s="357"/>
      <c r="R106" s="358"/>
      <c r="S106" s="359"/>
      <c r="T106" s="359"/>
      <c r="U106" s="359"/>
      <c r="V106" s="359"/>
      <c r="W106" s="359"/>
      <c r="X106" s="359"/>
      <c r="Y106" s="361"/>
      <c r="Z106" s="361"/>
      <c r="AA106" s="521"/>
      <c r="AB106" s="480"/>
      <c r="AC106" s="352"/>
      <c r="AD106" s="352"/>
    </row>
    <row r="107" spans="1:30" ht="15.75">
      <c r="A107" s="349">
        <v>104</v>
      </c>
      <c r="B107" s="438"/>
      <c r="C107" s="436"/>
      <c r="D107" s="435"/>
      <c r="E107" s="439"/>
      <c r="F107" s="435"/>
      <c r="G107" s="436"/>
      <c r="H107" s="430"/>
      <c r="I107" s="440"/>
      <c r="J107" s="440"/>
      <c r="K107" s="431"/>
      <c r="L107" s="200"/>
      <c r="M107" s="441"/>
      <c r="N107" s="481"/>
      <c r="O107" s="442"/>
      <c r="P107" s="442"/>
      <c r="Q107" s="443"/>
      <c r="R107" s="444"/>
      <c r="S107" s="445"/>
      <c r="T107" s="445"/>
      <c r="U107" s="445"/>
      <c r="V107" s="445"/>
      <c r="W107" s="445"/>
      <c r="X107" s="445"/>
      <c r="Y107" s="361"/>
      <c r="Z107" s="361"/>
      <c r="AA107" s="521"/>
      <c r="AB107" s="480"/>
      <c r="AC107" s="352"/>
      <c r="AD107" s="352"/>
    </row>
    <row r="108" spans="1:30" ht="15.75">
      <c r="A108" s="349">
        <v>105</v>
      </c>
      <c r="B108" s="438"/>
      <c r="C108" s="436"/>
      <c r="D108" s="435"/>
      <c r="E108" s="439"/>
      <c r="F108" s="435"/>
      <c r="G108" s="436"/>
      <c r="H108" s="430"/>
      <c r="I108" s="436"/>
      <c r="J108" s="436"/>
      <c r="K108" s="431"/>
      <c r="L108" s="200"/>
      <c r="M108" s="441"/>
      <c r="N108" s="481"/>
      <c r="O108" s="442"/>
      <c r="P108" s="442"/>
      <c r="Q108" s="443"/>
      <c r="R108" s="444"/>
      <c r="S108" s="445"/>
      <c r="T108" s="445"/>
      <c r="U108" s="445"/>
      <c r="V108" s="445"/>
      <c r="W108" s="445"/>
      <c r="X108" s="445"/>
      <c r="Y108" s="361"/>
      <c r="Z108" s="361"/>
      <c r="AA108" s="521"/>
      <c r="AB108" s="480"/>
      <c r="AC108" s="352"/>
      <c r="AD108" s="352"/>
    </row>
    <row r="109" spans="1:30" ht="15.75">
      <c r="A109" s="349">
        <v>106</v>
      </c>
      <c r="B109" s="446"/>
      <c r="C109" s="364"/>
      <c r="D109" s="364"/>
      <c r="E109" s="447"/>
      <c r="F109" s="364"/>
      <c r="G109" s="448"/>
      <c r="H109" s="449"/>
      <c r="I109" s="364"/>
      <c r="J109" s="364"/>
      <c r="K109" s="370"/>
      <c r="L109" s="367"/>
      <c r="M109" s="385"/>
      <c r="N109" s="526"/>
      <c r="O109" s="450"/>
      <c r="P109" s="450"/>
      <c r="Q109" s="451"/>
      <c r="R109" s="452"/>
      <c r="S109" s="453"/>
      <c r="T109" s="453"/>
      <c r="U109" s="453"/>
      <c r="V109" s="453"/>
      <c r="W109" s="453"/>
      <c r="X109" s="453"/>
      <c r="Y109" s="361"/>
      <c r="Z109" s="361"/>
      <c r="AA109" s="521"/>
      <c r="AB109" s="480"/>
      <c r="AC109" s="352"/>
      <c r="AD109" s="352"/>
    </row>
    <row r="110" spans="1:30" ht="15.75">
      <c r="A110" s="349">
        <v>107</v>
      </c>
      <c r="B110" s="446"/>
      <c r="C110" s="364"/>
      <c r="D110" s="364"/>
      <c r="E110" s="447"/>
      <c r="F110" s="364"/>
      <c r="G110" s="448"/>
      <c r="H110" s="449"/>
      <c r="I110" s="364"/>
      <c r="J110" s="364"/>
      <c r="K110" s="377"/>
      <c r="L110" s="447"/>
      <c r="M110" s="454"/>
      <c r="N110" s="526"/>
      <c r="O110" s="450"/>
      <c r="P110" s="450"/>
      <c r="Q110" s="451"/>
      <c r="R110" s="452"/>
      <c r="S110" s="453"/>
      <c r="T110" s="453"/>
      <c r="U110" s="453"/>
      <c r="V110" s="453"/>
      <c r="W110" s="453"/>
      <c r="X110" s="453"/>
      <c r="Y110" s="361"/>
      <c r="Z110" s="361"/>
      <c r="AA110" s="521"/>
      <c r="AB110" s="480"/>
      <c r="AC110" s="352"/>
      <c r="AD110" s="352"/>
    </row>
    <row r="111" spans="1:30" ht="15.75">
      <c r="A111" s="349">
        <v>108</v>
      </c>
      <c r="B111" s="446"/>
      <c r="C111" s="364"/>
      <c r="D111" s="364"/>
      <c r="E111" s="447"/>
      <c r="F111" s="364"/>
      <c r="G111" s="448"/>
      <c r="H111" s="449"/>
      <c r="I111" s="364"/>
      <c r="J111" s="364"/>
      <c r="K111" s="377"/>
      <c r="L111" s="447"/>
      <c r="M111" s="454"/>
      <c r="N111" s="526"/>
      <c r="O111" s="450"/>
      <c r="P111" s="450"/>
      <c r="Q111" s="451"/>
      <c r="R111" s="452"/>
      <c r="S111" s="453"/>
      <c r="T111" s="453"/>
      <c r="U111" s="453"/>
      <c r="V111" s="453"/>
      <c r="W111" s="453"/>
      <c r="X111" s="453"/>
      <c r="Y111" s="361"/>
      <c r="Z111" s="361"/>
      <c r="AA111" s="521"/>
      <c r="AB111" s="480"/>
      <c r="AC111" s="352"/>
      <c r="AD111" s="352"/>
    </row>
    <row r="112" spans="1:30" ht="15.75">
      <c r="A112" s="349">
        <v>109</v>
      </c>
      <c r="B112" s="446"/>
      <c r="C112" s="364"/>
      <c r="D112" s="364"/>
      <c r="E112" s="447"/>
      <c r="F112" s="364"/>
      <c r="G112" s="448"/>
      <c r="H112" s="449"/>
      <c r="I112" s="364"/>
      <c r="J112" s="364"/>
      <c r="K112" s="377"/>
      <c r="L112" s="447"/>
      <c r="M112" s="454"/>
      <c r="N112" s="526"/>
      <c r="O112" s="450"/>
      <c r="P112" s="450"/>
      <c r="Q112" s="451"/>
      <c r="R112" s="452"/>
      <c r="S112" s="453"/>
      <c r="T112" s="453"/>
      <c r="U112" s="453"/>
      <c r="V112" s="453"/>
      <c r="W112" s="453"/>
      <c r="X112" s="453"/>
      <c r="Y112" s="361"/>
      <c r="Z112" s="361"/>
      <c r="AA112" s="521"/>
      <c r="AB112" s="480"/>
      <c r="AC112" s="352"/>
      <c r="AD112" s="352"/>
    </row>
    <row r="113" spans="1:30" ht="15.75">
      <c r="A113" s="349">
        <v>110</v>
      </c>
      <c r="B113" s="446"/>
      <c r="C113" s="364"/>
      <c r="D113" s="364"/>
      <c r="E113" s="447"/>
      <c r="F113" s="364"/>
      <c r="G113" s="448"/>
      <c r="H113" s="449"/>
      <c r="I113" s="364"/>
      <c r="J113" s="364"/>
      <c r="K113" s="377"/>
      <c r="L113" s="455"/>
      <c r="M113" s="456"/>
      <c r="N113" s="526"/>
      <c r="O113" s="450"/>
      <c r="P113" s="450"/>
      <c r="Q113" s="451"/>
      <c r="R113" s="452"/>
      <c r="S113" s="453"/>
      <c r="T113" s="453"/>
      <c r="U113" s="453"/>
      <c r="V113" s="453"/>
      <c r="W113" s="453"/>
      <c r="X113" s="453"/>
      <c r="Y113" s="361"/>
      <c r="Z113" s="361"/>
      <c r="AA113" s="521"/>
      <c r="AB113" s="480"/>
      <c r="AC113" s="352"/>
      <c r="AD113" s="352"/>
    </row>
    <row r="114" spans="1:30" ht="15.75">
      <c r="A114" s="349">
        <v>111</v>
      </c>
      <c r="B114" s="446"/>
      <c r="C114" s="364"/>
      <c r="D114" s="364"/>
      <c r="E114" s="447"/>
      <c r="F114" s="364"/>
      <c r="G114" s="448"/>
      <c r="H114" s="449"/>
      <c r="I114" s="364"/>
      <c r="J114" s="364"/>
      <c r="K114" s="377"/>
      <c r="L114" s="447"/>
      <c r="M114" s="454"/>
      <c r="N114" s="526"/>
      <c r="O114" s="450"/>
      <c r="P114" s="450"/>
      <c r="Q114" s="451"/>
      <c r="R114" s="452"/>
      <c r="S114" s="453"/>
      <c r="T114" s="453"/>
      <c r="U114" s="453"/>
      <c r="V114" s="453"/>
      <c r="W114" s="453"/>
      <c r="X114" s="453"/>
      <c r="Y114" s="361"/>
      <c r="Z114" s="361"/>
      <c r="AA114" s="521"/>
      <c r="AB114" s="480"/>
      <c r="AC114" s="352"/>
      <c r="AD114" s="352"/>
    </row>
    <row r="115" spans="1:30" ht="15.75">
      <c r="A115" s="349">
        <v>112</v>
      </c>
      <c r="B115" s="446"/>
      <c r="C115" s="364"/>
      <c r="D115" s="364"/>
      <c r="E115" s="447"/>
      <c r="F115" s="364"/>
      <c r="G115" s="448"/>
      <c r="H115" s="449"/>
      <c r="I115" s="364"/>
      <c r="J115" s="364"/>
      <c r="K115" s="377"/>
      <c r="L115" s="447"/>
      <c r="M115" s="454"/>
      <c r="N115" s="526"/>
      <c r="O115" s="450"/>
      <c r="P115" s="450"/>
      <c r="Q115" s="451"/>
      <c r="R115" s="452"/>
      <c r="S115" s="453"/>
      <c r="T115" s="453"/>
      <c r="U115" s="453"/>
      <c r="V115" s="453"/>
      <c r="W115" s="453"/>
      <c r="X115" s="453"/>
      <c r="Y115" s="361"/>
      <c r="Z115" s="361"/>
      <c r="AA115" s="521"/>
      <c r="AB115" s="480"/>
      <c r="AC115" s="352"/>
      <c r="AD115" s="352"/>
    </row>
    <row r="116" spans="1:30">
      <c r="A116" s="349">
        <v>113</v>
      </c>
      <c r="B116" s="438"/>
      <c r="C116" s="436"/>
      <c r="D116" s="435"/>
      <c r="E116" s="439"/>
      <c r="F116" s="435"/>
      <c r="G116" s="436"/>
      <c r="H116" s="457"/>
      <c r="I116" s="440"/>
      <c r="J116" s="440"/>
      <c r="K116" s="354"/>
      <c r="L116" s="200"/>
      <c r="M116" s="441"/>
      <c r="N116" s="481"/>
      <c r="O116" s="442"/>
      <c r="P116" s="442"/>
      <c r="Q116" s="443"/>
      <c r="R116" s="444"/>
      <c r="S116" s="445"/>
      <c r="T116" s="445"/>
      <c r="U116" s="445"/>
      <c r="V116" s="445"/>
      <c r="W116" s="445"/>
      <c r="X116" s="445"/>
      <c r="Y116" s="361"/>
      <c r="Z116" s="361"/>
      <c r="AA116" s="521"/>
      <c r="AB116" s="480"/>
      <c r="AC116" s="352"/>
      <c r="AD116" s="352"/>
    </row>
    <row r="117" spans="1:30">
      <c r="A117" s="349">
        <v>114</v>
      </c>
      <c r="B117" s="387"/>
      <c r="C117" s="388"/>
      <c r="D117" s="361"/>
      <c r="E117" s="389"/>
      <c r="F117" s="361"/>
      <c r="G117" s="388"/>
      <c r="H117" s="390"/>
      <c r="I117" s="388"/>
      <c r="J117" s="388"/>
      <c r="K117" s="354"/>
      <c r="L117" s="200"/>
      <c r="M117" s="441"/>
      <c r="N117" s="481"/>
      <c r="O117" s="442"/>
      <c r="P117" s="442"/>
      <c r="Q117" s="443"/>
      <c r="R117" s="444"/>
      <c r="S117" s="445"/>
      <c r="T117" s="445"/>
      <c r="U117" s="445"/>
      <c r="V117" s="445"/>
      <c r="W117" s="445"/>
      <c r="X117" s="445"/>
      <c r="Y117" s="364"/>
      <c r="Z117" s="361"/>
      <c r="AA117" s="521"/>
      <c r="AB117" s="480"/>
      <c r="AC117" s="435"/>
      <c r="AD117" s="435"/>
    </row>
    <row r="118" spans="1:30" ht="15.75">
      <c r="A118" s="349">
        <v>115</v>
      </c>
      <c r="B118" s="387"/>
      <c r="C118" s="388"/>
      <c r="D118" s="361"/>
      <c r="E118" s="389"/>
      <c r="F118" s="361"/>
      <c r="G118" s="388"/>
      <c r="H118" s="390"/>
      <c r="I118" s="388"/>
      <c r="J118" s="388"/>
      <c r="K118" s="354"/>
      <c r="L118" s="458"/>
      <c r="M118" s="459"/>
      <c r="N118" s="481"/>
      <c r="O118" s="442"/>
      <c r="P118" s="442"/>
      <c r="Q118" s="443"/>
      <c r="R118" s="444"/>
      <c r="S118" s="445"/>
      <c r="T118" s="445"/>
      <c r="U118" s="445"/>
      <c r="V118" s="445"/>
      <c r="W118" s="445"/>
      <c r="X118" s="445"/>
      <c r="Y118" s="361"/>
      <c r="Z118" s="361"/>
      <c r="AA118" s="521"/>
      <c r="AB118" s="480"/>
      <c r="AC118" s="435"/>
      <c r="AD118" s="435"/>
    </row>
    <row r="119" spans="1:30" ht="15.75">
      <c r="A119" s="349">
        <v>116</v>
      </c>
      <c r="B119" s="387"/>
      <c r="C119" s="388"/>
      <c r="D119" s="361"/>
      <c r="E119" s="389"/>
      <c r="F119" s="361"/>
      <c r="G119" s="388"/>
      <c r="H119" s="390"/>
      <c r="I119" s="388"/>
      <c r="J119" s="388"/>
      <c r="K119" s="354"/>
      <c r="L119" s="458"/>
      <c r="M119" s="459"/>
      <c r="N119" s="481"/>
      <c r="O119" s="442"/>
      <c r="P119" s="442"/>
      <c r="Q119" s="443"/>
      <c r="R119" s="444"/>
      <c r="S119" s="445"/>
      <c r="T119" s="445"/>
      <c r="U119" s="445"/>
      <c r="V119" s="445"/>
      <c r="W119" s="445"/>
      <c r="X119" s="445"/>
      <c r="Y119" s="364"/>
      <c r="Z119" s="361"/>
      <c r="AA119" s="521"/>
      <c r="AB119" s="480"/>
      <c r="AC119" s="435"/>
      <c r="AD119" s="435"/>
    </row>
    <row r="120" spans="1:30">
      <c r="A120" s="349">
        <v>117</v>
      </c>
      <c r="B120" s="387"/>
      <c r="C120" s="388"/>
      <c r="D120" s="361"/>
      <c r="E120" s="389"/>
      <c r="F120" s="361"/>
      <c r="G120" s="388"/>
      <c r="H120" s="390"/>
      <c r="I120" s="388"/>
      <c r="J120" s="388"/>
      <c r="K120" s="354"/>
      <c r="L120" s="200"/>
      <c r="M120" s="441"/>
      <c r="N120" s="481"/>
      <c r="O120" s="442"/>
      <c r="P120" s="442"/>
      <c r="Q120" s="443"/>
      <c r="R120" s="444"/>
      <c r="S120" s="445"/>
      <c r="T120" s="445"/>
      <c r="U120" s="445"/>
      <c r="V120" s="445"/>
      <c r="W120" s="445"/>
      <c r="X120" s="445"/>
      <c r="Y120" s="364"/>
      <c r="Z120" s="361"/>
      <c r="AA120" s="521"/>
      <c r="AB120" s="480"/>
      <c r="AC120" s="435"/>
      <c r="AD120" s="435"/>
    </row>
    <row r="121" spans="1:30">
      <c r="A121" s="349">
        <v>118</v>
      </c>
      <c r="B121" s="387"/>
      <c r="C121" s="388"/>
      <c r="D121" s="361"/>
      <c r="E121" s="389"/>
      <c r="F121" s="361"/>
      <c r="G121" s="388"/>
      <c r="H121" s="390"/>
      <c r="I121" s="440"/>
      <c r="J121" s="440"/>
      <c r="K121" s="354"/>
      <c r="L121" s="200"/>
      <c r="M121" s="441"/>
      <c r="N121" s="481"/>
      <c r="O121" s="442"/>
      <c r="P121" s="442"/>
      <c r="Q121" s="443"/>
      <c r="R121" s="444"/>
      <c r="S121" s="445"/>
      <c r="T121" s="445"/>
      <c r="U121" s="445"/>
      <c r="V121" s="445"/>
      <c r="W121" s="445"/>
      <c r="X121" s="445"/>
      <c r="Y121" s="361"/>
      <c r="Z121" s="361"/>
      <c r="AA121" s="521"/>
      <c r="AB121" s="480"/>
      <c r="AC121" s="352"/>
      <c r="AD121" s="352"/>
    </row>
    <row r="122" spans="1:30" ht="15.75">
      <c r="A122" s="349">
        <v>119</v>
      </c>
      <c r="B122" s="387"/>
      <c r="C122" s="388"/>
      <c r="D122" s="361"/>
      <c r="E122" s="389"/>
      <c r="F122" s="361"/>
      <c r="G122" s="388"/>
      <c r="H122" s="390"/>
      <c r="I122" s="436"/>
      <c r="J122" s="436"/>
      <c r="K122" s="354"/>
      <c r="L122" s="458"/>
      <c r="M122" s="459"/>
      <c r="N122" s="481"/>
      <c r="O122" s="442"/>
      <c r="P122" s="442"/>
      <c r="Q122" s="443"/>
      <c r="R122" s="444"/>
      <c r="S122" s="445"/>
      <c r="T122" s="445"/>
      <c r="U122" s="445"/>
      <c r="V122" s="445"/>
      <c r="W122" s="445"/>
      <c r="X122" s="445"/>
      <c r="Y122" s="361"/>
      <c r="Z122" s="361"/>
      <c r="AA122" s="521"/>
      <c r="AB122" s="480"/>
      <c r="AC122" s="435"/>
      <c r="AD122" s="435"/>
    </row>
    <row r="123" spans="1:30" ht="15.75">
      <c r="A123" s="349">
        <v>120</v>
      </c>
      <c r="B123" s="387"/>
      <c r="C123" s="388"/>
      <c r="D123" s="361"/>
      <c r="E123" s="389"/>
      <c r="F123" s="361"/>
      <c r="G123" s="388"/>
      <c r="H123" s="390"/>
      <c r="I123" s="436"/>
      <c r="J123" s="436"/>
      <c r="K123" s="354"/>
      <c r="L123" s="458"/>
      <c r="M123" s="459"/>
      <c r="N123" s="481"/>
      <c r="O123" s="442"/>
      <c r="P123" s="442"/>
      <c r="Q123" s="443"/>
      <c r="R123" s="444"/>
      <c r="S123" s="445"/>
      <c r="T123" s="445"/>
      <c r="U123" s="445"/>
      <c r="V123" s="445"/>
      <c r="W123" s="445"/>
      <c r="X123" s="445"/>
      <c r="Y123" s="364"/>
      <c r="Z123" s="361"/>
      <c r="AA123" s="521"/>
      <c r="AB123" s="480"/>
      <c r="AC123" s="435"/>
      <c r="AD123" s="435"/>
    </row>
    <row r="124" spans="1:30" ht="15.75">
      <c r="A124" s="349">
        <v>121</v>
      </c>
      <c r="B124" s="387"/>
      <c r="C124" s="388"/>
      <c r="D124" s="361"/>
      <c r="E124" s="389"/>
      <c r="F124" s="361"/>
      <c r="G124" s="388"/>
      <c r="H124" s="390"/>
      <c r="I124" s="440"/>
      <c r="J124" s="440"/>
      <c r="K124" s="354"/>
      <c r="L124" s="458"/>
      <c r="M124" s="459"/>
      <c r="N124" s="481"/>
      <c r="O124" s="442"/>
      <c r="P124" s="442"/>
      <c r="Q124" s="443"/>
      <c r="R124" s="444"/>
      <c r="S124" s="445"/>
      <c r="T124" s="445"/>
      <c r="U124" s="445"/>
      <c r="V124" s="445"/>
      <c r="W124" s="445"/>
      <c r="X124" s="445"/>
      <c r="Y124" s="364"/>
      <c r="Z124" s="361"/>
      <c r="AA124" s="521"/>
      <c r="AB124" s="480"/>
      <c r="AC124" s="435"/>
      <c r="AD124" s="435"/>
    </row>
    <row r="125" spans="1:30">
      <c r="A125" s="349">
        <v>122</v>
      </c>
      <c r="B125" s="387"/>
      <c r="C125" s="388"/>
      <c r="D125" s="361"/>
      <c r="E125" s="389"/>
      <c r="F125" s="361"/>
      <c r="G125" s="388"/>
      <c r="H125" s="390"/>
      <c r="I125" s="436"/>
      <c r="J125" s="436"/>
      <c r="K125" s="354"/>
      <c r="L125" s="200"/>
      <c r="M125" s="441"/>
      <c r="N125" s="481"/>
      <c r="O125" s="442"/>
      <c r="P125" s="442"/>
      <c r="Q125" s="443"/>
      <c r="R125" s="444"/>
      <c r="S125" s="445"/>
      <c r="T125" s="445"/>
      <c r="U125" s="445"/>
      <c r="V125" s="445"/>
      <c r="W125" s="445"/>
      <c r="X125" s="445"/>
      <c r="Y125" s="364"/>
      <c r="Z125" s="361"/>
      <c r="AA125" s="521"/>
      <c r="AB125" s="480"/>
      <c r="AC125" s="435"/>
      <c r="AD125" s="435"/>
    </row>
    <row r="126" spans="1:30">
      <c r="A126" s="349">
        <v>123</v>
      </c>
      <c r="B126" s="387"/>
      <c r="C126" s="388"/>
      <c r="D126" s="361"/>
      <c r="E126" s="389"/>
      <c r="F126" s="361"/>
      <c r="G126" s="388"/>
      <c r="H126" s="390"/>
      <c r="I126" s="436"/>
      <c r="J126" s="436"/>
      <c r="K126" s="354"/>
      <c r="L126" s="200"/>
      <c r="M126" s="441"/>
      <c r="N126" s="481"/>
      <c r="O126" s="442"/>
      <c r="P126" s="442"/>
      <c r="Q126" s="443"/>
      <c r="R126" s="444"/>
      <c r="S126" s="445"/>
      <c r="T126" s="445"/>
      <c r="U126" s="445"/>
      <c r="V126" s="445"/>
      <c r="W126" s="445"/>
      <c r="X126" s="445"/>
      <c r="Y126" s="361"/>
      <c r="Z126" s="361"/>
      <c r="AA126" s="521"/>
      <c r="AB126" s="480"/>
      <c r="AC126" s="352"/>
      <c r="AD126" s="352"/>
    </row>
    <row r="127" spans="1:30">
      <c r="A127" s="349">
        <v>124</v>
      </c>
      <c r="B127" s="387"/>
      <c r="C127" s="388"/>
      <c r="D127" s="361"/>
      <c r="E127" s="389"/>
      <c r="F127" s="361"/>
      <c r="G127" s="388"/>
      <c r="H127" s="390"/>
      <c r="I127" s="440"/>
      <c r="J127" s="440"/>
      <c r="K127" s="354"/>
      <c r="L127" s="200"/>
      <c r="M127" s="441"/>
      <c r="N127" s="481"/>
      <c r="O127" s="442"/>
      <c r="P127" s="442"/>
      <c r="Q127" s="443"/>
      <c r="R127" s="444"/>
      <c r="S127" s="445"/>
      <c r="T127" s="445"/>
      <c r="U127" s="445"/>
      <c r="V127" s="445"/>
      <c r="W127" s="445"/>
      <c r="X127" s="445"/>
      <c r="Y127" s="361"/>
      <c r="Z127" s="361"/>
      <c r="AA127" s="521"/>
      <c r="AB127" s="480"/>
      <c r="AC127" s="352"/>
      <c r="AD127" s="352"/>
    </row>
    <row r="128" spans="1:30">
      <c r="A128" s="349">
        <v>125</v>
      </c>
      <c r="B128" s="387"/>
      <c r="C128" s="436"/>
      <c r="D128" s="435"/>
      <c r="E128" s="439"/>
      <c r="F128" s="435"/>
      <c r="G128" s="436"/>
      <c r="H128" s="457"/>
      <c r="I128" s="440"/>
      <c r="J128" s="440"/>
      <c r="K128" s="354"/>
      <c r="L128" s="200"/>
      <c r="M128" s="441"/>
      <c r="N128" s="481"/>
      <c r="O128" s="442"/>
      <c r="P128" s="442"/>
      <c r="Q128" s="443"/>
      <c r="R128" s="444"/>
      <c r="S128" s="445"/>
      <c r="T128" s="445"/>
      <c r="U128" s="445"/>
      <c r="V128" s="445"/>
      <c r="W128" s="445"/>
      <c r="X128" s="445"/>
      <c r="Y128" s="364"/>
      <c r="Z128" s="361"/>
      <c r="AA128" s="521"/>
      <c r="AB128" s="480"/>
      <c r="AC128" s="435"/>
      <c r="AD128" s="435"/>
    </row>
    <row r="129" spans="1:30" ht="15.75">
      <c r="A129" s="349">
        <v>126</v>
      </c>
      <c r="B129" s="387"/>
      <c r="C129" s="388"/>
      <c r="D129" s="388"/>
      <c r="E129" s="389"/>
      <c r="F129" s="388"/>
      <c r="G129" s="388"/>
      <c r="H129" s="460"/>
      <c r="I129" s="388"/>
      <c r="J129" s="388"/>
      <c r="K129" s="461"/>
      <c r="L129" s="462"/>
      <c r="M129" s="463"/>
      <c r="N129" s="481"/>
      <c r="O129" s="464"/>
      <c r="P129" s="464"/>
      <c r="Q129" s="443"/>
      <c r="R129" s="444"/>
      <c r="S129" s="465"/>
      <c r="T129" s="465"/>
      <c r="U129" s="465"/>
      <c r="V129" s="465"/>
      <c r="W129" s="465"/>
      <c r="X129" s="465"/>
      <c r="Y129" s="448"/>
      <c r="Z129" s="388"/>
      <c r="AA129" s="521"/>
      <c r="AB129" s="480"/>
      <c r="AC129" s="435"/>
      <c r="AD129" s="435"/>
    </row>
    <row r="130" spans="1:30">
      <c r="A130" s="349">
        <v>127</v>
      </c>
      <c r="B130" s="387"/>
      <c r="C130" s="388"/>
      <c r="D130" s="388"/>
      <c r="E130" s="389"/>
      <c r="F130" s="388"/>
      <c r="G130" s="388"/>
      <c r="H130" s="460"/>
      <c r="I130" s="388"/>
      <c r="J130" s="388"/>
      <c r="K130" s="377"/>
      <c r="L130" s="466"/>
      <c r="M130" s="467"/>
      <c r="N130" s="481"/>
      <c r="O130" s="464"/>
      <c r="P130" s="464"/>
      <c r="Q130" s="443"/>
      <c r="R130" s="444"/>
      <c r="S130" s="465"/>
      <c r="T130" s="465"/>
      <c r="U130" s="465"/>
      <c r="V130" s="465"/>
      <c r="W130" s="465"/>
      <c r="X130" s="465"/>
      <c r="Y130" s="448"/>
      <c r="Z130" s="388"/>
      <c r="AA130" s="521"/>
      <c r="AB130" s="480"/>
      <c r="AC130" s="435"/>
      <c r="AD130" s="435"/>
    </row>
    <row r="131" spans="1:30">
      <c r="A131" s="349">
        <v>128</v>
      </c>
      <c r="B131" s="387"/>
      <c r="C131" s="388"/>
      <c r="D131" s="388"/>
      <c r="E131" s="389"/>
      <c r="F131" s="388"/>
      <c r="G131" s="388"/>
      <c r="H131" s="460"/>
      <c r="I131" s="388"/>
      <c r="J131" s="388"/>
      <c r="K131" s="377"/>
      <c r="L131" s="466"/>
      <c r="M131" s="467"/>
      <c r="N131" s="481"/>
      <c r="O131" s="464"/>
      <c r="P131" s="464"/>
      <c r="Q131" s="443"/>
      <c r="R131" s="444"/>
      <c r="S131" s="465"/>
      <c r="T131" s="465"/>
      <c r="U131" s="465"/>
      <c r="V131" s="465"/>
      <c r="W131" s="465"/>
      <c r="X131" s="465"/>
      <c r="Y131" s="448"/>
      <c r="Z131" s="388"/>
      <c r="AA131" s="521"/>
      <c r="AB131" s="480"/>
      <c r="AC131" s="435"/>
      <c r="AD131" s="435"/>
    </row>
    <row r="132" spans="1:30" ht="15.75">
      <c r="A132" s="349">
        <v>129</v>
      </c>
      <c r="B132" s="387"/>
      <c r="C132" s="361"/>
      <c r="D132" s="361"/>
      <c r="E132" s="371"/>
      <c r="F132" s="361"/>
      <c r="G132" s="388"/>
      <c r="H132" s="390"/>
      <c r="I132" s="361"/>
      <c r="J132" s="361"/>
      <c r="K132" s="354"/>
      <c r="L132" s="458"/>
      <c r="M132" s="459"/>
      <c r="N132" s="481"/>
      <c r="O132" s="442"/>
      <c r="P132" s="442"/>
      <c r="Q132" s="443"/>
      <c r="R132" s="444"/>
      <c r="S132" s="445"/>
      <c r="T132" s="445"/>
      <c r="U132" s="445"/>
      <c r="V132" s="445"/>
      <c r="W132" s="445"/>
      <c r="X132" s="445"/>
      <c r="Y132" s="361"/>
      <c r="Z132" s="361"/>
      <c r="AA132" s="521"/>
      <c r="AB132" s="480"/>
      <c r="AC132" s="435"/>
      <c r="AD132" s="435"/>
    </row>
    <row r="133" spans="1:30" ht="15.75">
      <c r="A133" s="349">
        <v>130</v>
      </c>
      <c r="B133" s="387"/>
      <c r="C133" s="361"/>
      <c r="D133" s="361"/>
      <c r="E133" s="371"/>
      <c r="F133" s="361"/>
      <c r="G133" s="388"/>
      <c r="H133" s="390"/>
      <c r="I133" s="361"/>
      <c r="J133" s="361"/>
      <c r="K133" s="354"/>
      <c r="L133" s="458"/>
      <c r="M133" s="459"/>
      <c r="N133" s="481"/>
      <c r="O133" s="442"/>
      <c r="P133" s="442"/>
      <c r="Q133" s="443"/>
      <c r="R133" s="444"/>
      <c r="S133" s="445"/>
      <c r="T133" s="445"/>
      <c r="U133" s="445"/>
      <c r="V133" s="445"/>
      <c r="W133" s="445"/>
      <c r="X133" s="445"/>
      <c r="Y133" s="361"/>
      <c r="Z133" s="361"/>
      <c r="AA133" s="521"/>
      <c r="AB133" s="480"/>
      <c r="AC133" s="435"/>
      <c r="AD133" s="435"/>
    </row>
    <row r="134" spans="1:30" ht="15.75">
      <c r="A134" s="349">
        <v>131</v>
      </c>
      <c r="B134" s="387"/>
      <c r="C134" s="361"/>
      <c r="D134" s="361"/>
      <c r="E134" s="371"/>
      <c r="F134" s="361"/>
      <c r="G134" s="388"/>
      <c r="H134" s="390"/>
      <c r="I134" s="361"/>
      <c r="J134" s="361"/>
      <c r="K134" s="354"/>
      <c r="L134" s="458"/>
      <c r="M134" s="459"/>
      <c r="N134" s="481"/>
      <c r="O134" s="442"/>
      <c r="P134" s="442"/>
      <c r="Q134" s="443"/>
      <c r="R134" s="444"/>
      <c r="S134" s="445"/>
      <c r="T134" s="445"/>
      <c r="U134" s="445"/>
      <c r="V134" s="445"/>
      <c r="W134" s="445"/>
      <c r="X134" s="445"/>
      <c r="Y134" s="361"/>
      <c r="Z134" s="361"/>
      <c r="AA134" s="521"/>
      <c r="AB134" s="480"/>
      <c r="AC134" s="435"/>
      <c r="AD134" s="435"/>
    </row>
    <row r="135" spans="1:30" ht="15.75">
      <c r="A135" s="349">
        <v>132</v>
      </c>
      <c r="B135" s="387"/>
      <c r="C135" s="388"/>
      <c r="D135" s="361"/>
      <c r="E135" s="389"/>
      <c r="F135" s="361"/>
      <c r="G135" s="388"/>
      <c r="H135" s="390"/>
      <c r="I135" s="388"/>
      <c r="J135" s="388"/>
      <c r="K135" s="354"/>
      <c r="L135" s="458"/>
      <c r="M135" s="459"/>
      <c r="N135" s="481"/>
      <c r="O135" s="442"/>
      <c r="P135" s="442"/>
      <c r="Q135" s="443"/>
      <c r="R135" s="444"/>
      <c r="S135" s="445"/>
      <c r="T135" s="445"/>
      <c r="U135" s="445"/>
      <c r="V135" s="445"/>
      <c r="W135" s="445"/>
      <c r="X135" s="445"/>
      <c r="Y135" s="364"/>
      <c r="Z135" s="361"/>
      <c r="AA135" s="521"/>
      <c r="AB135" s="480"/>
      <c r="AC135" s="435"/>
      <c r="AD135" s="435"/>
    </row>
    <row r="136" spans="1:30" ht="15.75">
      <c r="A136" s="349">
        <v>133</v>
      </c>
      <c r="B136" s="387"/>
      <c r="C136" s="388"/>
      <c r="D136" s="361"/>
      <c r="E136" s="389"/>
      <c r="F136" s="361"/>
      <c r="G136" s="388"/>
      <c r="H136" s="390"/>
      <c r="I136" s="388"/>
      <c r="J136" s="388"/>
      <c r="K136" s="354"/>
      <c r="L136" s="458"/>
      <c r="M136" s="459"/>
      <c r="N136" s="481"/>
      <c r="O136" s="442"/>
      <c r="P136" s="442"/>
      <c r="Q136" s="443"/>
      <c r="R136" s="444"/>
      <c r="S136" s="445"/>
      <c r="T136" s="445"/>
      <c r="U136" s="445"/>
      <c r="V136" s="445"/>
      <c r="W136" s="445"/>
      <c r="X136" s="445"/>
      <c r="Y136" s="361"/>
      <c r="Z136" s="361"/>
      <c r="AA136" s="521"/>
      <c r="AB136" s="480"/>
      <c r="AC136" s="352"/>
      <c r="AD136" s="352"/>
    </row>
    <row r="137" spans="1:30" ht="15.75">
      <c r="A137" s="349">
        <v>134</v>
      </c>
      <c r="B137" s="387"/>
      <c r="C137" s="388"/>
      <c r="D137" s="361"/>
      <c r="E137" s="389"/>
      <c r="F137" s="361"/>
      <c r="G137" s="388"/>
      <c r="H137" s="390"/>
      <c r="I137" s="388"/>
      <c r="J137" s="388"/>
      <c r="K137" s="354"/>
      <c r="L137" s="458"/>
      <c r="M137" s="459"/>
      <c r="N137" s="481"/>
      <c r="O137" s="442"/>
      <c r="P137" s="442"/>
      <c r="Q137" s="443"/>
      <c r="R137" s="444"/>
      <c r="S137" s="445"/>
      <c r="T137" s="445"/>
      <c r="U137" s="445"/>
      <c r="V137" s="445"/>
      <c r="W137" s="445"/>
      <c r="X137" s="445"/>
      <c r="Y137" s="364"/>
      <c r="Z137" s="361"/>
      <c r="AA137" s="521"/>
      <c r="AB137" s="480"/>
      <c r="AC137" s="435"/>
      <c r="AD137" s="435"/>
    </row>
    <row r="138" spans="1:30" ht="15.75">
      <c r="A138" s="349">
        <v>135</v>
      </c>
      <c r="B138" s="387"/>
      <c r="C138" s="361"/>
      <c r="D138" s="361"/>
      <c r="E138" s="371"/>
      <c r="F138" s="361"/>
      <c r="G138" s="388"/>
      <c r="H138" s="390"/>
      <c r="I138" s="361"/>
      <c r="J138" s="361"/>
      <c r="K138" s="354"/>
      <c r="L138" s="458"/>
      <c r="M138" s="459"/>
      <c r="N138" s="527"/>
      <c r="O138" s="442"/>
      <c r="P138" s="468"/>
      <c r="Q138" s="469"/>
      <c r="R138" s="470"/>
      <c r="S138" s="471"/>
      <c r="T138" s="471"/>
      <c r="U138" s="471"/>
      <c r="V138" s="471"/>
      <c r="W138" s="471"/>
      <c r="X138" s="471"/>
      <c r="Y138" s="364"/>
      <c r="Z138" s="361"/>
      <c r="AA138" s="521"/>
      <c r="AB138" s="480"/>
      <c r="AC138" s="435"/>
      <c r="AD138" s="435"/>
    </row>
    <row r="139" spans="1:30" ht="15.75">
      <c r="A139" s="349">
        <v>136</v>
      </c>
      <c r="B139" s="387"/>
      <c r="C139" s="361"/>
      <c r="D139" s="361"/>
      <c r="E139" s="371"/>
      <c r="F139" s="361"/>
      <c r="G139" s="388"/>
      <c r="H139" s="390"/>
      <c r="I139" s="361"/>
      <c r="J139" s="361"/>
      <c r="K139" s="354"/>
      <c r="L139" s="458"/>
      <c r="M139" s="459"/>
      <c r="N139" s="527"/>
      <c r="O139" s="442"/>
      <c r="P139" s="468"/>
      <c r="Q139" s="469"/>
      <c r="R139" s="470"/>
      <c r="S139" s="471"/>
      <c r="T139" s="471"/>
      <c r="U139" s="471"/>
      <c r="V139" s="471"/>
      <c r="W139" s="471"/>
      <c r="X139" s="471"/>
      <c r="Y139" s="364"/>
      <c r="Z139" s="361"/>
      <c r="AA139" s="521"/>
      <c r="AB139" s="480"/>
      <c r="AC139" s="435"/>
      <c r="AD139" s="435"/>
    </row>
    <row r="140" spans="1:30">
      <c r="A140" s="349">
        <v>137</v>
      </c>
      <c r="B140" s="438"/>
      <c r="C140" s="436"/>
      <c r="D140" s="435"/>
      <c r="E140" s="439"/>
      <c r="F140" s="435"/>
      <c r="G140" s="436"/>
      <c r="H140" s="390"/>
      <c r="I140" s="436"/>
      <c r="J140" s="436"/>
      <c r="K140" s="354"/>
      <c r="L140" s="200"/>
      <c r="M140" s="441"/>
      <c r="N140" s="481"/>
      <c r="O140" s="442"/>
      <c r="P140" s="442"/>
      <c r="Q140" s="443"/>
      <c r="R140" s="444"/>
      <c r="S140" s="445"/>
      <c r="T140" s="445"/>
      <c r="U140" s="445"/>
      <c r="V140" s="445"/>
      <c r="W140" s="445"/>
      <c r="X140" s="445"/>
      <c r="Y140" s="361"/>
      <c r="Z140" s="361"/>
      <c r="AA140" s="521"/>
      <c r="AB140" s="480"/>
      <c r="AC140" s="352"/>
      <c r="AD140" s="352"/>
    </row>
    <row r="141" spans="1:30" ht="15.75">
      <c r="A141" s="349">
        <v>138</v>
      </c>
      <c r="B141" s="387"/>
      <c r="C141" s="388"/>
      <c r="D141" s="361"/>
      <c r="E141" s="389"/>
      <c r="F141" s="361"/>
      <c r="G141" s="388"/>
      <c r="H141" s="390"/>
      <c r="I141" s="388"/>
      <c r="J141" s="388"/>
      <c r="K141" s="354"/>
      <c r="L141" s="458"/>
      <c r="M141" s="459"/>
      <c r="N141" s="481"/>
      <c r="O141" s="442"/>
      <c r="P141" s="442"/>
      <c r="Q141" s="443"/>
      <c r="R141" s="444"/>
      <c r="S141" s="445"/>
      <c r="T141" s="445"/>
      <c r="U141" s="445"/>
      <c r="V141" s="445"/>
      <c r="W141" s="445"/>
      <c r="X141" s="445"/>
      <c r="Y141" s="361"/>
      <c r="Z141" s="361"/>
      <c r="AA141" s="521"/>
      <c r="AB141" s="480"/>
      <c r="AC141" s="435"/>
      <c r="AD141" s="435"/>
    </row>
    <row r="142" spans="1:30" ht="15.75">
      <c r="A142" s="349">
        <v>139</v>
      </c>
      <c r="B142" s="387"/>
      <c r="C142" s="388"/>
      <c r="D142" s="361"/>
      <c r="E142" s="389"/>
      <c r="F142" s="361"/>
      <c r="G142" s="388"/>
      <c r="H142" s="390"/>
      <c r="I142" s="440"/>
      <c r="J142" s="440"/>
      <c r="K142" s="354"/>
      <c r="L142" s="458"/>
      <c r="M142" s="459"/>
      <c r="N142" s="481"/>
      <c r="O142" s="442"/>
      <c r="P142" s="442"/>
      <c r="Q142" s="443"/>
      <c r="R142" s="444"/>
      <c r="S142" s="445"/>
      <c r="T142" s="445"/>
      <c r="U142" s="445"/>
      <c r="V142" s="445"/>
      <c r="W142" s="445"/>
      <c r="X142" s="445"/>
      <c r="Y142" s="361"/>
      <c r="Z142" s="361"/>
      <c r="AA142" s="521"/>
      <c r="AB142" s="480"/>
      <c r="AC142" s="352"/>
      <c r="AD142" s="352"/>
    </row>
    <row r="143" spans="1:30" ht="15.75">
      <c r="A143" s="349">
        <v>140</v>
      </c>
      <c r="B143" s="387"/>
      <c r="C143" s="388"/>
      <c r="D143" s="361"/>
      <c r="E143" s="389"/>
      <c r="F143" s="361"/>
      <c r="G143" s="388"/>
      <c r="H143" s="390"/>
      <c r="I143" s="388"/>
      <c r="J143" s="388"/>
      <c r="K143" s="354"/>
      <c r="L143" s="458"/>
      <c r="M143" s="459"/>
      <c r="N143" s="481"/>
      <c r="O143" s="442"/>
      <c r="P143" s="442"/>
      <c r="Q143" s="443"/>
      <c r="R143" s="444"/>
      <c r="S143" s="445"/>
      <c r="T143" s="445"/>
      <c r="U143" s="445"/>
      <c r="V143" s="445"/>
      <c r="W143" s="445"/>
      <c r="X143" s="445"/>
      <c r="Y143" s="361"/>
      <c r="Z143" s="361"/>
      <c r="AA143" s="521"/>
      <c r="AB143" s="480"/>
      <c r="AC143" s="352"/>
      <c r="AD143" s="352"/>
    </row>
    <row r="144" spans="1:30">
      <c r="A144" s="349">
        <v>141</v>
      </c>
      <c r="B144" s="446"/>
      <c r="C144" s="364"/>
      <c r="D144" s="364"/>
      <c r="E144" s="447"/>
      <c r="F144" s="364"/>
      <c r="G144" s="448"/>
      <c r="H144" s="472"/>
      <c r="I144" s="473"/>
      <c r="J144" s="473"/>
      <c r="K144" s="370"/>
      <c r="L144" s="413"/>
      <c r="M144" s="414"/>
      <c r="N144" s="526"/>
      <c r="O144" s="450"/>
      <c r="P144" s="442"/>
      <c r="Q144" s="451"/>
      <c r="R144" s="452"/>
      <c r="S144" s="453"/>
      <c r="T144" s="445"/>
      <c r="U144" s="445"/>
      <c r="V144" s="445"/>
      <c r="W144" s="445"/>
      <c r="X144" s="445"/>
      <c r="Y144" s="361"/>
      <c r="Z144" s="361"/>
      <c r="AA144" s="521"/>
      <c r="AB144" s="480"/>
      <c r="AC144" s="435"/>
      <c r="AD144" s="435"/>
    </row>
    <row r="145" spans="1:30">
      <c r="A145" s="349">
        <v>142</v>
      </c>
      <c r="B145" s="446"/>
      <c r="C145" s="364"/>
      <c r="D145" s="364"/>
      <c r="E145" s="447"/>
      <c r="F145" s="364"/>
      <c r="G145" s="448"/>
      <c r="H145" s="472"/>
      <c r="I145" s="473"/>
      <c r="J145" s="473"/>
      <c r="K145" s="370"/>
      <c r="L145" s="413"/>
      <c r="M145" s="414"/>
      <c r="N145" s="526"/>
      <c r="O145" s="450"/>
      <c r="P145" s="442"/>
      <c r="Q145" s="451"/>
      <c r="R145" s="452"/>
      <c r="S145" s="453"/>
      <c r="T145" s="445"/>
      <c r="U145" s="445"/>
      <c r="V145" s="445"/>
      <c r="W145" s="445"/>
      <c r="X145" s="445"/>
      <c r="Y145" s="361"/>
      <c r="Z145" s="361"/>
      <c r="AA145" s="521"/>
      <c r="AB145" s="480"/>
      <c r="AC145" s="435"/>
      <c r="AD145" s="435"/>
    </row>
    <row r="146" spans="1:30">
      <c r="A146" s="349">
        <v>143</v>
      </c>
      <c r="B146" s="446"/>
      <c r="C146" s="364"/>
      <c r="D146" s="364"/>
      <c r="E146" s="447"/>
      <c r="F146" s="364"/>
      <c r="G146" s="448"/>
      <c r="H146" s="472"/>
      <c r="I146" s="473"/>
      <c r="J146" s="473"/>
      <c r="K146" s="354"/>
      <c r="L146" s="413"/>
      <c r="M146" s="414"/>
      <c r="N146" s="526"/>
      <c r="O146" s="450"/>
      <c r="P146" s="442"/>
      <c r="Q146" s="451"/>
      <c r="R146" s="452"/>
      <c r="S146" s="453"/>
      <c r="T146" s="445"/>
      <c r="U146" s="445"/>
      <c r="V146" s="445"/>
      <c r="W146" s="445"/>
      <c r="X146" s="445"/>
      <c r="Y146" s="361"/>
      <c r="Z146" s="361"/>
      <c r="AA146" s="521"/>
      <c r="AB146" s="480"/>
      <c r="AC146" s="435"/>
      <c r="AD146" s="435"/>
    </row>
    <row r="147" spans="1:30" ht="15.75">
      <c r="A147" s="349">
        <v>144</v>
      </c>
      <c r="B147" s="438"/>
      <c r="C147" s="436"/>
      <c r="D147" s="474"/>
      <c r="E147" s="475"/>
      <c r="F147" s="435"/>
      <c r="G147" s="436"/>
      <c r="H147" s="390"/>
      <c r="I147" s="436"/>
      <c r="J147" s="436"/>
      <c r="K147" s="354"/>
      <c r="L147" s="458"/>
      <c r="M147" s="459"/>
      <c r="N147" s="481"/>
      <c r="O147" s="442"/>
      <c r="P147" s="442"/>
      <c r="Q147" s="443"/>
      <c r="R147" s="444"/>
      <c r="S147" s="445"/>
      <c r="T147" s="445"/>
      <c r="U147" s="445"/>
      <c r="V147" s="445"/>
      <c r="W147" s="445"/>
      <c r="X147" s="445"/>
      <c r="Y147" s="361"/>
      <c r="Z147" s="361"/>
      <c r="AA147" s="521"/>
      <c r="AB147" s="480"/>
      <c r="AC147" s="435"/>
      <c r="AD147" s="435"/>
    </row>
    <row r="148" spans="1:30">
      <c r="A148" s="349">
        <v>145</v>
      </c>
      <c r="B148" s="387"/>
      <c r="C148" s="388"/>
      <c r="D148" s="361"/>
      <c r="E148" s="389"/>
      <c r="F148" s="361"/>
      <c r="G148" s="388"/>
      <c r="H148" s="390"/>
      <c r="I148" s="440"/>
      <c r="J148" s="440"/>
      <c r="K148" s="354"/>
      <c r="L148" s="200"/>
      <c r="M148" s="441"/>
      <c r="N148" s="481"/>
      <c r="O148" s="442"/>
      <c r="P148" s="442"/>
      <c r="Q148" s="443"/>
      <c r="R148" s="444"/>
      <c r="S148" s="445"/>
      <c r="T148" s="445"/>
      <c r="U148" s="445"/>
      <c r="V148" s="445"/>
      <c r="W148" s="445"/>
      <c r="X148" s="445"/>
      <c r="Y148" s="361"/>
      <c r="Z148" s="361"/>
      <c r="AA148" s="521"/>
      <c r="AB148" s="480"/>
      <c r="AC148" s="352"/>
      <c r="AD148" s="352"/>
    </row>
    <row r="149" spans="1:30">
      <c r="A149" s="349">
        <v>146</v>
      </c>
      <c r="B149" s="387"/>
      <c r="C149" s="388"/>
      <c r="D149" s="361"/>
      <c r="E149" s="389"/>
      <c r="F149" s="361"/>
      <c r="G149" s="388"/>
      <c r="H149" s="390"/>
      <c r="I149" s="436"/>
      <c r="J149" s="436"/>
      <c r="K149" s="354"/>
      <c r="L149" s="200"/>
      <c r="M149" s="441"/>
      <c r="N149" s="481"/>
      <c r="O149" s="442"/>
      <c r="P149" s="442"/>
      <c r="Q149" s="443"/>
      <c r="R149" s="444"/>
      <c r="S149" s="445"/>
      <c r="T149" s="445"/>
      <c r="U149" s="445"/>
      <c r="V149" s="445"/>
      <c r="W149" s="445"/>
      <c r="X149" s="445"/>
      <c r="Y149" s="361"/>
      <c r="Z149" s="361"/>
      <c r="AA149" s="521"/>
      <c r="AB149" s="480"/>
      <c r="AC149" s="352"/>
      <c r="AD149" s="352"/>
    </row>
    <row r="150" spans="1:30">
      <c r="A150" s="349">
        <v>147</v>
      </c>
      <c r="B150" s="438"/>
      <c r="C150" s="436"/>
      <c r="D150" s="435"/>
      <c r="E150" s="466"/>
      <c r="F150" s="361"/>
      <c r="G150" s="388"/>
      <c r="H150" s="457"/>
      <c r="I150" s="440"/>
      <c r="J150" s="440"/>
      <c r="K150" s="354"/>
      <c r="L150" s="200"/>
      <c r="M150" s="441"/>
      <c r="N150" s="481"/>
      <c r="O150" s="442"/>
      <c r="P150" s="442"/>
      <c r="Q150" s="443"/>
      <c r="R150" s="444"/>
      <c r="S150" s="445"/>
      <c r="T150" s="445"/>
      <c r="U150" s="445"/>
      <c r="V150" s="445"/>
      <c r="W150" s="445"/>
      <c r="X150" s="445"/>
      <c r="Y150" s="361"/>
      <c r="Z150" s="361"/>
      <c r="AA150" s="521"/>
      <c r="AB150" s="480"/>
      <c r="AC150" s="435"/>
      <c r="AD150" s="435"/>
    </row>
    <row r="151" spans="1:30">
      <c r="A151" s="349">
        <v>148</v>
      </c>
      <c r="B151" s="350"/>
      <c r="C151" s="436"/>
      <c r="D151" s="435"/>
      <c r="E151" s="439"/>
      <c r="F151" s="361"/>
      <c r="G151" s="388"/>
      <c r="H151" s="390"/>
      <c r="I151" s="436"/>
      <c r="J151" s="436"/>
      <c r="K151" s="354"/>
      <c r="L151" s="200"/>
      <c r="M151" s="441"/>
      <c r="N151" s="481"/>
      <c r="O151" s="442"/>
      <c r="P151" s="442"/>
      <c r="Q151" s="443"/>
      <c r="R151" s="444"/>
      <c r="S151" s="445"/>
      <c r="T151" s="445"/>
      <c r="U151" s="445"/>
      <c r="V151" s="445"/>
      <c r="W151" s="445"/>
      <c r="X151" s="445"/>
      <c r="Y151" s="364"/>
      <c r="Z151" s="361"/>
      <c r="AA151" s="521"/>
      <c r="AB151" s="480"/>
      <c r="AC151" s="435"/>
      <c r="AD151" s="435"/>
    </row>
    <row r="152" spans="1:30">
      <c r="A152" s="349">
        <v>149</v>
      </c>
      <c r="B152" s="438"/>
      <c r="C152" s="436"/>
      <c r="D152" s="435"/>
      <c r="E152" s="439"/>
      <c r="F152" s="361"/>
      <c r="G152" s="388"/>
      <c r="H152" s="390"/>
      <c r="I152" s="440"/>
      <c r="J152" s="440"/>
      <c r="K152" s="354"/>
      <c r="L152" s="476"/>
      <c r="M152" s="477"/>
      <c r="N152" s="481"/>
      <c r="O152" s="442"/>
      <c r="P152" s="442"/>
      <c r="Q152" s="443"/>
      <c r="R152" s="444"/>
      <c r="S152" s="445"/>
      <c r="T152" s="445"/>
      <c r="U152" s="445"/>
      <c r="V152" s="445"/>
      <c r="W152" s="445"/>
      <c r="X152" s="445"/>
      <c r="Y152" s="364"/>
      <c r="Z152" s="361"/>
      <c r="AA152" s="521"/>
      <c r="AB152" s="480"/>
      <c r="AC152" s="435"/>
      <c r="AD152" s="435"/>
    </row>
    <row r="153" spans="1:30" ht="15.75">
      <c r="A153" s="349">
        <v>150</v>
      </c>
      <c r="B153" s="387"/>
      <c r="C153" s="388"/>
      <c r="D153" s="361"/>
      <c r="E153" s="389"/>
      <c r="F153" s="361"/>
      <c r="G153" s="388"/>
      <c r="H153" s="390"/>
      <c r="I153" s="436"/>
      <c r="J153" s="436"/>
      <c r="K153" s="354"/>
      <c r="L153" s="458"/>
      <c r="M153" s="459"/>
      <c r="N153" s="481"/>
      <c r="O153" s="442"/>
      <c r="P153" s="442"/>
      <c r="Q153" s="443"/>
      <c r="R153" s="444"/>
      <c r="S153" s="445"/>
      <c r="T153" s="445"/>
      <c r="U153" s="445"/>
      <c r="V153" s="445"/>
      <c r="W153" s="445"/>
      <c r="X153" s="445"/>
      <c r="Y153" s="364"/>
      <c r="Z153" s="361"/>
      <c r="AA153" s="521"/>
      <c r="AB153" s="480"/>
      <c r="AC153" s="435"/>
      <c r="AD153" s="435"/>
    </row>
    <row r="154" spans="1:30" ht="15.75">
      <c r="A154" s="349">
        <v>151</v>
      </c>
      <c r="B154" s="387"/>
      <c r="C154" s="388"/>
      <c r="D154" s="361"/>
      <c r="E154" s="389"/>
      <c r="F154" s="361"/>
      <c r="G154" s="388"/>
      <c r="H154" s="390"/>
      <c r="I154" s="436"/>
      <c r="J154" s="436"/>
      <c r="K154" s="354"/>
      <c r="L154" s="458"/>
      <c r="M154" s="459"/>
      <c r="N154" s="481"/>
      <c r="O154" s="442"/>
      <c r="P154" s="442"/>
      <c r="Q154" s="443"/>
      <c r="R154" s="444"/>
      <c r="S154" s="445"/>
      <c r="T154" s="445"/>
      <c r="U154" s="445"/>
      <c r="V154" s="445"/>
      <c r="W154" s="445"/>
      <c r="X154" s="445"/>
      <c r="Y154" s="361"/>
      <c r="Z154" s="361"/>
      <c r="AA154" s="521"/>
      <c r="AB154" s="480"/>
      <c r="AC154" s="352"/>
      <c r="AD154" s="352"/>
    </row>
    <row r="155" spans="1:30" ht="15.75">
      <c r="A155" s="349">
        <v>152</v>
      </c>
      <c r="B155" s="387"/>
      <c r="C155" s="388"/>
      <c r="D155" s="361"/>
      <c r="E155" s="389"/>
      <c r="F155" s="361"/>
      <c r="G155" s="388"/>
      <c r="H155" s="390"/>
      <c r="I155" s="436"/>
      <c r="J155" s="436"/>
      <c r="K155" s="354"/>
      <c r="L155" s="458"/>
      <c r="M155" s="459"/>
      <c r="N155" s="481"/>
      <c r="O155" s="442"/>
      <c r="P155" s="442"/>
      <c r="Q155" s="443"/>
      <c r="R155" s="444"/>
      <c r="S155" s="445"/>
      <c r="T155" s="445"/>
      <c r="U155" s="445"/>
      <c r="V155" s="445"/>
      <c r="W155" s="445"/>
      <c r="X155" s="445"/>
      <c r="Y155" s="364"/>
      <c r="Z155" s="361"/>
      <c r="AA155" s="521"/>
      <c r="AB155" s="480"/>
      <c r="AC155" s="435"/>
      <c r="AD155" s="435"/>
    </row>
    <row r="156" spans="1:30" ht="15.75">
      <c r="A156" s="349">
        <v>153</v>
      </c>
      <c r="B156" s="387"/>
      <c r="C156" s="388"/>
      <c r="D156" s="361"/>
      <c r="E156" s="389"/>
      <c r="F156" s="361"/>
      <c r="G156" s="388"/>
      <c r="H156" s="390"/>
      <c r="I156" s="436"/>
      <c r="J156" s="436"/>
      <c r="K156" s="354"/>
      <c r="L156" s="458"/>
      <c r="M156" s="459"/>
      <c r="N156" s="481"/>
      <c r="O156" s="442"/>
      <c r="P156" s="442"/>
      <c r="Q156" s="443"/>
      <c r="R156" s="444"/>
      <c r="S156" s="445"/>
      <c r="T156" s="445"/>
      <c r="U156" s="445"/>
      <c r="V156" s="445"/>
      <c r="W156" s="445"/>
      <c r="X156" s="445"/>
      <c r="Y156" s="361"/>
      <c r="Z156" s="361"/>
      <c r="AA156" s="521"/>
      <c r="AB156" s="480"/>
      <c r="AC156" s="352"/>
      <c r="AD156" s="352"/>
    </row>
    <row r="157" spans="1:30" ht="15.75">
      <c r="A157" s="349">
        <v>154</v>
      </c>
      <c r="B157" s="387"/>
      <c r="C157" s="388"/>
      <c r="D157" s="361"/>
      <c r="E157" s="389"/>
      <c r="F157" s="361"/>
      <c r="G157" s="388"/>
      <c r="H157" s="390"/>
      <c r="I157" s="436"/>
      <c r="J157" s="436"/>
      <c r="K157" s="354"/>
      <c r="L157" s="458"/>
      <c r="M157" s="459"/>
      <c r="N157" s="481"/>
      <c r="O157" s="442"/>
      <c r="P157" s="442"/>
      <c r="Q157" s="443"/>
      <c r="R157" s="444"/>
      <c r="S157" s="445"/>
      <c r="T157" s="445"/>
      <c r="U157" s="445"/>
      <c r="V157" s="445"/>
      <c r="W157" s="445"/>
      <c r="X157" s="445"/>
      <c r="Y157" s="361"/>
      <c r="Z157" s="361"/>
      <c r="AA157" s="521"/>
      <c r="AB157" s="480"/>
      <c r="AC157" s="435"/>
      <c r="AD157" s="435"/>
    </row>
    <row r="158" spans="1:30" ht="15.75">
      <c r="A158" s="349">
        <v>155</v>
      </c>
      <c r="B158" s="387"/>
      <c r="C158" s="388"/>
      <c r="D158" s="361"/>
      <c r="E158" s="389"/>
      <c r="F158" s="361"/>
      <c r="G158" s="388"/>
      <c r="H158" s="390"/>
      <c r="I158" s="436"/>
      <c r="J158" s="436"/>
      <c r="K158" s="354"/>
      <c r="L158" s="478"/>
      <c r="M158" s="479"/>
      <c r="N158" s="481"/>
      <c r="O158" s="442"/>
      <c r="P158" s="442"/>
      <c r="Q158" s="443"/>
      <c r="R158" s="444"/>
      <c r="S158" s="445"/>
      <c r="T158" s="445"/>
      <c r="U158" s="445"/>
      <c r="V158" s="445"/>
      <c r="W158" s="445"/>
      <c r="X158" s="445"/>
      <c r="Y158" s="364"/>
      <c r="Z158" s="361"/>
      <c r="AA158" s="521"/>
      <c r="AB158" s="480"/>
      <c r="AC158" s="435"/>
      <c r="AD158" s="435"/>
    </row>
    <row r="159" spans="1:30" ht="15.75">
      <c r="A159" s="349">
        <v>156</v>
      </c>
      <c r="B159" s="387"/>
      <c r="C159" s="388"/>
      <c r="D159" s="361"/>
      <c r="E159" s="389"/>
      <c r="F159" s="361"/>
      <c r="G159" s="388"/>
      <c r="H159" s="390"/>
      <c r="I159" s="436"/>
      <c r="J159" s="436"/>
      <c r="K159" s="354"/>
      <c r="L159" s="458"/>
      <c r="M159" s="459"/>
      <c r="N159" s="481"/>
      <c r="O159" s="442"/>
      <c r="P159" s="442"/>
      <c r="Q159" s="443"/>
      <c r="R159" s="444"/>
      <c r="S159" s="445"/>
      <c r="T159" s="445"/>
      <c r="U159" s="445"/>
      <c r="V159" s="445"/>
      <c r="W159" s="445"/>
      <c r="X159" s="445"/>
      <c r="Y159" s="364"/>
      <c r="Z159" s="361"/>
      <c r="AA159" s="521"/>
      <c r="AB159" s="480"/>
      <c r="AC159" s="435"/>
      <c r="AD159" s="435"/>
    </row>
    <row r="160" spans="1:30" ht="15.75">
      <c r="A160" s="349">
        <v>157</v>
      </c>
      <c r="B160" s="387"/>
      <c r="C160" s="388"/>
      <c r="D160" s="361"/>
      <c r="E160" s="389"/>
      <c r="F160" s="361"/>
      <c r="G160" s="388"/>
      <c r="H160" s="390"/>
      <c r="I160" s="436"/>
      <c r="J160" s="436"/>
      <c r="K160" s="354"/>
      <c r="L160" s="458"/>
      <c r="M160" s="459"/>
      <c r="N160" s="481"/>
      <c r="O160" s="442"/>
      <c r="P160" s="442"/>
      <c r="Q160" s="443"/>
      <c r="R160" s="444"/>
      <c r="S160" s="445"/>
      <c r="T160" s="445"/>
      <c r="U160" s="445"/>
      <c r="V160" s="445"/>
      <c r="W160" s="445"/>
      <c r="X160" s="445"/>
      <c r="Y160" s="361"/>
      <c r="Z160" s="361"/>
      <c r="AA160" s="521"/>
      <c r="AB160" s="480"/>
      <c r="AC160" s="352"/>
      <c r="AD160" s="352"/>
    </row>
    <row r="161" spans="1:30">
      <c r="A161" s="349">
        <v>158</v>
      </c>
      <c r="B161" s="387"/>
      <c r="C161" s="388"/>
      <c r="D161" s="361"/>
      <c r="E161" s="389"/>
      <c r="F161" s="361"/>
      <c r="G161" s="388"/>
      <c r="H161" s="390"/>
      <c r="I161" s="436"/>
      <c r="J161" s="436"/>
      <c r="K161" s="354"/>
      <c r="L161" s="200"/>
      <c r="M161" s="441"/>
      <c r="N161" s="481"/>
      <c r="O161" s="442"/>
      <c r="P161" s="442"/>
      <c r="Q161" s="443"/>
      <c r="R161" s="444"/>
      <c r="S161" s="445"/>
      <c r="T161" s="445"/>
      <c r="U161" s="445"/>
      <c r="V161" s="445"/>
      <c r="W161" s="445"/>
      <c r="X161" s="445"/>
      <c r="Y161" s="361"/>
      <c r="Z161" s="361"/>
      <c r="AA161" s="521"/>
      <c r="AB161" s="480"/>
      <c r="AC161" s="352"/>
      <c r="AD161" s="352"/>
    </row>
    <row r="162" spans="1:30" ht="15.75">
      <c r="A162" s="349">
        <v>159</v>
      </c>
      <c r="B162" s="387"/>
      <c r="C162" s="388"/>
      <c r="D162" s="361"/>
      <c r="E162" s="389"/>
      <c r="F162" s="361"/>
      <c r="G162" s="388"/>
      <c r="H162" s="390"/>
      <c r="I162" s="436"/>
      <c r="J162" s="436"/>
      <c r="K162" s="354"/>
      <c r="L162" s="458"/>
      <c r="M162" s="459"/>
      <c r="N162" s="481"/>
      <c r="O162" s="442"/>
      <c r="P162" s="442"/>
      <c r="Q162" s="443"/>
      <c r="R162" s="444"/>
      <c r="S162" s="445"/>
      <c r="T162" s="445"/>
      <c r="U162" s="445"/>
      <c r="V162" s="445"/>
      <c r="W162" s="445"/>
      <c r="X162" s="445"/>
      <c r="Y162" s="364"/>
      <c r="Z162" s="361"/>
      <c r="AA162" s="521"/>
      <c r="AB162" s="480"/>
      <c r="AC162" s="435"/>
      <c r="AD162" s="435"/>
    </row>
    <row r="163" spans="1:30" ht="15.75">
      <c r="A163" s="349">
        <v>160</v>
      </c>
      <c r="B163" s="387"/>
      <c r="C163" s="388"/>
      <c r="D163" s="361"/>
      <c r="E163" s="389"/>
      <c r="F163" s="361"/>
      <c r="G163" s="388"/>
      <c r="H163" s="390"/>
      <c r="I163" s="436"/>
      <c r="J163" s="436"/>
      <c r="K163" s="354"/>
      <c r="L163" s="458"/>
      <c r="M163" s="459"/>
      <c r="N163" s="481"/>
      <c r="O163" s="442"/>
      <c r="P163" s="442"/>
      <c r="Q163" s="443"/>
      <c r="R163" s="444"/>
      <c r="S163" s="445"/>
      <c r="T163" s="445"/>
      <c r="U163" s="445"/>
      <c r="V163" s="445"/>
      <c r="W163" s="445"/>
      <c r="X163" s="445"/>
      <c r="Y163" s="361"/>
      <c r="Z163" s="361"/>
      <c r="AA163" s="521"/>
      <c r="AB163" s="480"/>
      <c r="AC163" s="352"/>
      <c r="AD163" s="352"/>
    </row>
    <row r="164" spans="1:30">
      <c r="A164" s="349">
        <v>161</v>
      </c>
      <c r="B164" s="387"/>
      <c r="C164" s="388"/>
      <c r="D164" s="361"/>
      <c r="E164" s="389"/>
      <c r="F164" s="361"/>
      <c r="G164" s="388"/>
      <c r="H164" s="390"/>
      <c r="I164" s="436"/>
      <c r="J164" s="436"/>
      <c r="K164" s="354"/>
      <c r="L164" s="200"/>
      <c r="M164" s="441"/>
      <c r="N164" s="481"/>
      <c r="O164" s="442"/>
      <c r="P164" s="442"/>
      <c r="Q164" s="443"/>
      <c r="R164" s="444"/>
      <c r="S164" s="445"/>
      <c r="T164" s="445"/>
      <c r="U164" s="445"/>
      <c r="V164" s="445"/>
      <c r="W164" s="445"/>
      <c r="X164" s="445"/>
      <c r="Y164" s="361"/>
      <c r="Z164" s="361"/>
      <c r="AA164" s="521"/>
      <c r="AB164" s="480"/>
      <c r="AC164" s="352"/>
      <c r="AD164" s="352"/>
    </row>
    <row r="165" spans="1:30">
      <c r="A165" s="349">
        <v>162</v>
      </c>
      <c r="B165" s="438"/>
      <c r="C165" s="436"/>
      <c r="D165" s="435"/>
      <c r="E165" s="439"/>
      <c r="F165" s="361"/>
      <c r="G165" s="436"/>
      <c r="H165" s="390"/>
      <c r="I165" s="436"/>
      <c r="J165" s="436"/>
      <c r="K165" s="354"/>
      <c r="L165" s="200"/>
      <c r="M165" s="441"/>
      <c r="N165" s="481"/>
      <c r="O165" s="442"/>
      <c r="P165" s="442"/>
      <c r="Q165" s="443"/>
      <c r="R165" s="444"/>
      <c r="S165" s="445"/>
      <c r="T165" s="445"/>
      <c r="U165" s="445"/>
      <c r="V165" s="445"/>
      <c r="W165" s="445"/>
      <c r="X165" s="445"/>
      <c r="Y165" s="361"/>
      <c r="Z165" s="361"/>
      <c r="AA165" s="521"/>
      <c r="AB165" s="480"/>
      <c r="AC165" s="352"/>
      <c r="AD165" s="352"/>
    </row>
    <row r="166" spans="1:30">
      <c r="A166" s="349">
        <v>163</v>
      </c>
      <c r="B166" s="438"/>
      <c r="C166" s="436"/>
      <c r="D166" s="435"/>
      <c r="E166" s="439"/>
      <c r="F166" s="361"/>
      <c r="G166" s="436"/>
      <c r="H166" s="390"/>
      <c r="I166" s="436"/>
      <c r="J166" s="436"/>
      <c r="K166" s="354"/>
      <c r="L166" s="200"/>
      <c r="M166" s="441"/>
      <c r="N166" s="481"/>
      <c r="O166" s="442"/>
      <c r="P166" s="442"/>
      <c r="Q166" s="443"/>
      <c r="R166" s="444"/>
      <c r="S166" s="445"/>
      <c r="T166" s="445"/>
      <c r="U166" s="445"/>
      <c r="V166" s="445"/>
      <c r="W166" s="445"/>
      <c r="X166" s="445"/>
      <c r="Y166" s="364"/>
      <c r="Z166" s="361"/>
      <c r="AA166" s="521"/>
      <c r="AB166" s="480"/>
      <c r="AC166" s="435"/>
      <c r="AD166" s="435"/>
    </row>
    <row r="167" spans="1:30" ht="15.75">
      <c r="A167" s="349">
        <v>164</v>
      </c>
      <c r="B167" s="387"/>
      <c r="C167" s="388"/>
      <c r="D167" s="361"/>
      <c r="E167" s="389"/>
      <c r="F167" s="361"/>
      <c r="G167" s="388"/>
      <c r="H167" s="390"/>
      <c r="I167" s="388"/>
      <c r="J167" s="388"/>
      <c r="K167" s="354"/>
      <c r="L167" s="458"/>
      <c r="M167" s="459"/>
      <c r="N167" s="481"/>
      <c r="O167" s="442"/>
      <c r="P167" s="442"/>
      <c r="Q167" s="443"/>
      <c r="R167" s="444"/>
      <c r="S167" s="445"/>
      <c r="T167" s="445"/>
      <c r="U167" s="445"/>
      <c r="V167" s="445"/>
      <c r="W167" s="445"/>
      <c r="X167" s="445"/>
      <c r="Y167" s="364"/>
      <c r="Z167" s="361"/>
      <c r="AA167" s="521"/>
      <c r="AB167" s="480"/>
      <c r="AC167" s="435"/>
      <c r="AD167" s="435"/>
    </row>
    <row r="168" spans="1:30" ht="15.75">
      <c r="A168" s="349">
        <v>165</v>
      </c>
      <c r="B168" s="387"/>
      <c r="C168" s="388"/>
      <c r="D168" s="361"/>
      <c r="E168" s="389"/>
      <c r="F168" s="361"/>
      <c r="G168" s="388"/>
      <c r="H168" s="390"/>
      <c r="I168" s="388"/>
      <c r="J168" s="388"/>
      <c r="K168" s="354"/>
      <c r="L168" s="458"/>
      <c r="M168" s="459"/>
      <c r="N168" s="481"/>
      <c r="O168" s="442"/>
      <c r="P168" s="442"/>
      <c r="Q168" s="443"/>
      <c r="R168" s="444"/>
      <c r="S168" s="445"/>
      <c r="T168" s="445"/>
      <c r="U168" s="445"/>
      <c r="V168" s="445"/>
      <c r="W168" s="445"/>
      <c r="X168" s="445"/>
      <c r="Y168" s="364"/>
      <c r="Z168" s="361"/>
      <c r="AA168" s="521"/>
      <c r="AB168" s="480"/>
      <c r="AC168" s="435"/>
      <c r="AD168" s="435"/>
    </row>
    <row r="169" spans="1:30" ht="15.75">
      <c r="A169" s="349">
        <v>166</v>
      </c>
      <c r="B169" s="387"/>
      <c r="C169" s="388"/>
      <c r="D169" s="361"/>
      <c r="E169" s="389"/>
      <c r="F169" s="361"/>
      <c r="G169" s="388"/>
      <c r="H169" s="390"/>
      <c r="I169" s="388"/>
      <c r="J169" s="388"/>
      <c r="K169" s="354"/>
      <c r="L169" s="458"/>
      <c r="M169" s="459"/>
      <c r="N169" s="481"/>
      <c r="O169" s="442"/>
      <c r="P169" s="442"/>
      <c r="Q169" s="443"/>
      <c r="R169" s="444"/>
      <c r="S169" s="445"/>
      <c r="T169" s="445"/>
      <c r="U169" s="445"/>
      <c r="V169" s="445"/>
      <c r="W169" s="445"/>
      <c r="X169" s="445"/>
      <c r="Y169" s="361"/>
      <c r="Z169" s="361"/>
      <c r="AA169" s="521"/>
      <c r="AB169" s="480"/>
      <c r="AC169" s="435"/>
      <c r="AD169" s="435"/>
    </row>
    <row r="170" spans="1:30">
      <c r="A170" s="349">
        <v>167</v>
      </c>
      <c r="B170" s="387"/>
      <c r="C170" s="388"/>
      <c r="D170" s="361"/>
      <c r="E170" s="389"/>
      <c r="F170" s="361"/>
      <c r="G170" s="388"/>
      <c r="H170" s="390"/>
      <c r="I170" s="388"/>
      <c r="J170" s="388"/>
      <c r="K170" s="354"/>
      <c r="L170" s="200"/>
      <c r="M170" s="441"/>
      <c r="N170" s="481"/>
      <c r="O170" s="442"/>
      <c r="P170" s="442"/>
      <c r="Q170" s="443"/>
      <c r="R170" s="444"/>
      <c r="S170" s="445"/>
      <c r="T170" s="445"/>
      <c r="U170" s="445"/>
      <c r="V170" s="445"/>
      <c r="W170" s="445"/>
      <c r="X170" s="445"/>
      <c r="Y170" s="361"/>
      <c r="Z170" s="361"/>
      <c r="AA170" s="521"/>
      <c r="AB170" s="480"/>
      <c r="AC170" s="435"/>
      <c r="AD170" s="435"/>
    </row>
    <row r="171" spans="1:30" ht="15.75">
      <c r="A171" s="349">
        <v>168</v>
      </c>
      <c r="B171" s="387"/>
      <c r="C171" s="388"/>
      <c r="D171" s="361"/>
      <c r="E171" s="389"/>
      <c r="F171" s="361"/>
      <c r="G171" s="388"/>
      <c r="H171" s="390"/>
      <c r="I171" s="388"/>
      <c r="J171" s="388"/>
      <c r="K171" s="354"/>
      <c r="L171" s="458"/>
      <c r="M171" s="459"/>
      <c r="N171" s="481"/>
      <c r="O171" s="442"/>
      <c r="P171" s="442"/>
      <c r="Q171" s="443"/>
      <c r="R171" s="444"/>
      <c r="S171" s="445"/>
      <c r="T171" s="445"/>
      <c r="U171" s="445"/>
      <c r="V171" s="445"/>
      <c r="W171" s="445"/>
      <c r="X171" s="445"/>
      <c r="Y171" s="361"/>
      <c r="Z171" s="361"/>
      <c r="AA171" s="521"/>
      <c r="AB171" s="480"/>
      <c r="AC171" s="352"/>
      <c r="AD171" s="352"/>
    </row>
    <row r="172" spans="1:30" ht="15.75">
      <c r="A172" s="349">
        <v>169</v>
      </c>
      <c r="B172" s="387"/>
      <c r="C172" s="388"/>
      <c r="D172" s="361"/>
      <c r="E172" s="389"/>
      <c r="F172" s="361"/>
      <c r="G172" s="388"/>
      <c r="H172" s="390"/>
      <c r="I172" s="388"/>
      <c r="J172" s="388"/>
      <c r="K172" s="354"/>
      <c r="L172" s="458"/>
      <c r="M172" s="459"/>
      <c r="N172" s="481"/>
      <c r="O172" s="442"/>
      <c r="P172" s="442"/>
      <c r="Q172" s="443"/>
      <c r="R172" s="444"/>
      <c r="S172" s="445"/>
      <c r="T172" s="445"/>
      <c r="U172" s="445"/>
      <c r="V172" s="445"/>
      <c r="W172" s="445"/>
      <c r="X172" s="445"/>
      <c r="Y172" s="361"/>
      <c r="Z172" s="361"/>
      <c r="AA172" s="521"/>
      <c r="AB172" s="480"/>
      <c r="AC172" s="435"/>
      <c r="AD172" s="435"/>
    </row>
    <row r="173" spans="1:30">
      <c r="A173" s="349">
        <v>170</v>
      </c>
      <c r="B173" s="387"/>
      <c r="C173" s="388"/>
      <c r="D173" s="361"/>
      <c r="E173" s="389"/>
      <c r="F173" s="361"/>
      <c r="G173" s="388"/>
      <c r="H173" s="390"/>
      <c r="I173" s="388"/>
      <c r="J173" s="388"/>
      <c r="K173" s="354"/>
      <c r="L173" s="200"/>
      <c r="M173" s="441"/>
      <c r="N173" s="481"/>
      <c r="O173" s="442"/>
      <c r="P173" s="442"/>
      <c r="Q173" s="443"/>
      <c r="R173" s="444"/>
      <c r="S173" s="445"/>
      <c r="T173" s="445"/>
      <c r="U173" s="445"/>
      <c r="V173" s="445"/>
      <c r="W173" s="445"/>
      <c r="X173" s="445"/>
      <c r="Y173" s="361"/>
      <c r="Z173" s="361"/>
      <c r="AA173" s="521"/>
      <c r="AB173" s="480"/>
      <c r="AC173" s="352"/>
      <c r="AD173" s="352"/>
    </row>
    <row r="174" spans="1:30" ht="15.75">
      <c r="A174" s="349">
        <v>171</v>
      </c>
      <c r="B174" s="387"/>
      <c r="C174" s="388"/>
      <c r="D174" s="361"/>
      <c r="E174" s="389"/>
      <c r="F174" s="361"/>
      <c r="G174" s="388"/>
      <c r="H174" s="390"/>
      <c r="I174" s="480"/>
      <c r="J174" s="480"/>
      <c r="K174" s="354"/>
      <c r="L174" s="458"/>
      <c r="M174" s="459"/>
      <c r="N174" s="481"/>
      <c r="O174" s="442"/>
      <c r="P174" s="442"/>
      <c r="Q174" s="443"/>
      <c r="R174" s="444"/>
      <c r="S174" s="482"/>
      <c r="T174" s="445"/>
      <c r="U174" s="445"/>
      <c r="V174" s="445"/>
      <c r="W174" s="445"/>
      <c r="X174" s="445"/>
      <c r="Y174" s="364"/>
      <c r="Z174" s="361"/>
      <c r="AA174" s="521"/>
      <c r="AB174" s="480"/>
      <c r="AC174" s="352"/>
      <c r="AD174" s="352"/>
    </row>
    <row r="175" spans="1:30" ht="15.75">
      <c r="A175" s="349">
        <v>172</v>
      </c>
      <c r="B175" s="387"/>
      <c r="C175" s="388"/>
      <c r="D175" s="435"/>
      <c r="E175" s="439"/>
      <c r="F175" s="361"/>
      <c r="G175" s="388"/>
      <c r="H175" s="457"/>
      <c r="I175" s="436"/>
      <c r="J175" s="436"/>
      <c r="K175" s="354"/>
      <c r="L175" s="458"/>
      <c r="M175" s="459"/>
      <c r="N175" s="481"/>
      <c r="O175" s="442"/>
      <c r="P175" s="442"/>
      <c r="Q175" s="443"/>
      <c r="R175" s="444"/>
      <c r="S175" s="445"/>
      <c r="T175" s="445"/>
      <c r="U175" s="445"/>
      <c r="V175" s="445"/>
      <c r="W175" s="445"/>
      <c r="X175" s="445"/>
      <c r="Y175" s="361"/>
      <c r="Z175" s="376"/>
      <c r="AA175" s="521"/>
      <c r="AB175" s="480"/>
      <c r="AC175" s="352"/>
      <c r="AD175" s="352"/>
    </row>
    <row r="176" spans="1:30" ht="15.75">
      <c r="A176" s="349">
        <v>173</v>
      </c>
      <c r="B176" s="387"/>
      <c r="C176" s="388"/>
      <c r="D176" s="435"/>
      <c r="E176" s="466"/>
      <c r="F176" s="435"/>
      <c r="G176" s="436"/>
      <c r="H176" s="391"/>
      <c r="I176" s="436"/>
      <c r="J176" s="436"/>
      <c r="K176" s="354"/>
      <c r="L176" s="458"/>
      <c r="M176" s="459"/>
      <c r="N176" s="481"/>
      <c r="O176" s="442"/>
      <c r="P176" s="442"/>
      <c r="Q176" s="443"/>
      <c r="R176" s="444"/>
      <c r="S176" s="445"/>
      <c r="T176" s="445"/>
      <c r="U176" s="445"/>
      <c r="V176" s="445"/>
      <c r="W176" s="445"/>
      <c r="X176" s="445"/>
      <c r="Y176" s="361"/>
      <c r="Z176" s="376"/>
      <c r="AA176" s="521"/>
      <c r="AB176" s="480"/>
      <c r="AC176" s="352"/>
      <c r="AD176" s="352"/>
    </row>
    <row r="177" spans="1:30" ht="15.75">
      <c r="A177" s="349">
        <v>174</v>
      </c>
      <c r="B177" s="387"/>
      <c r="C177" s="388"/>
      <c r="D177" s="361"/>
      <c r="E177" s="389"/>
      <c r="F177" s="361"/>
      <c r="G177" s="388"/>
      <c r="H177" s="390"/>
      <c r="I177" s="436"/>
      <c r="J177" s="436"/>
      <c r="K177" s="354"/>
      <c r="L177" s="458"/>
      <c r="M177" s="459"/>
      <c r="N177" s="481"/>
      <c r="O177" s="442"/>
      <c r="P177" s="442"/>
      <c r="Q177" s="443"/>
      <c r="R177" s="444"/>
      <c r="S177" s="445"/>
      <c r="T177" s="445"/>
      <c r="U177" s="445"/>
      <c r="V177" s="445"/>
      <c r="W177" s="445"/>
      <c r="X177" s="445"/>
      <c r="Y177" s="361"/>
      <c r="Z177" s="361"/>
      <c r="AA177" s="521"/>
      <c r="AB177" s="480"/>
      <c r="AC177" s="352"/>
      <c r="AD177" s="352"/>
    </row>
    <row r="178" spans="1:30" ht="15.75">
      <c r="A178" s="349">
        <v>175</v>
      </c>
      <c r="B178" s="387"/>
      <c r="C178" s="388"/>
      <c r="D178" s="361"/>
      <c r="E178" s="389"/>
      <c r="F178" s="361"/>
      <c r="G178" s="388"/>
      <c r="H178" s="390"/>
      <c r="I178" s="436"/>
      <c r="J178" s="436"/>
      <c r="K178" s="354"/>
      <c r="L178" s="458"/>
      <c r="M178" s="459"/>
      <c r="N178" s="481"/>
      <c r="O178" s="442"/>
      <c r="P178" s="442"/>
      <c r="Q178" s="443"/>
      <c r="R178" s="444"/>
      <c r="S178" s="445"/>
      <c r="T178" s="445"/>
      <c r="U178" s="445"/>
      <c r="V178" s="445"/>
      <c r="W178" s="445"/>
      <c r="X178" s="445"/>
      <c r="Y178" s="361"/>
      <c r="Z178" s="361"/>
      <c r="AA178" s="521"/>
      <c r="AB178" s="480"/>
      <c r="AC178" s="352"/>
      <c r="AD178" s="352"/>
    </row>
    <row r="179" spans="1:30" ht="15.75">
      <c r="A179" s="349">
        <v>176</v>
      </c>
      <c r="B179" s="387"/>
      <c r="C179" s="388"/>
      <c r="D179" s="361"/>
      <c r="E179" s="389"/>
      <c r="F179" s="361"/>
      <c r="G179" s="388"/>
      <c r="H179" s="390"/>
      <c r="I179" s="436"/>
      <c r="J179" s="436"/>
      <c r="K179" s="354"/>
      <c r="L179" s="458"/>
      <c r="M179" s="459"/>
      <c r="N179" s="481"/>
      <c r="O179" s="442"/>
      <c r="P179" s="442"/>
      <c r="Q179" s="443"/>
      <c r="R179" s="444"/>
      <c r="S179" s="445"/>
      <c r="T179" s="445"/>
      <c r="U179" s="445"/>
      <c r="V179" s="445"/>
      <c r="W179" s="445"/>
      <c r="X179" s="445"/>
      <c r="Y179" s="361"/>
      <c r="Z179" s="361"/>
      <c r="AA179" s="521"/>
      <c r="AB179" s="480"/>
      <c r="AC179" s="352"/>
      <c r="AD179" s="352"/>
    </row>
    <row r="180" spans="1:30" ht="15.75">
      <c r="A180" s="349">
        <v>177</v>
      </c>
      <c r="B180" s="387"/>
      <c r="C180" s="388"/>
      <c r="D180" s="361"/>
      <c r="E180" s="389"/>
      <c r="F180" s="361"/>
      <c r="G180" s="388"/>
      <c r="H180" s="390"/>
      <c r="I180" s="436"/>
      <c r="J180" s="436"/>
      <c r="K180" s="354"/>
      <c r="L180" s="458"/>
      <c r="M180" s="459"/>
      <c r="N180" s="481"/>
      <c r="O180" s="442"/>
      <c r="P180" s="442"/>
      <c r="Q180" s="443"/>
      <c r="R180" s="444"/>
      <c r="S180" s="445"/>
      <c r="T180" s="445"/>
      <c r="U180" s="445"/>
      <c r="V180" s="445"/>
      <c r="W180" s="445"/>
      <c r="X180" s="445"/>
      <c r="Y180" s="361"/>
      <c r="Z180" s="376"/>
      <c r="AA180" s="521"/>
      <c r="AB180" s="480"/>
      <c r="AC180" s="352"/>
      <c r="AD180" s="352"/>
    </row>
    <row r="181" spans="1:30" ht="15.75">
      <c r="A181" s="349">
        <v>178</v>
      </c>
      <c r="B181" s="387"/>
      <c r="C181" s="388"/>
      <c r="D181" s="361"/>
      <c r="E181" s="389"/>
      <c r="F181" s="361"/>
      <c r="G181" s="388"/>
      <c r="H181" s="390"/>
      <c r="I181" s="436"/>
      <c r="J181" s="436"/>
      <c r="K181" s="354"/>
      <c r="L181" s="458"/>
      <c r="M181" s="459"/>
      <c r="N181" s="481"/>
      <c r="O181" s="442"/>
      <c r="P181" s="442"/>
      <c r="Q181" s="443"/>
      <c r="R181" s="444"/>
      <c r="S181" s="445"/>
      <c r="T181" s="445"/>
      <c r="U181" s="445"/>
      <c r="V181" s="445"/>
      <c r="W181" s="445"/>
      <c r="X181" s="445"/>
      <c r="Y181" s="364"/>
      <c r="Z181" s="361"/>
      <c r="AA181" s="521"/>
      <c r="AB181" s="480"/>
      <c r="AC181" s="352"/>
      <c r="AD181" s="352"/>
    </row>
    <row r="182" spans="1:30" ht="15.75">
      <c r="A182" s="349">
        <v>179</v>
      </c>
      <c r="B182" s="387"/>
      <c r="C182" s="388"/>
      <c r="D182" s="361"/>
      <c r="E182" s="389"/>
      <c r="F182" s="361"/>
      <c r="G182" s="388"/>
      <c r="H182" s="390"/>
      <c r="I182" s="436"/>
      <c r="J182" s="436"/>
      <c r="K182" s="354"/>
      <c r="L182" s="458"/>
      <c r="M182" s="459"/>
      <c r="N182" s="481"/>
      <c r="O182" s="442"/>
      <c r="P182" s="442"/>
      <c r="Q182" s="443"/>
      <c r="R182" s="444"/>
      <c r="S182" s="445"/>
      <c r="T182" s="445"/>
      <c r="U182" s="445"/>
      <c r="V182" s="445"/>
      <c r="W182" s="445"/>
      <c r="X182" s="445"/>
      <c r="Y182" s="361"/>
      <c r="Z182" s="361"/>
      <c r="AA182" s="521"/>
      <c r="AB182" s="480"/>
      <c r="AC182" s="352"/>
      <c r="AD182" s="352"/>
    </row>
    <row r="183" spans="1:30" ht="15.75">
      <c r="A183" s="349">
        <v>180</v>
      </c>
      <c r="B183" s="387"/>
      <c r="C183" s="388"/>
      <c r="D183" s="361"/>
      <c r="E183" s="389"/>
      <c r="F183" s="361"/>
      <c r="G183" s="388"/>
      <c r="H183" s="390"/>
      <c r="I183" s="436"/>
      <c r="J183" s="436"/>
      <c r="K183" s="354"/>
      <c r="L183" s="458"/>
      <c r="M183" s="459"/>
      <c r="N183" s="481"/>
      <c r="O183" s="442"/>
      <c r="P183" s="442"/>
      <c r="Q183" s="443"/>
      <c r="R183" s="444"/>
      <c r="S183" s="445"/>
      <c r="T183" s="445"/>
      <c r="U183" s="445"/>
      <c r="V183" s="445"/>
      <c r="W183" s="445"/>
      <c r="X183" s="445"/>
      <c r="Y183" s="361"/>
      <c r="Z183" s="361"/>
      <c r="AA183" s="521"/>
      <c r="AB183" s="480"/>
      <c r="AC183" s="352"/>
      <c r="AD183" s="352"/>
    </row>
    <row r="184" spans="1:30" ht="15.75">
      <c r="A184" s="349">
        <v>181</v>
      </c>
      <c r="B184" s="387"/>
      <c r="C184" s="388"/>
      <c r="D184" s="361"/>
      <c r="E184" s="389"/>
      <c r="F184" s="361"/>
      <c r="G184" s="388"/>
      <c r="H184" s="390"/>
      <c r="I184" s="436"/>
      <c r="J184" s="436"/>
      <c r="K184" s="354"/>
      <c r="L184" s="458"/>
      <c r="M184" s="459"/>
      <c r="N184" s="481"/>
      <c r="O184" s="442"/>
      <c r="P184" s="442"/>
      <c r="Q184" s="443"/>
      <c r="R184" s="444"/>
      <c r="S184" s="445"/>
      <c r="T184" s="445"/>
      <c r="U184" s="445"/>
      <c r="V184" s="445"/>
      <c r="W184" s="445"/>
      <c r="X184" s="445"/>
      <c r="Y184" s="364"/>
      <c r="Z184" s="361"/>
      <c r="AA184" s="521"/>
      <c r="AB184" s="480"/>
      <c r="AC184" s="352"/>
      <c r="AD184" s="352"/>
    </row>
    <row r="185" spans="1:30">
      <c r="A185" s="349">
        <v>182</v>
      </c>
      <c r="B185" s="387"/>
      <c r="C185" s="361"/>
      <c r="D185" s="435"/>
      <c r="E185" s="447"/>
      <c r="F185" s="361"/>
      <c r="G185" s="388"/>
      <c r="H185" s="390"/>
      <c r="I185" s="480"/>
      <c r="J185" s="480"/>
      <c r="K185" s="354"/>
      <c r="L185" s="200"/>
      <c r="M185" s="441"/>
      <c r="N185" s="481"/>
      <c r="O185" s="442"/>
      <c r="P185" s="442"/>
      <c r="Q185" s="443"/>
      <c r="R185" s="444"/>
      <c r="S185" s="445"/>
      <c r="T185" s="445"/>
      <c r="U185" s="445"/>
      <c r="V185" s="445"/>
      <c r="W185" s="445"/>
      <c r="X185" s="445"/>
      <c r="Y185" s="364"/>
      <c r="Z185" s="361"/>
      <c r="AA185" s="521"/>
      <c r="AB185" s="480"/>
      <c r="AC185" s="435"/>
      <c r="AD185" s="435"/>
    </row>
    <row r="186" spans="1:30">
      <c r="A186" s="349">
        <v>183</v>
      </c>
      <c r="B186" s="387"/>
      <c r="C186" s="361"/>
      <c r="D186" s="435"/>
      <c r="E186" s="447"/>
      <c r="F186" s="361"/>
      <c r="G186" s="388"/>
      <c r="H186" s="390"/>
      <c r="I186" s="480"/>
      <c r="J186" s="480"/>
      <c r="K186" s="377"/>
      <c r="L186" s="432"/>
      <c r="M186" s="433"/>
      <c r="N186" s="481"/>
      <c r="O186" s="442"/>
      <c r="P186" s="442"/>
      <c r="Q186" s="443"/>
      <c r="R186" s="444"/>
      <c r="S186" s="445"/>
      <c r="T186" s="445"/>
      <c r="U186" s="445"/>
      <c r="V186" s="445"/>
      <c r="W186" s="445"/>
      <c r="X186" s="445"/>
      <c r="Y186" s="364"/>
      <c r="Z186" s="361"/>
      <c r="AA186" s="521"/>
      <c r="AB186" s="480"/>
      <c r="AC186" s="435"/>
      <c r="AD186" s="435"/>
    </row>
    <row r="187" spans="1:30">
      <c r="A187" s="349">
        <v>184</v>
      </c>
      <c r="B187" s="387"/>
      <c r="C187" s="361"/>
      <c r="D187" s="435"/>
      <c r="E187" s="447"/>
      <c r="F187" s="361"/>
      <c r="G187" s="388"/>
      <c r="H187" s="390"/>
      <c r="I187" s="480"/>
      <c r="J187" s="480"/>
      <c r="K187" s="377"/>
      <c r="L187" s="432"/>
      <c r="M187" s="433"/>
      <c r="N187" s="481"/>
      <c r="O187" s="442"/>
      <c r="P187" s="442"/>
      <c r="Q187" s="443"/>
      <c r="R187" s="444"/>
      <c r="S187" s="445"/>
      <c r="T187" s="445"/>
      <c r="U187" s="445"/>
      <c r="V187" s="445"/>
      <c r="W187" s="445"/>
      <c r="X187" s="445"/>
      <c r="Y187" s="364"/>
      <c r="Z187" s="361"/>
      <c r="AA187" s="521"/>
      <c r="AB187" s="480"/>
      <c r="AC187" s="435"/>
      <c r="AD187" s="435"/>
    </row>
    <row r="188" spans="1:30">
      <c r="A188" s="349">
        <v>185</v>
      </c>
      <c r="B188" s="387"/>
      <c r="C188" s="361"/>
      <c r="D188" s="435"/>
      <c r="E188" s="447"/>
      <c r="F188" s="361"/>
      <c r="G188" s="388"/>
      <c r="H188" s="390"/>
      <c r="I188" s="480"/>
      <c r="J188" s="480"/>
      <c r="K188" s="377"/>
      <c r="L188" s="432"/>
      <c r="M188" s="433"/>
      <c r="N188" s="481"/>
      <c r="O188" s="442"/>
      <c r="P188" s="442"/>
      <c r="Q188" s="443"/>
      <c r="R188" s="444"/>
      <c r="S188" s="445"/>
      <c r="T188" s="445"/>
      <c r="U188" s="445"/>
      <c r="V188" s="445"/>
      <c r="W188" s="445"/>
      <c r="X188" s="445"/>
      <c r="Y188" s="364"/>
      <c r="Z188" s="361"/>
      <c r="AA188" s="521"/>
      <c r="AB188" s="480"/>
      <c r="AC188" s="435"/>
      <c r="AD188" s="435"/>
    </row>
    <row r="189" spans="1:30">
      <c r="A189" s="349">
        <v>186</v>
      </c>
      <c r="B189" s="387"/>
      <c r="C189" s="361"/>
      <c r="D189" s="435"/>
      <c r="E189" s="447"/>
      <c r="F189" s="361"/>
      <c r="G189" s="388"/>
      <c r="H189" s="390"/>
      <c r="I189" s="480"/>
      <c r="J189" s="480"/>
      <c r="K189" s="377"/>
      <c r="L189" s="432"/>
      <c r="M189" s="433"/>
      <c r="N189" s="481"/>
      <c r="O189" s="442"/>
      <c r="P189" s="442"/>
      <c r="Q189" s="443"/>
      <c r="R189" s="444"/>
      <c r="S189" s="445"/>
      <c r="T189" s="445"/>
      <c r="U189" s="445"/>
      <c r="V189" s="445"/>
      <c r="W189" s="445"/>
      <c r="X189" s="445"/>
      <c r="Y189" s="364"/>
      <c r="Z189" s="361"/>
      <c r="AA189" s="521"/>
      <c r="AB189" s="480"/>
      <c r="AC189" s="435"/>
      <c r="AD189" s="435"/>
    </row>
    <row r="190" spans="1:30">
      <c r="A190" s="349">
        <v>187</v>
      </c>
      <c r="B190" s="387"/>
      <c r="C190" s="361"/>
      <c r="D190" s="435"/>
      <c r="E190" s="447"/>
      <c r="F190" s="361"/>
      <c r="G190" s="388"/>
      <c r="H190" s="390"/>
      <c r="I190" s="480"/>
      <c r="J190" s="480"/>
      <c r="K190" s="377"/>
      <c r="L190" s="432"/>
      <c r="M190" s="433"/>
      <c r="N190" s="481"/>
      <c r="O190" s="442"/>
      <c r="P190" s="442"/>
      <c r="Q190" s="443"/>
      <c r="R190" s="444"/>
      <c r="S190" s="445"/>
      <c r="T190" s="445"/>
      <c r="U190" s="445"/>
      <c r="V190" s="445"/>
      <c r="W190" s="445"/>
      <c r="X190" s="445"/>
      <c r="Y190" s="364"/>
      <c r="Z190" s="361"/>
      <c r="AA190" s="521"/>
      <c r="AB190" s="480"/>
      <c r="AC190" s="435"/>
      <c r="AD190" s="435"/>
    </row>
    <row r="191" spans="1:30">
      <c r="A191" s="349">
        <v>188</v>
      </c>
      <c r="B191" s="387"/>
      <c r="C191" s="361"/>
      <c r="D191" s="435"/>
      <c r="E191" s="447"/>
      <c r="F191" s="361"/>
      <c r="G191" s="388"/>
      <c r="H191" s="390"/>
      <c r="I191" s="480"/>
      <c r="J191" s="480"/>
      <c r="K191" s="377"/>
      <c r="L191" s="432"/>
      <c r="M191" s="433"/>
      <c r="N191" s="481"/>
      <c r="O191" s="442"/>
      <c r="P191" s="442"/>
      <c r="Q191" s="443"/>
      <c r="R191" s="444"/>
      <c r="S191" s="445"/>
      <c r="T191" s="445"/>
      <c r="U191" s="445"/>
      <c r="V191" s="445"/>
      <c r="W191" s="445"/>
      <c r="X191" s="445"/>
      <c r="Y191" s="364"/>
      <c r="Z191" s="361"/>
      <c r="AA191" s="521"/>
      <c r="AB191" s="480"/>
      <c r="AC191" s="435"/>
      <c r="AD191" s="435"/>
    </row>
    <row r="192" spans="1:30">
      <c r="A192" s="349">
        <v>189</v>
      </c>
      <c r="B192" s="387"/>
      <c r="C192" s="388"/>
      <c r="D192" s="435"/>
      <c r="E192" s="439"/>
      <c r="F192" s="361"/>
      <c r="G192" s="388"/>
      <c r="H192" s="390"/>
      <c r="I192" s="440"/>
      <c r="J192" s="440"/>
      <c r="K192" s="354"/>
      <c r="L192" s="371"/>
      <c r="M192" s="381"/>
      <c r="N192" s="481"/>
      <c r="O192" s="442"/>
      <c r="P192" s="442"/>
      <c r="Q192" s="443"/>
      <c r="R192" s="444"/>
      <c r="S192" s="445"/>
      <c r="T192" s="445"/>
      <c r="U192" s="445"/>
      <c r="V192" s="445"/>
      <c r="W192" s="445"/>
      <c r="X192" s="445"/>
      <c r="Y192" s="361"/>
      <c r="Z192" s="361"/>
      <c r="AA192" s="521"/>
      <c r="AB192" s="480"/>
      <c r="AC192" s="352"/>
      <c r="AD192" s="352"/>
    </row>
    <row r="193" spans="1:30">
      <c r="A193" s="349">
        <v>190</v>
      </c>
      <c r="B193" s="438"/>
      <c r="C193" s="436"/>
      <c r="D193" s="435"/>
      <c r="E193" s="439"/>
      <c r="F193" s="435"/>
      <c r="G193" s="436"/>
      <c r="H193" s="457"/>
      <c r="I193" s="436"/>
      <c r="J193" s="436"/>
      <c r="K193" s="354"/>
      <c r="L193" s="200"/>
      <c r="M193" s="441"/>
      <c r="N193" s="481"/>
      <c r="O193" s="442"/>
      <c r="P193" s="442"/>
      <c r="Q193" s="443"/>
      <c r="R193" s="444"/>
      <c r="S193" s="445"/>
      <c r="T193" s="445"/>
      <c r="U193" s="445"/>
      <c r="V193" s="445"/>
      <c r="W193" s="445"/>
      <c r="X193" s="445"/>
      <c r="Y193" s="361"/>
      <c r="Z193" s="361"/>
      <c r="AA193" s="521"/>
      <c r="AB193" s="480"/>
      <c r="AC193" s="352"/>
      <c r="AD193" s="352"/>
    </row>
    <row r="194" spans="1:30">
      <c r="A194" s="349">
        <v>191</v>
      </c>
      <c r="B194" s="438"/>
      <c r="C194" s="436"/>
      <c r="D194" s="435"/>
      <c r="E194" s="439"/>
      <c r="F194" s="435"/>
      <c r="G194" s="436"/>
      <c r="H194" s="457"/>
      <c r="I194" s="436"/>
      <c r="J194" s="436"/>
      <c r="K194" s="354"/>
      <c r="L194" s="200"/>
      <c r="M194" s="441"/>
      <c r="N194" s="481"/>
      <c r="O194" s="442"/>
      <c r="P194" s="442"/>
      <c r="Q194" s="443"/>
      <c r="R194" s="444"/>
      <c r="S194" s="445"/>
      <c r="T194" s="445"/>
      <c r="U194" s="445"/>
      <c r="V194" s="445"/>
      <c r="W194" s="445"/>
      <c r="X194" s="445"/>
      <c r="Y194" s="361"/>
      <c r="Z194" s="361"/>
      <c r="AA194" s="521"/>
      <c r="AB194" s="480"/>
      <c r="AC194" s="352"/>
      <c r="AD194" s="352"/>
    </row>
    <row r="195" spans="1:30">
      <c r="A195" s="349">
        <v>192</v>
      </c>
      <c r="B195" s="387"/>
      <c r="C195" s="388"/>
      <c r="D195" s="361"/>
      <c r="E195" s="389"/>
      <c r="F195" s="361"/>
      <c r="G195" s="388"/>
      <c r="H195" s="390"/>
      <c r="I195" s="436"/>
      <c r="J195" s="436"/>
      <c r="K195" s="354"/>
      <c r="L195" s="371"/>
      <c r="M195" s="381"/>
      <c r="N195" s="481"/>
      <c r="O195" s="442"/>
      <c r="P195" s="442"/>
      <c r="Q195" s="443"/>
      <c r="R195" s="444"/>
      <c r="S195" s="445"/>
      <c r="T195" s="445"/>
      <c r="U195" s="445"/>
      <c r="V195" s="445"/>
      <c r="W195" s="445"/>
      <c r="X195" s="445"/>
      <c r="Y195" s="361"/>
      <c r="Z195" s="361"/>
      <c r="AA195" s="521"/>
      <c r="AB195" s="480"/>
      <c r="AC195" s="352"/>
      <c r="AD195" s="352"/>
    </row>
    <row r="196" spans="1:30">
      <c r="A196" s="349">
        <v>193</v>
      </c>
      <c r="B196" s="387"/>
      <c r="C196" s="388"/>
      <c r="D196" s="361"/>
      <c r="E196" s="389"/>
      <c r="F196" s="361"/>
      <c r="G196" s="388"/>
      <c r="H196" s="390"/>
      <c r="I196" s="436"/>
      <c r="J196" s="436"/>
      <c r="K196" s="354"/>
      <c r="L196" s="371"/>
      <c r="M196" s="381"/>
      <c r="N196" s="481"/>
      <c r="O196" s="442"/>
      <c r="P196" s="442"/>
      <c r="Q196" s="443"/>
      <c r="R196" s="444"/>
      <c r="S196" s="445"/>
      <c r="T196" s="445"/>
      <c r="U196" s="445"/>
      <c r="V196" s="445"/>
      <c r="W196" s="445"/>
      <c r="X196" s="445"/>
      <c r="Y196" s="361"/>
      <c r="Z196" s="361"/>
      <c r="AA196" s="521"/>
      <c r="AB196" s="480"/>
      <c r="AC196" s="352"/>
      <c r="AD196" s="352"/>
    </row>
    <row r="197" spans="1:30">
      <c r="A197" s="349">
        <v>194</v>
      </c>
      <c r="B197" s="387"/>
      <c r="C197" s="388"/>
      <c r="D197" s="361"/>
      <c r="E197" s="389"/>
      <c r="F197" s="361"/>
      <c r="G197" s="388"/>
      <c r="H197" s="390"/>
      <c r="I197" s="436"/>
      <c r="J197" s="436"/>
      <c r="K197" s="354"/>
      <c r="L197" s="371"/>
      <c r="M197" s="381"/>
      <c r="N197" s="481"/>
      <c r="O197" s="442"/>
      <c r="P197" s="442"/>
      <c r="Q197" s="443"/>
      <c r="R197" s="444"/>
      <c r="S197" s="445"/>
      <c r="T197" s="445"/>
      <c r="U197" s="445"/>
      <c r="V197" s="445"/>
      <c r="W197" s="445"/>
      <c r="X197" s="445"/>
      <c r="Y197" s="361"/>
      <c r="Z197" s="361"/>
      <c r="AA197" s="521"/>
      <c r="AB197" s="480"/>
      <c r="AC197" s="352"/>
      <c r="AD197" s="352"/>
    </row>
    <row r="198" spans="1:30">
      <c r="A198" s="349">
        <v>195</v>
      </c>
      <c r="B198" s="387"/>
      <c r="C198" s="388"/>
      <c r="D198" s="361"/>
      <c r="E198" s="389"/>
      <c r="F198" s="361"/>
      <c r="G198" s="388"/>
      <c r="H198" s="390"/>
      <c r="I198" s="436"/>
      <c r="J198" s="436"/>
      <c r="K198" s="354"/>
      <c r="L198" s="371"/>
      <c r="M198" s="381"/>
      <c r="N198" s="481"/>
      <c r="O198" s="442"/>
      <c r="P198" s="442"/>
      <c r="Q198" s="443"/>
      <c r="R198" s="444"/>
      <c r="S198" s="445"/>
      <c r="T198" s="445"/>
      <c r="U198" s="445"/>
      <c r="V198" s="445"/>
      <c r="W198" s="445"/>
      <c r="X198" s="445"/>
      <c r="Y198" s="361"/>
      <c r="Z198" s="361"/>
      <c r="AA198" s="521"/>
      <c r="AB198" s="480"/>
      <c r="AC198" s="352"/>
      <c r="AD198" s="352"/>
    </row>
    <row r="199" spans="1:30">
      <c r="A199" s="349">
        <v>196</v>
      </c>
      <c r="B199" s="387"/>
      <c r="C199" s="388"/>
      <c r="D199" s="361"/>
      <c r="E199" s="389"/>
      <c r="F199" s="361"/>
      <c r="G199" s="388"/>
      <c r="H199" s="390"/>
      <c r="I199" s="436"/>
      <c r="J199" s="436"/>
      <c r="K199" s="354"/>
      <c r="L199" s="371"/>
      <c r="M199" s="381"/>
      <c r="N199" s="481"/>
      <c r="O199" s="442"/>
      <c r="P199" s="442"/>
      <c r="Q199" s="443"/>
      <c r="R199" s="444"/>
      <c r="S199" s="445"/>
      <c r="T199" s="445"/>
      <c r="U199" s="445"/>
      <c r="V199" s="445"/>
      <c r="W199" s="445"/>
      <c r="X199" s="445"/>
      <c r="Y199" s="361"/>
      <c r="Z199" s="361"/>
      <c r="AA199" s="521"/>
      <c r="AB199" s="480"/>
      <c r="AC199" s="352"/>
      <c r="AD199" s="352"/>
    </row>
    <row r="200" spans="1:30">
      <c r="A200" s="349">
        <v>197</v>
      </c>
      <c r="B200" s="387"/>
      <c r="C200" s="388"/>
      <c r="D200" s="361"/>
      <c r="E200" s="389"/>
      <c r="F200" s="361"/>
      <c r="G200" s="388"/>
      <c r="H200" s="390"/>
      <c r="I200" s="440"/>
      <c r="J200" s="440"/>
      <c r="K200" s="354"/>
      <c r="L200" s="371"/>
      <c r="M200" s="381"/>
      <c r="N200" s="481"/>
      <c r="O200" s="442"/>
      <c r="P200" s="442"/>
      <c r="Q200" s="443"/>
      <c r="R200" s="444"/>
      <c r="S200" s="445"/>
      <c r="T200" s="445"/>
      <c r="U200" s="445"/>
      <c r="V200" s="445"/>
      <c r="W200" s="445"/>
      <c r="X200" s="445"/>
      <c r="Y200" s="361"/>
      <c r="Z200" s="361"/>
      <c r="AA200" s="521"/>
      <c r="AB200" s="480"/>
      <c r="AC200" s="352"/>
      <c r="AD200" s="352"/>
    </row>
    <row r="201" spans="1:30">
      <c r="A201" s="349">
        <v>198</v>
      </c>
      <c r="B201" s="387"/>
      <c r="C201" s="388"/>
      <c r="D201" s="361"/>
      <c r="E201" s="389"/>
      <c r="F201" s="361"/>
      <c r="G201" s="388"/>
      <c r="H201" s="390"/>
      <c r="I201" s="440"/>
      <c r="J201" s="440"/>
      <c r="K201" s="354"/>
      <c r="L201" s="371"/>
      <c r="M201" s="381"/>
      <c r="N201" s="481"/>
      <c r="O201" s="442"/>
      <c r="P201" s="442"/>
      <c r="Q201" s="443"/>
      <c r="R201" s="444"/>
      <c r="S201" s="445"/>
      <c r="T201" s="445"/>
      <c r="U201" s="445"/>
      <c r="V201" s="445"/>
      <c r="W201" s="445"/>
      <c r="X201" s="445"/>
      <c r="Y201" s="364"/>
      <c r="Z201" s="361"/>
      <c r="AA201" s="521"/>
      <c r="AB201" s="480"/>
      <c r="AC201" s="352"/>
      <c r="AD201" s="352"/>
    </row>
    <row r="202" spans="1:30" ht="15.75">
      <c r="A202" s="349">
        <v>199</v>
      </c>
      <c r="B202" s="387"/>
      <c r="C202" s="388"/>
      <c r="D202" s="361"/>
      <c r="E202" s="389"/>
      <c r="F202" s="361"/>
      <c r="G202" s="388"/>
      <c r="H202" s="390"/>
      <c r="I202" s="440"/>
      <c r="J202" s="440"/>
      <c r="K202" s="354"/>
      <c r="L202" s="458"/>
      <c r="M202" s="459"/>
      <c r="N202" s="481"/>
      <c r="O202" s="442"/>
      <c r="P202" s="442"/>
      <c r="Q202" s="443"/>
      <c r="R202" s="444"/>
      <c r="S202" s="445"/>
      <c r="T202" s="445"/>
      <c r="U202" s="445"/>
      <c r="V202" s="445"/>
      <c r="W202" s="445"/>
      <c r="X202" s="445"/>
      <c r="Y202" s="364"/>
      <c r="Z202" s="361"/>
      <c r="AA202" s="521"/>
      <c r="AB202" s="480"/>
      <c r="AC202" s="352"/>
      <c r="AD202" s="352"/>
    </row>
    <row r="203" spans="1:30">
      <c r="A203" s="349">
        <v>200</v>
      </c>
      <c r="B203" s="438"/>
      <c r="C203" s="436"/>
      <c r="D203" s="435"/>
      <c r="E203" s="439"/>
      <c r="F203" s="361"/>
      <c r="G203" s="388"/>
      <c r="H203" s="457"/>
      <c r="I203" s="440"/>
      <c r="J203" s="440"/>
      <c r="K203" s="354"/>
      <c r="L203" s="476"/>
      <c r="M203" s="477"/>
      <c r="N203" s="481"/>
      <c r="O203" s="442"/>
      <c r="P203" s="442"/>
      <c r="Q203" s="443"/>
      <c r="R203" s="444"/>
      <c r="S203" s="445"/>
      <c r="T203" s="445"/>
      <c r="U203" s="445"/>
      <c r="V203" s="445"/>
      <c r="W203" s="445"/>
      <c r="X203" s="445"/>
      <c r="Y203" s="361"/>
      <c r="Z203" s="361"/>
      <c r="AA203" s="521"/>
      <c r="AB203" s="480"/>
      <c r="AC203" s="352"/>
      <c r="AD203" s="352"/>
    </row>
    <row r="204" spans="1:30">
      <c r="A204" s="349">
        <v>201</v>
      </c>
      <c r="B204" s="387"/>
      <c r="C204" s="388"/>
      <c r="D204" s="361"/>
      <c r="E204" s="389"/>
      <c r="F204" s="361"/>
      <c r="G204" s="388"/>
      <c r="H204" s="390"/>
      <c r="I204" s="436"/>
      <c r="J204" s="436"/>
      <c r="K204" s="354"/>
      <c r="L204" s="371"/>
      <c r="M204" s="381"/>
      <c r="N204" s="481"/>
      <c r="O204" s="442"/>
      <c r="P204" s="442"/>
      <c r="Q204" s="443"/>
      <c r="R204" s="444"/>
      <c r="S204" s="445"/>
      <c r="T204" s="445"/>
      <c r="U204" s="445"/>
      <c r="V204" s="445"/>
      <c r="W204" s="445"/>
      <c r="X204" s="445"/>
      <c r="Y204" s="364"/>
      <c r="Z204" s="361"/>
      <c r="AA204" s="521"/>
      <c r="AB204" s="480"/>
      <c r="AC204" s="435"/>
      <c r="AD204" s="435"/>
    </row>
    <row r="205" spans="1:30">
      <c r="A205" s="349">
        <v>202</v>
      </c>
      <c r="B205" s="387"/>
      <c r="C205" s="388"/>
      <c r="D205" s="361"/>
      <c r="E205" s="389"/>
      <c r="F205" s="361"/>
      <c r="G205" s="388"/>
      <c r="H205" s="390"/>
      <c r="I205" s="436"/>
      <c r="J205" s="436"/>
      <c r="K205" s="354"/>
      <c r="L205" s="371"/>
      <c r="M205" s="381"/>
      <c r="N205" s="481"/>
      <c r="O205" s="442"/>
      <c r="P205" s="442"/>
      <c r="Q205" s="443"/>
      <c r="R205" s="444"/>
      <c r="S205" s="445"/>
      <c r="T205" s="445"/>
      <c r="U205" s="445"/>
      <c r="V205" s="445"/>
      <c r="W205" s="445"/>
      <c r="X205" s="445"/>
      <c r="Y205" s="364"/>
      <c r="Z205" s="361"/>
      <c r="AA205" s="521"/>
      <c r="AB205" s="480"/>
      <c r="AC205" s="435"/>
      <c r="AD205" s="435"/>
    </row>
    <row r="206" spans="1:30">
      <c r="A206" s="349">
        <v>203</v>
      </c>
      <c r="B206" s="387"/>
      <c r="C206" s="388"/>
      <c r="D206" s="361"/>
      <c r="E206" s="389"/>
      <c r="F206" s="361"/>
      <c r="G206" s="388"/>
      <c r="H206" s="390"/>
      <c r="I206" s="436"/>
      <c r="J206" s="436"/>
      <c r="K206" s="354"/>
      <c r="L206" s="371"/>
      <c r="M206" s="381"/>
      <c r="N206" s="481"/>
      <c r="O206" s="442"/>
      <c r="P206" s="442"/>
      <c r="Q206" s="443"/>
      <c r="R206" s="444"/>
      <c r="S206" s="445"/>
      <c r="T206" s="445"/>
      <c r="U206" s="445"/>
      <c r="V206" s="445"/>
      <c r="W206" s="445"/>
      <c r="X206" s="445"/>
      <c r="Y206" s="361"/>
      <c r="Z206" s="361"/>
      <c r="AA206" s="521"/>
      <c r="AB206" s="480"/>
      <c r="AC206" s="352"/>
      <c r="AD206" s="352"/>
    </row>
    <row r="207" spans="1:30">
      <c r="A207" s="349">
        <v>204</v>
      </c>
      <c r="B207" s="387"/>
      <c r="C207" s="388"/>
      <c r="D207" s="361"/>
      <c r="E207" s="389"/>
      <c r="F207" s="361"/>
      <c r="G207" s="388"/>
      <c r="H207" s="390"/>
      <c r="I207" s="436"/>
      <c r="J207" s="436"/>
      <c r="K207" s="354"/>
      <c r="L207" s="371"/>
      <c r="M207" s="381"/>
      <c r="N207" s="481"/>
      <c r="O207" s="442"/>
      <c r="P207" s="442"/>
      <c r="Q207" s="443"/>
      <c r="R207" s="444"/>
      <c r="S207" s="445"/>
      <c r="T207" s="445"/>
      <c r="U207" s="445"/>
      <c r="V207" s="445"/>
      <c r="W207" s="445"/>
      <c r="X207" s="445"/>
      <c r="Y207" s="361"/>
      <c r="Z207" s="361"/>
      <c r="AA207" s="521"/>
      <c r="AB207" s="480"/>
      <c r="AC207" s="352"/>
      <c r="AD207" s="352"/>
    </row>
    <row r="208" spans="1:30">
      <c r="A208" s="349">
        <v>205</v>
      </c>
      <c r="B208" s="387"/>
      <c r="C208" s="388"/>
      <c r="D208" s="361"/>
      <c r="E208" s="389"/>
      <c r="F208" s="361"/>
      <c r="G208" s="388"/>
      <c r="H208" s="390"/>
      <c r="I208" s="436"/>
      <c r="J208" s="436"/>
      <c r="K208" s="354"/>
      <c r="L208" s="371"/>
      <c r="M208" s="381"/>
      <c r="N208" s="481"/>
      <c r="O208" s="442"/>
      <c r="P208" s="442"/>
      <c r="Q208" s="443"/>
      <c r="R208" s="444"/>
      <c r="S208" s="445"/>
      <c r="T208" s="445"/>
      <c r="U208" s="445"/>
      <c r="V208" s="445"/>
      <c r="W208" s="445"/>
      <c r="X208" s="445"/>
      <c r="Y208" s="364"/>
      <c r="Z208" s="361"/>
      <c r="AA208" s="521"/>
      <c r="AB208" s="480"/>
      <c r="AC208" s="435"/>
      <c r="AD208" s="435"/>
    </row>
    <row r="209" spans="1:30">
      <c r="A209" s="349">
        <v>206</v>
      </c>
      <c r="B209" s="387"/>
      <c r="C209" s="388"/>
      <c r="D209" s="361"/>
      <c r="E209" s="389"/>
      <c r="F209" s="361"/>
      <c r="G209" s="388"/>
      <c r="H209" s="390"/>
      <c r="I209" s="436"/>
      <c r="J209" s="436"/>
      <c r="K209" s="354"/>
      <c r="L209" s="371"/>
      <c r="M209" s="381"/>
      <c r="N209" s="481"/>
      <c r="O209" s="442"/>
      <c r="P209" s="442"/>
      <c r="Q209" s="443"/>
      <c r="R209" s="444"/>
      <c r="S209" s="445"/>
      <c r="T209" s="445"/>
      <c r="U209" s="445"/>
      <c r="V209" s="445"/>
      <c r="W209" s="445"/>
      <c r="X209" s="445"/>
      <c r="Y209" s="364"/>
      <c r="Z209" s="361"/>
      <c r="AA209" s="521"/>
      <c r="AB209" s="480"/>
      <c r="AC209" s="435"/>
      <c r="AD209" s="435"/>
    </row>
    <row r="210" spans="1:30">
      <c r="A210" s="349">
        <v>207</v>
      </c>
      <c r="B210" s="387"/>
      <c r="C210" s="388"/>
      <c r="D210" s="361"/>
      <c r="E210" s="389"/>
      <c r="F210" s="361"/>
      <c r="G210" s="388"/>
      <c r="H210" s="390"/>
      <c r="I210" s="436"/>
      <c r="J210" s="436"/>
      <c r="K210" s="354"/>
      <c r="L210" s="371"/>
      <c r="M210" s="381"/>
      <c r="N210" s="481"/>
      <c r="O210" s="442"/>
      <c r="P210" s="442"/>
      <c r="Q210" s="443"/>
      <c r="R210" s="444"/>
      <c r="S210" s="445"/>
      <c r="T210" s="445"/>
      <c r="U210" s="445"/>
      <c r="V210" s="445"/>
      <c r="W210" s="445"/>
      <c r="X210" s="445"/>
      <c r="Y210" s="361"/>
      <c r="Z210" s="361"/>
      <c r="AA210" s="521"/>
      <c r="AB210" s="480"/>
      <c r="AC210" s="352"/>
      <c r="AD210" s="352"/>
    </row>
    <row r="211" spans="1:30">
      <c r="A211" s="349">
        <v>208</v>
      </c>
      <c r="B211" s="387"/>
      <c r="C211" s="388"/>
      <c r="D211" s="361"/>
      <c r="E211" s="389"/>
      <c r="F211" s="361"/>
      <c r="G211" s="388"/>
      <c r="H211" s="390"/>
      <c r="I211" s="436"/>
      <c r="J211" s="436"/>
      <c r="K211" s="354"/>
      <c r="L211" s="371"/>
      <c r="M211" s="381"/>
      <c r="N211" s="481"/>
      <c r="O211" s="442"/>
      <c r="P211" s="442"/>
      <c r="Q211" s="443"/>
      <c r="R211" s="444"/>
      <c r="S211" s="445"/>
      <c r="T211" s="445"/>
      <c r="U211" s="445"/>
      <c r="V211" s="445"/>
      <c r="W211" s="445"/>
      <c r="X211" s="445"/>
      <c r="Y211" s="361"/>
      <c r="Z211" s="361"/>
      <c r="AA211" s="521"/>
      <c r="AB211" s="480"/>
      <c r="AC211" s="352"/>
      <c r="AD211" s="352"/>
    </row>
    <row r="212" spans="1:30">
      <c r="A212" s="349">
        <v>209</v>
      </c>
      <c r="B212" s="438"/>
      <c r="C212" s="436"/>
      <c r="D212" s="435"/>
      <c r="E212" s="439"/>
      <c r="F212" s="435"/>
      <c r="G212" s="436"/>
      <c r="H212" s="457"/>
      <c r="I212" s="440"/>
      <c r="J212" s="440"/>
      <c r="K212" s="354"/>
      <c r="L212" s="200"/>
      <c r="M212" s="441"/>
      <c r="N212" s="481"/>
      <c r="O212" s="442"/>
      <c r="P212" s="442"/>
      <c r="Q212" s="443"/>
      <c r="R212" s="444"/>
      <c r="S212" s="445"/>
      <c r="T212" s="445"/>
      <c r="U212" s="445"/>
      <c r="V212" s="445"/>
      <c r="W212" s="445"/>
      <c r="X212" s="445"/>
      <c r="Y212" s="361"/>
      <c r="Z212" s="361"/>
      <c r="AA212" s="521"/>
      <c r="AB212" s="480"/>
      <c r="AC212" s="435"/>
      <c r="AD212" s="435"/>
    </row>
    <row r="213" spans="1:30">
      <c r="A213" s="349">
        <v>210</v>
      </c>
      <c r="B213" s="438"/>
      <c r="C213" s="436"/>
      <c r="D213" s="435"/>
      <c r="E213" s="439"/>
      <c r="F213" s="435"/>
      <c r="G213" s="436"/>
      <c r="H213" s="457"/>
      <c r="I213" s="440"/>
      <c r="J213" s="440"/>
      <c r="K213" s="354"/>
      <c r="L213" s="200"/>
      <c r="M213" s="441"/>
      <c r="N213" s="481"/>
      <c r="O213" s="442"/>
      <c r="P213" s="442"/>
      <c r="Q213" s="443"/>
      <c r="R213" s="444"/>
      <c r="S213" s="445"/>
      <c r="T213" s="445"/>
      <c r="U213" s="445"/>
      <c r="V213" s="445"/>
      <c r="W213" s="445"/>
      <c r="X213" s="445"/>
      <c r="Y213" s="361"/>
      <c r="Z213" s="361"/>
      <c r="AA213" s="521"/>
      <c r="AB213" s="480"/>
      <c r="AC213" s="435"/>
      <c r="AD213" s="435"/>
    </row>
    <row r="214" spans="1:30">
      <c r="A214" s="349">
        <v>211</v>
      </c>
      <c r="B214" s="392"/>
      <c r="C214" s="364"/>
      <c r="D214" s="393"/>
      <c r="E214" s="447"/>
      <c r="F214" s="361"/>
      <c r="G214" s="388"/>
      <c r="H214" s="483"/>
      <c r="I214" s="473"/>
      <c r="J214" s="473"/>
      <c r="K214" s="370"/>
      <c r="L214" s="413"/>
      <c r="M214" s="414"/>
      <c r="N214" s="481"/>
      <c r="O214" s="450"/>
      <c r="P214" s="442"/>
      <c r="Q214" s="443"/>
      <c r="R214" s="444"/>
      <c r="S214" s="445"/>
      <c r="T214" s="445"/>
      <c r="U214" s="445"/>
      <c r="V214" s="445"/>
      <c r="W214" s="445"/>
      <c r="X214" s="445"/>
      <c r="Y214" s="364"/>
      <c r="Z214" s="361"/>
      <c r="AA214" s="521"/>
      <c r="AB214" s="480"/>
      <c r="AC214" s="435"/>
      <c r="AD214" s="435"/>
    </row>
    <row r="215" spans="1:30">
      <c r="A215" s="349">
        <v>212</v>
      </c>
      <c r="B215" s="392"/>
      <c r="C215" s="364"/>
      <c r="D215" s="393"/>
      <c r="E215" s="447"/>
      <c r="F215" s="361"/>
      <c r="G215" s="388"/>
      <c r="H215" s="483"/>
      <c r="I215" s="473"/>
      <c r="J215" s="473"/>
      <c r="K215" s="377"/>
      <c r="L215" s="413"/>
      <c r="M215" s="414"/>
      <c r="N215" s="481"/>
      <c r="O215" s="450"/>
      <c r="P215" s="442"/>
      <c r="Q215" s="443"/>
      <c r="R215" s="444"/>
      <c r="S215" s="445"/>
      <c r="T215" s="445"/>
      <c r="U215" s="445"/>
      <c r="V215" s="445"/>
      <c r="W215" s="445"/>
      <c r="X215" s="445"/>
      <c r="Y215" s="364"/>
      <c r="Z215" s="361"/>
      <c r="AA215" s="521"/>
      <c r="AB215" s="480"/>
      <c r="AC215" s="435"/>
      <c r="AD215" s="435"/>
    </row>
    <row r="216" spans="1:30">
      <c r="A216" s="349">
        <v>213</v>
      </c>
      <c r="B216" s="392"/>
      <c r="C216" s="364"/>
      <c r="D216" s="393"/>
      <c r="E216" s="447"/>
      <c r="F216" s="361"/>
      <c r="G216" s="388"/>
      <c r="H216" s="483"/>
      <c r="I216" s="473"/>
      <c r="J216" s="473"/>
      <c r="K216" s="377"/>
      <c r="L216" s="371"/>
      <c r="M216" s="381"/>
      <c r="N216" s="481"/>
      <c r="O216" s="450"/>
      <c r="P216" s="442"/>
      <c r="Q216" s="443"/>
      <c r="R216" s="444"/>
      <c r="S216" s="445"/>
      <c r="T216" s="445"/>
      <c r="U216" s="445"/>
      <c r="V216" s="445"/>
      <c r="W216" s="445"/>
      <c r="X216" s="445"/>
      <c r="Y216" s="364"/>
      <c r="Z216" s="361"/>
      <c r="AA216" s="521"/>
      <c r="AB216" s="480"/>
      <c r="AC216" s="435"/>
      <c r="AD216" s="435"/>
    </row>
    <row r="217" spans="1:30">
      <c r="A217" s="349">
        <v>214</v>
      </c>
      <c r="B217" s="392"/>
      <c r="C217" s="364"/>
      <c r="D217" s="393"/>
      <c r="E217" s="447"/>
      <c r="F217" s="361"/>
      <c r="G217" s="388"/>
      <c r="H217" s="483"/>
      <c r="I217" s="473"/>
      <c r="J217" s="473"/>
      <c r="K217" s="377"/>
      <c r="L217" s="371"/>
      <c r="M217" s="381"/>
      <c r="N217" s="481"/>
      <c r="O217" s="450"/>
      <c r="P217" s="442"/>
      <c r="Q217" s="443"/>
      <c r="R217" s="444"/>
      <c r="S217" s="445"/>
      <c r="T217" s="445"/>
      <c r="U217" s="445"/>
      <c r="V217" s="445"/>
      <c r="W217" s="445"/>
      <c r="X217" s="445"/>
      <c r="Y217" s="364"/>
      <c r="Z217" s="361"/>
      <c r="AA217" s="521"/>
      <c r="AB217" s="480"/>
      <c r="AC217" s="435"/>
      <c r="AD217" s="435"/>
    </row>
    <row r="218" spans="1:30">
      <c r="A218" s="349">
        <v>215</v>
      </c>
      <c r="B218" s="392"/>
      <c r="C218" s="364"/>
      <c r="D218" s="393"/>
      <c r="E218" s="447"/>
      <c r="F218" s="361"/>
      <c r="G218" s="388"/>
      <c r="H218" s="483"/>
      <c r="I218" s="473"/>
      <c r="J218" s="473"/>
      <c r="K218" s="377"/>
      <c r="L218" s="371"/>
      <c r="M218" s="381"/>
      <c r="N218" s="481"/>
      <c r="O218" s="450"/>
      <c r="P218" s="442"/>
      <c r="Q218" s="443"/>
      <c r="R218" s="444"/>
      <c r="S218" s="445"/>
      <c r="T218" s="445"/>
      <c r="U218" s="445"/>
      <c r="V218" s="445"/>
      <c r="W218" s="445"/>
      <c r="X218" s="445"/>
      <c r="Y218" s="364"/>
      <c r="Z218" s="361"/>
      <c r="AA218" s="521"/>
      <c r="AB218" s="480"/>
      <c r="AC218" s="435"/>
      <c r="AD218" s="435"/>
    </row>
    <row r="219" spans="1:30">
      <c r="A219" s="349">
        <v>216</v>
      </c>
      <c r="B219" s="392"/>
      <c r="C219" s="364"/>
      <c r="D219" s="393"/>
      <c r="E219" s="447"/>
      <c r="F219" s="361"/>
      <c r="G219" s="388"/>
      <c r="H219" s="483"/>
      <c r="I219" s="473"/>
      <c r="J219" s="473"/>
      <c r="K219" s="377"/>
      <c r="L219" s="371"/>
      <c r="M219" s="381"/>
      <c r="N219" s="481"/>
      <c r="O219" s="450"/>
      <c r="P219" s="442"/>
      <c r="Q219" s="443"/>
      <c r="R219" s="444"/>
      <c r="S219" s="445"/>
      <c r="T219" s="445"/>
      <c r="U219" s="445"/>
      <c r="V219" s="445"/>
      <c r="W219" s="445"/>
      <c r="X219" s="445"/>
      <c r="Y219" s="364"/>
      <c r="Z219" s="361"/>
      <c r="AA219" s="521"/>
      <c r="AB219" s="480"/>
      <c r="AC219" s="435"/>
      <c r="AD219" s="435"/>
    </row>
    <row r="220" spans="1:30">
      <c r="A220" s="349">
        <v>217</v>
      </c>
      <c r="B220" s="392"/>
      <c r="C220" s="364"/>
      <c r="D220" s="393"/>
      <c r="E220" s="447"/>
      <c r="F220" s="361"/>
      <c r="G220" s="388"/>
      <c r="H220" s="483"/>
      <c r="I220" s="473"/>
      <c r="J220" s="473"/>
      <c r="K220" s="377"/>
      <c r="L220" s="371"/>
      <c r="M220" s="381"/>
      <c r="N220" s="481"/>
      <c r="O220" s="450"/>
      <c r="P220" s="442"/>
      <c r="Q220" s="443"/>
      <c r="R220" s="444"/>
      <c r="S220" s="445"/>
      <c r="T220" s="445"/>
      <c r="U220" s="445"/>
      <c r="V220" s="445"/>
      <c r="W220" s="445"/>
      <c r="X220" s="445"/>
      <c r="Y220" s="364"/>
      <c r="Z220" s="361"/>
      <c r="AA220" s="521"/>
      <c r="AB220" s="480"/>
      <c r="AC220" s="435"/>
      <c r="AD220" s="435"/>
    </row>
    <row r="221" spans="1:30">
      <c r="A221" s="349">
        <v>218</v>
      </c>
      <c r="B221" s="392"/>
      <c r="C221" s="364"/>
      <c r="D221" s="393"/>
      <c r="E221" s="447"/>
      <c r="F221" s="361"/>
      <c r="G221" s="388"/>
      <c r="H221" s="457"/>
      <c r="I221" s="473"/>
      <c r="J221" s="473"/>
      <c r="K221" s="354"/>
      <c r="L221" s="413"/>
      <c r="M221" s="414"/>
      <c r="N221" s="481"/>
      <c r="O221" s="450"/>
      <c r="P221" s="442"/>
      <c r="Q221" s="443"/>
      <c r="R221" s="444"/>
      <c r="S221" s="445"/>
      <c r="T221" s="445"/>
      <c r="U221" s="445"/>
      <c r="V221" s="445"/>
      <c r="W221" s="445"/>
      <c r="X221" s="445"/>
      <c r="Y221" s="361"/>
      <c r="Z221" s="364"/>
      <c r="AA221" s="521"/>
      <c r="AB221" s="480"/>
      <c r="AC221" s="435"/>
      <c r="AD221" s="435"/>
    </row>
    <row r="222" spans="1:30">
      <c r="A222" s="349">
        <v>219</v>
      </c>
      <c r="B222" s="438"/>
      <c r="C222" s="436"/>
      <c r="D222" s="435"/>
      <c r="E222" s="439"/>
      <c r="F222" s="435"/>
      <c r="G222" s="436"/>
      <c r="H222" s="457"/>
      <c r="I222" s="480"/>
      <c r="J222" s="480"/>
      <c r="K222" s="354"/>
      <c r="L222" s="413"/>
      <c r="M222" s="414"/>
      <c r="N222" s="481"/>
      <c r="O222" s="442"/>
      <c r="P222" s="442"/>
      <c r="Q222" s="443"/>
      <c r="R222" s="444"/>
      <c r="S222" s="445"/>
      <c r="T222" s="445"/>
      <c r="U222" s="445"/>
      <c r="V222" s="445"/>
      <c r="W222" s="445"/>
      <c r="X222" s="445"/>
      <c r="Y222" s="361"/>
      <c r="Z222" s="361"/>
      <c r="AA222" s="521"/>
      <c r="AB222" s="480"/>
      <c r="AC222" s="352"/>
      <c r="AD222" s="352"/>
    </row>
    <row r="223" spans="1:30">
      <c r="A223" s="349">
        <v>220</v>
      </c>
      <c r="B223" s="438"/>
      <c r="C223" s="436"/>
      <c r="D223" s="435"/>
      <c r="E223" s="439"/>
      <c r="F223" s="435"/>
      <c r="G223" s="436"/>
      <c r="H223" s="457"/>
      <c r="I223" s="480"/>
      <c r="J223" s="480"/>
      <c r="K223" s="354"/>
      <c r="L223" s="439"/>
      <c r="M223" s="484"/>
      <c r="N223" s="481"/>
      <c r="O223" s="442"/>
      <c r="P223" s="442"/>
      <c r="Q223" s="443"/>
      <c r="R223" s="444"/>
      <c r="S223" s="445"/>
      <c r="T223" s="445"/>
      <c r="U223" s="445"/>
      <c r="V223" s="445"/>
      <c r="W223" s="445"/>
      <c r="X223" s="445"/>
      <c r="Y223" s="361"/>
      <c r="Z223" s="361"/>
      <c r="AA223" s="521"/>
      <c r="AB223" s="480"/>
      <c r="AC223" s="352"/>
      <c r="AD223" s="352"/>
    </row>
    <row r="224" spans="1:30">
      <c r="A224" s="349">
        <v>221</v>
      </c>
      <c r="B224" s="438"/>
      <c r="C224" s="436"/>
      <c r="D224" s="435"/>
      <c r="E224" s="439"/>
      <c r="F224" s="435"/>
      <c r="G224" s="436"/>
      <c r="H224" s="457"/>
      <c r="I224" s="480"/>
      <c r="J224" s="480"/>
      <c r="K224" s="354"/>
      <c r="L224" s="439"/>
      <c r="M224" s="484"/>
      <c r="N224" s="481"/>
      <c r="O224" s="442"/>
      <c r="P224" s="442"/>
      <c r="Q224" s="443"/>
      <c r="R224" s="444"/>
      <c r="S224" s="445"/>
      <c r="T224" s="445"/>
      <c r="U224" s="445"/>
      <c r="V224" s="445"/>
      <c r="W224" s="445"/>
      <c r="X224" s="445"/>
      <c r="Y224" s="361"/>
      <c r="Z224" s="361"/>
      <c r="AA224" s="521"/>
      <c r="AB224" s="480"/>
      <c r="AC224" s="352"/>
      <c r="AD224" s="352"/>
    </row>
    <row r="225" spans="1:30">
      <c r="A225" s="349">
        <v>222</v>
      </c>
      <c r="B225" s="438"/>
      <c r="C225" s="436"/>
      <c r="D225" s="435"/>
      <c r="E225" s="439"/>
      <c r="F225" s="435"/>
      <c r="G225" s="436"/>
      <c r="H225" s="457"/>
      <c r="I225" s="480"/>
      <c r="J225" s="480"/>
      <c r="K225" s="354"/>
      <c r="L225" s="439"/>
      <c r="M225" s="484"/>
      <c r="N225" s="481"/>
      <c r="O225" s="442"/>
      <c r="P225" s="442"/>
      <c r="Q225" s="443"/>
      <c r="R225" s="444"/>
      <c r="S225" s="445"/>
      <c r="T225" s="445"/>
      <c r="U225" s="445"/>
      <c r="V225" s="445"/>
      <c r="W225" s="445"/>
      <c r="X225" s="445"/>
      <c r="Y225" s="361"/>
      <c r="Z225" s="361"/>
      <c r="AA225" s="521"/>
      <c r="AB225" s="480"/>
      <c r="AC225" s="352"/>
      <c r="AD225" s="352"/>
    </row>
    <row r="226" spans="1:30">
      <c r="A226" s="349">
        <v>223</v>
      </c>
      <c r="B226" s="350"/>
      <c r="C226" s="436"/>
      <c r="D226" s="435"/>
      <c r="E226" s="200"/>
      <c r="F226" s="435"/>
      <c r="G226" s="436"/>
      <c r="H226" s="457"/>
      <c r="I226" s="436"/>
      <c r="J226" s="436"/>
      <c r="K226" s="354"/>
      <c r="L226" s="200"/>
      <c r="M226" s="441"/>
      <c r="N226" s="481"/>
      <c r="O226" s="442"/>
      <c r="P226" s="442"/>
      <c r="Q226" s="443"/>
      <c r="R226" s="444"/>
      <c r="S226" s="445"/>
      <c r="T226" s="445"/>
      <c r="U226" s="445"/>
      <c r="V226" s="445"/>
      <c r="W226" s="445"/>
      <c r="X226" s="445"/>
      <c r="Y226" s="485"/>
      <c r="Z226" s="361"/>
      <c r="AA226" s="521"/>
      <c r="AB226" s="523"/>
      <c r="AC226" s="435"/>
      <c r="AD226" s="435"/>
    </row>
    <row r="227" spans="1:30">
      <c r="A227" s="349">
        <v>224</v>
      </c>
      <c r="B227" s="350"/>
      <c r="C227" s="436"/>
      <c r="D227" s="435"/>
      <c r="E227" s="439"/>
      <c r="F227" s="435"/>
      <c r="G227" s="436"/>
      <c r="H227" s="457"/>
      <c r="I227" s="436"/>
      <c r="J227" s="436"/>
      <c r="K227" s="354"/>
      <c r="L227" s="439"/>
      <c r="M227" s="484"/>
      <c r="N227" s="481"/>
      <c r="O227" s="442"/>
      <c r="P227" s="442"/>
      <c r="Q227" s="443"/>
      <c r="R227" s="444"/>
      <c r="S227" s="445"/>
      <c r="T227" s="445"/>
      <c r="U227" s="445"/>
      <c r="V227" s="445"/>
      <c r="W227" s="445"/>
      <c r="X227" s="445"/>
      <c r="Y227" s="485"/>
      <c r="Z227" s="361"/>
      <c r="AA227" s="521"/>
      <c r="AB227" s="523"/>
      <c r="AC227" s="435"/>
      <c r="AD227" s="435"/>
    </row>
    <row r="228" spans="1:30">
      <c r="A228" s="349">
        <v>225</v>
      </c>
      <c r="B228" s="350"/>
      <c r="C228" s="436"/>
      <c r="D228" s="435"/>
      <c r="E228" s="439"/>
      <c r="F228" s="435"/>
      <c r="G228" s="436"/>
      <c r="H228" s="457"/>
      <c r="I228" s="436"/>
      <c r="J228" s="436"/>
      <c r="K228" s="354"/>
      <c r="L228" s="439"/>
      <c r="M228" s="484"/>
      <c r="N228" s="481"/>
      <c r="O228" s="442"/>
      <c r="P228" s="442"/>
      <c r="Q228" s="443"/>
      <c r="R228" s="444"/>
      <c r="S228" s="445"/>
      <c r="T228" s="445"/>
      <c r="U228" s="445"/>
      <c r="V228" s="445"/>
      <c r="W228" s="445"/>
      <c r="X228" s="445"/>
      <c r="Y228" s="485"/>
      <c r="Z228" s="361"/>
      <c r="AA228" s="521"/>
      <c r="AB228" s="523"/>
      <c r="AC228" s="435"/>
      <c r="AD228" s="435"/>
    </row>
    <row r="229" spans="1:30">
      <c r="A229" s="349">
        <v>226</v>
      </c>
      <c r="B229" s="350"/>
      <c r="C229" s="436"/>
      <c r="D229" s="435"/>
      <c r="E229" s="439"/>
      <c r="F229" s="435"/>
      <c r="G229" s="436"/>
      <c r="H229" s="457"/>
      <c r="I229" s="436"/>
      <c r="J229" s="436"/>
      <c r="K229" s="354"/>
      <c r="L229" s="439"/>
      <c r="M229" s="484"/>
      <c r="N229" s="481"/>
      <c r="O229" s="442"/>
      <c r="P229" s="442"/>
      <c r="Q229" s="443"/>
      <c r="R229" s="444"/>
      <c r="S229" s="445"/>
      <c r="T229" s="445"/>
      <c r="U229" s="445"/>
      <c r="V229" s="445"/>
      <c r="W229" s="445"/>
      <c r="X229" s="445"/>
      <c r="Y229" s="485"/>
      <c r="Z229" s="361"/>
      <c r="AA229" s="521"/>
      <c r="AB229" s="523"/>
      <c r="AC229" s="435"/>
      <c r="AD229" s="435"/>
    </row>
    <row r="230" spans="1:30">
      <c r="A230" s="349">
        <v>227</v>
      </c>
      <c r="B230" s="350"/>
      <c r="C230" s="436"/>
      <c r="D230" s="435"/>
      <c r="E230" s="439"/>
      <c r="F230" s="435"/>
      <c r="G230" s="436"/>
      <c r="H230" s="457"/>
      <c r="I230" s="436"/>
      <c r="J230" s="436"/>
      <c r="K230" s="354"/>
      <c r="L230" s="439"/>
      <c r="M230" s="484"/>
      <c r="N230" s="481"/>
      <c r="O230" s="442"/>
      <c r="P230" s="442"/>
      <c r="Q230" s="443"/>
      <c r="R230" s="444"/>
      <c r="S230" s="445"/>
      <c r="T230" s="445"/>
      <c r="U230" s="445"/>
      <c r="V230" s="445"/>
      <c r="W230" s="445"/>
      <c r="X230" s="445"/>
      <c r="Y230" s="485"/>
      <c r="Z230" s="361"/>
      <c r="AA230" s="521"/>
      <c r="AB230" s="523"/>
      <c r="AC230" s="435"/>
      <c r="AD230" s="435"/>
    </row>
    <row r="231" spans="1:30">
      <c r="A231" s="349">
        <v>228</v>
      </c>
      <c r="B231" s="350"/>
      <c r="C231" s="436"/>
      <c r="D231" s="435"/>
      <c r="E231" s="439"/>
      <c r="F231" s="435"/>
      <c r="G231" s="436"/>
      <c r="H231" s="457"/>
      <c r="I231" s="436"/>
      <c r="J231" s="436"/>
      <c r="K231" s="354"/>
      <c r="L231" s="439"/>
      <c r="M231" s="484"/>
      <c r="N231" s="481"/>
      <c r="O231" s="442"/>
      <c r="P231" s="442"/>
      <c r="Q231" s="443"/>
      <c r="R231" s="444"/>
      <c r="S231" s="445"/>
      <c r="T231" s="445"/>
      <c r="U231" s="445"/>
      <c r="V231" s="445"/>
      <c r="W231" s="445"/>
      <c r="X231" s="445"/>
      <c r="Y231" s="485"/>
      <c r="Z231" s="361"/>
      <c r="AA231" s="521"/>
      <c r="AB231" s="523"/>
      <c r="AC231" s="435"/>
      <c r="AD231" s="435"/>
    </row>
    <row r="232" spans="1:30">
      <c r="A232" s="349">
        <v>229</v>
      </c>
      <c r="B232" s="350"/>
      <c r="C232" s="436"/>
      <c r="D232" s="435"/>
      <c r="E232" s="439"/>
      <c r="F232" s="435"/>
      <c r="G232" s="436"/>
      <c r="H232" s="457"/>
      <c r="I232" s="436"/>
      <c r="J232" s="436"/>
      <c r="K232" s="354"/>
      <c r="L232" s="439"/>
      <c r="M232" s="484"/>
      <c r="N232" s="481"/>
      <c r="O232" s="442"/>
      <c r="P232" s="442"/>
      <c r="Q232" s="443"/>
      <c r="R232" s="444"/>
      <c r="S232" s="445"/>
      <c r="T232" s="445"/>
      <c r="U232" s="445"/>
      <c r="V232" s="445"/>
      <c r="W232" s="445"/>
      <c r="X232" s="445"/>
      <c r="Y232" s="485"/>
      <c r="Z232" s="361"/>
      <c r="AA232" s="521"/>
      <c r="AB232" s="523"/>
      <c r="AC232" s="435"/>
      <c r="AD232" s="435"/>
    </row>
    <row r="233" spans="1:30">
      <c r="A233" s="349">
        <v>230</v>
      </c>
      <c r="B233" s="387"/>
      <c r="C233" s="388"/>
      <c r="D233" s="361"/>
      <c r="E233" s="371"/>
      <c r="F233" s="361"/>
      <c r="G233" s="388"/>
      <c r="H233" s="390"/>
      <c r="I233" s="436"/>
      <c r="J233" s="436"/>
      <c r="K233" s="354"/>
      <c r="L233" s="371"/>
      <c r="M233" s="381"/>
      <c r="N233" s="481"/>
      <c r="O233" s="442"/>
      <c r="P233" s="442"/>
      <c r="Q233" s="443"/>
      <c r="R233" s="444"/>
      <c r="S233" s="445"/>
      <c r="T233" s="445"/>
      <c r="U233" s="445"/>
      <c r="V233" s="445"/>
      <c r="W233" s="445"/>
      <c r="X233" s="445"/>
      <c r="Y233" s="361"/>
      <c r="Z233" s="361"/>
      <c r="AA233" s="521"/>
      <c r="AB233" s="480"/>
      <c r="AC233" s="352"/>
      <c r="AD233" s="352"/>
    </row>
    <row r="234" spans="1:30">
      <c r="A234" s="349">
        <v>231</v>
      </c>
      <c r="B234" s="387"/>
      <c r="C234" s="388"/>
      <c r="D234" s="361"/>
      <c r="E234" s="371"/>
      <c r="F234" s="361"/>
      <c r="G234" s="388"/>
      <c r="H234" s="390"/>
      <c r="I234" s="436"/>
      <c r="J234" s="436"/>
      <c r="K234" s="354"/>
      <c r="L234" s="371"/>
      <c r="M234" s="381"/>
      <c r="N234" s="481"/>
      <c r="O234" s="442"/>
      <c r="P234" s="442"/>
      <c r="Q234" s="443"/>
      <c r="R234" s="444"/>
      <c r="S234" s="445"/>
      <c r="T234" s="445"/>
      <c r="U234" s="445"/>
      <c r="V234" s="445"/>
      <c r="W234" s="445"/>
      <c r="X234" s="445"/>
      <c r="Y234" s="361"/>
      <c r="Z234" s="361"/>
      <c r="AA234" s="521"/>
      <c r="AB234" s="480"/>
      <c r="AC234" s="352"/>
      <c r="AD234" s="352"/>
    </row>
    <row r="235" spans="1:30">
      <c r="A235" s="349">
        <v>232</v>
      </c>
      <c r="B235" s="387"/>
      <c r="C235" s="388"/>
      <c r="D235" s="361"/>
      <c r="E235" s="371"/>
      <c r="F235" s="361"/>
      <c r="G235" s="388"/>
      <c r="H235" s="390"/>
      <c r="I235" s="436"/>
      <c r="J235" s="436"/>
      <c r="K235" s="354"/>
      <c r="L235" s="371"/>
      <c r="M235" s="381"/>
      <c r="N235" s="481"/>
      <c r="O235" s="442"/>
      <c r="P235" s="442"/>
      <c r="Q235" s="443"/>
      <c r="R235" s="444"/>
      <c r="S235" s="445"/>
      <c r="T235" s="445"/>
      <c r="U235" s="445"/>
      <c r="V235" s="445"/>
      <c r="W235" s="445"/>
      <c r="X235" s="445"/>
      <c r="Y235" s="361"/>
      <c r="Z235" s="361"/>
      <c r="AA235" s="521"/>
      <c r="AB235" s="480"/>
      <c r="AC235" s="352"/>
      <c r="AD235" s="352"/>
    </row>
    <row r="236" spans="1:30">
      <c r="A236" s="349">
        <v>233</v>
      </c>
      <c r="B236" s="387"/>
      <c r="C236" s="388"/>
      <c r="D236" s="361"/>
      <c r="E236" s="371"/>
      <c r="F236" s="361"/>
      <c r="G236" s="388"/>
      <c r="H236" s="390"/>
      <c r="I236" s="436"/>
      <c r="J236" s="436"/>
      <c r="K236" s="354"/>
      <c r="L236" s="371"/>
      <c r="M236" s="381"/>
      <c r="N236" s="481"/>
      <c r="O236" s="442"/>
      <c r="P236" s="442"/>
      <c r="Q236" s="443"/>
      <c r="R236" s="444"/>
      <c r="S236" s="445"/>
      <c r="T236" s="445"/>
      <c r="U236" s="445"/>
      <c r="V236" s="445"/>
      <c r="W236" s="445"/>
      <c r="X236" s="445"/>
      <c r="Y236" s="361"/>
      <c r="Z236" s="361"/>
      <c r="AA236" s="521"/>
      <c r="AB236" s="480"/>
      <c r="AC236" s="352"/>
      <c r="AD236" s="352"/>
    </row>
    <row r="237" spans="1:30">
      <c r="A237" s="349">
        <v>234</v>
      </c>
      <c r="B237" s="387"/>
      <c r="C237" s="388"/>
      <c r="D237" s="361"/>
      <c r="E237" s="371"/>
      <c r="F237" s="361"/>
      <c r="G237" s="388"/>
      <c r="H237" s="390"/>
      <c r="I237" s="436"/>
      <c r="J237" s="436"/>
      <c r="K237" s="354"/>
      <c r="L237" s="371"/>
      <c r="M237" s="381"/>
      <c r="N237" s="481"/>
      <c r="O237" s="442"/>
      <c r="P237" s="442"/>
      <c r="Q237" s="443"/>
      <c r="R237" s="444"/>
      <c r="S237" s="445"/>
      <c r="T237" s="445"/>
      <c r="U237" s="445"/>
      <c r="V237" s="445"/>
      <c r="W237" s="445"/>
      <c r="X237" s="445"/>
      <c r="Y237" s="361"/>
      <c r="Z237" s="361"/>
      <c r="AA237" s="521"/>
      <c r="AB237" s="480"/>
      <c r="AC237" s="352"/>
      <c r="AD237" s="352"/>
    </row>
    <row r="238" spans="1:30">
      <c r="A238" s="349">
        <v>235</v>
      </c>
      <c r="B238" s="387"/>
      <c r="C238" s="388"/>
      <c r="D238" s="361"/>
      <c r="E238" s="371"/>
      <c r="F238" s="361"/>
      <c r="G238" s="388"/>
      <c r="H238" s="390"/>
      <c r="I238" s="436"/>
      <c r="J238" s="436"/>
      <c r="K238" s="354"/>
      <c r="L238" s="371"/>
      <c r="M238" s="381"/>
      <c r="N238" s="481"/>
      <c r="O238" s="442"/>
      <c r="P238" s="442"/>
      <c r="Q238" s="443"/>
      <c r="R238" s="444"/>
      <c r="S238" s="445"/>
      <c r="T238" s="445"/>
      <c r="U238" s="445"/>
      <c r="V238" s="445"/>
      <c r="W238" s="445"/>
      <c r="X238" s="445"/>
      <c r="Y238" s="361"/>
      <c r="Z238" s="361"/>
      <c r="AA238" s="521"/>
      <c r="AB238" s="480"/>
      <c r="AC238" s="352"/>
      <c r="AD238" s="352"/>
    </row>
    <row r="239" spans="1:30">
      <c r="A239" s="349">
        <v>236</v>
      </c>
      <c r="B239" s="387"/>
      <c r="C239" s="388"/>
      <c r="D239" s="361"/>
      <c r="E239" s="371"/>
      <c r="F239" s="361"/>
      <c r="G239" s="388"/>
      <c r="H239" s="390"/>
      <c r="I239" s="436"/>
      <c r="J239" s="436"/>
      <c r="K239" s="354"/>
      <c r="L239" s="371"/>
      <c r="M239" s="381"/>
      <c r="N239" s="481"/>
      <c r="O239" s="442"/>
      <c r="P239" s="442"/>
      <c r="Q239" s="443"/>
      <c r="R239" s="444"/>
      <c r="S239" s="445"/>
      <c r="T239" s="445"/>
      <c r="U239" s="445"/>
      <c r="V239" s="445"/>
      <c r="W239" s="445"/>
      <c r="X239" s="445"/>
      <c r="Y239" s="364"/>
      <c r="Z239" s="361"/>
      <c r="AA239" s="521"/>
      <c r="AB239" s="480"/>
      <c r="AC239" s="352"/>
      <c r="AD239" s="352"/>
    </row>
    <row r="240" spans="1:30">
      <c r="A240" s="349">
        <v>237</v>
      </c>
      <c r="B240" s="387"/>
      <c r="C240" s="388"/>
      <c r="D240" s="361"/>
      <c r="E240" s="371"/>
      <c r="F240" s="361"/>
      <c r="G240" s="388"/>
      <c r="H240" s="390"/>
      <c r="I240" s="436"/>
      <c r="J240" s="436"/>
      <c r="K240" s="354"/>
      <c r="L240" s="371"/>
      <c r="M240" s="381"/>
      <c r="N240" s="481"/>
      <c r="O240" s="442"/>
      <c r="P240" s="442"/>
      <c r="Q240" s="443"/>
      <c r="R240" s="444"/>
      <c r="S240" s="445"/>
      <c r="T240" s="445"/>
      <c r="U240" s="445"/>
      <c r="V240" s="445"/>
      <c r="W240" s="445"/>
      <c r="X240" s="445"/>
      <c r="Y240" s="364"/>
      <c r="Z240" s="361"/>
      <c r="AA240" s="521"/>
      <c r="AB240" s="480"/>
      <c r="AC240" s="352"/>
      <c r="AD240" s="352"/>
    </row>
    <row r="241" spans="1:30">
      <c r="A241" s="349">
        <v>238</v>
      </c>
      <c r="B241" s="387"/>
      <c r="C241" s="388"/>
      <c r="D241" s="361"/>
      <c r="E241" s="371"/>
      <c r="F241" s="361"/>
      <c r="G241" s="388"/>
      <c r="H241" s="390"/>
      <c r="I241" s="436"/>
      <c r="J241" s="436"/>
      <c r="K241" s="354"/>
      <c r="L241" s="371"/>
      <c r="M241" s="381"/>
      <c r="N241" s="481"/>
      <c r="O241" s="442"/>
      <c r="P241" s="442"/>
      <c r="Q241" s="443"/>
      <c r="R241" s="444"/>
      <c r="S241" s="445"/>
      <c r="T241" s="445"/>
      <c r="U241" s="445"/>
      <c r="V241" s="445"/>
      <c r="W241" s="445"/>
      <c r="X241" s="445"/>
      <c r="Y241" s="361"/>
      <c r="Z241" s="361"/>
      <c r="AA241" s="521"/>
      <c r="AB241" s="480"/>
      <c r="AC241" s="352"/>
      <c r="AD241" s="352"/>
    </row>
    <row r="242" spans="1:30">
      <c r="A242" s="349">
        <v>239</v>
      </c>
      <c r="B242" s="387"/>
      <c r="C242" s="388"/>
      <c r="D242" s="361"/>
      <c r="E242" s="371"/>
      <c r="F242" s="361"/>
      <c r="G242" s="388"/>
      <c r="H242" s="390"/>
      <c r="I242" s="436"/>
      <c r="J242" s="436"/>
      <c r="K242" s="354"/>
      <c r="L242" s="371"/>
      <c r="M242" s="381"/>
      <c r="N242" s="481"/>
      <c r="O242" s="442"/>
      <c r="P242" s="442"/>
      <c r="Q242" s="443"/>
      <c r="R242" s="444"/>
      <c r="S242" s="445"/>
      <c r="T242" s="445"/>
      <c r="U242" s="445"/>
      <c r="V242" s="445"/>
      <c r="W242" s="445"/>
      <c r="X242" s="445"/>
      <c r="Y242" s="361"/>
      <c r="Z242" s="361"/>
      <c r="AA242" s="521"/>
      <c r="AB242" s="480"/>
      <c r="AC242" s="352"/>
      <c r="AD242" s="352"/>
    </row>
    <row r="243" spans="1:30">
      <c r="A243" s="349">
        <v>240</v>
      </c>
      <c r="B243" s="387"/>
      <c r="C243" s="388"/>
      <c r="D243" s="361"/>
      <c r="E243" s="371"/>
      <c r="F243" s="361"/>
      <c r="G243" s="388"/>
      <c r="H243" s="390"/>
      <c r="I243" s="436"/>
      <c r="J243" s="436"/>
      <c r="K243" s="354"/>
      <c r="L243" s="371"/>
      <c r="M243" s="381"/>
      <c r="N243" s="481"/>
      <c r="O243" s="442"/>
      <c r="P243" s="442"/>
      <c r="Q243" s="443"/>
      <c r="R243" s="444"/>
      <c r="S243" s="445"/>
      <c r="T243" s="445"/>
      <c r="U243" s="445"/>
      <c r="V243" s="445"/>
      <c r="W243" s="445"/>
      <c r="X243" s="445"/>
      <c r="Y243" s="364"/>
      <c r="Z243" s="361"/>
      <c r="AA243" s="521"/>
      <c r="AB243" s="480"/>
      <c r="AC243" s="352"/>
      <c r="AD243" s="352"/>
    </row>
    <row r="244" spans="1:30">
      <c r="A244" s="349">
        <v>241</v>
      </c>
      <c r="B244" s="387"/>
      <c r="C244" s="388"/>
      <c r="D244" s="361"/>
      <c r="E244" s="371"/>
      <c r="F244" s="361"/>
      <c r="G244" s="388"/>
      <c r="H244" s="390"/>
      <c r="I244" s="436"/>
      <c r="J244" s="436"/>
      <c r="K244" s="354"/>
      <c r="L244" s="371"/>
      <c r="M244" s="381"/>
      <c r="N244" s="481"/>
      <c r="O244" s="442"/>
      <c r="P244" s="442"/>
      <c r="Q244" s="443"/>
      <c r="R244" s="444"/>
      <c r="S244" s="445"/>
      <c r="T244" s="445"/>
      <c r="U244" s="445"/>
      <c r="V244" s="445"/>
      <c r="W244" s="445"/>
      <c r="X244" s="445"/>
      <c r="Y244" s="361"/>
      <c r="Z244" s="361"/>
      <c r="AA244" s="521"/>
      <c r="AB244" s="480"/>
      <c r="AC244" s="352"/>
      <c r="AD244" s="352"/>
    </row>
    <row r="245" spans="1:30">
      <c r="A245" s="349">
        <v>242</v>
      </c>
      <c r="B245" s="387"/>
      <c r="C245" s="388"/>
      <c r="D245" s="361"/>
      <c r="E245" s="371"/>
      <c r="F245" s="361"/>
      <c r="G245" s="388"/>
      <c r="H245" s="390"/>
      <c r="I245" s="436"/>
      <c r="J245" s="436"/>
      <c r="K245" s="354"/>
      <c r="L245" s="371"/>
      <c r="M245" s="381"/>
      <c r="N245" s="481"/>
      <c r="O245" s="442"/>
      <c r="P245" s="442"/>
      <c r="Q245" s="443"/>
      <c r="R245" s="444"/>
      <c r="S245" s="445"/>
      <c r="T245" s="445"/>
      <c r="U245" s="445"/>
      <c r="V245" s="445"/>
      <c r="W245" s="445"/>
      <c r="X245" s="445"/>
      <c r="Y245" s="361"/>
      <c r="Z245" s="361"/>
      <c r="AA245" s="521"/>
      <c r="AB245" s="480"/>
      <c r="AC245" s="352"/>
      <c r="AD245" s="352"/>
    </row>
    <row r="246" spans="1:30">
      <c r="A246" s="349">
        <v>243</v>
      </c>
      <c r="B246" s="387"/>
      <c r="C246" s="388"/>
      <c r="D246" s="361"/>
      <c r="E246" s="371"/>
      <c r="F246" s="361"/>
      <c r="G246" s="388"/>
      <c r="H246" s="390"/>
      <c r="I246" s="436"/>
      <c r="J246" s="436"/>
      <c r="K246" s="354"/>
      <c r="L246" s="371"/>
      <c r="M246" s="381"/>
      <c r="N246" s="481"/>
      <c r="O246" s="442"/>
      <c r="P246" s="442"/>
      <c r="Q246" s="443"/>
      <c r="R246" s="444"/>
      <c r="S246" s="445"/>
      <c r="T246" s="445"/>
      <c r="U246" s="445"/>
      <c r="V246" s="445"/>
      <c r="W246" s="445"/>
      <c r="X246" s="445"/>
      <c r="Y246" s="361"/>
      <c r="Z246" s="361"/>
      <c r="AA246" s="521"/>
      <c r="AB246" s="480"/>
      <c r="AC246" s="352"/>
      <c r="AD246" s="352"/>
    </row>
    <row r="247" spans="1:30">
      <c r="A247" s="349">
        <v>244</v>
      </c>
      <c r="B247" s="387"/>
      <c r="C247" s="388"/>
      <c r="D247" s="361"/>
      <c r="E247" s="371"/>
      <c r="F247" s="361"/>
      <c r="G247" s="388"/>
      <c r="H247" s="390"/>
      <c r="I247" s="436"/>
      <c r="J247" s="436"/>
      <c r="K247" s="354"/>
      <c r="L247" s="371"/>
      <c r="M247" s="381"/>
      <c r="N247" s="481"/>
      <c r="O247" s="442"/>
      <c r="P247" s="442"/>
      <c r="Q247" s="443"/>
      <c r="R247" s="444"/>
      <c r="S247" s="445"/>
      <c r="T247" s="445"/>
      <c r="U247" s="445"/>
      <c r="V247" s="445"/>
      <c r="W247" s="445"/>
      <c r="X247" s="445"/>
      <c r="Y247" s="361"/>
      <c r="Z247" s="361"/>
      <c r="AA247" s="521"/>
      <c r="AB247" s="480"/>
      <c r="AC247" s="352"/>
      <c r="AD247" s="352"/>
    </row>
    <row r="248" spans="1:30">
      <c r="A248" s="349">
        <v>245</v>
      </c>
      <c r="B248" s="387"/>
      <c r="C248" s="388"/>
      <c r="D248" s="361"/>
      <c r="E248" s="371"/>
      <c r="F248" s="361"/>
      <c r="G248" s="388"/>
      <c r="H248" s="390"/>
      <c r="I248" s="436"/>
      <c r="J248" s="436"/>
      <c r="K248" s="354"/>
      <c r="L248" s="371"/>
      <c r="M248" s="381"/>
      <c r="N248" s="481"/>
      <c r="O248" s="442"/>
      <c r="P248" s="442"/>
      <c r="Q248" s="443"/>
      <c r="R248" s="444"/>
      <c r="S248" s="445"/>
      <c r="T248" s="445"/>
      <c r="U248" s="445"/>
      <c r="V248" s="445"/>
      <c r="W248" s="445"/>
      <c r="X248" s="445"/>
      <c r="Y248" s="361"/>
      <c r="Z248" s="361"/>
      <c r="AA248" s="521"/>
      <c r="AB248" s="480"/>
      <c r="AC248" s="352"/>
      <c r="AD248" s="352"/>
    </row>
    <row r="249" spans="1:30">
      <c r="A249" s="349">
        <v>246</v>
      </c>
      <c r="B249" s="387"/>
      <c r="C249" s="388"/>
      <c r="D249" s="361"/>
      <c r="E249" s="371"/>
      <c r="F249" s="361"/>
      <c r="G249" s="388"/>
      <c r="H249" s="390"/>
      <c r="I249" s="436"/>
      <c r="J249" s="436"/>
      <c r="K249" s="354"/>
      <c r="L249" s="371"/>
      <c r="M249" s="381"/>
      <c r="N249" s="481"/>
      <c r="O249" s="442"/>
      <c r="P249" s="442"/>
      <c r="Q249" s="443"/>
      <c r="R249" s="444"/>
      <c r="S249" s="445"/>
      <c r="T249" s="445"/>
      <c r="U249" s="445"/>
      <c r="V249" s="445"/>
      <c r="W249" s="445"/>
      <c r="X249" s="445"/>
      <c r="Y249" s="361"/>
      <c r="Z249" s="361"/>
      <c r="AA249" s="521"/>
      <c r="AB249" s="480"/>
      <c r="AC249" s="352"/>
      <c r="AD249" s="352"/>
    </row>
    <row r="250" spans="1:30">
      <c r="A250" s="349">
        <v>247</v>
      </c>
      <c r="B250" s="387"/>
      <c r="C250" s="388"/>
      <c r="D250" s="361"/>
      <c r="E250" s="371"/>
      <c r="F250" s="361"/>
      <c r="G250" s="388"/>
      <c r="H250" s="390"/>
      <c r="I250" s="436"/>
      <c r="J250" s="436"/>
      <c r="K250" s="354"/>
      <c r="L250" s="371"/>
      <c r="M250" s="381"/>
      <c r="N250" s="481"/>
      <c r="O250" s="442"/>
      <c r="P250" s="442"/>
      <c r="Q250" s="443"/>
      <c r="R250" s="444"/>
      <c r="S250" s="445"/>
      <c r="T250" s="445"/>
      <c r="U250" s="445"/>
      <c r="V250" s="445"/>
      <c r="W250" s="445"/>
      <c r="X250" s="445"/>
      <c r="Y250" s="364"/>
      <c r="Z250" s="361"/>
      <c r="AA250" s="521"/>
      <c r="AB250" s="480"/>
      <c r="AC250" s="435"/>
      <c r="AD250" s="435"/>
    </row>
    <row r="251" spans="1:30">
      <c r="A251" s="349">
        <v>248</v>
      </c>
      <c r="B251" s="387"/>
      <c r="C251" s="388"/>
      <c r="D251" s="361"/>
      <c r="E251" s="371"/>
      <c r="F251" s="361"/>
      <c r="G251" s="388"/>
      <c r="H251" s="390"/>
      <c r="I251" s="436"/>
      <c r="J251" s="436"/>
      <c r="K251" s="354"/>
      <c r="L251" s="371"/>
      <c r="M251" s="381"/>
      <c r="N251" s="481"/>
      <c r="O251" s="442"/>
      <c r="P251" s="442"/>
      <c r="Q251" s="443"/>
      <c r="R251" s="444"/>
      <c r="S251" s="445"/>
      <c r="T251" s="445"/>
      <c r="U251" s="445"/>
      <c r="V251" s="445"/>
      <c r="W251" s="445"/>
      <c r="X251" s="445"/>
      <c r="Y251" s="361"/>
      <c r="Z251" s="361"/>
      <c r="AA251" s="521"/>
      <c r="AB251" s="480"/>
      <c r="AC251" s="352"/>
      <c r="AD251" s="352"/>
    </row>
    <row r="252" spans="1:30">
      <c r="A252" s="349">
        <v>249</v>
      </c>
      <c r="B252" s="387"/>
      <c r="C252" s="436"/>
      <c r="D252" s="435"/>
      <c r="E252" s="439"/>
      <c r="F252" s="435"/>
      <c r="G252" s="436"/>
      <c r="H252" s="457"/>
      <c r="I252" s="480"/>
      <c r="J252" s="480"/>
      <c r="K252" s="354"/>
      <c r="L252" s="476"/>
      <c r="M252" s="477"/>
      <c r="N252" s="481"/>
      <c r="O252" s="442"/>
      <c r="P252" s="442"/>
      <c r="Q252" s="443"/>
      <c r="R252" s="444"/>
      <c r="S252" s="445"/>
      <c r="T252" s="445"/>
      <c r="U252" s="445"/>
      <c r="V252" s="445"/>
      <c r="W252" s="445"/>
      <c r="X252" s="445"/>
      <c r="Y252" s="361"/>
      <c r="Z252" s="361"/>
      <c r="AA252" s="521"/>
      <c r="AB252" s="480"/>
      <c r="AC252" s="352"/>
      <c r="AD252" s="352"/>
    </row>
    <row r="253" spans="1:30">
      <c r="A253" s="349">
        <v>250</v>
      </c>
      <c r="B253" s="387"/>
      <c r="C253" s="436"/>
      <c r="D253" s="435"/>
      <c r="E253" s="439"/>
      <c r="F253" s="435"/>
      <c r="G253" s="436"/>
      <c r="H253" s="457"/>
      <c r="I253" s="480"/>
      <c r="J253" s="480"/>
      <c r="K253" s="354"/>
      <c r="L253" s="476"/>
      <c r="M253" s="477"/>
      <c r="N253" s="481"/>
      <c r="O253" s="442"/>
      <c r="P253" s="442"/>
      <c r="Q253" s="443"/>
      <c r="R253" s="444"/>
      <c r="S253" s="445"/>
      <c r="T253" s="445"/>
      <c r="U253" s="445"/>
      <c r="V253" s="445"/>
      <c r="W253" s="445"/>
      <c r="X253" s="445"/>
      <c r="Y253" s="364"/>
      <c r="Z253" s="361"/>
      <c r="AA253" s="521"/>
      <c r="AB253" s="480"/>
      <c r="AC253" s="352"/>
      <c r="AD253" s="352"/>
    </row>
    <row r="254" spans="1:30">
      <c r="A254" s="349">
        <v>251</v>
      </c>
      <c r="B254" s="350"/>
      <c r="C254" s="351"/>
      <c r="D254" s="352"/>
      <c r="E254" s="197"/>
      <c r="F254" s="435"/>
      <c r="G254" s="436"/>
      <c r="H254" s="457"/>
      <c r="I254" s="480"/>
      <c r="J254" s="480"/>
      <c r="K254" s="354"/>
      <c r="L254" s="439"/>
      <c r="M254" s="484"/>
      <c r="N254" s="481"/>
      <c r="O254" s="442"/>
      <c r="P254" s="442"/>
      <c r="Q254" s="443"/>
      <c r="R254" s="444"/>
      <c r="S254" s="445"/>
      <c r="T254" s="445"/>
      <c r="U254" s="445"/>
      <c r="V254" s="445"/>
      <c r="W254" s="445"/>
      <c r="X254" s="445"/>
      <c r="Y254" s="361"/>
      <c r="Z254" s="361"/>
      <c r="AA254" s="521"/>
      <c r="AB254" s="480"/>
      <c r="AC254" s="352"/>
      <c r="AD254" s="352"/>
    </row>
    <row r="255" spans="1:30">
      <c r="A255" s="349">
        <v>252</v>
      </c>
      <c r="B255" s="387"/>
      <c r="C255" s="388"/>
      <c r="D255" s="361"/>
      <c r="E255" s="371"/>
      <c r="F255" s="361"/>
      <c r="G255" s="388"/>
      <c r="H255" s="457"/>
      <c r="I255" s="480"/>
      <c r="J255" s="480"/>
      <c r="K255" s="354"/>
      <c r="L255" s="371"/>
      <c r="M255" s="381"/>
      <c r="N255" s="481"/>
      <c r="O255" s="442"/>
      <c r="P255" s="442"/>
      <c r="Q255" s="443"/>
      <c r="R255" s="444"/>
      <c r="S255" s="445"/>
      <c r="T255" s="445"/>
      <c r="U255" s="445"/>
      <c r="V255" s="445"/>
      <c r="W255" s="445"/>
      <c r="X255" s="445"/>
      <c r="Y255" s="361"/>
      <c r="Z255" s="361"/>
      <c r="AA255" s="521"/>
      <c r="AB255" s="480"/>
      <c r="AC255" s="435"/>
      <c r="AD255" s="435"/>
    </row>
    <row r="256" spans="1:30">
      <c r="A256" s="349">
        <v>253</v>
      </c>
      <c r="B256" s="387"/>
      <c r="C256" s="388"/>
      <c r="D256" s="361"/>
      <c r="E256" s="371"/>
      <c r="F256" s="361"/>
      <c r="G256" s="388"/>
      <c r="H256" s="457"/>
      <c r="I256" s="480"/>
      <c r="J256" s="480"/>
      <c r="K256" s="354"/>
      <c r="L256" s="476"/>
      <c r="M256" s="477"/>
      <c r="N256" s="481"/>
      <c r="O256" s="442"/>
      <c r="P256" s="442"/>
      <c r="Q256" s="443"/>
      <c r="R256" s="444"/>
      <c r="S256" s="445"/>
      <c r="T256" s="445"/>
      <c r="U256" s="445"/>
      <c r="V256" s="445"/>
      <c r="W256" s="445"/>
      <c r="X256" s="445"/>
      <c r="Y256" s="361"/>
      <c r="Z256" s="361"/>
      <c r="AA256" s="521"/>
      <c r="AB256" s="480"/>
      <c r="AC256" s="435"/>
      <c r="AD256" s="435"/>
    </row>
    <row r="257" spans="1:30">
      <c r="A257" s="349">
        <v>254</v>
      </c>
      <c r="B257" s="387"/>
      <c r="C257" s="388"/>
      <c r="D257" s="361"/>
      <c r="E257" s="371"/>
      <c r="F257" s="361"/>
      <c r="G257" s="388"/>
      <c r="H257" s="457"/>
      <c r="I257" s="361"/>
      <c r="J257" s="361"/>
      <c r="K257" s="354"/>
      <c r="L257" s="371"/>
      <c r="M257" s="381"/>
      <c r="N257" s="481"/>
      <c r="O257" s="442"/>
      <c r="P257" s="442"/>
      <c r="Q257" s="443"/>
      <c r="R257" s="444"/>
      <c r="S257" s="445"/>
      <c r="T257" s="445"/>
      <c r="U257" s="445"/>
      <c r="V257" s="445"/>
      <c r="W257" s="445"/>
      <c r="X257" s="445"/>
      <c r="Y257" s="364"/>
      <c r="Z257" s="361"/>
      <c r="AA257" s="521"/>
      <c r="AB257" s="480"/>
      <c r="AC257" s="352"/>
      <c r="AD257" s="352"/>
    </row>
    <row r="258" spans="1:30">
      <c r="A258" s="349">
        <v>255</v>
      </c>
      <c r="B258" s="387"/>
      <c r="C258" s="388"/>
      <c r="D258" s="361"/>
      <c r="E258" s="371"/>
      <c r="F258" s="361"/>
      <c r="G258" s="388"/>
      <c r="H258" s="457"/>
      <c r="I258" s="361"/>
      <c r="J258" s="361"/>
      <c r="K258" s="354"/>
      <c r="L258" s="371"/>
      <c r="M258" s="381"/>
      <c r="N258" s="481"/>
      <c r="O258" s="442"/>
      <c r="P258" s="442"/>
      <c r="Q258" s="443"/>
      <c r="R258" s="444"/>
      <c r="S258" s="445"/>
      <c r="T258" s="445"/>
      <c r="U258" s="445"/>
      <c r="V258" s="445"/>
      <c r="W258" s="445"/>
      <c r="X258" s="445"/>
      <c r="Y258" s="361"/>
      <c r="Z258" s="361"/>
      <c r="AA258" s="521"/>
      <c r="AB258" s="480"/>
      <c r="AC258" s="352"/>
      <c r="AD258" s="352"/>
    </row>
    <row r="259" spans="1:30">
      <c r="A259" s="349">
        <v>256</v>
      </c>
      <c r="B259" s="387"/>
      <c r="C259" s="388"/>
      <c r="D259" s="361"/>
      <c r="E259" s="371"/>
      <c r="F259" s="361"/>
      <c r="G259" s="388"/>
      <c r="H259" s="457"/>
      <c r="I259" s="361"/>
      <c r="J259" s="361"/>
      <c r="K259" s="354"/>
      <c r="L259" s="371"/>
      <c r="M259" s="381"/>
      <c r="N259" s="481"/>
      <c r="O259" s="442"/>
      <c r="P259" s="442"/>
      <c r="Q259" s="443"/>
      <c r="R259" s="444"/>
      <c r="S259" s="445"/>
      <c r="T259" s="445"/>
      <c r="U259" s="445"/>
      <c r="V259" s="445"/>
      <c r="W259" s="445"/>
      <c r="X259" s="445"/>
      <c r="Y259" s="364"/>
      <c r="Z259" s="361"/>
      <c r="AA259" s="521"/>
      <c r="AB259" s="480"/>
      <c r="AC259" s="352"/>
      <c r="AD259" s="352"/>
    </row>
    <row r="260" spans="1:30">
      <c r="A260" s="349">
        <v>257</v>
      </c>
      <c r="B260" s="387"/>
      <c r="C260" s="388"/>
      <c r="D260" s="361"/>
      <c r="E260" s="371"/>
      <c r="F260" s="361"/>
      <c r="G260" s="388"/>
      <c r="H260" s="457"/>
      <c r="I260" s="361"/>
      <c r="J260" s="361"/>
      <c r="K260" s="354"/>
      <c r="L260" s="371"/>
      <c r="M260" s="381"/>
      <c r="N260" s="481"/>
      <c r="O260" s="442"/>
      <c r="P260" s="442"/>
      <c r="Q260" s="443"/>
      <c r="R260" s="444"/>
      <c r="S260" s="445"/>
      <c r="T260" s="445"/>
      <c r="U260" s="445"/>
      <c r="V260" s="445"/>
      <c r="W260" s="445"/>
      <c r="X260" s="445"/>
      <c r="Y260" s="364"/>
      <c r="Z260" s="361"/>
      <c r="AA260" s="521"/>
      <c r="AB260" s="480"/>
      <c r="AC260" s="435"/>
      <c r="AD260" s="435"/>
    </row>
    <row r="261" spans="1:30">
      <c r="A261" s="349">
        <v>258</v>
      </c>
      <c r="B261" s="387"/>
      <c r="C261" s="388"/>
      <c r="D261" s="361"/>
      <c r="E261" s="371"/>
      <c r="F261" s="361"/>
      <c r="G261" s="388"/>
      <c r="H261" s="457"/>
      <c r="I261" s="361"/>
      <c r="J261" s="361"/>
      <c r="K261" s="354"/>
      <c r="L261" s="371"/>
      <c r="M261" s="381"/>
      <c r="N261" s="481"/>
      <c r="O261" s="442"/>
      <c r="P261" s="442"/>
      <c r="Q261" s="443"/>
      <c r="R261" s="444"/>
      <c r="S261" s="445"/>
      <c r="T261" s="445"/>
      <c r="U261" s="445"/>
      <c r="V261" s="445"/>
      <c r="W261" s="445"/>
      <c r="X261" s="445"/>
      <c r="Y261" s="361"/>
      <c r="Z261" s="361"/>
      <c r="AA261" s="521"/>
      <c r="AB261" s="480"/>
      <c r="AC261" s="352"/>
      <c r="AD261" s="352"/>
    </row>
    <row r="262" spans="1:30">
      <c r="A262" s="349">
        <v>259</v>
      </c>
      <c r="B262" s="387"/>
      <c r="C262" s="388"/>
      <c r="D262" s="361"/>
      <c r="E262" s="371"/>
      <c r="F262" s="361"/>
      <c r="G262" s="388"/>
      <c r="H262" s="457"/>
      <c r="I262" s="361"/>
      <c r="J262" s="361"/>
      <c r="K262" s="354"/>
      <c r="L262" s="371"/>
      <c r="M262" s="381"/>
      <c r="N262" s="481"/>
      <c r="O262" s="442"/>
      <c r="P262" s="442"/>
      <c r="Q262" s="443"/>
      <c r="R262" s="444"/>
      <c r="S262" s="445"/>
      <c r="T262" s="445"/>
      <c r="U262" s="445"/>
      <c r="V262" s="445"/>
      <c r="W262" s="445"/>
      <c r="X262" s="445"/>
      <c r="Y262" s="361"/>
      <c r="Z262" s="361"/>
      <c r="AA262" s="521"/>
      <c r="AB262" s="480"/>
      <c r="AC262" s="352"/>
      <c r="AD262" s="352"/>
    </row>
    <row r="263" spans="1:30">
      <c r="A263" s="349">
        <v>260</v>
      </c>
      <c r="B263" s="387"/>
      <c r="C263" s="388"/>
      <c r="D263" s="361"/>
      <c r="E263" s="371"/>
      <c r="F263" s="361"/>
      <c r="G263" s="388"/>
      <c r="H263" s="457"/>
      <c r="I263" s="361"/>
      <c r="J263" s="361"/>
      <c r="K263" s="354"/>
      <c r="L263" s="371"/>
      <c r="M263" s="381"/>
      <c r="N263" s="481"/>
      <c r="O263" s="442"/>
      <c r="P263" s="442"/>
      <c r="Q263" s="443"/>
      <c r="R263" s="444"/>
      <c r="S263" s="445"/>
      <c r="T263" s="445"/>
      <c r="U263" s="445"/>
      <c r="V263" s="445"/>
      <c r="W263" s="445"/>
      <c r="X263" s="445"/>
      <c r="Y263" s="361"/>
      <c r="Z263" s="361"/>
      <c r="AA263" s="521"/>
      <c r="AB263" s="480"/>
      <c r="AC263" s="352"/>
      <c r="AD263" s="352"/>
    </row>
    <row r="264" spans="1:30">
      <c r="A264" s="349">
        <v>261</v>
      </c>
      <c r="B264" s="387"/>
      <c r="C264" s="388"/>
      <c r="D264" s="361"/>
      <c r="E264" s="371"/>
      <c r="F264" s="361"/>
      <c r="G264" s="388"/>
      <c r="H264" s="457"/>
      <c r="I264" s="361"/>
      <c r="J264" s="361"/>
      <c r="K264" s="354"/>
      <c r="L264" s="371"/>
      <c r="M264" s="381"/>
      <c r="N264" s="481"/>
      <c r="O264" s="442"/>
      <c r="P264" s="442"/>
      <c r="Q264" s="443"/>
      <c r="R264" s="444"/>
      <c r="S264" s="445"/>
      <c r="T264" s="445"/>
      <c r="U264" s="445"/>
      <c r="V264" s="445"/>
      <c r="W264" s="445"/>
      <c r="X264" s="445"/>
      <c r="Y264" s="361"/>
      <c r="Z264" s="361"/>
      <c r="AA264" s="521"/>
      <c r="AB264" s="480"/>
      <c r="AC264" s="352"/>
      <c r="AD264" s="352"/>
    </row>
    <row r="265" spans="1:30">
      <c r="A265" s="349">
        <v>262</v>
      </c>
      <c r="B265" s="387"/>
      <c r="C265" s="388"/>
      <c r="D265" s="361"/>
      <c r="E265" s="371"/>
      <c r="F265" s="361"/>
      <c r="G265" s="388"/>
      <c r="H265" s="457"/>
      <c r="I265" s="361"/>
      <c r="J265" s="361"/>
      <c r="K265" s="354"/>
      <c r="L265" s="371"/>
      <c r="M265" s="381"/>
      <c r="N265" s="481"/>
      <c r="O265" s="442"/>
      <c r="P265" s="442"/>
      <c r="Q265" s="443"/>
      <c r="R265" s="444"/>
      <c r="S265" s="445"/>
      <c r="T265" s="445"/>
      <c r="U265" s="445"/>
      <c r="V265" s="445"/>
      <c r="W265" s="445"/>
      <c r="X265" s="445"/>
      <c r="Y265" s="361"/>
      <c r="Z265" s="361"/>
      <c r="AA265" s="521"/>
      <c r="AB265" s="480"/>
      <c r="AC265" s="352"/>
      <c r="AD265" s="352"/>
    </row>
    <row r="266" spans="1:30">
      <c r="A266" s="349">
        <v>263</v>
      </c>
      <c r="B266" s="387"/>
      <c r="C266" s="388"/>
      <c r="D266" s="361"/>
      <c r="E266" s="371"/>
      <c r="F266" s="361"/>
      <c r="G266" s="388"/>
      <c r="H266" s="457"/>
      <c r="I266" s="480"/>
      <c r="J266" s="480"/>
      <c r="K266" s="354"/>
      <c r="L266" s="371"/>
      <c r="M266" s="381"/>
      <c r="N266" s="481"/>
      <c r="O266" s="442"/>
      <c r="P266" s="442"/>
      <c r="Q266" s="443"/>
      <c r="R266" s="444"/>
      <c r="S266" s="445"/>
      <c r="T266" s="445"/>
      <c r="U266" s="445"/>
      <c r="V266" s="445"/>
      <c r="W266" s="445"/>
      <c r="X266" s="445"/>
      <c r="Y266" s="364"/>
      <c r="Z266" s="361"/>
      <c r="AA266" s="521"/>
      <c r="AB266" s="480"/>
      <c r="AC266" s="352"/>
      <c r="AD266" s="352"/>
    </row>
    <row r="267" spans="1:30">
      <c r="A267" s="349">
        <v>264</v>
      </c>
      <c r="B267" s="387"/>
      <c r="C267" s="388"/>
      <c r="D267" s="361"/>
      <c r="E267" s="371"/>
      <c r="F267" s="361"/>
      <c r="G267" s="388"/>
      <c r="H267" s="457"/>
      <c r="I267" s="361"/>
      <c r="J267" s="361"/>
      <c r="K267" s="354"/>
      <c r="L267" s="371"/>
      <c r="M267" s="381"/>
      <c r="N267" s="481"/>
      <c r="O267" s="442"/>
      <c r="P267" s="442"/>
      <c r="Q267" s="443"/>
      <c r="R267" s="444"/>
      <c r="S267" s="445"/>
      <c r="T267" s="445"/>
      <c r="U267" s="445"/>
      <c r="V267" s="445"/>
      <c r="W267" s="445"/>
      <c r="X267" s="445"/>
      <c r="Y267" s="361"/>
      <c r="Z267" s="361"/>
      <c r="AA267" s="521"/>
      <c r="AB267" s="480"/>
      <c r="AC267" s="352"/>
      <c r="AD267" s="352"/>
    </row>
    <row r="268" spans="1:30" ht="15.75">
      <c r="A268" s="349">
        <v>265</v>
      </c>
      <c r="B268" s="415"/>
      <c r="C268" s="486"/>
      <c r="D268" s="486"/>
      <c r="E268" s="487"/>
      <c r="F268" s="364"/>
      <c r="G268" s="448"/>
      <c r="H268" s="488"/>
      <c r="I268" s="486"/>
      <c r="J268" s="486"/>
      <c r="K268" s="489"/>
      <c r="L268" s="447"/>
      <c r="M268" s="454"/>
      <c r="N268" s="526"/>
      <c r="O268" s="450"/>
      <c r="P268" s="450"/>
      <c r="Q268" s="451"/>
      <c r="R268" s="452"/>
      <c r="S268" s="453"/>
      <c r="T268" s="453"/>
      <c r="U268" s="453"/>
      <c r="V268" s="453"/>
      <c r="W268" s="453"/>
      <c r="X268" s="453"/>
      <c r="Y268" s="490"/>
      <c r="Z268" s="361"/>
      <c r="AA268" s="521"/>
      <c r="AB268" s="480"/>
      <c r="AC268" s="364"/>
      <c r="AD268" s="364"/>
    </row>
    <row r="269" spans="1:30" ht="15.75">
      <c r="A269" s="349">
        <v>266</v>
      </c>
      <c r="B269" s="491"/>
      <c r="C269" s="492"/>
      <c r="D269" s="492"/>
      <c r="E269" s="493"/>
      <c r="F269" s="435"/>
      <c r="G269" s="436"/>
      <c r="H269" s="457"/>
      <c r="I269" s="480"/>
      <c r="J269" s="480"/>
      <c r="K269" s="431"/>
      <c r="L269" s="494"/>
      <c r="M269" s="495"/>
      <c r="N269" s="481"/>
      <c r="O269" s="442"/>
      <c r="P269" s="442"/>
      <c r="Q269" s="443"/>
      <c r="R269" s="444"/>
      <c r="S269" s="445"/>
      <c r="T269" s="445"/>
      <c r="U269" s="445"/>
      <c r="V269" s="445"/>
      <c r="W269" s="445"/>
      <c r="X269" s="445"/>
      <c r="Y269" s="361"/>
      <c r="Z269" s="361"/>
      <c r="AA269" s="521"/>
      <c r="AB269" s="480"/>
      <c r="AC269" s="435"/>
      <c r="AD269" s="435"/>
    </row>
    <row r="270" spans="1:30">
      <c r="A270" s="349">
        <v>267</v>
      </c>
      <c r="B270" s="387"/>
      <c r="C270" s="436"/>
      <c r="D270" s="435"/>
      <c r="E270" s="439"/>
      <c r="F270" s="435"/>
      <c r="G270" s="436"/>
      <c r="H270" s="457"/>
      <c r="I270" s="440"/>
      <c r="J270" s="440"/>
      <c r="K270" s="354"/>
      <c r="L270" s="200"/>
      <c r="M270" s="441"/>
      <c r="N270" s="481"/>
      <c r="O270" s="442"/>
      <c r="P270" s="442"/>
      <c r="Q270" s="443"/>
      <c r="R270" s="444"/>
      <c r="S270" s="445"/>
      <c r="T270" s="445"/>
      <c r="U270" s="445"/>
      <c r="V270" s="445"/>
      <c r="W270" s="445"/>
      <c r="X270" s="445"/>
      <c r="Y270" s="361"/>
      <c r="Z270" s="361"/>
      <c r="AA270" s="521"/>
      <c r="AB270" s="480"/>
      <c r="AC270" s="435"/>
      <c r="AD270" s="435"/>
    </row>
    <row r="271" spans="1:30">
      <c r="A271" s="349">
        <v>268</v>
      </c>
      <c r="B271" s="438"/>
      <c r="C271" s="436"/>
      <c r="D271" s="435"/>
      <c r="E271" s="439"/>
      <c r="F271" s="435"/>
      <c r="G271" s="436"/>
      <c r="H271" s="457"/>
      <c r="I271" s="480"/>
      <c r="J271" s="480"/>
      <c r="K271" s="354"/>
      <c r="L271" s="200"/>
      <c r="M271" s="441"/>
      <c r="N271" s="481"/>
      <c r="O271" s="442"/>
      <c r="P271" s="442"/>
      <c r="Q271" s="443"/>
      <c r="R271" s="444"/>
      <c r="S271" s="445"/>
      <c r="T271" s="445"/>
      <c r="U271" s="445"/>
      <c r="V271" s="445"/>
      <c r="W271" s="445"/>
      <c r="X271" s="445"/>
      <c r="Y271" s="361"/>
      <c r="Z271" s="361"/>
      <c r="AA271" s="521"/>
      <c r="AB271" s="480"/>
      <c r="AC271" s="352"/>
      <c r="AD271" s="352"/>
    </row>
    <row r="272" spans="1:30">
      <c r="A272" s="349">
        <v>269</v>
      </c>
      <c r="B272" s="387"/>
      <c r="C272" s="388"/>
      <c r="D272" s="435"/>
      <c r="E272" s="439"/>
      <c r="F272" s="361"/>
      <c r="G272" s="388"/>
      <c r="H272" s="457"/>
      <c r="I272" s="480"/>
      <c r="J272" s="480"/>
      <c r="K272" s="354"/>
      <c r="L272" s="476"/>
      <c r="M272" s="477"/>
      <c r="N272" s="481"/>
      <c r="O272" s="442"/>
      <c r="P272" s="442"/>
      <c r="Q272" s="443"/>
      <c r="R272" s="444"/>
      <c r="S272" s="445"/>
      <c r="T272" s="445"/>
      <c r="U272" s="445"/>
      <c r="V272" s="445"/>
      <c r="W272" s="445"/>
      <c r="X272" s="445"/>
      <c r="Y272" s="361"/>
      <c r="Z272" s="361"/>
      <c r="AA272" s="521"/>
      <c r="AB272" s="480"/>
      <c r="AC272" s="435"/>
      <c r="AD272" s="435"/>
    </row>
    <row r="273" spans="1:30">
      <c r="A273" s="349">
        <v>270</v>
      </c>
      <c r="B273" s="438"/>
      <c r="C273" s="436"/>
      <c r="D273" s="435"/>
      <c r="E273" s="439"/>
      <c r="F273" s="435"/>
      <c r="G273" s="436"/>
      <c r="H273" s="457"/>
      <c r="I273" s="480"/>
      <c r="J273" s="480"/>
      <c r="K273" s="354"/>
      <c r="L273" s="476"/>
      <c r="M273" s="477"/>
      <c r="N273" s="481"/>
      <c r="O273" s="442"/>
      <c r="P273" s="442"/>
      <c r="Q273" s="443"/>
      <c r="R273" s="444"/>
      <c r="S273" s="445"/>
      <c r="T273" s="445"/>
      <c r="U273" s="445"/>
      <c r="V273" s="445"/>
      <c r="W273" s="445"/>
      <c r="X273" s="445"/>
      <c r="Y273" s="361"/>
      <c r="Z273" s="361"/>
      <c r="AA273" s="521"/>
      <c r="AB273" s="480"/>
      <c r="AC273" s="435"/>
      <c r="AD273" s="435"/>
    </row>
    <row r="274" spans="1:30" ht="15.75">
      <c r="A274" s="349">
        <v>271</v>
      </c>
      <c r="B274" s="438"/>
      <c r="C274" s="492"/>
      <c r="D274" s="435"/>
      <c r="E274" s="200"/>
      <c r="F274" s="435"/>
      <c r="G274" s="436"/>
      <c r="H274" s="496"/>
      <c r="I274" s="436"/>
      <c r="J274" s="436"/>
      <c r="K274" s="497"/>
      <c r="L274" s="200"/>
      <c r="M274" s="441"/>
      <c r="N274" s="481"/>
      <c r="O274" s="442"/>
      <c r="P274" s="442"/>
      <c r="Q274" s="443"/>
      <c r="R274" s="444"/>
      <c r="S274" s="445"/>
      <c r="T274" s="445"/>
      <c r="U274" s="445"/>
      <c r="V274" s="445"/>
      <c r="W274" s="445"/>
      <c r="X274" s="445"/>
      <c r="Y274" s="361"/>
      <c r="Z274" s="361"/>
      <c r="AA274" s="521"/>
      <c r="AB274" s="523"/>
      <c r="AC274" s="435"/>
      <c r="AD274" s="435"/>
    </row>
    <row r="275" spans="1:30" ht="15.75">
      <c r="A275" s="349">
        <v>272</v>
      </c>
      <c r="B275" s="438"/>
      <c r="C275" s="492"/>
      <c r="D275" s="435"/>
      <c r="E275" s="200"/>
      <c r="F275" s="435"/>
      <c r="G275" s="436"/>
      <c r="H275" s="496"/>
      <c r="I275" s="436"/>
      <c r="J275" s="436"/>
      <c r="K275" s="497"/>
      <c r="L275" s="200"/>
      <c r="M275" s="441"/>
      <c r="N275" s="481"/>
      <c r="O275" s="442"/>
      <c r="P275" s="442"/>
      <c r="Q275" s="443"/>
      <c r="R275" s="444"/>
      <c r="S275" s="445"/>
      <c r="T275" s="445"/>
      <c r="U275" s="445"/>
      <c r="V275" s="445"/>
      <c r="W275" s="445"/>
      <c r="X275" s="445"/>
      <c r="Y275" s="361"/>
      <c r="Z275" s="361"/>
      <c r="AA275" s="521"/>
      <c r="AB275" s="523"/>
      <c r="AC275" s="435"/>
      <c r="AD275" s="435"/>
    </row>
    <row r="276" spans="1:30" ht="15.75">
      <c r="A276" s="349">
        <v>273</v>
      </c>
      <c r="B276" s="438"/>
      <c r="C276" s="492"/>
      <c r="D276" s="435"/>
      <c r="E276" s="200"/>
      <c r="F276" s="435"/>
      <c r="G276" s="436"/>
      <c r="H276" s="496"/>
      <c r="I276" s="436"/>
      <c r="J276" s="436"/>
      <c r="K276" s="497"/>
      <c r="L276" s="200"/>
      <c r="M276" s="441"/>
      <c r="N276" s="481"/>
      <c r="O276" s="442"/>
      <c r="P276" s="442"/>
      <c r="Q276" s="443"/>
      <c r="R276" s="444"/>
      <c r="S276" s="445"/>
      <c r="T276" s="445"/>
      <c r="U276" s="445"/>
      <c r="V276" s="445"/>
      <c r="W276" s="445"/>
      <c r="X276" s="445"/>
      <c r="Y276" s="361"/>
      <c r="Z276" s="361"/>
      <c r="AA276" s="521"/>
      <c r="AB276" s="523"/>
      <c r="AC276" s="435"/>
      <c r="AD276" s="435"/>
    </row>
    <row r="277" spans="1:30">
      <c r="A277" s="349">
        <v>274</v>
      </c>
      <c r="B277" s="498"/>
      <c r="C277" s="436"/>
      <c r="D277" s="435"/>
      <c r="E277" s="439"/>
      <c r="F277" s="361"/>
      <c r="G277" s="388"/>
      <c r="H277" s="457"/>
      <c r="I277" s="480"/>
      <c r="J277" s="480"/>
      <c r="K277" s="354"/>
      <c r="L277" s="476"/>
      <c r="M277" s="477"/>
      <c r="N277" s="481"/>
      <c r="O277" s="442"/>
      <c r="P277" s="442"/>
      <c r="Q277" s="443"/>
      <c r="R277" s="444"/>
      <c r="S277" s="445"/>
      <c r="T277" s="445"/>
      <c r="U277" s="445"/>
      <c r="V277" s="445"/>
      <c r="W277" s="445"/>
      <c r="X277" s="445"/>
      <c r="Y277" s="361"/>
      <c r="Z277" s="361"/>
      <c r="AA277" s="521"/>
      <c r="AB277" s="480"/>
      <c r="AC277" s="435"/>
      <c r="AD277" s="435"/>
    </row>
    <row r="278" spans="1:30">
      <c r="A278" s="349">
        <v>275</v>
      </c>
      <c r="B278" s="387"/>
      <c r="C278" s="388"/>
      <c r="D278" s="361"/>
      <c r="E278" s="371"/>
      <c r="F278" s="361"/>
      <c r="G278" s="388"/>
      <c r="H278" s="391"/>
      <c r="I278" s="361"/>
      <c r="J278" s="361"/>
      <c r="K278" s="354"/>
      <c r="L278" s="371"/>
      <c r="M278" s="381"/>
      <c r="N278" s="481"/>
      <c r="O278" s="442"/>
      <c r="P278" s="442"/>
      <c r="Q278" s="443"/>
      <c r="R278" s="444"/>
      <c r="S278" s="445"/>
      <c r="T278" s="445"/>
      <c r="U278" s="445"/>
      <c r="V278" s="445"/>
      <c r="W278" s="445"/>
      <c r="X278" s="445"/>
      <c r="Y278" s="361"/>
      <c r="Z278" s="361"/>
      <c r="AA278" s="521"/>
      <c r="AB278" s="480"/>
      <c r="AC278" s="352"/>
      <c r="AD278" s="352"/>
    </row>
    <row r="279" spans="1:30">
      <c r="A279" s="349">
        <v>276</v>
      </c>
      <c r="B279" s="387"/>
      <c r="C279" s="388"/>
      <c r="D279" s="361"/>
      <c r="E279" s="371"/>
      <c r="F279" s="361"/>
      <c r="G279" s="388"/>
      <c r="H279" s="391"/>
      <c r="I279" s="361"/>
      <c r="J279" s="361"/>
      <c r="K279" s="354"/>
      <c r="L279" s="371"/>
      <c r="M279" s="381"/>
      <c r="N279" s="481"/>
      <c r="O279" s="442"/>
      <c r="P279" s="442"/>
      <c r="Q279" s="443"/>
      <c r="R279" s="444"/>
      <c r="S279" s="445"/>
      <c r="T279" s="445"/>
      <c r="U279" s="445"/>
      <c r="V279" s="445"/>
      <c r="W279" s="445"/>
      <c r="X279" s="445"/>
      <c r="Y279" s="361"/>
      <c r="Z279" s="361"/>
      <c r="AA279" s="521"/>
      <c r="AB279" s="480"/>
      <c r="AC279" s="435"/>
      <c r="AD279" s="435"/>
    </row>
    <row r="280" spans="1:30">
      <c r="A280" s="349">
        <v>277</v>
      </c>
      <c r="B280" s="387"/>
      <c r="C280" s="388"/>
      <c r="D280" s="361"/>
      <c r="E280" s="371"/>
      <c r="F280" s="361"/>
      <c r="G280" s="388"/>
      <c r="H280" s="391"/>
      <c r="I280" s="361"/>
      <c r="J280" s="361"/>
      <c r="K280" s="354"/>
      <c r="L280" s="371"/>
      <c r="M280" s="381"/>
      <c r="N280" s="481"/>
      <c r="O280" s="442"/>
      <c r="P280" s="442"/>
      <c r="Q280" s="443"/>
      <c r="R280" s="444"/>
      <c r="S280" s="445"/>
      <c r="T280" s="445"/>
      <c r="U280" s="445"/>
      <c r="V280" s="445"/>
      <c r="W280" s="445"/>
      <c r="X280" s="445"/>
      <c r="Y280" s="361"/>
      <c r="Z280" s="361"/>
      <c r="AA280" s="521"/>
      <c r="AB280" s="480"/>
      <c r="AC280" s="352"/>
      <c r="AD280" s="352"/>
    </row>
    <row r="281" spans="1:30">
      <c r="A281" s="349">
        <v>278</v>
      </c>
      <c r="B281" s="392"/>
      <c r="C281" s="398"/>
      <c r="D281" s="393"/>
      <c r="E281" s="394"/>
      <c r="F281" s="393"/>
      <c r="G281" s="398"/>
      <c r="H281" s="499"/>
      <c r="I281" s="393"/>
      <c r="J281" s="393"/>
      <c r="K281" s="370"/>
      <c r="L281" s="394"/>
      <c r="M281" s="406"/>
      <c r="N281" s="526"/>
      <c r="O281" s="450"/>
      <c r="P281" s="442"/>
      <c r="Q281" s="451"/>
      <c r="R281" s="452"/>
      <c r="S281" s="453"/>
      <c r="T281" s="453"/>
      <c r="U281" s="453"/>
      <c r="V281" s="453"/>
      <c r="W281" s="453"/>
      <c r="X281" s="453"/>
      <c r="Y281" s="361"/>
      <c r="Z281" s="393"/>
      <c r="AA281" s="521"/>
      <c r="AB281" s="480"/>
      <c r="AC281" s="364"/>
      <c r="AD281" s="364"/>
    </row>
    <row r="282" spans="1:30">
      <c r="A282" s="349">
        <v>279</v>
      </c>
      <c r="B282" s="392"/>
      <c r="C282" s="398"/>
      <c r="D282" s="393"/>
      <c r="E282" s="394"/>
      <c r="F282" s="393"/>
      <c r="G282" s="398"/>
      <c r="H282" s="499"/>
      <c r="I282" s="393"/>
      <c r="J282" s="393"/>
      <c r="K282" s="370"/>
      <c r="L282" s="394"/>
      <c r="M282" s="406"/>
      <c r="N282" s="526"/>
      <c r="O282" s="450"/>
      <c r="P282" s="442"/>
      <c r="Q282" s="451"/>
      <c r="R282" s="452"/>
      <c r="S282" s="453"/>
      <c r="T282" s="453"/>
      <c r="U282" s="453"/>
      <c r="V282" s="453"/>
      <c r="W282" s="453"/>
      <c r="X282" s="453"/>
      <c r="Y282" s="361"/>
      <c r="Z282" s="361"/>
      <c r="AA282" s="521"/>
      <c r="AB282" s="480"/>
      <c r="AC282" s="364"/>
      <c r="AD282" s="364"/>
    </row>
    <row r="283" spans="1:30">
      <c r="A283" s="349">
        <v>280</v>
      </c>
      <c r="B283" s="392"/>
      <c r="C283" s="398"/>
      <c r="D283" s="393"/>
      <c r="E283" s="394"/>
      <c r="F283" s="393"/>
      <c r="G283" s="398"/>
      <c r="H283" s="499"/>
      <c r="I283" s="393"/>
      <c r="J283" s="393"/>
      <c r="K283" s="370"/>
      <c r="L283" s="394"/>
      <c r="M283" s="406"/>
      <c r="N283" s="526"/>
      <c r="O283" s="450"/>
      <c r="P283" s="442"/>
      <c r="Q283" s="451"/>
      <c r="R283" s="452"/>
      <c r="S283" s="453"/>
      <c r="T283" s="453"/>
      <c r="U283" s="453"/>
      <c r="V283" s="453"/>
      <c r="W283" s="453"/>
      <c r="X283" s="453"/>
      <c r="Y283" s="361"/>
      <c r="Z283" s="361"/>
      <c r="AA283" s="521"/>
      <c r="AB283" s="480"/>
      <c r="AC283" s="364"/>
      <c r="AD283" s="364"/>
    </row>
    <row r="284" spans="1:30">
      <c r="A284" s="349">
        <v>281</v>
      </c>
      <c r="B284" s="446"/>
      <c r="C284" s="448"/>
      <c r="D284" s="364"/>
      <c r="E284" s="475"/>
      <c r="F284" s="393"/>
      <c r="G284" s="398"/>
      <c r="H284" s="499"/>
      <c r="I284" s="393"/>
      <c r="J284" s="393"/>
      <c r="K284" s="370"/>
      <c r="L284" s="500"/>
      <c r="M284" s="501"/>
      <c r="N284" s="526"/>
      <c r="O284" s="450"/>
      <c r="P284" s="442"/>
      <c r="Q284" s="451"/>
      <c r="R284" s="452"/>
      <c r="S284" s="453"/>
      <c r="T284" s="453"/>
      <c r="U284" s="453"/>
      <c r="V284" s="453"/>
      <c r="W284" s="453"/>
      <c r="X284" s="453"/>
      <c r="Y284" s="361"/>
      <c r="Z284" s="361"/>
      <c r="AA284" s="521"/>
      <c r="AB284" s="480"/>
      <c r="AC284" s="364"/>
      <c r="AD284" s="364"/>
    </row>
    <row r="285" spans="1:30">
      <c r="A285" s="349">
        <v>282</v>
      </c>
      <c r="B285" s="392"/>
      <c r="C285" s="398"/>
      <c r="D285" s="393"/>
      <c r="E285" s="394"/>
      <c r="F285" s="393"/>
      <c r="G285" s="398"/>
      <c r="H285" s="395"/>
      <c r="I285" s="393"/>
      <c r="J285" s="393"/>
      <c r="K285" s="502"/>
      <c r="L285" s="394"/>
      <c r="M285" s="406"/>
      <c r="N285" s="526"/>
      <c r="O285" s="450"/>
      <c r="P285" s="442"/>
      <c r="Q285" s="451"/>
      <c r="R285" s="452"/>
      <c r="S285" s="453"/>
      <c r="T285" s="453"/>
      <c r="U285" s="453"/>
      <c r="V285" s="453"/>
      <c r="W285" s="453"/>
      <c r="X285" s="453"/>
      <c r="Y285" s="361"/>
      <c r="Z285" s="361"/>
      <c r="AA285" s="521"/>
      <c r="AB285" s="480"/>
      <c r="AC285" s="364"/>
      <c r="AD285" s="364"/>
    </row>
    <row r="286" spans="1:30" ht="15.75">
      <c r="A286" s="349">
        <v>283</v>
      </c>
      <c r="B286" s="438"/>
      <c r="C286" s="436"/>
      <c r="D286" s="435"/>
      <c r="E286" s="439"/>
      <c r="F286" s="361"/>
      <c r="G286" s="388"/>
      <c r="H286" s="391"/>
      <c r="I286" s="361"/>
      <c r="J286" s="361"/>
      <c r="K286" s="354"/>
      <c r="L286" s="458"/>
      <c r="M286" s="459"/>
      <c r="N286" s="481"/>
      <c r="O286" s="442"/>
      <c r="P286" s="442"/>
      <c r="Q286" s="443"/>
      <c r="R286" s="444"/>
      <c r="S286" s="445"/>
      <c r="T286" s="445"/>
      <c r="U286" s="445"/>
      <c r="V286" s="445"/>
      <c r="W286" s="445"/>
      <c r="X286" s="445"/>
      <c r="Y286" s="364"/>
      <c r="Z286" s="361"/>
      <c r="AA286" s="521"/>
      <c r="AB286" s="480"/>
      <c r="AC286" s="352"/>
      <c r="AD286" s="352"/>
    </row>
    <row r="287" spans="1:30">
      <c r="A287" s="349">
        <v>284</v>
      </c>
      <c r="B287" s="438"/>
      <c r="C287" s="436"/>
      <c r="D287" s="435"/>
      <c r="E287" s="439"/>
      <c r="F287" s="361"/>
      <c r="G287" s="436"/>
      <c r="H287" s="391"/>
      <c r="I287" s="361"/>
      <c r="J287" s="361"/>
      <c r="K287" s="354"/>
      <c r="L287" s="200"/>
      <c r="M287" s="441"/>
      <c r="N287" s="481"/>
      <c r="O287" s="442"/>
      <c r="P287" s="442"/>
      <c r="Q287" s="443"/>
      <c r="R287" s="444"/>
      <c r="S287" s="445"/>
      <c r="T287" s="445"/>
      <c r="U287" s="445"/>
      <c r="V287" s="445"/>
      <c r="W287" s="445"/>
      <c r="X287" s="445"/>
      <c r="Y287" s="361"/>
      <c r="Z287" s="361"/>
      <c r="AA287" s="521"/>
      <c r="AB287" s="480"/>
      <c r="AC287" s="352"/>
      <c r="AD287" s="352"/>
    </row>
    <row r="288" spans="1:30">
      <c r="A288" s="349">
        <v>285</v>
      </c>
      <c r="B288" s="438"/>
      <c r="C288" s="436"/>
      <c r="D288" s="435"/>
      <c r="E288" s="439"/>
      <c r="F288" s="361"/>
      <c r="G288" s="388"/>
      <c r="H288" s="457"/>
      <c r="I288" s="480"/>
      <c r="J288" s="480"/>
      <c r="K288" s="354"/>
      <c r="L288" s="476"/>
      <c r="M288" s="477"/>
      <c r="N288" s="481"/>
      <c r="O288" s="442"/>
      <c r="P288" s="442"/>
      <c r="Q288" s="443"/>
      <c r="R288" s="444"/>
      <c r="S288" s="445"/>
      <c r="T288" s="445"/>
      <c r="U288" s="445"/>
      <c r="V288" s="445"/>
      <c r="W288" s="445"/>
      <c r="X288" s="445"/>
      <c r="Y288" s="361"/>
      <c r="Z288" s="361"/>
      <c r="AA288" s="521"/>
      <c r="AB288" s="480"/>
      <c r="AC288" s="352"/>
      <c r="AD288" s="352"/>
    </row>
    <row r="289" spans="1:30">
      <c r="A289" s="349">
        <v>286</v>
      </c>
      <c r="B289" s="438"/>
      <c r="C289" s="388"/>
      <c r="D289" s="361"/>
      <c r="E289" s="439"/>
      <c r="F289" s="361"/>
      <c r="G289" s="388"/>
      <c r="H289" s="457"/>
      <c r="I289" s="480"/>
      <c r="J289" s="480"/>
      <c r="K289" s="354"/>
      <c r="L289" s="476"/>
      <c r="M289" s="477"/>
      <c r="N289" s="481"/>
      <c r="O289" s="442"/>
      <c r="P289" s="442"/>
      <c r="Q289" s="443"/>
      <c r="R289" s="444"/>
      <c r="S289" s="445"/>
      <c r="T289" s="445"/>
      <c r="U289" s="445"/>
      <c r="V289" s="445"/>
      <c r="W289" s="445"/>
      <c r="X289" s="445"/>
      <c r="Y289" s="364"/>
      <c r="Z289" s="361"/>
      <c r="AA289" s="521"/>
      <c r="AB289" s="480"/>
      <c r="AC289" s="352"/>
      <c r="AD289" s="352"/>
    </row>
    <row r="290" spans="1:30">
      <c r="A290" s="349">
        <v>287</v>
      </c>
      <c r="B290" s="387"/>
      <c r="C290" s="388"/>
      <c r="D290" s="361"/>
      <c r="E290" s="371"/>
      <c r="F290" s="361"/>
      <c r="G290" s="388"/>
      <c r="H290" s="390"/>
      <c r="I290" s="361"/>
      <c r="J290" s="361"/>
      <c r="K290" s="354"/>
      <c r="L290" s="371"/>
      <c r="M290" s="381"/>
      <c r="N290" s="481"/>
      <c r="O290" s="442"/>
      <c r="P290" s="442"/>
      <c r="Q290" s="443"/>
      <c r="R290" s="444"/>
      <c r="S290" s="445"/>
      <c r="T290" s="445"/>
      <c r="U290" s="445"/>
      <c r="V290" s="445"/>
      <c r="W290" s="445"/>
      <c r="X290" s="445"/>
      <c r="Y290" s="364"/>
      <c r="Z290" s="361"/>
      <c r="AA290" s="521"/>
      <c r="AB290" s="480"/>
      <c r="AC290" s="352"/>
      <c r="AD290" s="352"/>
    </row>
    <row r="291" spans="1:30">
      <c r="A291" s="349">
        <v>288</v>
      </c>
      <c r="B291" s="387"/>
      <c r="C291" s="388"/>
      <c r="D291" s="361"/>
      <c r="E291" s="371"/>
      <c r="F291" s="361"/>
      <c r="G291" s="388"/>
      <c r="H291" s="390"/>
      <c r="I291" s="361"/>
      <c r="J291" s="361"/>
      <c r="K291" s="354"/>
      <c r="L291" s="371"/>
      <c r="M291" s="381"/>
      <c r="N291" s="481"/>
      <c r="O291" s="442"/>
      <c r="P291" s="442"/>
      <c r="Q291" s="443"/>
      <c r="R291" s="444"/>
      <c r="S291" s="445"/>
      <c r="T291" s="445"/>
      <c r="U291" s="445"/>
      <c r="V291" s="445"/>
      <c r="W291" s="445"/>
      <c r="X291" s="445"/>
      <c r="Y291" s="364"/>
      <c r="Z291" s="361"/>
      <c r="AA291" s="521"/>
      <c r="AB291" s="480"/>
      <c r="AC291" s="352"/>
      <c r="AD291" s="352"/>
    </row>
    <row r="292" spans="1:30">
      <c r="A292" s="349">
        <v>289</v>
      </c>
      <c r="B292" s="387"/>
      <c r="C292" s="388"/>
      <c r="D292" s="361"/>
      <c r="E292" s="371"/>
      <c r="F292" s="361"/>
      <c r="G292" s="388"/>
      <c r="H292" s="390"/>
      <c r="I292" s="361"/>
      <c r="J292" s="361"/>
      <c r="K292" s="407"/>
      <c r="L292" s="371"/>
      <c r="M292" s="381"/>
      <c r="N292" s="481"/>
      <c r="O292" s="442"/>
      <c r="P292" s="442"/>
      <c r="Q292" s="443"/>
      <c r="R292" s="444"/>
      <c r="S292" s="445"/>
      <c r="T292" s="445"/>
      <c r="U292" s="445"/>
      <c r="V292" s="445"/>
      <c r="W292" s="445"/>
      <c r="X292" s="445"/>
      <c r="Y292" s="361"/>
      <c r="Z292" s="361"/>
      <c r="AA292" s="521"/>
      <c r="AB292" s="480"/>
      <c r="AC292" s="435"/>
      <c r="AD292" s="435"/>
    </row>
    <row r="293" spans="1:30">
      <c r="A293" s="349">
        <v>290</v>
      </c>
      <c r="B293" s="387"/>
      <c r="C293" s="388"/>
      <c r="D293" s="361"/>
      <c r="E293" s="371"/>
      <c r="F293" s="361"/>
      <c r="G293" s="388"/>
      <c r="H293" s="390"/>
      <c r="I293" s="361"/>
      <c r="J293" s="361"/>
      <c r="K293" s="354"/>
      <c r="L293" s="371"/>
      <c r="M293" s="381"/>
      <c r="N293" s="481"/>
      <c r="O293" s="442"/>
      <c r="P293" s="442"/>
      <c r="Q293" s="443"/>
      <c r="R293" s="444"/>
      <c r="S293" s="445"/>
      <c r="T293" s="445"/>
      <c r="U293" s="445"/>
      <c r="V293" s="445"/>
      <c r="W293" s="445"/>
      <c r="X293" s="445"/>
      <c r="Y293" s="364"/>
      <c r="Z293" s="361"/>
      <c r="AA293" s="521"/>
      <c r="AB293" s="480"/>
      <c r="AC293" s="352"/>
      <c r="AD293" s="352"/>
    </row>
    <row r="294" spans="1:30">
      <c r="A294" s="349">
        <v>291</v>
      </c>
      <c r="B294" s="387"/>
      <c r="C294" s="388"/>
      <c r="D294" s="361"/>
      <c r="E294" s="371"/>
      <c r="F294" s="361"/>
      <c r="G294" s="388"/>
      <c r="H294" s="390"/>
      <c r="I294" s="361"/>
      <c r="J294" s="361"/>
      <c r="K294" s="407"/>
      <c r="L294" s="371"/>
      <c r="M294" s="381"/>
      <c r="N294" s="481"/>
      <c r="O294" s="442"/>
      <c r="P294" s="442"/>
      <c r="Q294" s="443"/>
      <c r="R294" s="444"/>
      <c r="S294" s="445"/>
      <c r="T294" s="445"/>
      <c r="U294" s="445"/>
      <c r="V294" s="445"/>
      <c r="W294" s="445"/>
      <c r="X294" s="445"/>
      <c r="Y294" s="361"/>
      <c r="Z294" s="361"/>
      <c r="AA294" s="521"/>
      <c r="AB294" s="480"/>
      <c r="AC294" s="352"/>
      <c r="AD294" s="352"/>
    </row>
    <row r="295" spans="1:30">
      <c r="A295" s="349">
        <v>292</v>
      </c>
      <c r="B295" s="387"/>
      <c r="C295" s="388"/>
      <c r="D295" s="361"/>
      <c r="E295" s="371"/>
      <c r="F295" s="361"/>
      <c r="G295" s="388"/>
      <c r="H295" s="390"/>
      <c r="I295" s="361"/>
      <c r="J295" s="361"/>
      <c r="K295" s="407"/>
      <c r="L295" s="371"/>
      <c r="M295" s="381"/>
      <c r="N295" s="481"/>
      <c r="O295" s="442"/>
      <c r="P295" s="442"/>
      <c r="Q295" s="443"/>
      <c r="R295" s="444"/>
      <c r="S295" s="445"/>
      <c r="T295" s="445"/>
      <c r="U295" s="445"/>
      <c r="V295" s="445"/>
      <c r="W295" s="445"/>
      <c r="X295" s="445"/>
      <c r="Y295" s="361"/>
      <c r="Z295" s="361"/>
      <c r="AA295" s="521"/>
      <c r="AB295" s="480"/>
      <c r="AC295" s="352"/>
      <c r="AD295" s="352"/>
    </row>
    <row r="296" spans="1:30">
      <c r="A296" s="349">
        <v>293</v>
      </c>
      <c r="B296" s="387"/>
      <c r="C296" s="388"/>
      <c r="D296" s="361"/>
      <c r="E296" s="371"/>
      <c r="F296" s="361"/>
      <c r="G296" s="388"/>
      <c r="H296" s="390"/>
      <c r="I296" s="361"/>
      <c r="J296" s="361"/>
      <c r="K296" s="354"/>
      <c r="L296" s="371"/>
      <c r="M296" s="381"/>
      <c r="N296" s="481"/>
      <c r="O296" s="442"/>
      <c r="P296" s="442"/>
      <c r="Q296" s="443"/>
      <c r="R296" s="444"/>
      <c r="S296" s="445"/>
      <c r="T296" s="445"/>
      <c r="U296" s="445"/>
      <c r="V296" s="445"/>
      <c r="W296" s="445"/>
      <c r="X296" s="445"/>
      <c r="Y296" s="364"/>
      <c r="Z296" s="361"/>
      <c r="AA296" s="521"/>
      <c r="AB296" s="480"/>
      <c r="AC296" s="352"/>
      <c r="AD296" s="352"/>
    </row>
    <row r="297" spans="1:30">
      <c r="A297" s="349">
        <v>294</v>
      </c>
      <c r="B297" s="387"/>
      <c r="C297" s="503"/>
      <c r="D297" s="401"/>
      <c r="E297" s="455"/>
      <c r="F297" s="457"/>
      <c r="G297" s="388"/>
      <c r="H297" s="457"/>
      <c r="I297" s="480"/>
      <c r="J297" s="480"/>
      <c r="K297" s="354"/>
      <c r="L297" s="200"/>
      <c r="M297" s="441"/>
      <c r="N297" s="481"/>
      <c r="O297" s="442"/>
      <c r="P297" s="442"/>
      <c r="Q297" s="443"/>
      <c r="R297" s="444"/>
      <c r="S297" s="445"/>
      <c r="T297" s="445"/>
      <c r="U297" s="445"/>
      <c r="V297" s="445"/>
      <c r="W297" s="445"/>
      <c r="X297" s="445"/>
      <c r="Y297" s="361"/>
      <c r="Z297" s="361"/>
      <c r="AA297" s="521"/>
      <c r="AB297" s="480"/>
      <c r="AC297" s="352"/>
      <c r="AD297" s="352"/>
    </row>
    <row r="298" spans="1:30">
      <c r="A298" s="349">
        <v>295</v>
      </c>
      <c r="B298" s="387"/>
      <c r="C298" s="504"/>
      <c r="D298" s="353"/>
      <c r="E298" s="371"/>
      <c r="F298" s="353"/>
      <c r="G298" s="388"/>
      <c r="H298" s="353"/>
      <c r="I298" s="504"/>
      <c r="J298" s="504"/>
      <c r="K298" s="505"/>
      <c r="L298" s="371"/>
      <c r="M298" s="381"/>
      <c r="N298" s="528"/>
      <c r="O298" s="506"/>
      <c r="P298" s="442"/>
      <c r="Q298" s="507"/>
      <c r="R298" s="508"/>
      <c r="S298" s="360"/>
      <c r="T298" s="360"/>
      <c r="U298" s="360"/>
      <c r="V298" s="360"/>
      <c r="W298" s="360"/>
      <c r="X298" s="360"/>
      <c r="Y298" s="361"/>
      <c r="Z298" s="361"/>
      <c r="AA298" s="521"/>
      <c r="AB298" s="480"/>
      <c r="AC298" s="352"/>
      <c r="AD298" s="353"/>
    </row>
    <row r="299" spans="1:30" ht="15.75">
      <c r="A299" s="349">
        <v>296</v>
      </c>
      <c r="B299" s="438"/>
      <c r="C299" s="436"/>
      <c r="D299" s="435"/>
      <c r="E299" s="439"/>
      <c r="F299" s="361"/>
      <c r="G299" s="388"/>
      <c r="H299" s="457"/>
      <c r="I299" s="436"/>
      <c r="J299" s="436"/>
      <c r="K299" s="354"/>
      <c r="L299" s="458"/>
      <c r="M299" s="459"/>
      <c r="N299" s="481"/>
      <c r="O299" s="442"/>
      <c r="P299" s="442"/>
      <c r="Q299" s="443"/>
      <c r="R299" s="444"/>
      <c r="S299" s="445"/>
      <c r="T299" s="445"/>
      <c r="U299" s="445"/>
      <c r="V299" s="445"/>
      <c r="W299" s="445"/>
      <c r="X299" s="445"/>
      <c r="Y299" s="361"/>
      <c r="Z299" s="361"/>
      <c r="AA299" s="521"/>
      <c r="AB299" s="480"/>
      <c r="AC299" s="352"/>
      <c r="AD299" s="352"/>
    </row>
    <row r="300" spans="1:30" ht="15.75">
      <c r="A300" s="349">
        <v>297</v>
      </c>
      <c r="B300" s="438"/>
      <c r="C300" s="436"/>
      <c r="D300" s="435"/>
      <c r="E300" s="439"/>
      <c r="F300" s="361"/>
      <c r="G300" s="388"/>
      <c r="H300" s="390"/>
      <c r="I300" s="436"/>
      <c r="J300" s="436"/>
      <c r="K300" s="354"/>
      <c r="L300" s="458"/>
      <c r="M300" s="459"/>
      <c r="N300" s="481"/>
      <c r="O300" s="442"/>
      <c r="P300" s="442"/>
      <c r="Q300" s="443"/>
      <c r="R300" s="444"/>
      <c r="S300" s="445"/>
      <c r="T300" s="445"/>
      <c r="U300" s="445"/>
      <c r="V300" s="445"/>
      <c r="W300" s="445"/>
      <c r="X300" s="445"/>
      <c r="Y300" s="364"/>
      <c r="Z300" s="361"/>
      <c r="AA300" s="521"/>
      <c r="AB300" s="480"/>
      <c r="AC300" s="352"/>
      <c r="AD300" s="352"/>
    </row>
    <row r="301" spans="1:30">
      <c r="A301" s="349">
        <v>298</v>
      </c>
      <c r="B301" s="438"/>
      <c r="C301" s="436"/>
      <c r="D301" s="435"/>
      <c r="E301" s="439"/>
      <c r="F301" s="457"/>
      <c r="G301" s="388"/>
      <c r="H301" s="457"/>
      <c r="I301" s="480"/>
      <c r="J301" s="480"/>
      <c r="K301" s="354"/>
      <c r="L301" s="476"/>
      <c r="M301" s="477"/>
      <c r="N301" s="481"/>
      <c r="O301" s="442"/>
      <c r="P301" s="442"/>
      <c r="Q301" s="443"/>
      <c r="R301" s="444"/>
      <c r="S301" s="445"/>
      <c r="T301" s="445"/>
      <c r="U301" s="445"/>
      <c r="V301" s="445"/>
      <c r="W301" s="445"/>
      <c r="X301" s="445"/>
      <c r="Y301" s="364"/>
      <c r="Z301" s="361"/>
      <c r="AA301" s="521"/>
      <c r="AB301" s="480"/>
      <c r="AC301" s="352"/>
      <c r="AD301" s="352"/>
    </row>
    <row r="302" spans="1:30">
      <c r="A302" s="349">
        <v>299</v>
      </c>
      <c r="B302" s="438"/>
      <c r="C302" s="361"/>
      <c r="D302" s="435"/>
      <c r="E302" s="439"/>
      <c r="F302" s="435"/>
      <c r="G302" s="436"/>
      <c r="H302" s="457"/>
      <c r="I302" s="480"/>
      <c r="J302" s="480"/>
      <c r="K302" s="354"/>
      <c r="L302" s="200"/>
      <c r="M302" s="441"/>
      <c r="N302" s="481"/>
      <c r="O302" s="442"/>
      <c r="P302" s="442"/>
      <c r="Q302" s="443"/>
      <c r="R302" s="444"/>
      <c r="S302" s="445"/>
      <c r="T302" s="445"/>
      <c r="U302" s="445"/>
      <c r="V302" s="445"/>
      <c r="W302" s="445"/>
      <c r="X302" s="445"/>
      <c r="Y302" s="361"/>
      <c r="Z302" s="361"/>
      <c r="AA302" s="521"/>
      <c r="AB302" s="480"/>
      <c r="AC302" s="352"/>
      <c r="AD302" s="352"/>
    </row>
    <row r="303" spans="1:30">
      <c r="A303" s="349">
        <v>300</v>
      </c>
      <c r="B303" s="387"/>
      <c r="C303" s="361"/>
      <c r="D303" s="361"/>
      <c r="E303" s="447"/>
      <c r="F303" s="361"/>
      <c r="G303" s="388"/>
      <c r="H303" s="509"/>
      <c r="I303" s="364"/>
      <c r="J303" s="364"/>
      <c r="K303" s="370"/>
      <c r="L303" s="510"/>
      <c r="M303" s="511"/>
      <c r="N303" s="526"/>
      <c r="O303" s="442"/>
      <c r="P303" s="450"/>
      <c r="Q303" s="451"/>
      <c r="R303" s="452"/>
      <c r="S303" s="453"/>
      <c r="T303" s="453"/>
      <c r="U303" s="453"/>
      <c r="V303" s="453"/>
      <c r="W303" s="453"/>
      <c r="X303" s="453"/>
      <c r="Y303" s="361"/>
      <c r="Z303" s="361"/>
      <c r="AA303" s="521"/>
      <c r="AB303" s="480"/>
      <c r="AC303" s="352"/>
      <c r="AD303" s="352"/>
    </row>
    <row r="304" spans="1:30">
      <c r="A304" s="349">
        <v>301</v>
      </c>
      <c r="B304" s="387"/>
      <c r="C304" s="361"/>
      <c r="D304" s="361"/>
      <c r="E304" s="447"/>
      <c r="F304" s="361"/>
      <c r="G304" s="388"/>
      <c r="H304" s="509"/>
      <c r="I304" s="364"/>
      <c r="J304" s="364"/>
      <c r="K304" s="370"/>
      <c r="L304" s="413"/>
      <c r="M304" s="414"/>
      <c r="N304" s="526"/>
      <c r="O304" s="442"/>
      <c r="P304" s="450"/>
      <c r="Q304" s="451"/>
      <c r="R304" s="452"/>
      <c r="S304" s="453"/>
      <c r="T304" s="453"/>
      <c r="U304" s="453"/>
      <c r="V304" s="453"/>
      <c r="W304" s="453"/>
      <c r="X304" s="453"/>
      <c r="Y304" s="361"/>
      <c r="Z304" s="361"/>
      <c r="AA304" s="521"/>
      <c r="AB304" s="480"/>
      <c r="AC304" s="352"/>
      <c r="AD304" s="352"/>
    </row>
    <row r="305" spans="1:30">
      <c r="A305" s="349">
        <v>302</v>
      </c>
      <c r="B305" s="387"/>
      <c r="C305" s="361"/>
      <c r="D305" s="361"/>
      <c r="E305" s="439"/>
      <c r="F305" s="361"/>
      <c r="G305" s="388"/>
      <c r="H305" s="457"/>
      <c r="I305" s="480"/>
      <c r="J305" s="480"/>
      <c r="K305" s="354"/>
      <c r="L305" s="200"/>
      <c r="M305" s="441"/>
      <c r="N305" s="481"/>
      <c r="O305" s="442"/>
      <c r="P305" s="442"/>
      <c r="Q305" s="443"/>
      <c r="R305" s="444"/>
      <c r="S305" s="445"/>
      <c r="T305" s="445"/>
      <c r="U305" s="445"/>
      <c r="V305" s="445"/>
      <c r="W305" s="445"/>
      <c r="X305" s="445"/>
      <c r="Y305" s="364"/>
      <c r="Z305" s="361"/>
      <c r="AA305" s="521"/>
      <c r="AB305" s="480"/>
      <c r="AC305" s="352"/>
      <c r="AD305" s="352"/>
    </row>
    <row r="306" spans="1:30">
      <c r="A306" s="349">
        <v>303</v>
      </c>
      <c r="B306" s="387"/>
      <c r="C306" s="361"/>
      <c r="D306" s="435"/>
      <c r="E306" s="413"/>
      <c r="F306" s="361"/>
      <c r="G306" s="388"/>
      <c r="H306" s="457"/>
      <c r="I306" s="480"/>
      <c r="J306" s="480"/>
      <c r="K306" s="354"/>
      <c r="L306" s="476"/>
      <c r="M306" s="477"/>
      <c r="N306" s="481"/>
      <c r="O306" s="442"/>
      <c r="P306" s="442"/>
      <c r="Q306" s="443"/>
      <c r="R306" s="444"/>
      <c r="S306" s="445"/>
      <c r="T306" s="445"/>
      <c r="U306" s="445"/>
      <c r="V306" s="445"/>
      <c r="W306" s="445"/>
      <c r="X306" s="445"/>
      <c r="Y306" s="361"/>
      <c r="Z306" s="361"/>
      <c r="AA306" s="521"/>
      <c r="AB306" s="480"/>
      <c r="AC306" s="435"/>
      <c r="AD306" s="435"/>
    </row>
    <row r="307" spans="1:30">
      <c r="A307" s="349">
        <v>304</v>
      </c>
      <c r="B307" s="387"/>
      <c r="C307" s="361"/>
      <c r="D307" s="361"/>
      <c r="E307" s="371"/>
      <c r="F307" s="361"/>
      <c r="G307" s="388"/>
      <c r="H307" s="390"/>
      <c r="I307" s="480"/>
      <c r="J307" s="480"/>
      <c r="K307" s="354"/>
      <c r="L307" s="371"/>
      <c r="M307" s="381"/>
      <c r="N307" s="481"/>
      <c r="O307" s="442"/>
      <c r="P307" s="442"/>
      <c r="Q307" s="443"/>
      <c r="R307" s="444"/>
      <c r="S307" s="445"/>
      <c r="T307" s="445"/>
      <c r="U307" s="445"/>
      <c r="V307" s="445"/>
      <c r="W307" s="445"/>
      <c r="X307" s="445"/>
      <c r="Y307" s="361"/>
      <c r="Z307" s="361"/>
      <c r="AA307" s="521"/>
      <c r="AB307" s="480"/>
      <c r="AC307" s="352"/>
      <c r="AD307" s="352"/>
    </row>
    <row r="308" spans="1:30">
      <c r="A308" s="349">
        <v>305</v>
      </c>
      <c r="B308" s="387"/>
      <c r="C308" s="361"/>
      <c r="D308" s="361"/>
      <c r="E308" s="371"/>
      <c r="F308" s="361"/>
      <c r="G308" s="388"/>
      <c r="H308" s="390"/>
      <c r="I308" s="361"/>
      <c r="J308" s="361"/>
      <c r="K308" s="354"/>
      <c r="L308" s="371"/>
      <c r="M308" s="381"/>
      <c r="N308" s="481"/>
      <c r="O308" s="442"/>
      <c r="P308" s="442"/>
      <c r="Q308" s="443"/>
      <c r="R308" s="444"/>
      <c r="S308" s="445"/>
      <c r="T308" s="445"/>
      <c r="U308" s="445"/>
      <c r="V308" s="445"/>
      <c r="W308" s="445"/>
      <c r="X308" s="445"/>
      <c r="Y308" s="364"/>
      <c r="Z308" s="361"/>
      <c r="AA308" s="521"/>
      <c r="AB308" s="480"/>
      <c r="AC308" s="352"/>
      <c r="AD308" s="352"/>
    </row>
    <row r="309" spans="1:30">
      <c r="A309" s="349">
        <v>306</v>
      </c>
      <c r="B309" s="387"/>
      <c r="C309" s="361"/>
      <c r="D309" s="361"/>
      <c r="E309" s="371"/>
      <c r="F309" s="361"/>
      <c r="G309" s="388"/>
      <c r="H309" s="390"/>
      <c r="I309" s="361"/>
      <c r="J309" s="361"/>
      <c r="K309" s="354"/>
      <c r="L309" s="371"/>
      <c r="M309" s="381"/>
      <c r="N309" s="481"/>
      <c r="O309" s="442"/>
      <c r="P309" s="442"/>
      <c r="Q309" s="443"/>
      <c r="R309" s="444"/>
      <c r="S309" s="445"/>
      <c r="T309" s="445"/>
      <c r="U309" s="445"/>
      <c r="V309" s="445"/>
      <c r="W309" s="445"/>
      <c r="X309" s="445"/>
      <c r="Y309" s="361"/>
      <c r="Z309" s="361"/>
      <c r="AA309" s="521"/>
      <c r="AB309" s="480"/>
      <c r="AC309" s="352"/>
      <c r="AD309" s="352"/>
    </row>
    <row r="310" spans="1:30">
      <c r="A310" s="349">
        <v>307</v>
      </c>
      <c r="B310" s="387"/>
      <c r="C310" s="361"/>
      <c r="D310" s="361"/>
      <c r="E310" s="371"/>
      <c r="F310" s="361"/>
      <c r="G310" s="388"/>
      <c r="H310" s="390"/>
      <c r="I310" s="361"/>
      <c r="J310" s="361"/>
      <c r="K310" s="354"/>
      <c r="L310" s="371"/>
      <c r="M310" s="381"/>
      <c r="N310" s="481"/>
      <c r="O310" s="442"/>
      <c r="P310" s="442"/>
      <c r="Q310" s="443"/>
      <c r="R310" s="444"/>
      <c r="S310" s="445"/>
      <c r="T310" s="445"/>
      <c r="U310" s="445"/>
      <c r="V310" s="445"/>
      <c r="W310" s="445"/>
      <c r="X310" s="445"/>
      <c r="Y310" s="361"/>
      <c r="Z310" s="361"/>
      <c r="AA310" s="521"/>
      <c r="AB310" s="480"/>
      <c r="AC310" s="352"/>
      <c r="AD310" s="352"/>
    </row>
    <row r="311" spans="1:30">
      <c r="A311" s="349">
        <v>308</v>
      </c>
      <c r="B311" s="387"/>
      <c r="C311" s="361"/>
      <c r="D311" s="361"/>
      <c r="E311" s="371"/>
      <c r="F311" s="361"/>
      <c r="G311" s="388"/>
      <c r="H311" s="390"/>
      <c r="I311" s="480"/>
      <c r="J311" s="480"/>
      <c r="K311" s="354"/>
      <c r="L311" s="371"/>
      <c r="M311" s="381"/>
      <c r="N311" s="481"/>
      <c r="O311" s="442"/>
      <c r="P311" s="442"/>
      <c r="Q311" s="443"/>
      <c r="R311" s="444"/>
      <c r="S311" s="445"/>
      <c r="T311" s="445"/>
      <c r="U311" s="445"/>
      <c r="V311" s="445"/>
      <c r="W311" s="445"/>
      <c r="X311" s="445"/>
      <c r="Y311" s="361"/>
      <c r="Z311" s="361"/>
      <c r="AA311" s="521"/>
      <c r="AB311" s="480"/>
      <c r="AC311" s="352"/>
      <c r="AD311" s="352"/>
    </row>
    <row r="312" spans="1:30">
      <c r="A312" s="349">
        <v>309</v>
      </c>
      <c r="B312" s="387"/>
      <c r="C312" s="361"/>
      <c r="D312" s="361"/>
      <c r="E312" s="371"/>
      <c r="F312" s="361"/>
      <c r="G312" s="388"/>
      <c r="H312" s="390"/>
      <c r="I312" s="361"/>
      <c r="J312" s="361"/>
      <c r="K312" s="354"/>
      <c r="L312" s="371"/>
      <c r="M312" s="381"/>
      <c r="N312" s="481"/>
      <c r="O312" s="356"/>
      <c r="P312" s="442"/>
      <c r="Q312" s="443"/>
      <c r="R312" s="444"/>
      <c r="S312" s="445"/>
      <c r="T312" s="445"/>
      <c r="U312" s="445"/>
      <c r="V312" s="445"/>
      <c r="W312" s="445"/>
      <c r="X312" s="445"/>
      <c r="Y312" s="361"/>
      <c r="Z312" s="361"/>
      <c r="AA312" s="521"/>
      <c r="AB312" s="480"/>
      <c r="AC312" s="435"/>
      <c r="AD312" s="435"/>
    </row>
    <row r="313" spans="1:30">
      <c r="A313" s="349">
        <v>310</v>
      </c>
      <c r="B313" s="387"/>
      <c r="C313" s="361"/>
      <c r="D313" s="361"/>
      <c r="E313" s="371"/>
      <c r="F313" s="361"/>
      <c r="G313" s="388"/>
      <c r="H313" s="390"/>
      <c r="I313" s="361"/>
      <c r="J313" s="361"/>
      <c r="K313" s="354"/>
      <c r="L313" s="371"/>
      <c r="M313" s="381"/>
      <c r="N313" s="481"/>
      <c r="O313" s="442"/>
      <c r="P313" s="442"/>
      <c r="Q313" s="443"/>
      <c r="R313" s="444"/>
      <c r="S313" s="445"/>
      <c r="T313" s="445"/>
      <c r="U313" s="445"/>
      <c r="V313" s="445"/>
      <c r="W313" s="445"/>
      <c r="X313" s="445"/>
      <c r="Y313" s="361"/>
      <c r="Z313" s="361"/>
      <c r="AA313" s="521"/>
      <c r="AB313" s="480"/>
      <c r="AC313" s="352"/>
      <c r="AD313" s="352"/>
    </row>
    <row r="314" spans="1:30">
      <c r="A314" s="349">
        <v>311</v>
      </c>
      <c r="B314" s="387"/>
      <c r="C314" s="361"/>
      <c r="D314" s="361"/>
      <c r="E314" s="371"/>
      <c r="F314" s="361"/>
      <c r="G314" s="388"/>
      <c r="H314" s="390"/>
      <c r="I314" s="361"/>
      <c r="J314" s="361"/>
      <c r="K314" s="354"/>
      <c r="L314" s="371"/>
      <c r="M314" s="381"/>
      <c r="N314" s="481"/>
      <c r="O314" s="442"/>
      <c r="P314" s="442"/>
      <c r="Q314" s="443"/>
      <c r="R314" s="444"/>
      <c r="S314" s="445"/>
      <c r="T314" s="445"/>
      <c r="U314" s="445"/>
      <c r="V314" s="445"/>
      <c r="W314" s="445"/>
      <c r="X314" s="445"/>
      <c r="Y314" s="364"/>
      <c r="Z314" s="361"/>
      <c r="AA314" s="521"/>
      <c r="AB314" s="480"/>
      <c r="AC314" s="352"/>
      <c r="AD314" s="352"/>
    </row>
    <row r="315" spans="1:30">
      <c r="A315" s="349">
        <v>312</v>
      </c>
      <c r="B315" s="387"/>
      <c r="C315" s="361"/>
      <c r="D315" s="361"/>
      <c r="E315" s="371"/>
      <c r="F315" s="361"/>
      <c r="G315" s="388"/>
      <c r="H315" s="390"/>
      <c r="I315" s="361"/>
      <c r="J315" s="361"/>
      <c r="K315" s="354"/>
      <c r="L315" s="371"/>
      <c r="M315" s="381"/>
      <c r="N315" s="481"/>
      <c r="O315" s="442"/>
      <c r="P315" s="442"/>
      <c r="Q315" s="443"/>
      <c r="R315" s="444"/>
      <c r="S315" s="445"/>
      <c r="T315" s="445"/>
      <c r="U315" s="445"/>
      <c r="V315" s="445"/>
      <c r="W315" s="445"/>
      <c r="X315" s="445"/>
      <c r="Y315" s="361"/>
      <c r="Z315" s="361"/>
      <c r="AA315" s="521"/>
      <c r="AB315" s="480"/>
      <c r="AC315" s="352"/>
      <c r="AD315" s="352"/>
    </row>
    <row r="316" spans="1:30">
      <c r="A316" s="349">
        <v>313</v>
      </c>
      <c r="B316" s="387"/>
      <c r="C316" s="361"/>
      <c r="D316" s="361"/>
      <c r="E316" s="371"/>
      <c r="F316" s="361"/>
      <c r="G316" s="388"/>
      <c r="H316" s="390"/>
      <c r="I316" s="361"/>
      <c r="J316" s="361"/>
      <c r="K316" s="354"/>
      <c r="L316" s="371"/>
      <c r="M316" s="381"/>
      <c r="N316" s="481"/>
      <c r="O316" s="442"/>
      <c r="P316" s="442"/>
      <c r="Q316" s="443"/>
      <c r="R316" s="444"/>
      <c r="S316" s="445"/>
      <c r="T316" s="445"/>
      <c r="U316" s="445"/>
      <c r="V316" s="445"/>
      <c r="W316" s="445"/>
      <c r="X316" s="445"/>
      <c r="Y316" s="361"/>
      <c r="Z316" s="361"/>
      <c r="AA316" s="521"/>
      <c r="AB316" s="480"/>
      <c r="AC316" s="352"/>
      <c r="AD316" s="352"/>
    </row>
    <row r="317" spans="1:30">
      <c r="A317" s="349">
        <v>314</v>
      </c>
      <c r="B317" s="387"/>
      <c r="C317" s="361"/>
      <c r="D317" s="361"/>
      <c r="E317" s="371"/>
      <c r="F317" s="361"/>
      <c r="G317" s="388"/>
      <c r="H317" s="390"/>
      <c r="I317" s="361"/>
      <c r="J317" s="361"/>
      <c r="K317" s="354"/>
      <c r="L317" s="371"/>
      <c r="M317" s="381"/>
      <c r="N317" s="481"/>
      <c r="O317" s="442"/>
      <c r="P317" s="442"/>
      <c r="Q317" s="443"/>
      <c r="R317" s="444"/>
      <c r="S317" s="445"/>
      <c r="T317" s="445"/>
      <c r="U317" s="445"/>
      <c r="V317" s="445"/>
      <c r="W317" s="445"/>
      <c r="X317" s="445"/>
      <c r="Y317" s="361"/>
      <c r="Z317" s="361"/>
      <c r="AA317" s="521"/>
      <c r="AB317" s="480"/>
      <c r="AC317" s="352"/>
      <c r="AD317" s="352"/>
    </row>
    <row r="318" spans="1:30">
      <c r="A318" s="349">
        <v>315</v>
      </c>
      <c r="B318" s="387"/>
      <c r="C318" s="361"/>
      <c r="D318" s="361"/>
      <c r="E318" s="371"/>
      <c r="F318" s="361"/>
      <c r="G318" s="388"/>
      <c r="H318" s="390"/>
      <c r="I318" s="361"/>
      <c r="J318" s="361"/>
      <c r="K318" s="354"/>
      <c r="L318" s="371"/>
      <c r="M318" s="381"/>
      <c r="N318" s="481"/>
      <c r="O318" s="442"/>
      <c r="P318" s="442"/>
      <c r="Q318" s="443"/>
      <c r="R318" s="444"/>
      <c r="S318" s="445"/>
      <c r="T318" s="445"/>
      <c r="U318" s="445"/>
      <c r="V318" s="445"/>
      <c r="W318" s="445"/>
      <c r="X318" s="445"/>
      <c r="Y318" s="364"/>
      <c r="Z318" s="361"/>
      <c r="AA318" s="521"/>
      <c r="AB318" s="480"/>
      <c r="AC318" s="352"/>
      <c r="AD318" s="352"/>
    </row>
    <row r="319" spans="1:30">
      <c r="A319" s="349">
        <v>316</v>
      </c>
      <c r="B319" s="387"/>
      <c r="C319" s="361"/>
      <c r="D319" s="361"/>
      <c r="E319" s="371"/>
      <c r="F319" s="361"/>
      <c r="G319" s="388"/>
      <c r="H319" s="390"/>
      <c r="I319" s="361"/>
      <c r="J319" s="361"/>
      <c r="K319" s="354"/>
      <c r="L319" s="371"/>
      <c r="M319" s="381"/>
      <c r="N319" s="481"/>
      <c r="O319" s="442"/>
      <c r="P319" s="442"/>
      <c r="Q319" s="443"/>
      <c r="R319" s="444"/>
      <c r="S319" s="445"/>
      <c r="T319" s="445"/>
      <c r="U319" s="445"/>
      <c r="V319" s="445"/>
      <c r="W319" s="445"/>
      <c r="X319" s="445"/>
      <c r="Y319" s="361"/>
      <c r="Z319" s="361"/>
      <c r="AA319" s="521"/>
      <c r="AB319" s="480"/>
      <c r="AC319" s="352"/>
      <c r="AD319" s="352"/>
    </row>
    <row r="320" spans="1:30">
      <c r="A320" s="349">
        <v>317</v>
      </c>
      <c r="B320" s="387"/>
      <c r="C320" s="361"/>
      <c r="D320" s="361"/>
      <c r="E320" s="371"/>
      <c r="F320" s="361"/>
      <c r="G320" s="388"/>
      <c r="H320" s="391"/>
      <c r="I320" s="361"/>
      <c r="J320" s="361"/>
      <c r="K320" s="354"/>
      <c r="L320" s="371"/>
      <c r="M320" s="381"/>
      <c r="N320" s="481"/>
      <c r="O320" s="442"/>
      <c r="P320" s="442"/>
      <c r="Q320" s="443"/>
      <c r="R320" s="444"/>
      <c r="S320" s="445"/>
      <c r="T320" s="445"/>
      <c r="U320" s="445"/>
      <c r="V320" s="445"/>
      <c r="W320" s="445"/>
      <c r="X320" s="445"/>
      <c r="Y320" s="361"/>
      <c r="Z320" s="361"/>
      <c r="AA320" s="521"/>
      <c r="AB320" s="480"/>
      <c r="AC320" s="352"/>
      <c r="AD320" s="352"/>
    </row>
    <row r="321" spans="1:30">
      <c r="A321" s="349">
        <v>318</v>
      </c>
      <c r="B321" s="387"/>
      <c r="C321" s="361"/>
      <c r="D321" s="361"/>
      <c r="E321" s="371"/>
      <c r="F321" s="361"/>
      <c r="G321" s="388"/>
      <c r="H321" s="391"/>
      <c r="I321" s="361"/>
      <c r="J321" s="361"/>
      <c r="K321" s="354"/>
      <c r="L321" s="371"/>
      <c r="M321" s="381"/>
      <c r="N321" s="481"/>
      <c r="O321" s="442"/>
      <c r="P321" s="442"/>
      <c r="Q321" s="443"/>
      <c r="R321" s="444"/>
      <c r="S321" s="445"/>
      <c r="T321" s="445"/>
      <c r="U321" s="445"/>
      <c r="V321" s="445"/>
      <c r="W321" s="445"/>
      <c r="X321" s="445"/>
      <c r="Y321" s="361"/>
      <c r="Z321" s="361"/>
      <c r="AA321" s="521"/>
      <c r="AB321" s="480"/>
      <c r="AC321" s="352"/>
      <c r="AD321" s="352"/>
    </row>
    <row r="322" spans="1:30">
      <c r="A322" s="349">
        <v>319</v>
      </c>
      <c r="B322" s="387"/>
      <c r="C322" s="361"/>
      <c r="D322" s="361"/>
      <c r="E322" s="371"/>
      <c r="F322" s="361"/>
      <c r="G322" s="388"/>
      <c r="H322" s="391"/>
      <c r="I322" s="361"/>
      <c r="J322" s="361"/>
      <c r="K322" s="354"/>
      <c r="L322" s="371"/>
      <c r="M322" s="381"/>
      <c r="N322" s="481"/>
      <c r="O322" s="442"/>
      <c r="P322" s="442"/>
      <c r="Q322" s="443"/>
      <c r="R322" s="444"/>
      <c r="S322" s="445"/>
      <c r="T322" s="445"/>
      <c r="U322" s="445"/>
      <c r="V322" s="445"/>
      <c r="W322" s="445"/>
      <c r="X322" s="445"/>
      <c r="Y322" s="361"/>
      <c r="Z322" s="361"/>
      <c r="AA322" s="521"/>
      <c r="AB322" s="480"/>
      <c r="AC322" s="352"/>
      <c r="AD322" s="352"/>
    </row>
    <row r="323" spans="1:30">
      <c r="A323" s="349">
        <v>320</v>
      </c>
      <c r="B323" s="387"/>
      <c r="C323" s="436"/>
      <c r="D323" s="435"/>
      <c r="E323" s="439"/>
      <c r="F323" s="361"/>
      <c r="G323" s="388"/>
      <c r="H323" s="391"/>
      <c r="I323" s="480"/>
      <c r="J323" s="480"/>
      <c r="K323" s="354"/>
      <c r="L323" s="476"/>
      <c r="M323" s="477"/>
      <c r="N323" s="481"/>
      <c r="O323" s="442"/>
      <c r="P323" s="442"/>
      <c r="Q323" s="443"/>
      <c r="R323" s="444"/>
      <c r="S323" s="445"/>
      <c r="T323" s="445"/>
      <c r="U323" s="445"/>
      <c r="V323" s="445"/>
      <c r="W323" s="445"/>
      <c r="X323" s="445"/>
      <c r="Y323" s="361"/>
      <c r="Z323" s="361"/>
      <c r="AA323" s="521"/>
      <c r="AB323" s="480"/>
      <c r="AC323" s="352"/>
      <c r="AD323" s="352"/>
    </row>
    <row r="324" spans="1:30" ht="15.75">
      <c r="A324" s="349">
        <v>321</v>
      </c>
      <c r="B324" s="438"/>
      <c r="C324" s="435"/>
      <c r="D324" s="435"/>
      <c r="E324" s="439"/>
      <c r="F324" s="361"/>
      <c r="G324" s="388"/>
      <c r="H324" s="391"/>
      <c r="I324" s="436"/>
      <c r="J324" s="436"/>
      <c r="K324" s="354"/>
      <c r="L324" s="458"/>
      <c r="M324" s="459"/>
      <c r="N324" s="481"/>
      <c r="O324" s="442"/>
      <c r="P324" s="442"/>
      <c r="Q324" s="443"/>
      <c r="R324" s="444"/>
      <c r="S324" s="445"/>
      <c r="T324" s="445"/>
      <c r="U324" s="445"/>
      <c r="V324" s="445"/>
      <c r="W324" s="445"/>
      <c r="X324" s="445"/>
      <c r="Y324" s="361"/>
      <c r="Z324" s="361"/>
      <c r="AA324" s="521"/>
      <c r="AB324" s="480"/>
      <c r="AC324" s="352"/>
      <c r="AD324" s="352"/>
    </row>
    <row r="325" spans="1:30">
      <c r="A325" s="349">
        <v>322</v>
      </c>
      <c r="B325" s="438"/>
      <c r="C325" s="436"/>
      <c r="D325" s="435"/>
      <c r="E325" s="439"/>
      <c r="F325" s="361"/>
      <c r="G325" s="388"/>
      <c r="H325" s="391"/>
      <c r="I325" s="436"/>
      <c r="J325" s="436"/>
      <c r="K325" s="354"/>
      <c r="L325" s="200"/>
      <c r="M325" s="441"/>
      <c r="N325" s="481"/>
      <c r="O325" s="442"/>
      <c r="P325" s="442"/>
      <c r="Q325" s="443"/>
      <c r="R325" s="444"/>
      <c r="S325" s="465"/>
      <c r="T325" s="445"/>
      <c r="U325" s="445"/>
      <c r="V325" s="445"/>
      <c r="W325" s="445"/>
      <c r="X325" s="445"/>
      <c r="Y325" s="361"/>
      <c r="Z325" s="361"/>
      <c r="AA325" s="521"/>
      <c r="AB325" s="480"/>
      <c r="AC325" s="352"/>
      <c r="AD325" s="352"/>
    </row>
    <row r="326" spans="1:30" ht="15.75">
      <c r="A326" s="349">
        <v>323</v>
      </c>
      <c r="B326" s="438"/>
      <c r="C326" s="436"/>
      <c r="D326" s="435"/>
      <c r="E326" s="439"/>
      <c r="F326" s="361"/>
      <c r="G326" s="388"/>
      <c r="H326" s="391"/>
      <c r="I326" s="436"/>
      <c r="J326" s="436"/>
      <c r="K326" s="354"/>
      <c r="L326" s="458"/>
      <c r="M326" s="459"/>
      <c r="N326" s="481"/>
      <c r="O326" s="442"/>
      <c r="P326" s="442"/>
      <c r="Q326" s="443"/>
      <c r="R326" s="444"/>
      <c r="S326" s="445"/>
      <c r="T326" s="445"/>
      <c r="U326" s="445"/>
      <c r="V326" s="445"/>
      <c r="W326" s="445"/>
      <c r="X326" s="445"/>
      <c r="Y326" s="361"/>
      <c r="Z326" s="361"/>
      <c r="AA326" s="521"/>
      <c r="AB326" s="480"/>
      <c r="AC326" s="352"/>
      <c r="AD326" s="352"/>
    </row>
    <row r="327" spans="1:30">
      <c r="A327" s="349">
        <v>324</v>
      </c>
      <c r="B327" s="387"/>
      <c r="C327" s="361"/>
      <c r="D327" s="361"/>
      <c r="E327" s="371"/>
      <c r="F327" s="361"/>
      <c r="G327" s="388"/>
      <c r="H327" s="390"/>
      <c r="I327" s="361"/>
      <c r="J327" s="361"/>
      <c r="K327" s="407"/>
      <c r="L327" s="371"/>
      <c r="M327" s="381"/>
      <c r="N327" s="481"/>
      <c r="O327" s="442"/>
      <c r="P327" s="442"/>
      <c r="Q327" s="443"/>
      <c r="R327" s="444"/>
      <c r="S327" s="445"/>
      <c r="T327" s="445"/>
      <c r="U327" s="445"/>
      <c r="V327" s="445"/>
      <c r="W327" s="445"/>
      <c r="X327" s="445"/>
      <c r="Y327" s="361"/>
      <c r="Z327" s="361"/>
      <c r="AA327" s="521"/>
      <c r="AB327" s="480"/>
      <c r="AC327" s="352"/>
      <c r="AD327" s="352"/>
    </row>
    <row r="328" spans="1:30">
      <c r="A328" s="349">
        <v>325</v>
      </c>
      <c r="B328" s="387"/>
      <c r="C328" s="361"/>
      <c r="D328" s="361"/>
      <c r="E328" s="371"/>
      <c r="F328" s="361"/>
      <c r="G328" s="388"/>
      <c r="H328" s="390"/>
      <c r="I328" s="361"/>
      <c r="J328" s="361"/>
      <c r="K328" s="407"/>
      <c r="L328" s="371"/>
      <c r="M328" s="381"/>
      <c r="N328" s="481"/>
      <c r="O328" s="442"/>
      <c r="P328" s="442"/>
      <c r="Q328" s="443"/>
      <c r="R328" s="444"/>
      <c r="S328" s="445"/>
      <c r="T328" s="445"/>
      <c r="U328" s="445"/>
      <c r="V328" s="445"/>
      <c r="W328" s="445"/>
      <c r="X328" s="445"/>
      <c r="Y328" s="364"/>
      <c r="Z328" s="361"/>
      <c r="AA328" s="521"/>
      <c r="AB328" s="480"/>
      <c r="AC328" s="352"/>
      <c r="AD328" s="352"/>
    </row>
    <row r="329" spans="1:30">
      <c r="A329" s="349">
        <v>326</v>
      </c>
      <c r="B329" s="387"/>
      <c r="C329" s="361"/>
      <c r="D329" s="361"/>
      <c r="E329" s="371"/>
      <c r="F329" s="361"/>
      <c r="G329" s="388"/>
      <c r="H329" s="390"/>
      <c r="I329" s="361"/>
      <c r="J329" s="361"/>
      <c r="K329" s="407"/>
      <c r="L329" s="371"/>
      <c r="M329" s="381"/>
      <c r="N329" s="481"/>
      <c r="O329" s="442"/>
      <c r="P329" s="442"/>
      <c r="Q329" s="443"/>
      <c r="R329" s="444"/>
      <c r="S329" s="445"/>
      <c r="T329" s="445"/>
      <c r="U329" s="445"/>
      <c r="V329" s="445"/>
      <c r="W329" s="445"/>
      <c r="X329" s="445"/>
      <c r="Y329" s="361"/>
      <c r="Z329" s="361"/>
      <c r="AA329" s="521"/>
      <c r="AB329" s="480"/>
      <c r="AC329" s="352"/>
      <c r="AD329" s="352"/>
    </row>
    <row r="330" spans="1:30">
      <c r="A330" s="349">
        <v>327</v>
      </c>
      <c r="B330" s="387"/>
      <c r="C330" s="361"/>
      <c r="D330" s="361"/>
      <c r="E330" s="371"/>
      <c r="F330" s="361"/>
      <c r="G330" s="388"/>
      <c r="H330" s="390"/>
      <c r="I330" s="480"/>
      <c r="J330" s="480"/>
      <c r="K330" s="407"/>
      <c r="L330" s="371"/>
      <c r="M330" s="381"/>
      <c r="N330" s="481"/>
      <c r="O330" s="442"/>
      <c r="P330" s="442"/>
      <c r="Q330" s="443"/>
      <c r="R330" s="444"/>
      <c r="S330" s="445"/>
      <c r="T330" s="445"/>
      <c r="U330" s="445"/>
      <c r="V330" s="445"/>
      <c r="W330" s="445"/>
      <c r="X330" s="445"/>
      <c r="Y330" s="361"/>
      <c r="Z330" s="361"/>
      <c r="AA330" s="521"/>
      <c r="AB330" s="480"/>
      <c r="AC330" s="435"/>
      <c r="AD330" s="435"/>
    </row>
    <row r="331" spans="1:30">
      <c r="A331" s="349">
        <v>328</v>
      </c>
      <c r="B331" s="387"/>
      <c r="C331" s="361"/>
      <c r="D331" s="361"/>
      <c r="E331" s="371"/>
      <c r="F331" s="361"/>
      <c r="G331" s="388"/>
      <c r="H331" s="390"/>
      <c r="I331" s="361"/>
      <c r="J331" s="361"/>
      <c r="K331" s="407"/>
      <c r="L331" s="371"/>
      <c r="M331" s="381"/>
      <c r="N331" s="481"/>
      <c r="O331" s="442"/>
      <c r="P331" s="442"/>
      <c r="Q331" s="443"/>
      <c r="R331" s="444"/>
      <c r="S331" s="445"/>
      <c r="T331" s="445"/>
      <c r="U331" s="445"/>
      <c r="V331" s="445"/>
      <c r="W331" s="445"/>
      <c r="X331" s="445"/>
      <c r="Y331" s="364"/>
      <c r="Z331" s="361"/>
      <c r="AA331" s="521"/>
      <c r="AB331" s="480"/>
      <c r="AC331" s="352"/>
      <c r="AD331" s="352"/>
    </row>
    <row r="332" spans="1:30">
      <c r="A332" s="349">
        <v>329</v>
      </c>
      <c r="B332" s="387"/>
      <c r="C332" s="361"/>
      <c r="D332" s="361"/>
      <c r="E332" s="371"/>
      <c r="F332" s="361"/>
      <c r="G332" s="388"/>
      <c r="H332" s="390"/>
      <c r="I332" s="361"/>
      <c r="J332" s="361"/>
      <c r="K332" s="407"/>
      <c r="L332" s="371"/>
      <c r="M332" s="381"/>
      <c r="N332" s="481"/>
      <c r="O332" s="442"/>
      <c r="P332" s="442"/>
      <c r="Q332" s="443"/>
      <c r="R332" s="444"/>
      <c r="S332" s="445"/>
      <c r="T332" s="445"/>
      <c r="U332" s="445"/>
      <c r="V332" s="445"/>
      <c r="W332" s="445"/>
      <c r="X332" s="445"/>
      <c r="Y332" s="364"/>
      <c r="Z332" s="361"/>
      <c r="AA332" s="521"/>
      <c r="AB332" s="480"/>
      <c r="AC332" s="352"/>
      <c r="AD332" s="352"/>
    </row>
    <row r="333" spans="1:30">
      <c r="A333" s="349">
        <v>330</v>
      </c>
      <c r="B333" s="387"/>
      <c r="C333" s="361"/>
      <c r="D333" s="361"/>
      <c r="E333" s="371"/>
      <c r="F333" s="361"/>
      <c r="G333" s="388"/>
      <c r="H333" s="390"/>
      <c r="I333" s="361"/>
      <c r="J333" s="361"/>
      <c r="K333" s="407"/>
      <c r="L333" s="371"/>
      <c r="M333" s="381"/>
      <c r="N333" s="481"/>
      <c r="O333" s="442"/>
      <c r="P333" s="442"/>
      <c r="Q333" s="443"/>
      <c r="R333" s="444"/>
      <c r="S333" s="445"/>
      <c r="T333" s="445"/>
      <c r="U333" s="445"/>
      <c r="V333" s="445"/>
      <c r="W333" s="445"/>
      <c r="X333" s="445"/>
      <c r="Y333" s="361"/>
      <c r="Z333" s="361"/>
      <c r="AA333" s="521"/>
      <c r="AB333" s="480"/>
      <c r="AC333" s="352"/>
      <c r="AD333" s="352"/>
    </row>
    <row r="334" spans="1:30">
      <c r="A334" s="349">
        <v>331</v>
      </c>
      <c r="B334" s="387"/>
      <c r="C334" s="361"/>
      <c r="D334" s="361"/>
      <c r="E334" s="371"/>
      <c r="F334" s="361"/>
      <c r="G334" s="388"/>
      <c r="H334" s="390"/>
      <c r="I334" s="361"/>
      <c r="J334" s="361"/>
      <c r="K334" s="407"/>
      <c r="L334" s="371"/>
      <c r="M334" s="381"/>
      <c r="N334" s="481"/>
      <c r="O334" s="442"/>
      <c r="P334" s="442"/>
      <c r="Q334" s="443"/>
      <c r="R334" s="444"/>
      <c r="S334" s="445"/>
      <c r="T334" s="445"/>
      <c r="U334" s="445"/>
      <c r="V334" s="445"/>
      <c r="W334" s="445"/>
      <c r="X334" s="445"/>
      <c r="Y334" s="361"/>
      <c r="Z334" s="361"/>
      <c r="AA334" s="521"/>
      <c r="AB334" s="480"/>
      <c r="AC334" s="352"/>
      <c r="AD334" s="352"/>
    </row>
    <row r="335" spans="1:30">
      <c r="A335" s="349">
        <v>332</v>
      </c>
      <c r="B335" s="387"/>
      <c r="C335" s="361"/>
      <c r="D335" s="361"/>
      <c r="E335" s="371"/>
      <c r="F335" s="361"/>
      <c r="G335" s="388"/>
      <c r="H335" s="390"/>
      <c r="I335" s="361"/>
      <c r="J335" s="361"/>
      <c r="K335" s="407"/>
      <c r="L335" s="371"/>
      <c r="M335" s="381"/>
      <c r="N335" s="481"/>
      <c r="O335" s="442"/>
      <c r="P335" s="442"/>
      <c r="Q335" s="443"/>
      <c r="R335" s="444"/>
      <c r="S335" s="445"/>
      <c r="T335" s="445"/>
      <c r="U335" s="445"/>
      <c r="V335" s="445"/>
      <c r="W335" s="445"/>
      <c r="X335" s="445"/>
      <c r="Y335" s="361"/>
      <c r="Z335" s="361"/>
      <c r="AA335" s="521"/>
      <c r="AB335" s="480"/>
      <c r="AC335" s="352"/>
      <c r="AD335" s="352"/>
    </row>
    <row r="336" spans="1:30">
      <c r="A336" s="349">
        <v>333</v>
      </c>
      <c r="B336" s="387"/>
      <c r="C336" s="361"/>
      <c r="D336" s="361"/>
      <c r="E336" s="371"/>
      <c r="F336" s="361"/>
      <c r="G336" s="388"/>
      <c r="H336" s="390"/>
      <c r="I336" s="361"/>
      <c r="J336" s="361"/>
      <c r="K336" s="407"/>
      <c r="L336" s="371"/>
      <c r="M336" s="381"/>
      <c r="N336" s="481"/>
      <c r="O336" s="442"/>
      <c r="P336" s="442"/>
      <c r="Q336" s="443"/>
      <c r="R336" s="444"/>
      <c r="S336" s="445"/>
      <c r="T336" s="445"/>
      <c r="U336" s="445"/>
      <c r="V336" s="445"/>
      <c r="W336" s="445"/>
      <c r="X336" s="445"/>
      <c r="Y336" s="361"/>
      <c r="Z336" s="361"/>
      <c r="AA336" s="521"/>
      <c r="AB336" s="480"/>
      <c r="AC336" s="352"/>
      <c r="AD336" s="352"/>
    </row>
    <row r="337" spans="1:30">
      <c r="A337" s="349">
        <v>334</v>
      </c>
      <c r="B337" s="387"/>
      <c r="C337" s="361"/>
      <c r="D337" s="361"/>
      <c r="E337" s="371"/>
      <c r="F337" s="361"/>
      <c r="G337" s="388"/>
      <c r="H337" s="390"/>
      <c r="I337" s="361"/>
      <c r="J337" s="361"/>
      <c r="K337" s="407"/>
      <c r="L337" s="371"/>
      <c r="M337" s="381"/>
      <c r="N337" s="481"/>
      <c r="O337" s="442"/>
      <c r="P337" s="442"/>
      <c r="Q337" s="443"/>
      <c r="R337" s="444"/>
      <c r="S337" s="445"/>
      <c r="T337" s="445"/>
      <c r="U337" s="445"/>
      <c r="V337" s="445"/>
      <c r="W337" s="445"/>
      <c r="X337" s="445"/>
      <c r="Y337" s="361"/>
      <c r="Z337" s="361"/>
      <c r="AA337" s="521"/>
      <c r="AB337" s="480"/>
      <c r="AC337" s="435"/>
      <c r="AD337" s="435"/>
    </row>
    <row r="338" spans="1:30">
      <c r="A338" s="349">
        <v>335</v>
      </c>
      <c r="B338" s="387"/>
      <c r="C338" s="361"/>
      <c r="D338" s="361"/>
      <c r="E338" s="371"/>
      <c r="F338" s="361"/>
      <c r="G338" s="388"/>
      <c r="H338" s="390"/>
      <c r="I338" s="361"/>
      <c r="J338" s="361"/>
      <c r="K338" s="407"/>
      <c r="L338" s="371"/>
      <c r="M338" s="381"/>
      <c r="N338" s="481"/>
      <c r="O338" s="442"/>
      <c r="P338" s="442"/>
      <c r="Q338" s="443"/>
      <c r="R338" s="444"/>
      <c r="S338" s="445"/>
      <c r="T338" s="445"/>
      <c r="U338" s="445"/>
      <c r="V338" s="445"/>
      <c r="W338" s="445"/>
      <c r="X338" s="445"/>
      <c r="Y338" s="364"/>
      <c r="Z338" s="361"/>
      <c r="AA338" s="521"/>
      <c r="AB338" s="480"/>
      <c r="AC338" s="352"/>
      <c r="AD338" s="352"/>
    </row>
    <row r="339" spans="1:30">
      <c r="A339" s="349">
        <v>336</v>
      </c>
      <c r="B339" s="387"/>
      <c r="C339" s="361"/>
      <c r="D339" s="361"/>
      <c r="E339" s="371"/>
      <c r="F339" s="361"/>
      <c r="G339" s="388"/>
      <c r="H339" s="390"/>
      <c r="I339" s="361"/>
      <c r="J339" s="361"/>
      <c r="K339" s="407"/>
      <c r="L339" s="371"/>
      <c r="M339" s="381"/>
      <c r="N339" s="481"/>
      <c r="O339" s="442"/>
      <c r="P339" s="442"/>
      <c r="Q339" s="443"/>
      <c r="R339" s="444"/>
      <c r="S339" s="445"/>
      <c r="T339" s="445"/>
      <c r="U339" s="445"/>
      <c r="V339" s="445"/>
      <c r="W339" s="445"/>
      <c r="X339" s="445"/>
      <c r="Y339" s="361"/>
      <c r="Z339" s="361"/>
      <c r="AA339" s="521"/>
      <c r="AB339" s="480"/>
      <c r="AC339" s="352"/>
      <c r="AD339" s="352"/>
    </row>
    <row r="340" spans="1:30">
      <c r="A340" s="349">
        <v>337</v>
      </c>
      <c r="B340" s="387"/>
      <c r="C340" s="361"/>
      <c r="D340" s="361"/>
      <c r="E340" s="371"/>
      <c r="F340" s="361"/>
      <c r="G340" s="388"/>
      <c r="H340" s="390"/>
      <c r="I340" s="361"/>
      <c r="J340" s="361"/>
      <c r="K340" s="407"/>
      <c r="L340" s="371"/>
      <c r="M340" s="381"/>
      <c r="N340" s="481"/>
      <c r="O340" s="442"/>
      <c r="P340" s="442"/>
      <c r="Q340" s="443"/>
      <c r="R340" s="444"/>
      <c r="S340" s="445"/>
      <c r="T340" s="445"/>
      <c r="U340" s="445"/>
      <c r="V340" s="445"/>
      <c r="W340" s="445"/>
      <c r="X340" s="445"/>
      <c r="Y340" s="364"/>
      <c r="Z340" s="361"/>
      <c r="AA340" s="521"/>
      <c r="AB340" s="480"/>
      <c r="AC340" s="352"/>
      <c r="AD340" s="352"/>
    </row>
    <row r="341" spans="1:30">
      <c r="A341" s="349">
        <v>338</v>
      </c>
      <c r="B341" s="387"/>
      <c r="C341" s="361"/>
      <c r="D341" s="361"/>
      <c r="E341" s="371"/>
      <c r="F341" s="361"/>
      <c r="G341" s="388"/>
      <c r="H341" s="390"/>
      <c r="I341" s="361"/>
      <c r="J341" s="361"/>
      <c r="K341" s="407"/>
      <c r="L341" s="371"/>
      <c r="M341" s="381"/>
      <c r="N341" s="481"/>
      <c r="O341" s="442"/>
      <c r="P341" s="442"/>
      <c r="Q341" s="443"/>
      <c r="R341" s="444"/>
      <c r="S341" s="445"/>
      <c r="T341" s="445"/>
      <c r="U341" s="445"/>
      <c r="V341" s="445"/>
      <c r="W341" s="445"/>
      <c r="X341" s="445"/>
      <c r="Y341" s="364"/>
      <c r="Z341" s="361"/>
      <c r="AA341" s="521"/>
      <c r="AB341" s="480"/>
      <c r="AC341" s="352"/>
      <c r="AD341" s="352"/>
    </row>
    <row r="342" spans="1:30">
      <c r="A342" s="349">
        <v>339</v>
      </c>
      <c r="B342" s="387"/>
      <c r="C342" s="361"/>
      <c r="D342" s="361"/>
      <c r="E342" s="371"/>
      <c r="F342" s="361"/>
      <c r="G342" s="388"/>
      <c r="H342" s="390"/>
      <c r="I342" s="361"/>
      <c r="J342" s="361"/>
      <c r="K342" s="407"/>
      <c r="L342" s="371"/>
      <c r="M342" s="381"/>
      <c r="N342" s="481"/>
      <c r="O342" s="442"/>
      <c r="P342" s="442"/>
      <c r="Q342" s="443"/>
      <c r="R342" s="444"/>
      <c r="S342" s="445"/>
      <c r="T342" s="445"/>
      <c r="U342" s="445"/>
      <c r="V342" s="445"/>
      <c r="W342" s="445"/>
      <c r="X342" s="445"/>
      <c r="Y342" s="361"/>
      <c r="Z342" s="361"/>
      <c r="AA342" s="521"/>
      <c r="AB342" s="480"/>
      <c r="AC342" s="352"/>
      <c r="AD342" s="352"/>
    </row>
    <row r="343" spans="1:30">
      <c r="A343" s="349">
        <v>340</v>
      </c>
      <c r="B343" s="438"/>
      <c r="C343" s="436"/>
      <c r="D343" s="435"/>
      <c r="E343" s="476"/>
      <c r="F343" s="435"/>
      <c r="G343" s="436"/>
      <c r="H343" s="457"/>
      <c r="I343" s="480"/>
      <c r="J343" s="480"/>
      <c r="K343" s="354"/>
      <c r="L343" s="200"/>
      <c r="M343" s="441"/>
      <c r="N343" s="481"/>
      <c r="O343" s="442"/>
      <c r="P343" s="442"/>
      <c r="Q343" s="443"/>
      <c r="R343" s="444"/>
      <c r="S343" s="445"/>
      <c r="T343" s="445"/>
      <c r="U343" s="445"/>
      <c r="V343" s="445"/>
      <c r="W343" s="445"/>
      <c r="X343" s="445"/>
      <c r="Y343" s="364"/>
      <c r="Z343" s="361"/>
      <c r="AA343" s="521"/>
      <c r="AB343" s="480"/>
      <c r="AC343" s="352"/>
      <c r="AD343" s="352"/>
    </row>
    <row r="344" spans="1:30">
      <c r="A344" s="349">
        <v>341</v>
      </c>
      <c r="B344" s="438"/>
      <c r="C344" s="436"/>
      <c r="D344" s="435"/>
      <c r="E344" s="476"/>
      <c r="F344" s="435"/>
      <c r="G344" s="436"/>
      <c r="H344" s="457"/>
      <c r="I344" s="480"/>
      <c r="J344" s="480"/>
      <c r="K344" s="354"/>
      <c r="L344" s="200"/>
      <c r="M344" s="441"/>
      <c r="N344" s="481"/>
      <c r="O344" s="442"/>
      <c r="P344" s="442"/>
      <c r="Q344" s="443"/>
      <c r="R344" s="444"/>
      <c r="S344" s="445"/>
      <c r="T344" s="445"/>
      <c r="U344" s="445"/>
      <c r="V344" s="445"/>
      <c r="W344" s="445"/>
      <c r="X344" s="445"/>
      <c r="Y344" s="361"/>
      <c r="Z344" s="361"/>
      <c r="AA344" s="521"/>
      <c r="AB344" s="480"/>
      <c r="AC344" s="352"/>
      <c r="AD344" s="352"/>
    </row>
    <row r="345" spans="1:30">
      <c r="A345" s="349">
        <v>342</v>
      </c>
      <c r="B345" s="438"/>
      <c r="C345" s="436"/>
      <c r="D345" s="435"/>
      <c r="E345" s="439"/>
      <c r="F345" s="435"/>
      <c r="G345" s="436"/>
      <c r="H345" s="457"/>
      <c r="I345" s="440"/>
      <c r="J345" s="440"/>
      <c r="K345" s="354"/>
      <c r="L345" s="439"/>
      <c r="M345" s="484"/>
      <c r="N345" s="481"/>
      <c r="O345" s="442"/>
      <c r="P345" s="442"/>
      <c r="Q345" s="443"/>
      <c r="R345" s="444"/>
      <c r="S345" s="445"/>
      <c r="T345" s="445"/>
      <c r="U345" s="445"/>
      <c r="V345" s="445"/>
      <c r="W345" s="445"/>
      <c r="X345" s="445"/>
      <c r="Y345" s="361"/>
      <c r="Z345" s="361"/>
      <c r="AA345" s="521"/>
      <c r="AB345" s="480"/>
      <c r="AC345" s="352"/>
      <c r="AD345" s="352"/>
    </row>
    <row r="346" spans="1:30" ht="15.75">
      <c r="A346" s="349">
        <v>343</v>
      </c>
      <c r="B346" s="438"/>
      <c r="C346" s="436"/>
      <c r="D346" s="435"/>
      <c r="E346" s="439"/>
      <c r="F346" s="435"/>
      <c r="G346" s="436"/>
      <c r="H346" s="512"/>
      <c r="I346" s="480"/>
      <c r="J346" s="480"/>
      <c r="K346" s="354"/>
      <c r="L346" s="458"/>
      <c r="M346" s="459"/>
      <c r="N346" s="481"/>
      <c r="O346" s="442"/>
      <c r="P346" s="442"/>
      <c r="Q346" s="443"/>
      <c r="R346" s="444"/>
      <c r="S346" s="445"/>
      <c r="T346" s="445"/>
      <c r="U346" s="445"/>
      <c r="V346" s="445"/>
      <c r="W346" s="445"/>
      <c r="X346" s="445"/>
      <c r="Y346" s="364"/>
      <c r="Z346" s="361"/>
      <c r="AA346" s="521"/>
      <c r="AB346" s="480"/>
      <c r="AC346" s="352"/>
      <c r="AD346" s="352"/>
    </row>
    <row r="347" spans="1:30">
      <c r="A347" s="349">
        <v>344</v>
      </c>
      <c r="B347" s="387"/>
      <c r="C347" s="388"/>
      <c r="D347" s="388"/>
      <c r="E347" s="389"/>
      <c r="F347" s="361"/>
      <c r="G347" s="388"/>
      <c r="H347" s="390"/>
      <c r="I347" s="361"/>
      <c r="J347" s="361"/>
      <c r="K347" s="354"/>
      <c r="L347" s="371"/>
      <c r="M347" s="381"/>
      <c r="N347" s="481"/>
      <c r="O347" s="442"/>
      <c r="P347" s="442"/>
      <c r="Q347" s="443"/>
      <c r="R347" s="444"/>
      <c r="S347" s="445"/>
      <c r="T347" s="445"/>
      <c r="U347" s="445"/>
      <c r="V347" s="445"/>
      <c r="W347" s="445"/>
      <c r="X347" s="445"/>
      <c r="Y347" s="361"/>
      <c r="Z347" s="361"/>
      <c r="AA347" s="521"/>
      <c r="AB347" s="480"/>
      <c r="AC347" s="435"/>
      <c r="AD347" s="435"/>
    </row>
    <row r="348" spans="1:30">
      <c r="A348" s="349">
        <v>345</v>
      </c>
      <c r="B348" s="438"/>
      <c r="C348" s="436"/>
      <c r="D348" s="435"/>
      <c r="E348" s="439"/>
      <c r="F348" s="435"/>
      <c r="G348" s="436"/>
      <c r="H348" s="512"/>
      <c r="I348" s="436"/>
      <c r="J348" s="436"/>
      <c r="K348" s="354"/>
      <c r="L348" s="200"/>
      <c r="M348" s="441"/>
      <c r="N348" s="481"/>
      <c r="O348" s="442"/>
      <c r="P348" s="442"/>
      <c r="Q348" s="443"/>
      <c r="R348" s="444"/>
      <c r="S348" s="445"/>
      <c r="T348" s="445"/>
      <c r="U348" s="445"/>
      <c r="V348" s="445"/>
      <c r="W348" s="445"/>
      <c r="X348" s="445"/>
      <c r="Y348" s="361"/>
      <c r="Z348" s="361"/>
      <c r="AA348" s="521"/>
      <c r="AB348" s="480"/>
      <c r="AC348" s="352"/>
      <c r="AD348" s="352"/>
    </row>
    <row r="349" spans="1:30">
      <c r="A349" s="349">
        <v>346</v>
      </c>
      <c r="B349" s="387"/>
      <c r="C349" s="388"/>
      <c r="D349" s="388"/>
      <c r="E349" s="389"/>
      <c r="F349" s="361"/>
      <c r="G349" s="388"/>
      <c r="H349" s="390"/>
      <c r="I349" s="436"/>
      <c r="J349" s="436"/>
      <c r="K349" s="354"/>
      <c r="L349" s="371"/>
      <c r="M349" s="381"/>
      <c r="N349" s="481"/>
      <c r="O349" s="442"/>
      <c r="P349" s="442"/>
      <c r="Q349" s="443"/>
      <c r="R349" s="444"/>
      <c r="S349" s="445"/>
      <c r="T349" s="445"/>
      <c r="U349" s="445"/>
      <c r="V349" s="445"/>
      <c r="W349" s="445"/>
      <c r="X349" s="445"/>
      <c r="Y349" s="361"/>
      <c r="Z349" s="361"/>
      <c r="AA349" s="521"/>
      <c r="AB349" s="480"/>
      <c r="AC349" s="352"/>
      <c r="AD349" s="352"/>
    </row>
    <row r="350" spans="1:30">
      <c r="A350" s="349">
        <v>347</v>
      </c>
      <c r="B350" s="387"/>
      <c r="C350" s="388"/>
      <c r="D350" s="388"/>
      <c r="E350" s="389"/>
      <c r="F350" s="361"/>
      <c r="G350" s="388"/>
      <c r="H350" s="390"/>
      <c r="I350" s="436"/>
      <c r="J350" s="436"/>
      <c r="K350" s="354"/>
      <c r="L350" s="371"/>
      <c r="M350" s="381"/>
      <c r="N350" s="481"/>
      <c r="O350" s="442"/>
      <c r="P350" s="442"/>
      <c r="Q350" s="443"/>
      <c r="R350" s="444"/>
      <c r="S350" s="445"/>
      <c r="T350" s="445"/>
      <c r="U350" s="445"/>
      <c r="V350" s="445"/>
      <c r="W350" s="445"/>
      <c r="X350" s="445"/>
      <c r="Y350" s="361"/>
      <c r="Z350" s="361"/>
      <c r="AA350" s="521"/>
      <c r="AB350" s="480"/>
      <c r="AC350" s="352"/>
      <c r="AD350" s="352"/>
    </row>
    <row r="351" spans="1:30">
      <c r="A351" s="349">
        <v>348</v>
      </c>
      <c r="B351" s="392"/>
      <c r="C351" s="393"/>
      <c r="D351" s="393"/>
      <c r="E351" s="394"/>
      <c r="F351" s="393"/>
      <c r="G351" s="398"/>
      <c r="H351" s="395"/>
      <c r="I351" s="364"/>
      <c r="J351" s="364"/>
      <c r="K351" s="370"/>
      <c r="L351" s="513"/>
      <c r="M351" s="514"/>
      <c r="N351" s="526"/>
      <c r="O351" s="450"/>
      <c r="P351" s="450"/>
      <c r="Q351" s="451"/>
      <c r="R351" s="452"/>
      <c r="S351" s="453"/>
      <c r="T351" s="453"/>
      <c r="U351" s="453"/>
      <c r="V351" s="453"/>
      <c r="W351" s="453"/>
      <c r="X351" s="453"/>
      <c r="Y351" s="364"/>
      <c r="Z351" s="393"/>
      <c r="AA351" s="521"/>
      <c r="AB351" s="480"/>
      <c r="AC351" s="364"/>
      <c r="AD351" s="364"/>
    </row>
    <row r="352" spans="1:30">
      <c r="A352" s="349">
        <v>349</v>
      </c>
      <c r="B352" s="392"/>
      <c r="C352" s="393"/>
      <c r="D352" s="393"/>
      <c r="E352" s="394"/>
      <c r="F352" s="393"/>
      <c r="G352" s="398"/>
      <c r="H352" s="395"/>
      <c r="I352" s="364"/>
      <c r="J352" s="364"/>
      <c r="K352" s="370"/>
      <c r="L352" s="371"/>
      <c r="M352" s="381"/>
      <c r="N352" s="526"/>
      <c r="O352" s="450"/>
      <c r="P352" s="450"/>
      <c r="Q352" s="451"/>
      <c r="R352" s="452"/>
      <c r="S352" s="453"/>
      <c r="T352" s="453"/>
      <c r="U352" s="453"/>
      <c r="V352" s="453"/>
      <c r="W352" s="453"/>
      <c r="X352" s="453"/>
      <c r="Y352" s="364"/>
      <c r="Z352" s="393"/>
      <c r="AA352" s="521"/>
      <c r="AB352" s="480"/>
      <c r="AC352" s="364"/>
      <c r="AD352" s="364"/>
    </row>
    <row r="353" spans="1:30">
      <c r="A353" s="349">
        <v>350</v>
      </c>
      <c r="B353" s="387"/>
      <c r="C353" s="436"/>
      <c r="D353" s="435"/>
      <c r="E353" s="476"/>
      <c r="F353" s="361"/>
      <c r="G353" s="388"/>
      <c r="H353" s="457"/>
      <c r="I353" s="480"/>
      <c r="J353" s="480"/>
      <c r="K353" s="354"/>
      <c r="L353" s="476"/>
      <c r="M353" s="477"/>
      <c r="N353" s="481"/>
      <c r="O353" s="442"/>
      <c r="P353" s="442"/>
      <c r="Q353" s="443"/>
      <c r="R353" s="444"/>
      <c r="S353" s="445"/>
      <c r="T353" s="445"/>
      <c r="U353" s="445"/>
      <c r="V353" s="445"/>
      <c r="W353" s="445"/>
      <c r="X353" s="445"/>
      <c r="Y353" s="364"/>
      <c r="Z353" s="361"/>
      <c r="AA353" s="521"/>
      <c r="AB353" s="480"/>
      <c r="AC353" s="435"/>
      <c r="AD353" s="435"/>
    </row>
    <row r="354" spans="1:30" ht="15.75">
      <c r="A354" s="349">
        <v>351</v>
      </c>
      <c r="B354" s="438"/>
      <c r="C354" s="436"/>
      <c r="D354" s="435"/>
      <c r="E354" s="439"/>
      <c r="F354" s="361"/>
      <c r="G354" s="388"/>
      <c r="H354" s="512"/>
      <c r="I354" s="436"/>
      <c r="J354" s="436"/>
      <c r="K354" s="354"/>
      <c r="L354" s="458"/>
      <c r="M354" s="459"/>
      <c r="N354" s="481"/>
      <c r="O354" s="442"/>
      <c r="P354" s="442"/>
      <c r="Q354" s="443"/>
      <c r="R354" s="444"/>
      <c r="S354" s="445"/>
      <c r="T354" s="445"/>
      <c r="U354" s="445"/>
      <c r="V354" s="445"/>
      <c r="W354" s="445"/>
      <c r="X354" s="445"/>
      <c r="Y354" s="364"/>
      <c r="Z354" s="361"/>
      <c r="AA354" s="521"/>
      <c r="AB354" s="480"/>
      <c r="AC354" s="435"/>
      <c r="AD354" s="435"/>
    </row>
    <row r="355" spans="1:30" ht="15.75">
      <c r="A355" s="349">
        <v>352</v>
      </c>
      <c r="B355" s="438"/>
      <c r="C355" s="436"/>
      <c r="D355" s="435"/>
      <c r="E355" s="439"/>
      <c r="F355" s="361"/>
      <c r="G355" s="388"/>
      <c r="H355" s="512"/>
      <c r="I355" s="436"/>
      <c r="J355" s="436"/>
      <c r="K355" s="354"/>
      <c r="L355" s="458"/>
      <c r="M355" s="459"/>
      <c r="N355" s="481"/>
      <c r="O355" s="442"/>
      <c r="P355" s="442"/>
      <c r="Q355" s="443"/>
      <c r="R355" s="444"/>
      <c r="S355" s="445"/>
      <c r="T355" s="445"/>
      <c r="U355" s="445"/>
      <c r="V355" s="445"/>
      <c r="W355" s="445"/>
      <c r="X355" s="445"/>
      <c r="Y355" s="364"/>
      <c r="Z355" s="361"/>
      <c r="AA355" s="521"/>
      <c r="AB355" s="480"/>
      <c r="AC355" s="435"/>
      <c r="AD355" s="435"/>
    </row>
    <row r="356" spans="1:30">
      <c r="A356" s="349">
        <v>353</v>
      </c>
      <c r="B356" s="438"/>
      <c r="C356" s="435"/>
      <c r="D356" s="435"/>
      <c r="E356" s="200"/>
      <c r="F356" s="435"/>
      <c r="G356" s="436"/>
      <c r="H356" s="457"/>
      <c r="I356" s="480"/>
      <c r="J356" s="480"/>
      <c r="K356" s="354"/>
      <c r="L356" s="200"/>
      <c r="M356" s="441"/>
      <c r="N356" s="481"/>
      <c r="O356" s="442"/>
      <c r="P356" s="442"/>
      <c r="Q356" s="443"/>
      <c r="R356" s="444"/>
      <c r="S356" s="445"/>
      <c r="T356" s="445"/>
      <c r="U356" s="445"/>
      <c r="V356" s="445"/>
      <c r="W356" s="445"/>
      <c r="X356" s="445"/>
      <c r="Y356" s="364"/>
      <c r="Z356" s="361"/>
      <c r="AA356" s="521"/>
      <c r="AB356" s="480"/>
      <c r="AC356" s="435"/>
      <c r="AD356" s="435"/>
    </row>
    <row r="357" spans="1:30">
      <c r="A357" s="349">
        <v>354</v>
      </c>
      <c r="B357" s="438"/>
      <c r="C357" s="435"/>
      <c r="D357" s="435"/>
      <c r="E357" s="200"/>
      <c r="F357" s="435"/>
      <c r="G357" s="436"/>
      <c r="H357" s="457"/>
      <c r="I357" s="480"/>
      <c r="J357" s="480"/>
      <c r="K357" s="515"/>
      <c r="L357" s="200"/>
      <c r="M357" s="441"/>
      <c r="N357" s="481"/>
      <c r="O357" s="442"/>
      <c r="P357" s="442"/>
      <c r="Q357" s="443"/>
      <c r="R357" s="444"/>
      <c r="S357" s="445"/>
      <c r="T357" s="445"/>
      <c r="U357" s="445"/>
      <c r="V357" s="445"/>
      <c r="W357" s="445"/>
      <c r="X357" s="445"/>
      <c r="Y357" s="364"/>
      <c r="Z357" s="361"/>
      <c r="AA357" s="521"/>
      <c r="AB357" s="435"/>
      <c r="AC357" s="435"/>
      <c r="AD357" s="435"/>
    </row>
    <row r="358" spans="1:30">
      <c r="A358" s="349">
        <v>355</v>
      </c>
      <c r="B358" s="438"/>
      <c r="C358" s="435"/>
      <c r="D358" s="435"/>
      <c r="E358" s="200"/>
      <c r="F358" s="435"/>
      <c r="G358" s="436"/>
      <c r="H358" s="457"/>
      <c r="I358" s="480"/>
      <c r="J358" s="480"/>
      <c r="K358" s="515"/>
      <c r="L358" s="200"/>
      <c r="M358" s="441"/>
      <c r="N358" s="481"/>
      <c r="O358" s="442"/>
      <c r="P358" s="442"/>
      <c r="Q358" s="443"/>
      <c r="R358" s="444"/>
      <c r="S358" s="445"/>
      <c r="T358" s="445"/>
      <c r="U358" s="445"/>
      <c r="V358" s="445"/>
      <c r="W358" s="445"/>
      <c r="X358" s="445"/>
      <c r="Y358" s="364"/>
      <c r="Z358" s="361"/>
      <c r="AA358" s="521"/>
      <c r="AB358" s="435"/>
      <c r="AC358" s="435"/>
      <c r="AD358" s="435"/>
    </row>
    <row r="359" spans="1:30">
      <c r="A359" s="349">
        <v>356</v>
      </c>
      <c r="B359" s="438"/>
      <c r="C359" s="435"/>
      <c r="D359" s="435"/>
      <c r="E359" s="200"/>
      <c r="F359" s="435"/>
      <c r="G359" s="436"/>
      <c r="H359" s="457"/>
      <c r="I359" s="480"/>
      <c r="J359" s="480"/>
      <c r="K359" s="515"/>
      <c r="L359" s="200"/>
      <c r="M359" s="441"/>
      <c r="N359" s="481"/>
      <c r="O359" s="442"/>
      <c r="P359" s="442"/>
      <c r="Q359" s="443"/>
      <c r="R359" s="444"/>
      <c r="S359" s="445"/>
      <c r="T359" s="445"/>
      <c r="U359" s="445"/>
      <c r="V359" s="445"/>
      <c r="W359" s="445"/>
      <c r="X359" s="445"/>
      <c r="Y359" s="364"/>
      <c r="Z359" s="361"/>
      <c r="AA359" s="521"/>
      <c r="AB359" s="435"/>
      <c r="AC359" s="435"/>
      <c r="AD359" s="435"/>
    </row>
    <row r="360" spans="1:30">
      <c r="A360" s="349">
        <v>357</v>
      </c>
      <c r="B360" s="438"/>
      <c r="C360" s="435"/>
      <c r="D360" s="435"/>
      <c r="E360" s="200"/>
      <c r="F360" s="435"/>
      <c r="G360" s="436"/>
      <c r="H360" s="457"/>
      <c r="I360" s="480"/>
      <c r="J360" s="480"/>
      <c r="K360" s="515"/>
      <c r="L360" s="200"/>
      <c r="M360" s="441"/>
      <c r="N360" s="481"/>
      <c r="O360" s="442"/>
      <c r="P360" s="442"/>
      <c r="Q360" s="443"/>
      <c r="R360" s="444"/>
      <c r="S360" s="445"/>
      <c r="T360" s="445"/>
      <c r="U360" s="445"/>
      <c r="V360" s="445"/>
      <c r="W360" s="445"/>
      <c r="X360" s="445"/>
      <c r="Y360" s="364"/>
      <c r="Z360" s="361"/>
      <c r="AA360" s="521"/>
      <c r="AB360" s="435"/>
      <c r="AC360" s="435"/>
      <c r="AD360" s="435"/>
    </row>
    <row r="361" spans="1:30">
      <c r="A361" s="349">
        <v>358</v>
      </c>
      <c r="B361" s="438"/>
      <c r="C361" s="435"/>
      <c r="D361" s="435"/>
      <c r="E361" s="200"/>
      <c r="F361" s="435"/>
      <c r="G361" s="436"/>
      <c r="H361" s="457"/>
      <c r="I361" s="480"/>
      <c r="J361" s="480"/>
      <c r="K361" s="515"/>
      <c r="L361" s="200"/>
      <c r="M361" s="441"/>
      <c r="N361" s="481"/>
      <c r="O361" s="442"/>
      <c r="P361" s="442"/>
      <c r="Q361" s="443"/>
      <c r="R361" s="444"/>
      <c r="S361" s="445"/>
      <c r="T361" s="445"/>
      <c r="U361" s="445"/>
      <c r="V361" s="445"/>
      <c r="W361" s="445"/>
      <c r="X361" s="445"/>
      <c r="Y361" s="364"/>
      <c r="Z361" s="361"/>
      <c r="AA361" s="521"/>
      <c r="AB361" s="435"/>
      <c r="AC361" s="435"/>
      <c r="AD361" s="435"/>
    </row>
    <row r="362" spans="1:30">
      <c r="A362" s="349">
        <v>359</v>
      </c>
      <c r="B362" s="438"/>
      <c r="C362" s="435"/>
      <c r="D362" s="435"/>
      <c r="E362" s="200"/>
      <c r="F362" s="435"/>
      <c r="G362" s="436"/>
      <c r="H362" s="457"/>
      <c r="I362" s="480"/>
      <c r="J362" s="480"/>
      <c r="K362" s="515"/>
      <c r="L362" s="200"/>
      <c r="M362" s="441"/>
      <c r="N362" s="481"/>
      <c r="O362" s="442"/>
      <c r="P362" s="442"/>
      <c r="Q362" s="443"/>
      <c r="R362" s="444"/>
      <c r="S362" s="445"/>
      <c r="T362" s="445"/>
      <c r="U362" s="445"/>
      <c r="V362" s="445"/>
      <c r="W362" s="445"/>
      <c r="X362" s="445"/>
      <c r="Y362" s="364"/>
      <c r="Z362" s="361"/>
      <c r="AA362" s="521"/>
      <c r="AB362" s="435"/>
      <c r="AC362" s="435"/>
      <c r="AD362" s="435"/>
    </row>
    <row r="363" spans="1:30" ht="15.75">
      <c r="A363" s="349">
        <v>360</v>
      </c>
      <c r="B363" s="438"/>
      <c r="C363" s="436"/>
      <c r="D363" s="435"/>
      <c r="E363" s="200"/>
      <c r="F363" s="361"/>
      <c r="G363" s="388"/>
      <c r="H363" s="512"/>
      <c r="I363" s="480"/>
      <c r="J363" s="480"/>
      <c r="K363" s="354"/>
      <c r="L363" s="458"/>
      <c r="M363" s="459"/>
      <c r="N363" s="481"/>
      <c r="O363" s="442"/>
      <c r="P363" s="442"/>
      <c r="Q363" s="443"/>
      <c r="R363" s="444"/>
      <c r="S363" s="445"/>
      <c r="T363" s="445"/>
      <c r="U363" s="445"/>
      <c r="V363" s="445"/>
      <c r="W363" s="445"/>
      <c r="X363" s="445"/>
      <c r="Y363" s="364"/>
      <c r="Z363" s="361"/>
      <c r="AA363" s="521"/>
      <c r="AB363" s="480"/>
      <c r="AC363" s="435"/>
      <c r="AD363" s="435"/>
    </row>
    <row r="364" spans="1:30">
      <c r="A364" s="349">
        <v>361</v>
      </c>
      <c r="B364" s="387"/>
      <c r="C364" s="361"/>
      <c r="D364" s="361"/>
      <c r="E364" s="371"/>
      <c r="F364" s="361"/>
      <c r="G364" s="388"/>
      <c r="H364" s="516"/>
      <c r="I364" s="480"/>
      <c r="J364" s="480"/>
      <c r="K364" s="354"/>
      <c r="L364" s="371"/>
      <c r="M364" s="381"/>
      <c r="N364" s="481"/>
      <c r="O364" s="442"/>
      <c r="P364" s="442"/>
      <c r="Q364" s="443"/>
      <c r="R364" s="444"/>
      <c r="S364" s="445"/>
      <c r="T364" s="445"/>
      <c r="U364" s="445"/>
      <c r="V364" s="445"/>
      <c r="W364" s="445"/>
      <c r="X364" s="445"/>
      <c r="Y364" s="364"/>
      <c r="Z364" s="361"/>
      <c r="AA364" s="521"/>
      <c r="AB364" s="480"/>
      <c r="AC364" s="435"/>
      <c r="AD364" s="435"/>
    </row>
    <row r="365" spans="1:30">
      <c r="A365" s="349">
        <v>362</v>
      </c>
      <c r="B365" s="387"/>
      <c r="C365" s="361"/>
      <c r="D365" s="361"/>
      <c r="E365" s="371"/>
      <c r="F365" s="361"/>
      <c r="G365" s="388"/>
      <c r="H365" s="516"/>
      <c r="I365" s="517"/>
      <c r="J365" s="517"/>
      <c r="K365" s="354"/>
      <c r="L365" s="371"/>
      <c r="M365" s="381"/>
      <c r="N365" s="481"/>
      <c r="O365" s="442"/>
      <c r="P365" s="442"/>
      <c r="Q365" s="443"/>
      <c r="R365" s="444"/>
      <c r="S365" s="445"/>
      <c r="T365" s="445"/>
      <c r="U365" s="445"/>
      <c r="V365" s="445"/>
      <c r="W365" s="445"/>
      <c r="X365" s="445"/>
      <c r="Y365" s="364"/>
      <c r="Z365" s="361"/>
      <c r="AA365" s="521"/>
      <c r="AB365" s="480"/>
      <c r="AC365" s="435"/>
      <c r="AD365" s="435"/>
    </row>
    <row r="366" spans="1:30">
      <c r="A366" s="349">
        <v>363</v>
      </c>
      <c r="B366" s="387"/>
      <c r="C366" s="361"/>
      <c r="D366" s="361"/>
      <c r="E366" s="371"/>
      <c r="F366" s="361"/>
      <c r="G366" s="388"/>
      <c r="H366" s="516"/>
      <c r="I366" s="517"/>
      <c r="J366" s="517"/>
      <c r="K366" s="354"/>
      <c r="L366" s="371"/>
      <c r="M366" s="381"/>
      <c r="N366" s="481"/>
      <c r="O366" s="442"/>
      <c r="P366" s="442"/>
      <c r="Q366" s="443"/>
      <c r="R366" s="444"/>
      <c r="S366" s="445"/>
      <c r="T366" s="445"/>
      <c r="U366" s="445"/>
      <c r="V366" s="445"/>
      <c r="W366" s="445"/>
      <c r="X366" s="445"/>
      <c r="Y366" s="364"/>
      <c r="Z366" s="361"/>
      <c r="AA366" s="521"/>
      <c r="AB366" s="480"/>
      <c r="AC366" s="435"/>
      <c r="AD366" s="435"/>
    </row>
    <row r="367" spans="1:30">
      <c r="A367" s="349">
        <v>364</v>
      </c>
      <c r="B367" s="387"/>
      <c r="C367" s="361"/>
      <c r="D367" s="361"/>
      <c r="E367" s="371"/>
      <c r="F367" s="361"/>
      <c r="G367" s="388"/>
      <c r="H367" s="516"/>
      <c r="I367" s="517"/>
      <c r="J367" s="517"/>
      <c r="K367" s="354"/>
      <c r="L367" s="371"/>
      <c r="M367" s="381"/>
      <c r="N367" s="481"/>
      <c r="O367" s="442"/>
      <c r="P367" s="442"/>
      <c r="Q367" s="443"/>
      <c r="R367" s="444"/>
      <c r="S367" s="445"/>
      <c r="T367" s="445"/>
      <c r="U367" s="445"/>
      <c r="V367" s="445"/>
      <c r="W367" s="445"/>
      <c r="X367" s="445"/>
      <c r="Y367" s="364"/>
      <c r="Z367" s="361"/>
      <c r="AA367" s="521"/>
      <c r="AB367" s="480"/>
      <c r="AC367" s="435"/>
      <c r="AD367" s="435"/>
    </row>
    <row r="368" spans="1:30">
      <c r="A368" s="349">
        <v>365</v>
      </c>
      <c r="B368" s="387"/>
      <c r="C368" s="436"/>
      <c r="D368" s="435"/>
      <c r="E368" s="439"/>
      <c r="F368" s="435"/>
      <c r="G368" s="436"/>
      <c r="H368" s="457"/>
      <c r="I368" s="480"/>
      <c r="J368" s="480"/>
      <c r="K368" s="354"/>
      <c r="L368" s="476"/>
      <c r="M368" s="477"/>
      <c r="N368" s="481"/>
      <c r="O368" s="442"/>
      <c r="P368" s="442"/>
      <c r="Q368" s="443"/>
      <c r="R368" s="444"/>
      <c r="S368" s="445"/>
      <c r="T368" s="445"/>
      <c r="U368" s="445"/>
      <c r="V368" s="445"/>
      <c r="W368" s="445"/>
      <c r="X368" s="445"/>
      <c r="Y368" s="364"/>
      <c r="Z368" s="361"/>
      <c r="AA368" s="521"/>
      <c r="AB368" s="480"/>
      <c r="AC368" s="435"/>
      <c r="AD368" s="435"/>
    </row>
    <row r="369" spans="1:30">
      <c r="A369" s="349">
        <v>366</v>
      </c>
      <c r="B369" s="387"/>
      <c r="C369" s="351"/>
      <c r="D369" s="352"/>
      <c r="E369" s="197"/>
      <c r="F369" s="435"/>
      <c r="G369" s="436"/>
      <c r="H369" s="457"/>
      <c r="I369" s="436"/>
      <c r="J369" s="436"/>
      <c r="K369" s="354"/>
      <c r="L369" s="197"/>
      <c r="M369" s="355"/>
      <c r="N369" s="481"/>
      <c r="O369" s="442"/>
      <c r="P369" s="442"/>
      <c r="Q369" s="443"/>
      <c r="R369" s="444"/>
      <c r="S369" s="445"/>
      <c r="T369" s="445"/>
      <c r="U369" s="445"/>
      <c r="V369" s="445"/>
      <c r="W369" s="445"/>
      <c r="X369" s="445"/>
      <c r="Y369" s="364"/>
      <c r="Z369" s="361"/>
      <c r="AA369" s="521"/>
      <c r="AB369" s="480"/>
      <c r="AC369" s="435"/>
      <c r="AD369" s="435"/>
    </row>
    <row r="370" spans="1:30">
      <c r="A370" s="349">
        <v>367</v>
      </c>
      <c r="B370" s="446"/>
      <c r="C370" s="364"/>
      <c r="D370" s="364"/>
      <c r="E370" s="447"/>
      <c r="F370" s="393"/>
      <c r="G370" s="398"/>
      <c r="H370" s="509"/>
      <c r="I370" s="364"/>
      <c r="J370" s="364"/>
      <c r="K370" s="370"/>
      <c r="L370" s="200"/>
      <c r="M370" s="441"/>
      <c r="N370" s="481"/>
      <c r="O370" s="450"/>
      <c r="P370" s="442"/>
      <c r="Q370" s="443"/>
      <c r="R370" s="444"/>
      <c r="S370" s="445"/>
      <c r="T370" s="445"/>
      <c r="U370" s="445"/>
      <c r="V370" s="445"/>
      <c r="W370" s="445"/>
      <c r="X370" s="445"/>
      <c r="Y370" s="364"/>
      <c r="Z370" s="361"/>
      <c r="AA370" s="521"/>
      <c r="AB370" s="480"/>
      <c r="AC370" s="435"/>
      <c r="AD370" s="435"/>
    </row>
    <row r="371" spans="1:30">
      <c r="A371" s="349">
        <v>368</v>
      </c>
      <c r="B371" s="446"/>
      <c r="C371" s="364"/>
      <c r="D371" s="364"/>
      <c r="E371" s="447"/>
      <c r="F371" s="393"/>
      <c r="G371" s="398"/>
      <c r="H371" s="509"/>
      <c r="I371" s="364"/>
      <c r="J371" s="364"/>
      <c r="K371" s="515"/>
      <c r="L371" s="200"/>
      <c r="M371" s="441"/>
      <c r="N371" s="481"/>
      <c r="O371" s="450"/>
      <c r="P371" s="442"/>
      <c r="Q371" s="443"/>
      <c r="R371" s="444"/>
      <c r="S371" s="445"/>
      <c r="T371" s="445"/>
      <c r="U371" s="445"/>
      <c r="V371" s="445"/>
      <c r="W371" s="445"/>
      <c r="X371" s="445"/>
      <c r="Y371" s="364"/>
      <c r="Z371" s="361"/>
      <c r="AA371" s="521"/>
      <c r="AB371" s="435"/>
      <c r="AC371" s="435"/>
      <c r="AD371" s="435"/>
    </row>
    <row r="372" spans="1:30">
      <c r="A372" s="349">
        <v>369</v>
      </c>
      <c r="B372" s="446"/>
      <c r="C372" s="364"/>
      <c r="D372" s="364"/>
      <c r="E372" s="447"/>
      <c r="F372" s="393"/>
      <c r="G372" s="398"/>
      <c r="H372" s="509"/>
      <c r="I372" s="364"/>
      <c r="J372" s="364"/>
      <c r="K372" s="515"/>
      <c r="L372" s="371"/>
      <c r="M372" s="381"/>
      <c r="N372" s="481"/>
      <c r="O372" s="450"/>
      <c r="P372" s="442"/>
      <c r="Q372" s="443"/>
      <c r="R372" s="444"/>
      <c r="S372" s="445"/>
      <c r="T372" s="445"/>
      <c r="U372" s="445"/>
      <c r="V372" s="445"/>
      <c r="W372" s="445"/>
      <c r="X372" s="445"/>
      <c r="Y372" s="364"/>
      <c r="Z372" s="361"/>
      <c r="AA372" s="521"/>
      <c r="AB372" s="435"/>
      <c r="AC372" s="435"/>
      <c r="AD372" s="435"/>
    </row>
    <row r="373" spans="1:30">
      <c r="A373" s="349">
        <v>370</v>
      </c>
      <c r="B373" s="446"/>
      <c r="C373" s="364"/>
      <c r="D373" s="364"/>
      <c r="E373" s="447"/>
      <c r="F373" s="393"/>
      <c r="G373" s="398"/>
      <c r="H373" s="509"/>
      <c r="I373" s="364"/>
      <c r="J373" s="364"/>
      <c r="K373" s="515"/>
      <c r="L373" s="371"/>
      <c r="M373" s="381"/>
      <c r="N373" s="481"/>
      <c r="O373" s="450"/>
      <c r="P373" s="442"/>
      <c r="Q373" s="443"/>
      <c r="R373" s="444"/>
      <c r="S373" s="445"/>
      <c r="T373" s="445"/>
      <c r="U373" s="445"/>
      <c r="V373" s="445"/>
      <c r="W373" s="445"/>
      <c r="X373" s="445"/>
      <c r="Y373" s="364"/>
      <c r="Z373" s="361"/>
      <c r="AA373" s="521"/>
      <c r="AB373" s="435"/>
      <c r="AC373" s="435"/>
      <c r="AD373" s="435"/>
    </row>
    <row r="374" spans="1:30">
      <c r="A374" s="349">
        <v>371</v>
      </c>
      <c r="B374" s="446"/>
      <c r="C374" s="364"/>
      <c r="D374" s="364"/>
      <c r="E374" s="447"/>
      <c r="F374" s="393"/>
      <c r="G374" s="398"/>
      <c r="H374" s="509"/>
      <c r="I374" s="364"/>
      <c r="J374" s="364"/>
      <c r="K374" s="515"/>
      <c r="L374" s="371"/>
      <c r="M374" s="381"/>
      <c r="N374" s="481"/>
      <c r="O374" s="450"/>
      <c r="P374" s="442"/>
      <c r="Q374" s="443"/>
      <c r="R374" s="444"/>
      <c r="S374" s="445"/>
      <c r="T374" s="445"/>
      <c r="U374" s="445"/>
      <c r="V374" s="445"/>
      <c r="W374" s="445"/>
      <c r="X374" s="445"/>
      <c r="Y374" s="364"/>
      <c r="Z374" s="361"/>
      <c r="AA374" s="521"/>
      <c r="AB374" s="435"/>
      <c r="AC374" s="435"/>
      <c r="AD374" s="435"/>
    </row>
    <row r="375" spans="1:30">
      <c r="A375" s="349">
        <v>372</v>
      </c>
      <c r="B375" s="446"/>
      <c r="C375" s="364"/>
      <c r="D375" s="364"/>
      <c r="E375" s="447"/>
      <c r="F375" s="393"/>
      <c r="G375" s="398"/>
      <c r="H375" s="509"/>
      <c r="I375" s="364"/>
      <c r="J375" s="364"/>
      <c r="K375" s="515"/>
      <c r="L375" s="371"/>
      <c r="M375" s="381"/>
      <c r="N375" s="481"/>
      <c r="O375" s="450"/>
      <c r="P375" s="442"/>
      <c r="Q375" s="443"/>
      <c r="R375" s="444"/>
      <c r="S375" s="445"/>
      <c r="T375" s="445"/>
      <c r="U375" s="445"/>
      <c r="V375" s="445"/>
      <c r="W375" s="445"/>
      <c r="X375" s="445"/>
      <c r="Y375" s="364"/>
      <c r="Z375" s="361"/>
      <c r="AA375" s="521"/>
      <c r="AB375" s="435"/>
      <c r="AC375" s="435"/>
      <c r="AD375" s="435"/>
    </row>
    <row r="376" spans="1:30">
      <c r="A376" s="349">
        <v>373</v>
      </c>
      <c r="B376" s="446"/>
      <c r="C376" s="364"/>
      <c r="D376" s="364"/>
      <c r="E376" s="447"/>
      <c r="F376" s="393"/>
      <c r="G376" s="398"/>
      <c r="H376" s="509"/>
      <c r="I376" s="364"/>
      <c r="J376" s="364"/>
      <c r="K376" s="515"/>
      <c r="L376" s="371"/>
      <c r="M376" s="381"/>
      <c r="N376" s="481"/>
      <c r="O376" s="450"/>
      <c r="P376" s="442"/>
      <c r="Q376" s="443"/>
      <c r="R376" s="444"/>
      <c r="S376" s="445"/>
      <c r="T376" s="445"/>
      <c r="U376" s="445"/>
      <c r="V376" s="445"/>
      <c r="W376" s="445"/>
      <c r="X376" s="445"/>
      <c r="Y376" s="364"/>
      <c r="Z376" s="361"/>
      <c r="AA376" s="521"/>
      <c r="AB376" s="435"/>
      <c r="AC376" s="435"/>
      <c r="AD376" s="435"/>
    </row>
    <row r="377" spans="1:30">
      <c r="A377" s="349">
        <v>374</v>
      </c>
      <c r="B377" s="438"/>
      <c r="C377" s="436"/>
      <c r="D377" s="435"/>
      <c r="E377" s="371"/>
      <c r="F377" s="435"/>
      <c r="G377" s="436"/>
      <c r="H377" s="457"/>
      <c r="I377" s="480"/>
      <c r="J377" s="480"/>
      <c r="K377" s="354"/>
      <c r="L377" s="371"/>
      <c r="M377" s="381"/>
      <c r="N377" s="481"/>
      <c r="O377" s="442"/>
      <c r="P377" s="442"/>
      <c r="Q377" s="443"/>
      <c r="R377" s="444"/>
      <c r="S377" s="445"/>
      <c r="T377" s="445"/>
      <c r="U377" s="445"/>
      <c r="V377" s="445"/>
      <c r="W377" s="445"/>
      <c r="X377" s="445"/>
      <c r="Y377" s="361"/>
      <c r="Z377" s="361"/>
      <c r="AA377" s="521"/>
      <c r="AB377" s="480"/>
      <c r="AC377" s="435"/>
      <c r="AD377" s="435"/>
    </row>
    <row r="378" spans="1:30">
      <c r="A378" s="349">
        <v>375</v>
      </c>
      <c r="B378" s="387"/>
      <c r="C378" s="361"/>
      <c r="D378" s="361"/>
      <c r="E378" s="371"/>
      <c r="F378" s="361"/>
      <c r="G378" s="388"/>
      <c r="H378" s="516"/>
      <c r="I378" s="517"/>
      <c r="J378" s="517"/>
      <c r="K378" s="354"/>
      <c r="L378" s="371"/>
      <c r="M378" s="381"/>
      <c r="N378" s="481"/>
      <c r="O378" s="442"/>
      <c r="P378" s="442"/>
      <c r="Q378" s="443"/>
      <c r="R378" s="444"/>
      <c r="S378" s="445"/>
      <c r="T378" s="445"/>
      <c r="U378" s="445"/>
      <c r="V378" s="445"/>
      <c r="W378" s="445"/>
      <c r="X378" s="445"/>
      <c r="Y378" s="364"/>
      <c r="Z378" s="361"/>
      <c r="AA378" s="521"/>
      <c r="AB378" s="480"/>
      <c r="AC378" s="435"/>
      <c r="AD378" s="435"/>
    </row>
    <row r="379" spans="1:30" ht="15.75">
      <c r="A379" s="349">
        <v>376</v>
      </c>
      <c r="B379" s="387"/>
      <c r="C379" s="436"/>
      <c r="D379" s="435"/>
      <c r="E379" s="413"/>
      <c r="F379" s="435"/>
      <c r="G379" s="436"/>
      <c r="H379" s="457"/>
      <c r="I379" s="480"/>
      <c r="J379" s="480"/>
      <c r="K379" s="354"/>
      <c r="L379" s="458"/>
      <c r="M379" s="459"/>
      <c r="N379" s="481"/>
      <c r="O379" s="442"/>
      <c r="P379" s="442"/>
      <c r="Q379" s="443"/>
      <c r="R379" s="444"/>
      <c r="S379" s="445"/>
      <c r="T379" s="445"/>
      <c r="U379" s="445"/>
      <c r="V379" s="445"/>
      <c r="W379" s="445"/>
      <c r="X379" s="445"/>
      <c r="Y379" s="364"/>
      <c r="Z379" s="361"/>
      <c r="AA379" s="521"/>
      <c r="AB379" s="480"/>
      <c r="AC379" s="435"/>
      <c r="AD379" s="435"/>
    </row>
    <row r="380" spans="1:30" ht="15.75">
      <c r="A380" s="349">
        <v>377</v>
      </c>
      <c r="B380" s="438"/>
      <c r="C380" s="518"/>
      <c r="D380" s="435"/>
      <c r="E380" s="439"/>
      <c r="F380" s="361"/>
      <c r="G380" s="388"/>
      <c r="H380" s="457"/>
      <c r="I380" s="436"/>
      <c r="J380" s="436"/>
      <c r="K380" s="354"/>
      <c r="L380" s="458"/>
      <c r="M380" s="459"/>
      <c r="N380" s="481"/>
      <c r="O380" s="442"/>
      <c r="P380" s="442"/>
      <c r="Q380" s="443"/>
      <c r="R380" s="444"/>
      <c r="S380" s="445"/>
      <c r="T380" s="445"/>
      <c r="U380" s="445"/>
      <c r="V380" s="445"/>
      <c r="W380" s="445"/>
      <c r="X380" s="445"/>
      <c r="Y380" s="364"/>
      <c r="Z380" s="361"/>
      <c r="AA380" s="521"/>
      <c r="AB380" s="480"/>
      <c r="AC380" s="435"/>
      <c r="AD380" s="435"/>
    </row>
    <row r="381" spans="1:30" ht="15.75">
      <c r="A381" s="349">
        <v>378</v>
      </c>
      <c r="B381" s="519"/>
      <c r="C381" s="520"/>
      <c r="D381" s="520"/>
      <c r="E381" s="458"/>
      <c r="F381" s="361"/>
      <c r="G381" s="388"/>
      <c r="H381" s="457"/>
      <c r="I381" s="436"/>
      <c r="J381" s="436"/>
      <c r="K381" s="354"/>
      <c r="L381" s="458"/>
      <c r="M381" s="459"/>
      <c r="N381" s="481"/>
      <c r="O381" s="442"/>
      <c r="P381" s="442"/>
      <c r="Q381" s="443"/>
      <c r="R381" s="444"/>
      <c r="S381" s="445"/>
      <c r="T381" s="445"/>
      <c r="U381" s="445"/>
      <c r="V381" s="445"/>
      <c r="W381" s="445"/>
      <c r="X381" s="445"/>
      <c r="Y381" s="435"/>
      <c r="Z381" s="361"/>
      <c r="AA381" s="521"/>
      <c r="AB381" s="480"/>
      <c r="AC381" s="435"/>
      <c r="AD381" s="435"/>
    </row>
  </sheetData>
  <conditionalFormatting sqref="E4:E10 E13:E56">
    <cfRule type="duplicateValues" dxfId="37" priority="17"/>
  </conditionalFormatting>
  <conditionalFormatting sqref="E80:E95 E97:E101 E103:E104 E106">
    <cfRule type="duplicateValues" dxfId="36" priority="16"/>
  </conditionalFormatting>
  <conditionalFormatting sqref="E144">
    <cfRule type="duplicateValues" dxfId="35" priority="15"/>
  </conditionalFormatting>
  <conditionalFormatting sqref="E152">
    <cfRule type="duplicateValues" dxfId="34" priority="14"/>
  </conditionalFormatting>
  <conditionalFormatting sqref="E203">
    <cfRule type="duplicateValues" dxfId="33" priority="13"/>
  </conditionalFormatting>
  <conditionalFormatting sqref="E223">
    <cfRule type="duplicateValues" dxfId="32" priority="12"/>
  </conditionalFormatting>
  <conditionalFormatting sqref="E224">
    <cfRule type="duplicateValues" dxfId="31" priority="11"/>
  </conditionalFormatting>
  <conditionalFormatting sqref="E225">
    <cfRule type="duplicateValues" dxfId="30" priority="10"/>
  </conditionalFormatting>
  <conditionalFormatting sqref="O3">
    <cfRule type="duplicateValues" dxfId="29" priority="9"/>
  </conditionalFormatting>
  <conditionalFormatting sqref="L59:M59">
    <cfRule type="duplicateValues" dxfId="28" priority="18"/>
  </conditionalFormatting>
  <conditionalFormatting sqref="L91:M91">
    <cfRule type="duplicateValues" dxfId="27" priority="19"/>
  </conditionalFormatting>
  <conditionalFormatting sqref="L97:M97">
    <cfRule type="duplicateValues" dxfId="26" priority="20"/>
  </conditionalFormatting>
  <conditionalFormatting sqref="L98:M100">
    <cfRule type="duplicateValues" dxfId="25" priority="21"/>
  </conditionalFormatting>
  <conditionalFormatting sqref="L103:M103">
    <cfRule type="duplicateValues" dxfId="24" priority="22"/>
    <cfRule type="duplicateValues" dxfId="23" priority="23"/>
  </conditionalFormatting>
  <conditionalFormatting sqref="L106:M106">
    <cfRule type="duplicateValues" dxfId="22" priority="24"/>
    <cfRule type="duplicateValues" dxfId="21" priority="25"/>
  </conditionalFormatting>
  <conditionalFormatting sqref="L151:M151">
    <cfRule type="duplicateValues" dxfId="20" priority="26"/>
  </conditionalFormatting>
  <conditionalFormatting sqref="L165:M165">
    <cfRule type="duplicateValues" dxfId="19" priority="27"/>
  </conditionalFormatting>
  <conditionalFormatting sqref="L193:M194">
    <cfRule type="duplicateValues" dxfId="18" priority="28"/>
  </conditionalFormatting>
  <conditionalFormatting sqref="L212:M212">
    <cfRule type="duplicateValues" dxfId="17" priority="29"/>
  </conditionalFormatting>
  <conditionalFormatting sqref="L223:M223">
    <cfRule type="duplicateValues" dxfId="16" priority="30"/>
  </conditionalFormatting>
  <conditionalFormatting sqref="L224:M224">
    <cfRule type="duplicateValues" dxfId="15" priority="31"/>
  </conditionalFormatting>
  <conditionalFormatting sqref="L225:M225">
    <cfRule type="duplicateValues" dxfId="14" priority="32"/>
  </conditionalFormatting>
  <conditionalFormatting sqref="L227:M232">
    <cfRule type="duplicateValues" dxfId="13" priority="33"/>
  </conditionalFormatting>
  <conditionalFormatting sqref="L254:M254">
    <cfRule type="duplicateValues" dxfId="12" priority="34"/>
  </conditionalFormatting>
  <conditionalFormatting sqref="L269:M269">
    <cfRule type="duplicateValues" dxfId="11" priority="35"/>
  </conditionalFormatting>
  <conditionalFormatting sqref="L345:M345">
    <cfRule type="duplicateValues" dxfId="10" priority="36"/>
  </conditionalFormatting>
  <conditionalFormatting sqref="L369:M369">
    <cfRule type="duplicateValues" dxfId="9" priority="37"/>
  </conditionalFormatting>
  <conditionalFormatting sqref="L4:M4 L5 M5:M10">
    <cfRule type="duplicateValues" dxfId="8" priority="38"/>
  </conditionalFormatting>
  <conditionalFormatting sqref="L4:M4 L5 M5:M10">
    <cfRule type="duplicateValues" dxfId="7" priority="39"/>
  </conditionalFormatting>
  <conditionalFormatting sqref="E4:E10 E97:E104 E106:E128 E151 E165:E166 E175 E193:E194 E212 E214 E221:E222 E227:E232 E252:E254 E268:E273 E277 E284 E286:E289 E299:E305 E323:E326 E345:E346 E348 E354:E356 E368:E370 E380:E381 E13:E95">
    <cfRule type="duplicateValues" dxfId="6" priority="40"/>
  </conditionalFormatting>
  <conditionalFormatting sqref="E11:E12">
    <cfRule type="duplicateValues" dxfId="5" priority="6"/>
  </conditionalFormatting>
  <conditionalFormatting sqref="E11:E12">
    <cfRule type="duplicateValues" dxfId="4" priority="5"/>
  </conditionalFormatting>
  <conditionalFormatting sqref="M11">
    <cfRule type="duplicateValues" dxfId="3" priority="3"/>
  </conditionalFormatting>
  <conditionalFormatting sqref="M11">
    <cfRule type="duplicateValues" dxfId="2" priority="4"/>
  </conditionalFormatting>
  <conditionalFormatting sqref="L12">
    <cfRule type="duplicateValues" dxfId="1" priority="2"/>
  </conditionalFormatting>
  <conditionalFormatting sqref="L12">
    <cfRule type="duplicateValues" dxfId="0" priority="1"/>
  </conditionalFormatting>
  <dataValidations count="5">
    <dataValidation type="list" allowBlank="1" showInputMessage="1" showErrorMessage="1" sqref="K3:K381" xr:uid="{4225D098-32AA-4B25-84CF-B9D7E82C4E55}">
      <formula1>"Domba Standar,Domba Medium,Domba Premium,Domba Super Premium,Sapi 1/7, Sapi, Sapi Premium"</formula1>
    </dataValidation>
    <dataValidation type="list" allowBlank="1" showInputMessage="1" showErrorMessage="1" sqref="F1:F1048576" xr:uid="{A5D1D16A-AFFD-43FA-8605-A2549BD34917}">
      <formula1>"Online, Transfer Langsung"</formula1>
    </dataValidation>
    <dataValidation type="list" allowBlank="1" showInputMessage="1" showErrorMessage="1" sqref="G1:G1048576" xr:uid="{7DBD0392-7442-40CC-8F00-874A843D0B30}">
      <formula1>"BRI, Ovo, Dana, Shopeepay, BNIVA, BRIVA, CIMBVA, MandiriVA, Maybank VA, PermataVA, Alfamart, BRImo, 305, Rek RO/SBO"</formula1>
    </dataValidation>
    <dataValidation type="list" allowBlank="1" showInputMessage="1" showErrorMessage="1" sqref="O1:O1048576" xr:uid="{3A43E5E8-9EB3-4C01-B500-479AC5422ACD}">
      <formula1>"BRI Group, Umum"</formula1>
    </dataValidation>
    <dataValidation type="list" allowBlank="1" showInputMessage="1" showErrorMessage="1" sqref="J1:J1048576" xr:uid="{94B4ED27-7B45-4C0B-8D46-0230C2F142B4}">
      <formula1>"Nasional, Mandiri"</formula1>
    </dataValidation>
  </dataValidations>
  <hyperlinks>
    <hyperlink ref="I6" r:id="rId1" xr:uid="{731ECE6D-4850-4BE9-8462-1B213C9FE9D1}"/>
  </hyperlinks>
  <pageMargins left="0.7" right="0.7" top="0.75" bottom="0.75" header="0.3" footer="0.3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6cb5a9b-f2b2-4002-b022-b837c98ba7ec" xsi:nil="true"/>
    <lcf76f155ced4ddcb4097134ff3c332f xmlns="042d6ec2-d9f5-481d-b6b8-29199913212b">
      <Terms xmlns="http://schemas.microsoft.com/office/infopath/2007/PartnerControls"/>
    </lcf76f155ced4ddcb4097134ff3c332f>
    <SharedWithUsers xmlns="96cb5a9b-f2b2-4002-b022-b837c98ba7ec">
      <UserInfo>
        <DisplayName>Wahidahtul Mukaromah</DisplayName>
        <AccountId>42</AccountId>
        <AccountType/>
      </UserInfo>
      <UserInfo>
        <DisplayName>Isna Fauzia</DisplayName>
        <AccountId>43</AccountId>
        <AccountType/>
      </UserInfo>
      <UserInfo>
        <DisplayName>Lily Amalia</DisplayName>
        <AccountId>41</AccountId>
        <AccountType/>
      </UserInfo>
      <UserInfo>
        <DisplayName>Khaerun Nissa Rizfani</DisplayName>
        <AccountId>73</AccountId>
        <AccountType/>
      </UserInfo>
      <UserInfo>
        <DisplayName>Annisa Putri</DisplayName>
        <AccountId>181</AccountId>
        <AccountType/>
      </UserInfo>
      <UserInfo>
        <DisplayName>Indah Yunita</DisplayName>
        <AccountId>182</AccountId>
        <AccountType/>
      </UserInfo>
      <UserInfo>
        <DisplayName>Azmi Satri</DisplayName>
        <AccountId>174</AccountId>
        <AccountType/>
      </UserInfo>
      <UserInfo>
        <DisplayName>DBM EDU</DisplayName>
        <AccountId>39</AccountId>
        <AccountType/>
      </UserInfo>
      <UserInfo>
        <DisplayName>Alfiyyah Putri Nugraheni</DisplayName>
        <AccountId>9</AccountId>
        <AccountType/>
      </UserInfo>
      <UserInfo>
        <DisplayName>Irfanul Arifin</DisplayName>
        <AccountId>187</AccountId>
        <AccountType/>
      </UserInfo>
      <UserInfo>
        <DisplayName>Rini  Febriani</DisplayName>
        <AccountId>337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53A88576FD7F418614E95E00DA5DEA" ma:contentTypeVersion="14" ma:contentTypeDescription="Create a new document." ma:contentTypeScope="" ma:versionID="cc7dba3eb5254557159a281955412b64">
  <xsd:schema xmlns:xsd="http://www.w3.org/2001/XMLSchema" xmlns:xs="http://www.w3.org/2001/XMLSchema" xmlns:p="http://schemas.microsoft.com/office/2006/metadata/properties" xmlns:ns2="042d6ec2-d9f5-481d-b6b8-29199913212b" xmlns:ns3="96cb5a9b-f2b2-4002-b022-b837c98ba7ec" targetNamespace="http://schemas.microsoft.com/office/2006/metadata/properties" ma:root="true" ma:fieldsID="7683a8d8fbced2134e34f1e2ca91cd02" ns2:_="" ns3:_="">
    <xsd:import namespace="042d6ec2-d9f5-481d-b6b8-29199913212b"/>
    <xsd:import namespace="96cb5a9b-f2b2-4002-b022-b837c98ba7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2d6ec2-d9f5-481d-b6b8-2919991321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9bc4ba7-dac2-47d7-b93b-5bd20dee16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cb5a9b-f2b2-4002-b022-b837c98ba7e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6a0053e-750a-4311-8812-057f593b894c}" ma:internalName="TaxCatchAll" ma:showField="CatchAllData" ma:web="96cb5a9b-f2b2-4002-b022-b837c98ba7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6CF967-0C86-4D46-B69F-B109E785E80F}">
  <ds:schemaRefs>
    <ds:schemaRef ds:uri="http://schemas.microsoft.com/office/2006/metadata/properties"/>
    <ds:schemaRef ds:uri="http://schemas.microsoft.com/office/infopath/2007/PartnerControls"/>
    <ds:schemaRef ds:uri="96cb5a9b-f2b2-4002-b022-b837c98ba7ec"/>
    <ds:schemaRef ds:uri="042d6ec2-d9f5-481d-b6b8-29199913212b"/>
  </ds:schemaRefs>
</ds:datastoreItem>
</file>

<file path=customXml/itemProps2.xml><?xml version="1.0" encoding="utf-8"?>
<ds:datastoreItem xmlns:ds="http://schemas.openxmlformats.org/officeDocument/2006/customXml" ds:itemID="{89EA3386-DEC9-4B00-9AF9-FD24B60E96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F2F3E2-92EC-47A1-BF87-17C30D5A93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2d6ec2-d9f5-481d-b6b8-29199913212b"/>
    <ds:schemaRef ds:uri="96cb5a9b-f2b2-4002-b022-b837c98ba7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Data Kurban 2022</vt:lpstr>
      <vt:lpstr>Lembar1</vt:lpstr>
      <vt:lpstr>Kanal Transaksi 2022</vt:lpstr>
      <vt:lpstr>Resume</vt:lpstr>
      <vt:lpstr>Rekap Valid</vt:lpstr>
      <vt:lpstr>Sedekah Daging</vt:lpstr>
      <vt:lpstr>Data Kurban 2023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hpno9</dc:creator>
  <cp:keywords/>
  <dc:description/>
  <cp:lastModifiedBy>Alfiyyah Putri Nugraheni</cp:lastModifiedBy>
  <cp:revision/>
  <dcterms:created xsi:type="dcterms:W3CDTF">2022-04-20T02:54:08Z</dcterms:created>
  <dcterms:modified xsi:type="dcterms:W3CDTF">2023-05-26T14:11:55Z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0x010100E253A88576FD7F418614E95E00DA5DEA</vt:lpwstr>
  </property>
  <property fmtid="{D5CDD505-2E9C-101B-9397-08002B2CF9AE}" pid="3" name="MediaServiceImageTags">
    <vt:lpwstr/>
  </property>
</Properties>
</file>