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01_Prepare For Work\Github Repository\Median-Sales-Housing-Data-Forecasting\"/>
    </mc:Choice>
  </mc:AlternateContent>
  <xr:revisionPtr revIDLastSave="0" documentId="13_ncr:1_{5B965939-3461-4479-8043-41EE88E778C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aw" sheetId="1" r:id="rId1"/>
    <sheet name="National" sheetId="2" r:id="rId2"/>
    <sheet name="Holt Winters" sheetId="6" r:id="rId3"/>
    <sheet name="Holt Winters Optimize" sheetId="7" r:id="rId4"/>
    <sheet name="Compare Chart" sheetId="8" r:id="rId5"/>
  </sheets>
  <definedNames>
    <definedName name="solver_adj" localSheetId="2" hidden="1">'Holt Winters'!$E$4:$E$6</definedName>
    <definedName name="solver_adj" localSheetId="3" hidden="1">'Holt Winters Optimize'!$E$4:$E$6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'Holt Winters'!$E$4:$E$6</definedName>
    <definedName name="solver_lhs1" localSheetId="3" hidden="1">'Holt Winters Optimize'!$E$4:$E$6</definedName>
    <definedName name="solver_lhs2" localSheetId="2" hidden="1">'Holt Winters'!$E$4:$E$6</definedName>
    <definedName name="solver_lhs2" localSheetId="3" hidden="1">'Holt Winters Optimize'!$E$4:$E$6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'Holt Winters'!$H$7</definedName>
    <definedName name="solver_opt" localSheetId="3" hidden="1">'Holt Winters Optimize'!$H$7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3</definedName>
    <definedName name="solver_rel2" localSheetId="3" hidden="1">3</definedName>
    <definedName name="solver_rhs1" localSheetId="2" hidden="1">1</definedName>
    <definedName name="solver_rhs1" localSheetId="3" hidden="1">1</definedName>
    <definedName name="solver_rhs2" localSheetId="2" hidden="1">0</definedName>
    <definedName name="solver_rhs2" localSheetId="3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6" l="1"/>
  <c r="H22" i="7"/>
  <c r="F23" i="7"/>
  <c r="G23" i="7"/>
  <c r="I25" i="7"/>
  <c r="I23" i="7"/>
  <c r="H22" i="6"/>
  <c r="F23" i="6"/>
  <c r="H23" i="6" s="1"/>
  <c r="G22" i="6"/>
  <c r="F22" i="6"/>
  <c r="H10" i="6"/>
  <c r="G23" i="6" l="1"/>
  <c r="F24" i="6" s="1"/>
  <c r="H24" i="6" s="1"/>
  <c r="G24" i="6" l="1"/>
  <c r="I25" i="6" s="1"/>
  <c r="I24" i="6"/>
  <c r="H11" i="7" l="1"/>
  <c r="H12" i="7"/>
  <c r="H13" i="7"/>
  <c r="H14" i="7"/>
  <c r="H15" i="7"/>
  <c r="H16" i="7"/>
  <c r="H17" i="7"/>
  <c r="H18" i="7"/>
  <c r="H19" i="7"/>
  <c r="H20" i="7"/>
  <c r="H21" i="7"/>
  <c r="H10" i="7"/>
  <c r="F22" i="7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H21" i="6"/>
  <c r="H20" i="6"/>
  <c r="H19" i="6"/>
  <c r="H18" i="6"/>
  <c r="H17" i="6"/>
  <c r="H16" i="6"/>
  <c r="H15" i="6"/>
  <c r="H14" i="6"/>
  <c r="H13" i="6"/>
  <c r="H12" i="6"/>
  <c r="H11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2" i="2"/>
  <c r="G22" i="7" l="1"/>
  <c r="F16" i="8"/>
  <c r="F24" i="7" l="1"/>
  <c r="H24" i="7" s="1"/>
  <c r="H23" i="7"/>
  <c r="F17" i="8"/>
  <c r="J23" i="6"/>
  <c r="K23" i="6" s="1"/>
  <c r="F25" i="6"/>
  <c r="I24" i="7" l="1"/>
  <c r="G17" i="8" s="1"/>
  <c r="G24" i="7"/>
  <c r="G18" i="8" s="1"/>
  <c r="G16" i="8"/>
  <c r="J23" i="7"/>
  <c r="K23" i="7" s="1"/>
  <c r="G25" i="6"/>
  <c r="I26" i="6" s="1"/>
  <c r="H25" i="6"/>
  <c r="F18" i="8"/>
  <c r="L23" i="6"/>
  <c r="M23" i="6"/>
  <c r="J24" i="7"/>
  <c r="J24" i="6"/>
  <c r="F25" i="7" l="1"/>
  <c r="H25" i="7" s="1"/>
  <c r="M23" i="7"/>
  <c r="L23" i="7"/>
  <c r="K24" i="7"/>
  <c r="M24" i="7" s="1"/>
  <c r="J25" i="6"/>
  <c r="K25" i="6" s="1"/>
  <c r="M25" i="6" s="1"/>
  <c r="F26" i="6"/>
  <c r="F19" i="8"/>
  <c r="G25" i="7"/>
  <c r="J25" i="7" s="1"/>
  <c r="K25" i="7" s="1"/>
  <c r="M25" i="7" s="1"/>
  <c r="K24" i="6"/>
  <c r="G26" i="6" l="1"/>
  <c r="I27" i="6" s="1"/>
  <c r="H26" i="6"/>
  <c r="L24" i="7"/>
  <c r="I26" i="7"/>
  <c r="G19" i="8" s="1"/>
  <c r="L25" i="6"/>
  <c r="J26" i="6"/>
  <c r="K26" i="6" s="1"/>
  <c r="F26" i="7"/>
  <c r="L25" i="7"/>
  <c r="M24" i="6"/>
  <c r="L24" i="6"/>
  <c r="H26" i="7" l="1"/>
  <c r="F27" i="6"/>
  <c r="F20" i="8"/>
  <c r="G26" i="7"/>
  <c r="J26" i="7" s="1"/>
  <c r="M26" i="6"/>
  <c r="L26" i="6"/>
  <c r="G27" i="6" l="1"/>
  <c r="I28" i="6" s="1"/>
  <c r="H27" i="6"/>
  <c r="I27" i="7"/>
  <c r="G20" i="8" s="1"/>
  <c r="K26" i="7"/>
  <c r="M26" i="7" s="1"/>
  <c r="F27" i="7"/>
  <c r="F28" i="6" l="1"/>
  <c r="G28" i="6" s="1"/>
  <c r="L26" i="7"/>
  <c r="H27" i="7"/>
  <c r="J27" i="6"/>
  <c r="K27" i="6" s="1"/>
  <c r="F21" i="8"/>
  <c r="G27" i="7"/>
  <c r="J27" i="7" s="1"/>
  <c r="I29" i="6" l="1"/>
  <c r="H28" i="6"/>
  <c r="I28" i="7"/>
  <c r="G21" i="8" s="1"/>
  <c r="K27" i="7"/>
  <c r="L27" i="7" s="1"/>
  <c r="M27" i="6"/>
  <c r="L27" i="6"/>
  <c r="F28" i="7"/>
  <c r="M27" i="7" l="1"/>
  <c r="H28" i="7"/>
  <c r="J28" i="6"/>
  <c r="K28" i="6" s="1"/>
  <c r="M28" i="6" s="1"/>
  <c r="F29" i="6"/>
  <c r="F22" i="8"/>
  <c r="G28" i="7"/>
  <c r="J28" i="7" s="1"/>
  <c r="G29" i="6" l="1"/>
  <c r="F30" i="6" s="1"/>
  <c r="H29" i="6"/>
  <c r="K28" i="7"/>
  <c r="M28" i="7" s="1"/>
  <c r="I29" i="7"/>
  <c r="G22" i="8" s="1"/>
  <c r="L28" i="6"/>
  <c r="F29" i="7"/>
  <c r="G30" i="6" l="1"/>
  <c r="I31" i="6" s="1"/>
  <c r="H30" i="6"/>
  <c r="I30" i="6"/>
  <c r="F23" i="8" s="1"/>
  <c r="L28" i="7"/>
  <c r="H29" i="7"/>
  <c r="J29" i="6"/>
  <c r="K29" i="6" s="1"/>
  <c r="G29" i="7"/>
  <c r="J29" i="7" s="1"/>
  <c r="I30" i="7" l="1"/>
  <c r="G23" i="8" s="1"/>
  <c r="K29" i="7"/>
  <c r="M29" i="7" s="1"/>
  <c r="M29" i="6"/>
  <c r="L29" i="6"/>
  <c r="F30" i="7"/>
  <c r="H30" i="7" l="1"/>
  <c r="L29" i="7"/>
  <c r="J30" i="6"/>
  <c r="K30" i="6" s="1"/>
  <c r="L30" i="6" s="1"/>
  <c r="F31" i="6"/>
  <c r="F24" i="8"/>
  <c r="G30" i="7"/>
  <c r="F31" i="7" s="1"/>
  <c r="J30" i="7"/>
  <c r="K30" i="7" s="1"/>
  <c r="M30" i="7" s="1"/>
  <c r="M30" i="6" l="1"/>
  <c r="G31" i="6"/>
  <c r="F32" i="6" s="1"/>
  <c r="H31" i="6"/>
  <c r="I31" i="7"/>
  <c r="G24" i="8" s="1"/>
  <c r="H31" i="7"/>
  <c r="J31" i="6"/>
  <c r="K31" i="6" s="1"/>
  <c r="G31" i="7"/>
  <c r="F32" i="7" s="1"/>
  <c r="L30" i="7"/>
  <c r="I32" i="6" l="1"/>
  <c r="F25" i="8" s="1"/>
  <c r="G32" i="6"/>
  <c r="I33" i="6" s="1"/>
  <c r="H32" i="6"/>
  <c r="H32" i="7"/>
  <c r="I32" i="7"/>
  <c r="G25" i="8" s="1"/>
  <c r="L31" i="6"/>
  <c r="M31" i="6"/>
  <c r="G32" i="7"/>
  <c r="J31" i="7"/>
  <c r="K31" i="7" s="1"/>
  <c r="L31" i="7" s="1"/>
  <c r="J32" i="6" l="1"/>
  <c r="K32" i="6" s="1"/>
  <c r="L32" i="6" s="1"/>
  <c r="I33" i="7"/>
  <c r="G26" i="8" s="1"/>
  <c r="F33" i="6"/>
  <c r="F26" i="8"/>
  <c r="F33" i="7"/>
  <c r="M31" i="7"/>
  <c r="J32" i="7"/>
  <c r="K32" i="7" s="1"/>
  <c r="L32" i="7" s="1"/>
  <c r="M32" i="6" l="1"/>
  <c r="G33" i="6"/>
  <c r="I34" i="6" s="1"/>
  <c r="H33" i="6"/>
  <c r="H33" i="7"/>
  <c r="J33" i="6"/>
  <c r="K33" i="6" s="1"/>
  <c r="M32" i="7"/>
  <c r="G33" i="7"/>
  <c r="J33" i="7" s="1"/>
  <c r="K33" i="7" s="1"/>
  <c r="M33" i="7" s="1"/>
  <c r="I34" i="7" l="1"/>
  <c r="G27" i="8" s="1"/>
  <c r="F34" i="6"/>
  <c r="M33" i="6"/>
  <c r="L33" i="6"/>
  <c r="F27" i="8"/>
  <c r="F34" i="7"/>
  <c r="H34" i="7" s="1"/>
  <c r="L33" i="7"/>
  <c r="G34" i="6" l="1"/>
  <c r="I35" i="6" s="1"/>
  <c r="F28" i="8" s="1"/>
  <c r="H34" i="6"/>
  <c r="J34" i="6"/>
  <c r="K34" i="6" s="1"/>
  <c r="G34" i="7"/>
  <c r="J34" i="7" s="1"/>
  <c r="K34" i="7" s="1"/>
  <c r="M34" i="7" s="1"/>
  <c r="F35" i="6" l="1"/>
  <c r="G35" i="6" s="1"/>
  <c r="F36" i="6" s="1"/>
  <c r="I35" i="7"/>
  <c r="G28" i="8" s="1"/>
  <c r="M34" i="6"/>
  <c r="L34" i="6"/>
  <c r="F35" i="7"/>
  <c r="H35" i="7" s="1"/>
  <c r="L34" i="7"/>
  <c r="H35" i="6" l="1"/>
  <c r="I36" i="6"/>
  <c r="G36" i="6"/>
  <c r="I37" i="6" s="1"/>
  <c r="H36" i="6"/>
  <c r="J35" i="6"/>
  <c r="K35" i="6" s="1"/>
  <c r="G35" i="7"/>
  <c r="I36" i="7" s="1"/>
  <c r="J35" i="7"/>
  <c r="K35" i="7" s="1"/>
  <c r="M35" i="7" s="1"/>
  <c r="G29" i="8" l="1"/>
  <c r="J36" i="7"/>
  <c r="K36" i="7" s="1"/>
  <c r="M36" i="7" s="1"/>
  <c r="F36" i="7"/>
  <c r="H36" i="7" s="1"/>
  <c r="M35" i="6"/>
  <c r="L35" i="6"/>
  <c r="F29" i="8"/>
  <c r="J36" i="6"/>
  <c r="K36" i="6" s="1"/>
  <c r="F37" i="6"/>
  <c r="L35" i="7"/>
  <c r="G36" i="7" l="1"/>
  <c r="F37" i="7" s="1"/>
  <c r="H37" i="7" s="1"/>
  <c r="L36" i="7"/>
  <c r="G37" i="6"/>
  <c r="F38" i="6" s="1"/>
  <c r="H37" i="6"/>
  <c r="F30" i="8"/>
  <c r="L36" i="6"/>
  <c r="M36" i="6"/>
  <c r="I38" i="6" l="1"/>
  <c r="F31" i="8" s="1"/>
  <c r="I37" i="7"/>
  <c r="G30" i="8" s="1"/>
  <c r="G37" i="7"/>
  <c r="F38" i="7" s="1"/>
  <c r="G38" i="6"/>
  <c r="F39" i="6" s="1"/>
  <c r="H38" i="6"/>
  <c r="J37" i="6"/>
  <c r="K37" i="6" s="1"/>
  <c r="I39" i="6" l="1"/>
  <c r="F32" i="8" s="1"/>
  <c r="J38" i="6"/>
  <c r="K38" i="6" s="1"/>
  <c r="M38" i="6" s="1"/>
  <c r="G38" i="7"/>
  <c r="I39" i="7" s="1"/>
  <c r="G32" i="8" s="1"/>
  <c r="H38" i="7"/>
  <c r="I38" i="7"/>
  <c r="G31" i="8" s="1"/>
  <c r="J37" i="7"/>
  <c r="K37" i="7" s="1"/>
  <c r="M37" i="7" s="1"/>
  <c r="G39" i="6"/>
  <c r="I40" i="6" s="1"/>
  <c r="F33" i="8" s="1"/>
  <c r="H39" i="6"/>
  <c r="L37" i="6"/>
  <c r="M37" i="6"/>
  <c r="F40" i="6" l="1"/>
  <c r="H40" i="6" s="1"/>
  <c r="L38" i="6"/>
  <c r="F39" i="7"/>
  <c r="H39" i="7" s="1"/>
  <c r="J38" i="7"/>
  <c r="K38" i="7" s="1"/>
  <c r="L38" i="7" s="1"/>
  <c r="L37" i="7"/>
  <c r="J40" i="6"/>
  <c r="K40" i="6" s="1"/>
  <c r="J39" i="6"/>
  <c r="K39" i="6" s="1"/>
  <c r="G40" i="6" l="1"/>
  <c r="F41" i="6" s="1"/>
  <c r="H41" i="6" s="1"/>
  <c r="G39" i="7"/>
  <c r="J39" i="7" s="1"/>
  <c r="K39" i="7" s="1"/>
  <c r="L39" i="7" s="1"/>
  <c r="M38" i="7"/>
  <c r="M39" i="6"/>
  <c r="L39" i="6"/>
  <c r="M40" i="6"/>
  <c r="L40" i="6"/>
  <c r="G41" i="6" l="1"/>
  <c r="F42" i="6" s="1"/>
  <c r="H42" i="6" s="1"/>
  <c r="I41" i="6"/>
  <c r="F34" i="8" s="1"/>
  <c r="F40" i="7"/>
  <c r="H40" i="7" s="1"/>
  <c r="M39" i="7"/>
  <c r="I40" i="7"/>
  <c r="G33" i="8" s="1"/>
  <c r="G42" i="6" l="1"/>
  <c r="I43" i="6" s="1"/>
  <c r="F36" i="8" s="1"/>
  <c r="I42" i="6"/>
  <c r="F35" i="8" s="1"/>
  <c r="J41" i="6"/>
  <c r="K41" i="6" s="1"/>
  <c r="M41" i="6" s="1"/>
  <c r="G40" i="7"/>
  <c r="J40" i="7" s="1"/>
  <c r="K40" i="7" s="1"/>
  <c r="M40" i="7" s="1"/>
  <c r="F43" i="6" l="1"/>
  <c r="G43" i="6" s="1"/>
  <c r="I44" i="6" s="1"/>
  <c r="J42" i="6"/>
  <c r="K42" i="6" s="1"/>
  <c r="L42" i="6" s="1"/>
  <c r="L41" i="6"/>
  <c r="L40" i="7"/>
  <c r="F41" i="7"/>
  <c r="H41" i="7" s="1"/>
  <c r="I41" i="7"/>
  <c r="G34" i="8" s="1"/>
  <c r="J43" i="6"/>
  <c r="K43" i="6" s="1"/>
  <c r="H43" i="6" l="1"/>
  <c r="M42" i="6"/>
  <c r="G41" i="7"/>
  <c r="J41" i="7" s="1"/>
  <c r="K41" i="7" s="1"/>
  <c r="M41" i="7" s="1"/>
  <c r="F44" i="6"/>
  <c r="F37" i="8"/>
  <c r="M43" i="6"/>
  <c r="L43" i="6"/>
  <c r="I42" i="7" l="1"/>
  <c r="G35" i="8" s="1"/>
  <c r="F42" i="7"/>
  <c r="H42" i="7" s="1"/>
  <c r="L41" i="7"/>
  <c r="G44" i="6"/>
  <c r="I45" i="6" s="1"/>
  <c r="H44" i="6"/>
  <c r="J44" i="6"/>
  <c r="K44" i="6" s="1"/>
  <c r="L44" i="6" s="1"/>
  <c r="F45" i="6" l="1"/>
  <c r="G45" i="6" s="1"/>
  <c r="F46" i="6" s="1"/>
  <c r="G42" i="7"/>
  <c r="J42" i="7" s="1"/>
  <c r="K42" i="7" s="1"/>
  <c r="L42" i="7" s="1"/>
  <c r="F38" i="8"/>
  <c r="M44" i="6"/>
  <c r="H45" i="6" l="1"/>
  <c r="I46" i="6"/>
  <c r="F39" i="8" s="1"/>
  <c r="F43" i="7"/>
  <c r="H43" i="7" s="1"/>
  <c r="M42" i="7"/>
  <c r="I43" i="7"/>
  <c r="G36" i="8" s="1"/>
  <c r="G46" i="6"/>
  <c r="I47" i="6" s="1"/>
  <c r="H46" i="6"/>
  <c r="J45" i="6"/>
  <c r="K45" i="6" s="1"/>
  <c r="L45" i="6" s="1"/>
  <c r="G43" i="7" l="1"/>
  <c r="F44" i="7" s="1"/>
  <c r="H44" i="7" s="1"/>
  <c r="J43" i="7"/>
  <c r="K43" i="7" s="1"/>
  <c r="M43" i="7" s="1"/>
  <c r="M45" i="6"/>
  <c r="J46" i="6"/>
  <c r="K46" i="6" s="1"/>
  <c r="M46" i="6" s="1"/>
  <c r="F47" i="6"/>
  <c r="F40" i="8"/>
  <c r="G44" i="7" l="1"/>
  <c r="I45" i="7" s="1"/>
  <c r="G38" i="8" s="1"/>
  <c r="L43" i="7"/>
  <c r="I44" i="7"/>
  <c r="G37" i="8" s="1"/>
  <c r="G47" i="6"/>
  <c r="I48" i="6" s="1"/>
  <c r="F41" i="8" s="1"/>
  <c r="H47" i="6"/>
  <c r="L46" i="6"/>
  <c r="F48" i="6" l="1"/>
  <c r="H48" i="6" s="1"/>
  <c r="F45" i="7"/>
  <c r="H45" i="7" s="1"/>
  <c r="J44" i="7"/>
  <c r="K44" i="7" s="1"/>
  <c r="L44" i="7" s="1"/>
  <c r="J47" i="6"/>
  <c r="K47" i="6" s="1"/>
  <c r="G48" i="6" l="1"/>
  <c r="I49" i="6" s="1"/>
  <c r="F42" i="8" s="1"/>
  <c r="G45" i="7"/>
  <c r="J45" i="7" s="1"/>
  <c r="K45" i="7" s="1"/>
  <c r="L45" i="7" s="1"/>
  <c r="M44" i="7"/>
  <c r="M47" i="6"/>
  <c r="L47" i="6"/>
  <c r="F46" i="7" l="1"/>
  <c r="H46" i="7" s="1"/>
  <c r="M45" i="7"/>
  <c r="I46" i="7"/>
  <c r="G39" i="8" s="1"/>
  <c r="J48" i="6"/>
  <c r="K48" i="6" s="1"/>
  <c r="L48" i="6" s="1"/>
  <c r="F49" i="6"/>
  <c r="J46" i="7" l="1"/>
  <c r="K46" i="7" s="1"/>
  <c r="M46" i="7" s="1"/>
  <c r="G46" i="7"/>
  <c r="I47" i="7" s="1"/>
  <c r="G40" i="8" s="1"/>
  <c r="G49" i="6"/>
  <c r="I50" i="6" s="1"/>
  <c r="H49" i="6"/>
  <c r="M48" i="6"/>
  <c r="J49" i="6"/>
  <c r="K49" i="6" s="1"/>
  <c r="L49" i="6" s="1"/>
  <c r="F50" i="6" l="1"/>
  <c r="G50" i="6" s="1"/>
  <c r="I51" i="6" s="1"/>
  <c r="F47" i="7"/>
  <c r="H47" i="7" s="1"/>
  <c r="L46" i="7"/>
  <c r="F43" i="8"/>
  <c r="M49" i="6"/>
  <c r="J50" i="6"/>
  <c r="K50" i="6" s="1"/>
  <c r="L50" i="6" s="1"/>
  <c r="H50" i="6" l="1"/>
  <c r="G47" i="7"/>
  <c r="J47" i="7" s="1"/>
  <c r="K47" i="7" s="1"/>
  <c r="L47" i="7" s="1"/>
  <c r="F51" i="6"/>
  <c r="F44" i="8"/>
  <c r="M50" i="6"/>
  <c r="I48" i="7" l="1"/>
  <c r="G41" i="8" s="1"/>
  <c r="F48" i="7"/>
  <c r="H48" i="7" s="1"/>
  <c r="M47" i="7"/>
  <c r="G51" i="6"/>
  <c r="F52" i="6" s="1"/>
  <c r="H51" i="6"/>
  <c r="I52" i="6" l="1"/>
  <c r="F45" i="8" s="1"/>
  <c r="J48" i="7"/>
  <c r="K48" i="7" s="1"/>
  <c r="L48" i="7" s="1"/>
  <c r="G48" i="7"/>
  <c r="I49" i="7" s="1"/>
  <c r="G42" i="8" s="1"/>
  <c r="G52" i="6"/>
  <c r="I53" i="6" s="1"/>
  <c r="H52" i="6"/>
  <c r="J51" i="6"/>
  <c r="K51" i="6" s="1"/>
  <c r="M48" i="7" l="1"/>
  <c r="F49" i="7"/>
  <c r="H49" i="7" s="1"/>
  <c r="F53" i="6"/>
  <c r="L51" i="6"/>
  <c r="M51" i="6"/>
  <c r="G49" i="7" l="1"/>
  <c r="J49" i="7" s="1"/>
  <c r="K49" i="7" s="1"/>
  <c r="L49" i="7" s="1"/>
  <c r="G53" i="6"/>
  <c r="I54" i="6" s="1"/>
  <c r="H53" i="6"/>
  <c r="F46" i="8"/>
  <c r="J52" i="6"/>
  <c r="K52" i="6" s="1"/>
  <c r="I50" i="7" l="1"/>
  <c r="G43" i="8" s="1"/>
  <c r="F50" i="7"/>
  <c r="H50" i="7" s="1"/>
  <c r="M49" i="7"/>
  <c r="M52" i="6"/>
  <c r="L52" i="6"/>
  <c r="G50" i="7" l="1"/>
  <c r="F51" i="7" s="1"/>
  <c r="H51" i="7" s="1"/>
  <c r="J50" i="7"/>
  <c r="K50" i="7" s="1"/>
  <c r="M50" i="7" s="1"/>
  <c r="J53" i="6"/>
  <c r="K53" i="6" s="1"/>
  <c r="M53" i="6" s="1"/>
  <c r="F54" i="6"/>
  <c r="F47" i="8"/>
  <c r="H54" i="6" l="1"/>
  <c r="G51" i="7"/>
  <c r="F52" i="7" s="1"/>
  <c r="H52" i="7" s="1"/>
  <c r="I51" i="7"/>
  <c r="J51" i="7" s="1"/>
  <c r="K51" i="7" s="1"/>
  <c r="M51" i="7" s="1"/>
  <c r="G44" i="8"/>
  <c r="L50" i="7"/>
  <c r="L53" i="6"/>
  <c r="G54" i="6"/>
  <c r="F55" i="6" s="1"/>
  <c r="J54" i="6"/>
  <c r="K54" i="6" s="1"/>
  <c r="I55" i="6" l="1"/>
  <c r="F48" i="8" s="1"/>
  <c r="L51" i="7"/>
  <c r="G52" i="7"/>
  <c r="I53" i="7" s="1"/>
  <c r="G46" i="8" s="1"/>
  <c r="I52" i="7"/>
  <c r="G45" i="8" s="1"/>
  <c r="G55" i="6"/>
  <c r="I56" i="6" s="1"/>
  <c r="H55" i="6"/>
  <c r="M54" i="6"/>
  <c r="L54" i="6"/>
  <c r="F53" i="7" l="1"/>
  <c r="H53" i="7" s="1"/>
  <c r="J52" i="7"/>
  <c r="K52" i="7" s="1"/>
  <c r="M52" i="7" s="1"/>
  <c r="J55" i="6"/>
  <c r="K55" i="6" s="1"/>
  <c r="L55" i="6" s="1"/>
  <c r="F56" i="6"/>
  <c r="F49" i="8"/>
  <c r="G53" i="7" l="1"/>
  <c r="J53" i="7" s="1"/>
  <c r="K53" i="7" s="1"/>
  <c r="M53" i="7" s="1"/>
  <c r="L52" i="7"/>
  <c r="G56" i="6"/>
  <c r="F57" i="6" s="1"/>
  <c r="H56" i="6"/>
  <c r="M55" i="6"/>
  <c r="I57" i="6" l="1"/>
  <c r="F50" i="8" s="1"/>
  <c r="I54" i="7"/>
  <c r="G47" i="8" s="1"/>
  <c r="F54" i="7"/>
  <c r="H54" i="7" s="1"/>
  <c r="L53" i="7"/>
  <c r="G57" i="6"/>
  <c r="I58" i="6" s="1"/>
  <c r="H57" i="6"/>
  <c r="J56" i="6"/>
  <c r="K56" i="6" s="1"/>
  <c r="L56" i="6" s="1"/>
  <c r="F58" i="6" l="1"/>
  <c r="G58" i="6" s="1"/>
  <c r="I59" i="6" s="1"/>
  <c r="G54" i="7"/>
  <c r="F55" i="7" s="1"/>
  <c r="H55" i="7" s="1"/>
  <c r="J54" i="7"/>
  <c r="K54" i="7" s="1"/>
  <c r="M54" i="7" s="1"/>
  <c r="J57" i="6"/>
  <c r="K57" i="6" s="1"/>
  <c r="M57" i="6" s="1"/>
  <c r="F51" i="8"/>
  <c r="M56" i="6"/>
  <c r="H58" i="6" l="1"/>
  <c r="L57" i="6"/>
  <c r="G55" i="7"/>
  <c r="I56" i="7" s="1"/>
  <c r="G49" i="8" s="1"/>
  <c r="I55" i="7"/>
  <c r="G48" i="8" s="1"/>
  <c r="L54" i="7"/>
  <c r="J58" i="6"/>
  <c r="K58" i="6" s="1"/>
  <c r="M58" i="6" s="1"/>
  <c r="F59" i="6"/>
  <c r="F52" i="8"/>
  <c r="L58" i="6" l="1"/>
  <c r="J56" i="7"/>
  <c r="K56" i="7" s="1"/>
  <c r="M56" i="7" s="1"/>
  <c r="J55" i="7"/>
  <c r="K55" i="7" s="1"/>
  <c r="L55" i="7" s="1"/>
  <c r="F56" i="7"/>
  <c r="H56" i="7" s="1"/>
  <c r="G59" i="6"/>
  <c r="F60" i="6" s="1"/>
  <c r="H59" i="6"/>
  <c r="J59" i="6"/>
  <c r="K59" i="6" s="1"/>
  <c r="L59" i="6" s="1"/>
  <c r="I60" i="6" l="1"/>
  <c r="F53" i="8" s="1"/>
  <c r="L56" i="7"/>
  <c r="G56" i="7"/>
  <c r="F57" i="7" s="1"/>
  <c r="H57" i="7" s="1"/>
  <c r="M55" i="7"/>
  <c r="G60" i="6"/>
  <c r="I61" i="6" s="1"/>
  <c r="F54" i="8" s="1"/>
  <c r="H60" i="6"/>
  <c r="M59" i="6"/>
  <c r="G57" i="7" l="1"/>
  <c r="I58" i="7" s="1"/>
  <c r="G51" i="8" s="1"/>
  <c r="I57" i="7"/>
  <c r="J57" i="7" s="1"/>
  <c r="K57" i="7" s="1"/>
  <c r="L57" i="7" s="1"/>
  <c r="F61" i="6"/>
  <c r="H61" i="6" s="1"/>
  <c r="J60" i="6"/>
  <c r="K60" i="6" s="1"/>
  <c r="J61" i="6"/>
  <c r="K61" i="6" s="1"/>
  <c r="G50" i="8" l="1"/>
  <c r="M57" i="7"/>
  <c r="F58" i="7"/>
  <c r="H58" i="7" s="1"/>
  <c r="G61" i="6"/>
  <c r="I62" i="6" s="1"/>
  <c r="F55" i="8" s="1"/>
  <c r="L60" i="6"/>
  <c r="M60" i="6"/>
  <c r="L61" i="6"/>
  <c r="M61" i="6"/>
  <c r="G58" i="7" l="1"/>
  <c r="J58" i="7" s="1"/>
  <c r="K58" i="7" s="1"/>
  <c r="M58" i="7" s="1"/>
  <c r="F62" i="6"/>
  <c r="G62" i="6" s="1"/>
  <c r="F63" i="6" s="1"/>
  <c r="J62" i="6"/>
  <c r="K62" i="6" s="1"/>
  <c r="M62" i="6" s="1"/>
  <c r="F59" i="7" l="1"/>
  <c r="H59" i="7" s="1"/>
  <c r="I59" i="7"/>
  <c r="G52" i="8" s="1"/>
  <c r="L58" i="7"/>
  <c r="H62" i="6"/>
  <c r="I63" i="6"/>
  <c r="F56" i="8" s="1"/>
  <c r="J59" i="7"/>
  <c r="K59" i="7" s="1"/>
  <c r="L59" i="7" s="1"/>
  <c r="G63" i="6"/>
  <c r="I64" i="6" s="1"/>
  <c r="H63" i="6"/>
  <c r="L62" i="6"/>
  <c r="G59" i="7" l="1"/>
  <c r="I60" i="7" s="1"/>
  <c r="G53" i="8" s="1"/>
  <c r="M59" i="7"/>
  <c r="F60" i="7" l="1"/>
  <c r="H60" i="7" s="1"/>
  <c r="G60" i="7"/>
  <c r="J60" i="7" s="1"/>
  <c r="K60" i="7" s="1"/>
  <c r="M60" i="7" s="1"/>
  <c r="J63" i="6"/>
  <c r="K63" i="6" s="1"/>
  <c r="L63" i="6" s="1"/>
  <c r="F64" i="6"/>
  <c r="F57" i="8"/>
  <c r="I61" i="7" l="1"/>
  <c r="J61" i="7" s="1"/>
  <c r="K61" i="7" s="1"/>
  <c r="L61" i="7" s="1"/>
  <c r="F61" i="7"/>
  <c r="H61" i="7" s="1"/>
  <c r="L60" i="7"/>
  <c r="G64" i="6"/>
  <c r="H64" i="6"/>
  <c r="M63" i="6"/>
  <c r="J64" i="6"/>
  <c r="K64" i="6" s="1"/>
  <c r="L64" i="6" s="1"/>
  <c r="M61" i="7" l="1"/>
  <c r="G61" i="7"/>
  <c r="F62" i="7" s="1"/>
  <c r="H62" i="7" s="1"/>
  <c r="G54" i="8"/>
  <c r="I65" i="6"/>
  <c r="F58" i="8" s="1"/>
  <c r="I62" i="7"/>
  <c r="G55" i="8" s="1"/>
  <c r="M64" i="6"/>
  <c r="F65" i="6"/>
  <c r="G62" i="7" l="1"/>
  <c r="F63" i="7" s="1"/>
  <c r="H63" i="7" s="1"/>
  <c r="J62" i="7"/>
  <c r="K62" i="7" s="1"/>
  <c r="L62" i="7" s="1"/>
  <c r="G65" i="6"/>
  <c r="I66" i="6" s="1"/>
  <c r="H65" i="6"/>
  <c r="G63" i="7" l="1"/>
  <c r="I64" i="7" s="1"/>
  <c r="J64" i="7" s="1"/>
  <c r="K64" i="7" s="1"/>
  <c r="L64" i="7" s="1"/>
  <c r="I63" i="7"/>
  <c r="J63" i="7" s="1"/>
  <c r="K63" i="7" s="1"/>
  <c r="L63" i="7" s="1"/>
  <c r="M62" i="7"/>
  <c r="J65" i="6"/>
  <c r="K65" i="6" s="1"/>
  <c r="F59" i="8"/>
  <c r="F66" i="6"/>
  <c r="M64" i="7" l="1"/>
  <c r="G57" i="8"/>
  <c r="F64" i="7"/>
  <c r="H64" i="7" s="1"/>
  <c r="M63" i="7"/>
  <c r="G56" i="8"/>
  <c r="H66" i="6"/>
  <c r="J66" i="6"/>
  <c r="K66" i="6" s="1"/>
  <c r="L66" i="6" s="1"/>
  <c r="G66" i="6"/>
  <c r="M65" i="6"/>
  <c r="L65" i="6"/>
  <c r="G64" i="7" l="1"/>
  <c r="F65" i="7" s="1"/>
  <c r="H65" i="7" s="1"/>
  <c r="I67" i="6"/>
  <c r="F60" i="8" s="1"/>
  <c r="M66" i="6"/>
  <c r="F67" i="6"/>
  <c r="I65" i="7" l="1"/>
  <c r="J65" i="7" s="1"/>
  <c r="K65" i="7" s="1"/>
  <c r="M65" i="7" s="1"/>
  <c r="G65" i="7"/>
  <c r="F66" i="7" s="1"/>
  <c r="H66" i="7" s="1"/>
  <c r="J67" i="6"/>
  <c r="K67" i="6" s="1"/>
  <c r="M67" i="6" s="1"/>
  <c r="G67" i="6"/>
  <c r="H67" i="6"/>
  <c r="G66" i="7" l="1"/>
  <c r="I67" i="7" s="1"/>
  <c r="G60" i="8" s="1"/>
  <c r="I66" i="7"/>
  <c r="G59" i="8" s="1"/>
  <c r="G58" i="8"/>
  <c r="L65" i="7"/>
  <c r="L67" i="6"/>
  <c r="I68" i="6"/>
  <c r="F61" i="8" s="1"/>
  <c r="J66" i="7"/>
  <c r="K66" i="7" s="1"/>
  <c r="L66" i="7" s="1"/>
  <c r="F67" i="7"/>
  <c r="H67" i="7" s="1"/>
  <c r="F68" i="6"/>
  <c r="J68" i="6" l="1"/>
  <c r="K68" i="6" s="1"/>
  <c r="L68" i="6" s="1"/>
  <c r="H68" i="6"/>
  <c r="M66" i="7"/>
  <c r="J67" i="7"/>
  <c r="K67" i="7" s="1"/>
  <c r="M67" i="7" s="1"/>
  <c r="G67" i="7"/>
  <c r="I68" i="7" s="1"/>
  <c r="G68" i="6"/>
  <c r="F69" i="6" s="1"/>
  <c r="M68" i="6" l="1"/>
  <c r="I69" i="6"/>
  <c r="J69" i="6" s="1"/>
  <c r="K69" i="6" s="1"/>
  <c r="M69" i="6" s="1"/>
  <c r="L67" i="7"/>
  <c r="G61" i="8"/>
  <c r="F68" i="7"/>
  <c r="H68" i="7" s="1"/>
  <c r="J68" i="7"/>
  <c r="K68" i="7" s="1"/>
  <c r="M68" i="7" s="1"/>
  <c r="G69" i="6"/>
  <c r="I70" i="6" s="1"/>
  <c r="F63" i="8" s="1"/>
  <c r="H69" i="6"/>
  <c r="L69" i="6" l="1"/>
  <c r="F62" i="8"/>
  <c r="F70" i="6"/>
  <c r="G68" i="7"/>
  <c r="L68" i="7"/>
  <c r="J70" i="6"/>
  <c r="K70" i="6" s="1"/>
  <c r="H70" i="6" l="1"/>
  <c r="G70" i="6"/>
  <c r="F71" i="6" s="1"/>
  <c r="I69" i="7"/>
  <c r="J69" i="7" s="1"/>
  <c r="K69" i="7" s="1"/>
  <c r="F69" i="7"/>
  <c r="H69" i="7" s="1"/>
  <c r="M70" i="6"/>
  <c r="L70" i="6"/>
  <c r="I71" i="6" l="1"/>
  <c r="F64" i="8" s="1"/>
  <c r="G62" i="8"/>
  <c r="L69" i="7"/>
  <c r="M69" i="7"/>
  <c r="G69" i="7"/>
  <c r="F70" i="7" s="1"/>
  <c r="H70" i="7" s="1"/>
  <c r="G71" i="6"/>
  <c r="I72" i="6" s="1"/>
  <c r="F65" i="8" s="1"/>
  <c r="H71" i="6"/>
  <c r="J71" i="6" l="1"/>
  <c r="K71" i="6" s="1"/>
  <c r="L71" i="6" s="1"/>
  <c r="I70" i="7"/>
  <c r="G63" i="8" s="1"/>
  <c r="G70" i="7"/>
  <c r="F71" i="7" s="1"/>
  <c r="H71" i="7" s="1"/>
  <c r="F72" i="6"/>
  <c r="M71" i="6" l="1"/>
  <c r="G71" i="7"/>
  <c r="F72" i="7" s="1"/>
  <c r="I71" i="7"/>
  <c r="G64" i="8" s="1"/>
  <c r="J70" i="7"/>
  <c r="K70" i="7" s="1"/>
  <c r="L70" i="7" s="1"/>
  <c r="G72" i="6"/>
  <c r="F73" i="6" s="1"/>
  <c r="H72" i="6"/>
  <c r="J72" i="6"/>
  <c r="K72" i="6" s="1"/>
  <c r="I73" i="6" l="1"/>
  <c r="F66" i="8" s="1"/>
  <c r="G72" i="7"/>
  <c r="I73" i="7" s="1"/>
  <c r="G66" i="8" s="1"/>
  <c r="H72" i="7"/>
  <c r="I72" i="7"/>
  <c r="G65" i="8" s="1"/>
  <c r="M70" i="7"/>
  <c r="J71" i="7"/>
  <c r="K71" i="7" s="1"/>
  <c r="L71" i="7" s="1"/>
  <c r="G73" i="6"/>
  <c r="I74" i="6" s="1"/>
  <c r="H73" i="6"/>
  <c r="M72" i="6"/>
  <c r="L72" i="6"/>
  <c r="J73" i="6" l="1"/>
  <c r="K73" i="6" s="1"/>
  <c r="M73" i="6" s="1"/>
  <c r="F73" i="7"/>
  <c r="H73" i="7" s="1"/>
  <c r="J72" i="7"/>
  <c r="K72" i="7" s="1"/>
  <c r="M72" i="7" s="1"/>
  <c r="M71" i="7"/>
  <c r="F74" i="6"/>
  <c r="F67" i="8"/>
  <c r="L73" i="6" l="1"/>
  <c r="G73" i="7"/>
  <c r="J73" i="7" s="1"/>
  <c r="K73" i="7" s="1"/>
  <c r="L73" i="7" s="1"/>
  <c r="L72" i="7"/>
  <c r="G74" i="6"/>
  <c r="I75" i="6" s="1"/>
  <c r="H74" i="6"/>
  <c r="J74" i="6"/>
  <c r="K74" i="6" s="1"/>
  <c r="M74" i="6" s="1"/>
  <c r="F74" i="7" l="1"/>
  <c r="H74" i="7" s="1"/>
  <c r="M73" i="7"/>
  <c r="I74" i="7"/>
  <c r="G67" i="8" s="1"/>
  <c r="F75" i="6"/>
  <c r="L74" i="6"/>
  <c r="F68" i="8"/>
  <c r="J74" i="7" l="1"/>
  <c r="K74" i="7" s="1"/>
  <c r="L74" i="7" s="1"/>
  <c r="G74" i="7"/>
  <c r="F75" i="7" s="1"/>
  <c r="H75" i="7" s="1"/>
  <c r="G75" i="6"/>
  <c r="I76" i="6" s="1"/>
  <c r="H75" i="6"/>
  <c r="J75" i="6"/>
  <c r="K75" i="6" s="1"/>
  <c r="M74" i="7" l="1"/>
  <c r="G75" i="7"/>
  <c r="F76" i="7" s="1"/>
  <c r="H76" i="7" s="1"/>
  <c r="I75" i="7"/>
  <c r="J75" i="7" s="1"/>
  <c r="K75" i="7" s="1"/>
  <c r="M75" i="7" s="1"/>
  <c r="F76" i="6"/>
  <c r="L75" i="6"/>
  <c r="M75" i="6"/>
  <c r="F69" i="8"/>
  <c r="G68" i="8" l="1"/>
  <c r="L75" i="7"/>
  <c r="I76" i="7"/>
  <c r="G69" i="8" s="1"/>
  <c r="G76" i="7"/>
  <c r="F77" i="7" s="1"/>
  <c r="H77" i="7" s="1"/>
  <c r="G76" i="6"/>
  <c r="I77" i="6" s="1"/>
  <c r="H76" i="6"/>
  <c r="J76" i="6"/>
  <c r="K76" i="6" s="1"/>
  <c r="J76" i="7" l="1"/>
  <c r="K76" i="7" s="1"/>
  <c r="M76" i="7" s="1"/>
  <c r="I77" i="7"/>
  <c r="G70" i="8" s="1"/>
  <c r="G77" i="7"/>
  <c r="I78" i="7" s="1"/>
  <c r="G71" i="8" s="1"/>
  <c r="F77" i="6"/>
  <c r="L76" i="6"/>
  <c r="M76" i="6"/>
  <c r="F70" i="8"/>
  <c r="L76" i="7" l="1"/>
  <c r="F78" i="7"/>
  <c r="H78" i="7" s="1"/>
  <c r="J77" i="7"/>
  <c r="K77" i="7" s="1"/>
  <c r="L77" i="7" s="1"/>
  <c r="G77" i="6"/>
  <c r="F78" i="6" s="1"/>
  <c r="H77" i="6"/>
  <c r="J77" i="6"/>
  <c r="K77" i="6" s="1"/>
  <c r="I78" i="6" l="1"/>
  <c r="F71" i="8" s="1"/>
  <c r="G78" i="7"/>
  <c r="J78" i="7" s="1"/>
  <c r="K78" i="7" s="1"/>
  <c r="L78" i="7" s="1"/>
  <c r="M77" i="7"/>
  <c r="G78" i="6"/>
  <c r="F79" i="6" s="1"/>
  <c r="H78" i="6"/>
  <c r="L77" i="6"/>
  <c r="M77" i="6"/>
  <c r="I79" i="6" l="1"/>
  <c r="J79" i="6" s="1"/>
  <c r="K79" i="6" s="1"/>
  <c r="F79" i="7"/>
  <c r="H79" i="7" s="1"/>
  <c r="M78" i="7"/>
  <c r="I79" i="7"/>
  <c r="G72" i="8" s="1"/>
  <c r="G79" i="6"/>
  <c r="F80" i="6" s="1"/>
  <c r="H79" i="6"/>
  <c r="J78" i="6"/>
  <c r="K78" i="6" s="1"/>
  <c r="F72" i="8" l="1"/>
  <c r="I80" i="6"/>
  <c r="F73" i="8" s="1"/>
  <c r="J79" i="7"/>
  <c r="K79" i="7" s="1"/>
  <c r="M79" i="7" s="1"/>
  <c r="G79" i="7"/>
  <c r="I80" i="7" s="1"/>
  <c r="G73" i="8" s="1"/>
  <c r="G80" i="6"/>
  <c r="I81" i="6" s="1"/>
  <c r="H80" i="6"/>
  <c r="L79" i="6"/>
  <c r="M79" i="6"/>
  <c r="L78" i="6"/>
  <c r="M78" i="6"/>
  <c r="F80" i="7" l="1"/>
  <c r="H80" i="7" s="1"/>
  <c r="L79" i="7"/>
  <c r="J80" i="7"/>
  <c r="K80" i="7" s="1"/>
  <c r="L80" i="7" s="1"/>
  <c r="G80" i="7" l="1"/>
  <c r="I81" i="7" s="1"/>
  <c r="G74" i="8" s="1"/>
  <c r="M80" i="7"/>
  <c r="J80" i="6"/>
  <c r="K80" i="6" s="1"/>
  <c r="L80" i="6" s="1"/>
  <c r="F81" i="6"/>
  <c r="F74" i="8"/>
  <c r="F81" i="7" l="1"/>
  <c r="H81" i="7" s="1"/>
  <c r="M80" i="6"/>
  <c r="G81" i="6"/>
  <c r="I82" i="6" s="1"/>
  <c r="F75" i="8" s="1"/>
  <c r="H81" i="6"/>
  <c r="J81" i="6"/>
  <c r="K81" i="6" s="1"/>
  <c r="F82" i="6" l="1"/>
  <c r="H82" i="6" s="1"/>
  <c r="G81" i="7"/>
  <c r="J81" i="7" s="1"/>
  <c r="K81" i="7" s="1"/>
  <c r="L81" i="7" s="1"/>
  <c r="J82" i="6"/>
  <c r="K82" i="6" s="1"/>
  <c r="M82" i="6" s="1"/>
  <c r="M81" i="6"/>
  <c r="L81" i="6"/>
  <c r="G82" i="6" l="1"/>
  <c r="F83" i="6" s="1"/>
  <c r="G83" i="6" s="1"/>
  <c r="I84" i="6" s="1"/>
  <c r="I82" i="7"/>
  <c r="G75" i="8" s="1"/>
  <c r="M81" i="7"/>
  <c r="F82" i="7"/>
  <c r="H82" i="7" s="1"/>
  <c r="L82" i="6"/>
  <c r="H83" i="6" l="1"/>
  <c r="I83" i="6"/>
  <c r="F76" i="8" s="1"/>
  <c r="G82" i="7"/>
  <c r="F83" i="7" s="1"/>
  <c r="H83" i="7" s="1"/>
  <c r="J82" i="7"/>
  <c r="K82" i="7" s="1"/>
  <c r="M82" i="7" s="1"/>
  <c r="F77" i="8"/>
  <c r="F84" i="6"/>
  <c r="J83" i="6" l="1"/>
  <c r="K83" i="6" s="1"/>
  <c r="L83" i="6" s="1"/>
  <c r="I83" i="7"/>
  <c r="J83" i="7" s="1"/>
  <c r="K83" i="7" s="1"/>
  <c r="G83" i="7"/>
  <c r="F84" i="7" s="1"/>
  <c r="H84" i="7" s="1"/>
  <c r="L82" i="7"/>
  <c r="G84" i="6"/>
  <c r="I85" i="6" s="1"/>
  <c r="F78" i="8" s="1"/>
  <c r="H84" i="6"/>
  <c r="J84" i="6"/>
  <c r="K84" i="6" s="1"/>
  <c r="L84" i="6" s="1"/>
  <c r="M83" i="6" l="1"/>
  <c r="F85" i="6"/>
  <c r="G85" i="6" s="1"/>
  <c r="F86" i="6" s="1"/>
  <c r="M84" i="6"/>
  <c r="I84" i="7"/>
  <c r="J84" i="7" s="1"/>
  <c r="K84" i="7" s="1"/>
  <c r="G76" i="8"/>
  <c r="G84" i="7"/>
  <c r="F85" i="7" s="1"/>
  <c r="H85" i="7" s="1"/>
  <c r="M83" i="7"/>
  <c r="L83" i="7"/>
  <c r="J85" i="6"/>
  <c r="K85" i="6" s="1"/>
  <c r="L85" i="6" s="1"/>
  <c r="H85" i="6" l="1"/>
  <c r="M85" i="6"/>
  <c r="I86" i="6"/>
  <c r="F79" i="8" s="1"/>
  <c r="G77" i="8"/>
  <c r="I85" i="7"/>
  <c r="J85" i="7" s="1"/>
  <c r="K85" i="7" s="1"/>
  <c r="G85" i="7"/>
  <c r="F86" i="7" s="1"/>
  <c r="H86" i="7" s="1"/>
  <c r="L84" i="7"/>
  <c r="M84" i="7"/>
  <c r="G86" i="6"/>
  <c r="I87" i="6" s="1"/>
  <c r="H86" i="6"/>
  <c r="J86" i="6" l="1"/>
  <c r="K86" i="6" s="1"/>
  <c r="L86" i="6" s="1"/>
  <c r="F87" i="6"/>
  <c r="G87" i="6" s="1"/>
  <c r="G78" i="8"/>
  <c r="I86" i="7"/>
  <c r="J86" i="7" s="1"/>
  <c r="K86" i="7" s="1"/>
  <c r="G86" i="7"/>
  <c r="F87" i="7" s="1"/>
  <c r="H87" i="7" s="1"/>
  <c r="L85" i="7"/>
  <c r="M85" i="7"/>
  <c r="F80" i="8"/>
  <c r="M86" i="6" l="1"/>
  <c r="I88" i="6"/>
  <c r="F81" i="8" s="1"/>
  <c r="F88" i="6"/>
  <c r="G88" i="6" s="1"/>
  <c r="H87" i="6"/>
  <c r="G79" i="8"/>
  <c r="G87" i="7"/>
  <c r="F88" i="7" s="1"/>
  <c r="H88" i="7" s="1"/>
  <c r="I87" i="7"/>
  <c r="J87" i="7" s="1"/>
  <c r="K87" i="7" s="1"/>
  <c r="L87" i="7" s="1"/>
  <c r="L86" i="7"/>
  <c r="M86" i="7"/>
  <c r="J87" i="6"/>
  <c r="K87" i="6" s="1"/>
  <c r="H88" i="6" l="1"/>
  <c r="I89" i="6"/>
  <c r="G80" i="8"/>
  <c r="M87" i="7"/>
  <c r="I88" i="7"/>
  <c r="J88" i="7" s="1"/>
  <c r="K88" i="7" s="1"/>
  <c r="M88" i="7" s="1"/>
  <c r="G88" i="7"/>
  <c r="F89" i="7" s="1"/>
  <c r="H89" i="7" s="1"/>
  <c r="L87" i="6"/>
  <c r="M87" i="6"/>
  <c r="L88" i="7" l="1"/>
  <c r="G81" i="8"/>
  <c r="I89" i="7"/>
  <c r="G82" i="8" s="1"/>
  <c r="G89" i="7"/>
  <c r="F90" i="7" s="1"/>
  <c r="H90" i="7" s="1"/>
  <c r="J88" i="6"/>
  <c r="K88" i="6" s="1"/>
  <c r="M88" i="6" s="1"/>
  <c r="F89" i="6"/>
  <c r="F82" i="8"/>
  <c r="J89" i="7" l="1"/>
  <c r="K89" i="7" s="1"/>
  <c r="M89" i="7" s="1"/>
  <c r="I90" i="7"/>
  <c r="G83" i="8" s="1"/>
  <c r="G90" i="7"/>
  <c r="F91" i="7" s="1"/>
  <c r="H91" i="7" s="1"/>
  <c r="L88" i="6"/>
  <c r="G89" i="6"/>
  <c r="I90" i="6" s="1"/>
  <c r="H89" i="6"/>
  <c r="J89" i="6"/>
  <c r="K89" i="6" s="1"/>
  <c r="J90" i="7" l="1"/>
  <c r="K90" i="7" s="1"/>
  <c r="L90" i="7" s="1"/>
  <c r="L89" i="7"/>
  <c r="I91" i="7"/>
  <c r="G84" i="8" s="1"/>
  <c r="G91" i="7"/>
  <c r="F92" i="7" s="1"/>
  <c r="H92" i="7" s="1"/>
  <c r="F90" i="6"/>
  <c r="M89" i="6"/>
  <c r="L89" i="6"/>
  <c r="M90" i="7" l="1"/>
  <c r="J91" i="7"/>
  <c r="K91" i="7" s="1"/>
  <c r="M91" i="7" s="1"/>
  <c r="I92" i="7"/>
  <c r="G85" i="8" s="1"/>
  <c r="G92" i="7"/>
  <c r="F93" i="7" s="1"/>
  <c r="G90" i="6"/>
  <c r="I91" i="6" s="1"/>
  <c r="H90" i="6"/>
  <c r="F83" i="8"/>
  <c r="J90" i="6"/>
  <c r="K90" i="6" s="1"/>
  <c r="F91" i="6" l="1"/>
  <c r="H91" i="6" s="1"/>
  <c r="L91" i="7"/>
  <c r="G93" i="7"/>
  <c r="I94" i="7" s="1"/>
  <c r="G87" i="8" s="1"/>
  <c r="H93" i="7"/>
  <c r="I93" i="7"/>
  <c r="G86" i="8" s="1"/>
  <c r="J92" i="7"/>
  <c r="K92" i="7" s="1"/>
  <c r="L92" i="7" s="1"/>
  <c r="F84" i="8"/>
  <c r="M90" i="6"/>
  <c r="L90" i="6"/>
  <c r="G91" i="6" l="1"/>
  <c r="F92" i="6" s="1"/>
  <c r="G92" i="6" s="1"/>
  <c r="I93" i="6" s="1"/>
  <c r="F94" i="7"/>
  <c r="H94" i="7" s="1"/>
  <c r="J93" i="7"/>
  <c r="K93" i="7" s="1"/>
  <c r="L93" i="7" s="1"/>
  <c r="M92" i="7"/>
  <c r="J91" i="6"/>
  <c r="K91" i="6" s="1"/>
  <c r="I92" i="6" l="1"/>
  <c r="F85" i="8" s="1"/>
  <c r="H92" i="6"/>
  <c r="G94" i="7"/>
  <c r="J94" i="7" s="1"/>
  <c r="K94" i="7" s="1"/>
  <c r="L94" i="7" s="1"/>
  <c r="M93" i="7"/>
  <c r="F93" i="6"/>
  <c r="L91" i="6"/>
  <c r="M91" i="6"/>
  <c r="F86" i="8"/>
  <c r="J92" i="6" l="1"/>
  <c r="K92" i="6" s="1"/>
  <c r="M92" i="6" s="1"/>
  <c r="F95" i="7"/>
  <c r="H95" i="7" s="1"/>
  <c r="I95" i="7"/>
  <c r="G88" i="8" s="1"/>
  <c r="M94" i="7"/>
  <c r="G93" i="6"/>
  <c r="I94" i="6" s="1"/>
  <c r="H93" i="6"/>
  <c r="J93" i="6"/>
  <c r="K93" i="6" s="1"/>
  <c r="L92" i="6" l="1"/>
  <c r="J95" i="7"/>
  <c r="K95" i="7" s="1"/>
  <c r="L95" i="7" s="1"/>
  <c r="G95" i="7"/>
  <c r="I96" i="7" s="1"/>
  <c r="G89" i="8" s="1"/>
  <c r="F87" i="8"/>
  <c r="F94" i="6"/>
  <c r="M93" i="6"/>
  <c r="L93" i="6"/>
  <c r="F96" i="7" l="1"/>
  <c r="H96" i="7" s="1"/>
  <c r="M95" i="7"/>
  <c r="G94" i="6"/>
  <c r="I95" i="6" s="1"/>
  <c r="H94" i="6"/>
  <c r="J94" i="6"/>
  <c r="K94" i="6" s="1"/>
  <c r="G96" i="7" l="1"/>
  <c r="J96" i="7" s="1"/>
  <c r="K96" i="7" s="1"/>
  <c r="M96" i="7" s="1"/>
  <c r="F88" i="8"/>
  <c r="F95" i="6"/>
  <c r="L94" i="6"/>
  <c r="M94" i="6"/>
  <c r="F97" i="7" l="1"/>
  <c r="H97" i="7" s="1"/>
  <c r="L96" i="7"/>
  <c r="I97" i="7"/>
  <c r="G90" i="8" s="1"/>
  <c r="G95" i="6"/>
  <c r="F96" i="6" s="1"/>
  <c r="H95" i="6"/>
  <c r="J95" i="6"/>
  <c r="K95" i="6" s="1"/>
  <c r="L95" i="6" s="1"/>
  <c r="I96" i="6" l="1"/>
  <c r="J96" i="6" s="1"/>
  <c r="K96" i="6" s="1"/>
  <c r="L96" i="6" s="1"/>
  <c r="J97" i="7"/>
  <c r="K97" i="7" s="1"/>
  <c r="L97" i="7" s="1"/>
  <c r="G97" i="7"/>
  <c r="I98" i="7" s="1"/>
  <c r="J98" i="7" s="1"/>
  <c r="K98" i="7" s="1"/>
  <c r="M98" i="7" s="1"/>
  <c r="G96" i="6"/>
  <c r="I97" i="6" s="1"/>
  <c r="F90" i="8" s="1"/>
  <c r="H96" i="6"/>
  <c r="M95" i="6"/>
  <c r="F97" i="6" l="1"/>
  <c r="G97" i="6" s="1"/>
  <c r="I98" i="6" s="1"/>
  <c r="F91" i="8" s="1"/>
  <c r="F89" i="8"/>
  <c r="M97" i="7"/>
  <c r="G91" i="8"/>
  <c r="F98" i="7"/>
  <c r="H98" i="7" s="1"/>
  <c r="L98" i="7"/>
  <c r="M96" i="6"/>
  <c r="J97" i="6"/>
  <c r="K97" i="6" s="1"/>
  <c r="L97" i="6" s="1"/>
  <c r="H97" i="6" l="1"/>
  <c r="M97" i="6"/>
  <c r="G98" i="7"/>
  <c r="F99" i="7" s="1"/>
  <c r="H99" i="7" s="1"/>
  <c r="F98" i="6"/>
  <c r="J98" i="6"/>
  <c r="K98" i="6" s="1"/>
  <c r="G99" i="7" l="1"/>
  <c r="I100" i="7" s="1"/>
  <c r="G93" i="8" s="1"/>
  <c r="I99" i="7"/>
  <c r="G92" i="8" s="1"/>
  <c r="G98" i="6"/>
  <c r="I99" i="6" s="1"/>
  <c r="H98" i="6"/>
  <c r="L98" i="6"/>
  <c r="M98" i="6"/>
  <c r="F99" i="6" l="1"/>
  <c r="G99" i="6" s="1"/>
  <c r="I100" i="6" s="1"/>
  <c r="F93" i="8" s="1"/>
  <c r="F100" i="7"/>
  <c r="H100" i="7" s="1"/>
  <c r="J99" i="7"/>
  <c r="K99" i="7" s="1"/>
  <c r="M99" i="7" s="1"/>
  <c r="F100" i="6" l="1"/>
  <c r="H100" i="6" s="1"/>
  <c r="H99" i="6"/>
  <c r="G100" i="7"/>
  <c r="J100" i="7" s="1"/>
  <c r="K100" i="7" s="1"/>
  <c r="L100" i="7" s="1"/>
  <c r="L99" i="7"/>
  <c r="J100" i="6"/>
  <c r="K100" i="6" s="1"/>
  <c r="L100" i="6" s="1"/>
  <c r="F92" i="8"/>
  <c r="J99" i="6"/>
  <c r="K99" i="6" s="1"/>
  <c r="G100" i="6" l="1"/>
  <c r="I101" i="6" s="1"/>
  <c r="F94" i="8" s="1"/>
  <c r="I101" i="7"/>
  <c r="G94" i="8" s="1"/>
  <c r="F101" i="7"/>
  <c r="H101" i="7" s="1"/>
  <c r="M100" i="7"/>
  <c r="M100" i="6"/>
  <c r="M99" i="6"/>
  <c r="L99" i="6"/>
  <c r="F101" i="6" l="1"/>
  <c r="G101" i="6" s="1"/>
  <c r="F102" i="6" s="1"/>
  <c r="H102" i="6" s="1"/>
  <c r="G101" i="7"/>
  <c r="F102" i="7" s="1"/>
  <c r="H102" i="7" s="1"/>
  <c r="J101" i="7"/>
  <c r="K101" i="7" s="1"/>
  <c r="M101" i="7" s="1"/>
  <c r="J101" i="6"/>
  <c r="K101" i="6" s="1"/>
  <c r="M101" i="6" s="1"/>
  <c r="I102" i="6" l="1"/>
  <c r="F95" i="8" s="1"/>
  <c r="H101" i="6"/>
  <c r="G102" i="6"/>
  <c r="I103" i="6" s="1"/>
  <c r="F96" i="8" s="1"/>
  <c r="I102" i="7"/>
  <c r="G95" i="8" s="1"/>
  <c r="G102" i="7"/>
  <c r="F103" i="7" s="1"/>
  <c r="H103" i="7" s="1"/>
  <c r="L101" i="7"/>
  <c r="L101" i="6"/>
  <c r="F103" i="6" l="1"/>
  <c r="G103" i="6" s="1"/>
  <c r="I104" i="6" s="1"/>
  <c r="F97" i="8" s="1"/>
  <c r="J102" i="6"/>
  <c r="K102" i="6" s="1"/>
  <c r="L102" i="6" s="1"/>
  <c r="I103" i="7"/>
  <c r="G96" i="8" s="1"/>
  <c r="G103" i="7"/>
  <c r="F104" i="7" s="1"/>
  <c r="H104" i="7" s="1"/>
  <c r="J102" i="7"/>
  <c r="K102" i="7" s="1"/>
  <c r="M102" i="7" s="1"/>
  <c r="J103" i="6"/>
  <c r="K103" i="6" s="1"/>
  <c r="L103" i="6" s="1"/>
  <c r="H103" i="6" l="1"/>
  <c r="M102" i="6"/>
  <c r="F104" i="6"/>
  <c r="G104" i="6" s="1"/>
  <c r="I105" i="6" s="1"/>
  <c r="J103" i="7"/>
  <c r="K103" i="7" s="1"/>
  <c r="M103" i="7" s="1"/>
  <c r="I104" i="7"/>
  <c r="G97" i="8" s="1"/>
  <c r="L102" i="7"/>
  <c r="G104" i="7"/>
  <c r="F105" i="7" s="1"/>
  <c r="H105" i="7" s="1"/>
  <c r="M103" i="6"/>
  <c r="J104" i="6"/>
  <c r="K104" i="6" s="1"/>
  <c r="M104" i="6" s="1"/>
  <c r="H104" i="6" l="1"/>
  <c r="F105" i="6"/>
  <c r="G105" i="6" s="1"/>
  <c r="I105" i="7"/>
  <c r="J105" i="7" s="1"/>
  <c r="K105" i="7" s="1"/>
  <c r="L105" i="7" s="1"/>
  <c r="L103" i="7"/>
  <c r="G105" i="7"/>
  <c r="I106" i="7" s="1"/>
  <c r="J106" i="7" s="1"/>
  <c r="K106" i="7" s="1"/>
  <c r="L106" i="7" s="1"/>
  <c r="J104" i="7"/>
  <c r="K104" i="7" s="1"/>
  <c r="M104" i="7" s="1"/>
  <c r="L104" i="6"/>
  <c r="F98" i="8"/>
  <c r="H105" i="6" l="1"/>
  <c r="I106" i="6"/>
  <c r="G98" i="8"/>
  <c r="M105" i="7"/>
  <c r="G99" i="8"/>
  <c r="L104" i="7"/>
  <c r="F106" i="7"/>
  <c r="H106" i="7" s="1"/>
  <c r="M106" i="7"/>
  <c r="J105" i="6"/>
  <c r="K105" i="6" s="1"/>
  <c r="M105" i="6" s="1"/>
  <c r="F106" i="6"/>
  <c r="G106" i="7" l="1"/>
  <c r="F107" i="7" s="1"/>
  <c r="H107" i="7" s="1"/>
  <c r="G106" i="6"/>
  <c r="I107" i="6" s="1"/>
  <c r="H106" i="6"/>
  <c r="L105" i="6"/>
  <c r="F99" i="8"/>
  <c r="J106" i="6"/>
  <c r="K106" i="6" s="1"/>
  <c r="G107" i="7" l="1"/>
  <c r="I108" i="7" s="1"/>
  <c r="G101" i="8" s="1"/>
  <c r="I107" i="7"/>
  <c r="G100" i="8" s="1"/>
  <c r="F100" i="8"/>
  <c r="J107" i="6"/>
  <c r="K107" i="6" s="1"/>
  <c r="L106" i="6"/>
  <c r="M106" i="6"/>
  <c r="F107" i="6"/>
  <c r="J107" i="7" l="1"/>
  <c r="K107" i="7" s="1"/>
  <c r="L107" i="7" s="1"/>
  <c r="F108" i="7"/>
  <c r="H108" i="7" s="1"/>
  <c r="J108" i="7"/>
  <c r="K108" i="7" s="1"/>
  <c r="M108" i="7" s="1"/>
  <c r="G107" i="6"/>
  <c r="I108" i="6" s="1"/>
  <c r="F101" i="8" s="1"/>
  <c r="H107" i="6"/>
  <c r="L107" i="6"/>
  <c r="M107" i="6"/>
  <c r="F108" i="6" l="1"/>
  <c r="G108" i="6" s="1"/>
  <c r="L108" i="7"/>
  <c r="M107" i="7"/>
  <c r="G108" i="7"/>
  <c r="F109" i="7" s="1"/>
  <c r="H109" i="7" s="1"/>
  <c r="J108" i="6"/>
  <c r="K108" i="6" s="1"/>
  <c r="H108" i="6" l="1"/>
  <c r="I109" i="6"/>
  <c r="F102" i="8" s="1"/>
  <c r="I109" i="7"/>
  <c r="G102" i="8" s="1"/>
  <c r="G109" i="7"/>
  <c r="I110" i="7" s="1"/>
  <c r="G103" i="8" s="1"/>
  <c r="M108" i="6"/>
  <c r="L108" i="6"/>
  <c r="F109" i="6"/>
  <c r="J109" i="7" l="1"/>
  <c r="K109" i="7" s="1"/>
  <c r="M109" i="7" s="1"/>
  <c r="J110" i="7"/>
  <c r="K110" i="7" s="1"/>
  <c r="M110" i="7" s="1"/>
  <c r="F110" i="7"/>
  <c r="H110" i="7" s="1"/>
  <c r="G109" i="6"/>
  <c r="I110" i="6" s="1"/>
  <c r="F103" i="8" s="1"/>
  <c r="H109" i="6"/>
  <c r="J109" i="6"/>
  <c r="K109" i="6" s="1"/>
  <c r="L109" i="7" l="1"/>
  <c r="L110" i="7"/>
  <c r="G110" i="7"/>
  <c r="F111" i="7" s="1"/>
  <c r="H111" i="7" s="1"/>
  <c r="M109" i="6"/>
  <c r="L109" i="6"/>
  <c r="F110" i="6"/>
  <c r="G111" i="7" l="1"/>
  <c r="I112" i="7" s="1"/>
  <c r="J112" i="7" s="1"/>
  <c r="K112" i="7" s="1"/>
  <c r="L112" i="7" s="1"/>
  <c r="I111" i="7"/>
  <c r="G104" i="8" s="1"/>
  <c r="G110" i="6"/>
  <c r="I111" i="6" s="1"/>
  <c r="H110" i="6"/>
  <c r="J110" i="6"/>
  <c r="K110" i="6" s="1"/>
  <c r="G105" i="8" l="1"/>
  <c r="F104" i="8"/>
  <c r="M112" i="7"/>
  <c r="F112" i="7"/>
  <c r="H112" i="7" s="1"/>
  <c r="J111" i="7"/>
  <c r="K111" i="7" s="1"/>
  <c r="M111" i="7" s="1"/>
  <c r="M110" i="6"/>
  <c r="L110" i="6"/>
  <c r="F111" i="6"/>
  <c r="L111" i="7" l="1"/>
  <c r="G112" i="7"/>
  <c r="I113" i="7" s="1"/>
  <c r="J113" i="7" s="1"/>
  <c r="K113" i="7" s="1"/>
  <c r="L113" i="7" s="1"/>
  <c r="G111" i="6"/>
  <c r="I112" i="6" s="1"/>
  <c r="F105" i="8" s="1"/>
  <c r="H111" i="6"/>
  <c r="J111" i="6"/>
  <c r="K111" i="6" s="1"/>
  <c r="F113" i="7" l="1"/>
  <c r="H113" i="7" s="1"/>
  <c r="G106" i="8"/>
  <c r="M113" i="7"/>
  <c r="F112" i="6"/>
  <c r="L111" i="6"/>
  <c r="M111" i="6"/>
  <c r="G113" i="7" l="1"/>
  <c r="F114" i="7" s="1"/>
  <c r="H114" i="7" s="1"/>
  <c r="G112" i="6"/>
  <c r="I113" i="6" s="1"/>
  <c r="F106" i="8" s="1"/>
  <c r="H112" i="6"/>
  <c r="J112" i="6"/>
  <c r="K112" i="6" s="1"/>
  <c r="G114" i="7" l="1"/>
  <c r="F115" i="7" s="1"/>
  <c r="H115" i="7" s="1"/>
  <c r="I114" i="7"/>
  <c r="J114" i="7" s="1"/>
  <c r="K114" i="7" s="1"/>
  <c r="L114" i="7" s="1"/>
  <c r="G107" i="8"/>
  <c r="L112" i="6"/>
  <c r="M112" i="6"/>
  <c r="F113" i="6"/>
  <c r="I115" i="7" l="1"/>
  <c r="J115" i="7" s="1"/>
  <c r="K115" i="7" s="1"/>
  <c r="M115" i="7" s="1"/>
  <c r="G115" i="7"/>
  <c r="F116" i="7" s="1"/>
  <c r="H116" i="7" s="1"/>
  <c r="M114" i="7"/>
  <c r="G113" i="6"/>
  <c r="H113" i="6"/>
  <c r="J113" i="6"/>
  <c r="K113" i="6" s="1"/>
  <c r="I116" i="7" l="1"/>
  <c r="G109" i="8" s="1"/>
  <c r="L115" i="7"/>
  <c r="G108" i="8"/>
  <c r="I114" i="6"/>
  <c r="F107" i="8" s="1"/>
  <c r="G116" i="7"/>
  <c r="F117" i="7" s="1"/>
  <c r="H117" i="7" s="1"/>
  <c r="F114" i="6"/>
  <c r="L113" i="6"/>
  <c r="M113" i="6"/>
  <c r="J116" i="7" l="1"/>
  <c r="K116" i="7" s="1"/>
  <c r="L116" i="7" s="1"/>
  <c r="G117" i="7"/>
  <c r="F118" i="7" s="1"/>
  <c r="H118" i="7" s="1"/>
  <c r="I117" i="7"/>
  <c r="J117" i="7" s="1"/>
  <c r="K117" i="7" s="1"/>
  <c r="L117" i="7" s="1"/>
  <c r="G114" i="6"/>
  <c r="F115" i="6" s="1"/>
  <c r="H114" i="6"/>
  <c r="J114" i="6"/>
  <c r="K114" i="6" s="1"/>
  <c r="M116" i="7" l="1"/>
  <c r="I118" i="7"/>
  <c r="G111" i="8" s="1"/>
  <c r="G118" i="7"/>
  <c r="F119" i="7" s="1"/>
  <c r="H119" i="7" s="1"/>
  <c r="M117" i="7"/>
  <c r="G110" i="8"/>
  <c r="I115" i="6"/>
  <c r="F108" i="8" s="1"/>
  <c r="G115" i="6"/>
  <c r="I116" i="6" s="1"/>
  <c r="H115" i="6"/>
  <c r="M114" i="6"/>
  <c r="L114" i="6"/>
  <c r="G119" i="7" l="1"/>
  <c r="F120" i="7" s="1"/>
  <c r="H120" i="7" s="1"/>
  <c r="I119" i="7"/>
  <c r="G112" i="8" s="1"/>
  <c r="J118" i="7"/>
  <c r="K118" i="7" s="1"/>
  <c r="L118" i="7" s="1"/>
  <c r="J115" i="6"/>
  <c r="K115" i="6" s="1"/>
  <c r="L115" i="6" s="1"/>
  <c r="F116" i="6"/>
  <c r="I120" i="7" l="1"/>
  <c r="J120" i="7" s="1"/>
  <c r="K120" i="7" s="1"/>
  <c r="M120" i="7" s="1"/>
  <c r="G120" i="7"/>
  <c r="F121" i="7" s="1"/>
  <c r="H121" i="7" s="1"/>
  <c r="J119" i="7"/>
  <c r="K119" i="7" s="1"/>
  <c r="M119" i="7" s="1"/>
  <c r="M118" i="7"/>
  <c r="G113" i="8"/>
  <c r="M115" i="6"/>
  <c r="G116" i="6"/>
  <c r="I117" i="6" s="1"/>
  <c r="H116" i="6"/>
  <c r="F109" i="8"/>
  <c r="J116" i="6"/>
  <c r="K116" i="6" s="1"/>
  <c r="L119" i="7" l="1"/>
  <c r="I121" i="7"/>
  <c r="G114" i="8" s="1"/>
  <c r="G121" i="7"/>
  <c r="I122" i="7" s="1"/>
  <c r="G115" i="8" s="1"/>
  <c r="L120" i="7"/>
  <c r="F117" i="6"/>
  <c r="F110" i="8"/>
  <c r="J117" i="6"/>
  <c r="K117" i="6" s="1"/>
  <c r="L116" i="6"/>
  <c r="M116" i="6"/>
  <c r="F122" i="7" l="1"/>
  <c r="H122" i="7" s="1"/>
  <c r="J121" i="7"/>
  <c r="K121" i="7" s="1"/>
  <c r="M121" i="7" s="1"/>
  <c r="H117" i="6"/>
  <c r="G117" i="6"/>
  <c r="F118" i="6" s="1"/>
  <c r="H118" i="6" s="1"/>
  <c r="M117" i="6"/>
  <c r="L117" i="6"/>
  <c r="G122" i="7" l="1"/>
  <c r="J122" i="7" s="1"/>
  <c r="K122" i="7" s="1"/>
  <c r="L122" i="7" s="1"/>
  <c r="L121" i="7"/>
  <c r="G118" i="6"/>
  <c r="F119" i="6" s="1"/>
  <c r="G119" i="6" s="1"/>
  <c r="F120" i="6" s="1"/>
  <c r="I118" i="6"/>
  <c r="F111" i="8" s="1"/>
  <c r="I123" i="7" l="1"/>
  <c r="G116" i="8" s="1"/>
  <c r="M122" i="7"/>
  <c r="F123" i="7"/>
  <c r="H123" i="7" s="1"/>
  <c r="H119" i="6"/>
  <c r="I119" i="6"/>
  <c r="J119" i="6" s="1"/>
  <c r="K119" i="6" s="1"/>
  <c r="M119" i="6" s="1"/>
  <c r="J118" i="6"/>
  <c r="K118" i="6" s="1"/>
  <c r="L118" i="6" s="1"/>
  <c r="I120" i="6"/>
  <c r="F113" i="8" s="1"/>
  <c r="G120" i="6"/>
  <c r="F121" i="6" s="1"/>
  <c r="H120" i="6"/>
  <c r="G123" i="7" l="1"/>
  <c r="I124" i="7" s="1"/>
  <c r="J124" i="7" s="1"/>
  <c r="K124" i="7" s="1"/>
  <c r="M124" i="7" s="1"/>
  <c r="J123" i="7"/>
  <c r="K123" i="7" s="1"/>
  <c r="M123" i="7" s="1"/>
  <c r="F112" i="8"/>
  <c r="L119" i="6"/>
  <c r="M118" i="6"/>
  <c r="I121" i="6"/>
  <c r="F114" i="8" s="1"/>
  <c r="F124" i="7"/>
  <c r="G124" i="7" s="1"/>
  <c r="F125" i="7" s="1"/>
  <c r="H125" i="7" s="1"/>
  <c r="G121" i="6"/>
  <c r="I122" i="6" s="1"/>
  <c r="H121" i="6"/>
  <c r="J120" i="6"/>
  <c r="K120" i="6" s="1"/>
  <c r="G117" i="8" l="1"/>
  <c r="L123" i="7"/>
  <c r="L124" i="7"/>
  <c r="H124" i="7"/>
  <c r="I125" i="7"/>
  <c r="G118" i="8" s="1"/>
  <c r="G125" i="7"/>
  <c r="I126" i="7" s="1"/>
  <c r="J121" i="6"/>
  <c r="K121" i="6" s="1"/>
  <c r="L121" i="6" s="1"/>
  <c r="L120" i="6"/>
  <c r="M120" i="6"/>
  <c r="F122" i="6"/>
  <c r="J125" i="7" l="1"/>
  <c r="K125" i="7" s="1"/>
  <c r="L125" i="7" s="1"/>
  <c r="F126" i="7"/>
  <c r="H126" i="7" s="1"/>
  <c r="G122" i="6"/>
  <c r="F123" i="6" s="1"/>
  <c r="H122" i="6"/>
  <c r="M121" i="6"/>
  <c r="F115" i="8"/>
  <c r="J122" i="6"/>
  <c r="K122" i="6" s="1"/>
  <c r="G119" i="8"/>
  <c r="J126" i="7"/>
  <c r="K126" i="7" s="1"/>
  <c r="I123" i="6" l="1"/>
  <c r="F116" i="8" s="1"/>
  <c r="G126" i="7"/>
  <c r="I127" i="7" s="1"/>
  <c r="M125" i="7"/>
  <c r="G123" i="6"/>
  <c r="I124" i="6" s="1"/>
  <c r="H123" i="6"/>
  <c r="M122" i="6"/>
  <c r="L122" i="6"/>
  <c r="M126" i="7"/>
  <c r="L126" i="7"/>
  <c r="F127" i="7" l="1"/>
  <c r="H127" i="7" s="1"/>
  <c r="J123" i="6"/>
  <c r="K123" i="6" s="1"/>
  <c r="L123" i="6" s="1"/>
  <c r="F124" i="6"/>
  <c r="G120" i="8"/>
  <c r="J127" i="7"/>
  <c r="K127" i="7" s="1"/>
  <c r="G127" i="7" l="1"/>
  <c r="I128" i="7" s="1"/>
  <c r="J128" i="7" s="1"/>
  <c r="K128" i="7" s="1"/>
  <c r="M123" i="6"/>
  <c r="G124" i="6"/>
  <c r="F125" i="6" s="1"/>
  <c r="H124" i="6"/>
  <c r="F117" i="8"/>
  <c r="J124" i="6"/>
  <c r="K124" i="6" s="1"/>
  <c r="L127" i="7"/>
  <c r="M127" i="7"/>
  <c r="I125" i="6" l="1"/>
  <c r="J125" i="6" s="1"/>
  <c r="K125" i="6" s="1"/>
  <c r="G121" i="8"/>
  <c r="F128" i="7"/>
  <c r="H128" i="7" s="1"/>
  <c r="G125" i="6"/>
  <c r="F126" i="6" s="1"/>
  <c r="H125" i="6"/>
  <c r="L124" i="6"/>
  <c r="M124" i="6"/>
  <c r="M128" i="7"/>
  <c r="L128" i="7"/>
  <c r="F118" i="8" l="1"/>
  <c r="I126" i="6"/>
  <c r="F119" i="8" s="1"/>
  <c r="G128" i="7"/>
  <c r="F129" i="7" s="1"/>
  <c r="H129" i="7" s="1"/>
  <c r="G126" i="6"/>
  <c r="I127" i="6" s="1"/>
  <c r="H126" i="6"/>
  <c r="L125" i="6"/>
  <c r="M125" i="6"/>
  <c r="F127" i="6" l="1"/>
  <c r="G127" i="6" s="1"/>
  <c r="G129" i="7"/>
  <c r="F130" i="7" s="1"/>
  <c r="H130" i="7" s="1"/>
  <c r="I129" i="7"/>
  <c r="G122" i="8" s="1"/>
  <c r="J126" i="6"/>
  <c r="K126" i="6" s="1"/>
  <c r="F120" i="8"/>
  <c r="H127" i="6" l="1"/>
  <c r="I128" i="6"/>
  <c r="F121" i="8" s="1"/>
  <c r="G130" i="7"/>
  <c r="F131" i="7" s="1"/>
  <c r="H131" i="7" s="1"/>
  <c r="I130" i="7"/>
  <c r="J130" i="7" s="1"/>
  <c r="K130" i="7" s="1"/>
  <c r="J129" i="7"/>
  <c r="K129" i="7" s="1"/>
  <c r="M129" i="7" s="1"/>
  <c r="J127" i="6"/>
  <c r="K127" i="6" s="1"/>
  <c r="L127" i="6" s="1"/>
  <c r="L126" i="6"/>
  <c r="M126" i="6"/>
  <c r="F128" i="6"/>
  <c r="G123" i="8" l="1"/>
  <c r="L129" i="7"/>
  <c r="I131" i="7"/>
  <c r="G124" i="8" s="1"/>
  <c r="G131" i="7"/>
  <c r="I132" i="7" s="1"/>
  <c r="G125" i="8" s="1"/>
  <c r="G128" i="6"/>
  <c r="I129" i="6" s="1"/>
  <c r="H128" i="6"/>
  <c r="M127" i="6"/>
  <c r="J128" i="6"/>
  <c r="K128" i="6" s="1"/>
  <c r="L130" i="7"/>
  <c r="M130" i="7"/>
  <c r="F132" i="7" l="1"/>
  <c r="H132" i="7" s="1"/>
  <c r="J131" i="7"/>
  <c r="K131" i="7" s="1"/>
  <c r="M131" i="7" s="1"/>
  <c r="J132" i="7"/>
  <c r="K132" i="7" s="1"/>
  <c r="M132" i="7" s="1"/>
  <c r="L128" i="6"/>
  <c r="M128" i="6"/>
  <c r="J129" i="6"/>
  <c r="K129" i="6" s="1"/>
  <c r="F122" i="8"/>
  <c r="F129" i="6"/>
  <c r="G132" i="7" l="1"/>
  <c r="F133" i="7" s="1"/>
  <c r="H133" i="7" s="1"/>
  <c r="L131" i="7"/>
  <c r="L132" i="7"/>
  <c r="G129" i="6"/>
  <c r="F130" i="6" s="1"/>
  <c r="H129" i="6"/>
  <c r="L129" i="6"/>
  <c r="M129" i="6"/>
  <c r="I130" i="6" l="1"/>
  <c r="F123" i="8" s="1"/>
  <c r="I133" i="7"/>
  <c r="G126" i="8" s="1"/>
  <c r="G133" i="7"/>
  <c r="F134" i="7" s="1"/>
  <c r="G134" i="7" s="1"/>
  <c r="F135" i="7" s="1"/>
  <c r="H135" i="7" s="1"/>
  <c r="G130" i="6"/>
  <c r="I131" i="6" s="1"/>
  <c r="H130" i="6"/>
  <c r="F131" i="6" l="1"/>
  <c r="G131" i="6" s="1"/>
  <c r="I132" i="6" s="1"/>
  <c r="J130" i="6"/>
  <c r="K130" i="6" s="1"/>
  <c r="M130" i="6" s="1"/>
  <c r="F124" i="8"/>
  <c r="I134" i="7"/>
  <c r="G127" i="8" s="1"/>
  <c r="H134" i="7"/>
  <c r="J133" i="7"/>
  <c r="K133" i="7" s="1"/>
  <c r="M133" i="7" s="1"/>
  <c r="G135" i="7"/>
  <c r="F136" i="7" s="1"/>
  <c r="H136" i="7" s="1"/>
  <c r="I135" i="7"/>
  <c r="G128" i="8" s="1"/>
  <c r="J131" i="6"/>
  <c r="K131" i="6" s="1"/>
  <c r="H131" i="6" l="1"/>
  <c r="L130" i="6"/>
  <c r="J134" i="7"/>
  <c r="K134" i="7" s="1"/>
  <c r="M134" i="7" s="1"/>
  <c r="L133" i="7"/>
  <c r="I136" i="7"/>
  <c r="G129" i="8" s="1"/>
  <c r="G136" i="7"/>
  <c r="I137" i="7" s="1"/>
  <c r="G130" i="8" s="1"/>
  <c r="J135" i="7"/>
  <c r="K135" i="7" s="1"/>
  <c r="L135" i="7" s="1"/>
  <c r="F132" i="6"/>
  <c r="M131" i="6"/>
  <c r="L131" i="6"/>
  <c r="L134" i="7" l="1"/>
  <c r="F137" i="7"/>
  <c r="H137" i="7" s="1"/>
  <c r="J136" i="7"/>
  <c r="K136" i="7" s="1"/>
  <c r="M136" i="7" s="1"/>
  <c r="M135" i="7"/>
  <c r="G132" i="6"/>
  <c r="F133" i="6" s="1"/>
  <c r="H132" i="6"/>
  <c r="J132" i="6"/>
  <c r="K132" i="6" s="1"/>
  <c r="F125" i="8"/>
  <c r="I133" i="6" l="1"/>
  <c r="F126" i="8" s="1"/>
  <c r="G137" i="7"/>
  <c r="J137" i="7" s="1"/>
  <c r="K137" i="7" s="1"/>
  <c r="L137" i="7" s="1"/>
  <c r="L136" i="7"/>
  <c r="G133" i="6"/>
  <c r="I134" i="6" s="1"/>
  <c r="F127" i="8" s="1"/>
  <c r="H133" i="6"/>
  <c r="L132" i="6"/>
  <c r="M132" i="6"/>
  <c r="F134" i="6" l="1"/>
  <c r="G134" i="6" s="1"/>
  <c r="I135" i="6" s="1"/>
  <c r="J133" i="6"/>
  <c r="K133" i="6" s="1"/>
  <c r="M133" i="6" s="1"/>
  <c r="M137" i="7"/>
  <c r="F138" i="7"/>
  <c r="H138" i="7" s="1"/>
  <c r="I138" i="7"/>
  <c r="G131" i="8" s="1"/>
  <c r="J134" i="6"/>
  <c r="K134" i="6" s="1"/>
  <c r="H134" i="6" l="1"/>
  <c r="L133" i="6"/>
  <c r="J138" i="7"/>
  <c r="K138" i="7" s="1"/>
  <c r="L138" i="7" s="1"/>
  <c r="G138" i="7"/>
  <c r="F139" i="7" s="1"/>
  <c r="H139" i="7" s="1"/>
  <c r="L134" i="6"/>
  <c r="M134" i="6"/>
  <c r="F128" i="8"/>
  <c r="F135" i="6"/>
  <c r="G139" i="7" l="1"/>
  <c r="F140" i="7" s="1"/>
  <c r="H140" i="7" s="1"/>
  <c r="I139" i="7"/>
  <c r="G132" i="8" s="1"/>
  <c r="M138" i="7"/>
  <c r="G135" i="6"/>
  <c r="I136" i="6" s="1"/>
  <c r="F129" i="8" s="1"/>
  <c r="H135" i="6"/>
  <c r="J135" i="6"/>
  <c r="K135" i="6" s="1"/>
  <c r="G140" i="7" l="1"/>
  <c r="I141" i="7" s="1"/>
  <c r="G134" i="8" s="1"/>
  <c r="I140" i="7"/>
  <c r="G133" i="8" s="1"/>
  <c r="J139" i="7"/>
  <c r="K139" i="7" s="1"/>
  <c r="M139" i="7" s="1"/>
  <c r="M135" i="6"/>
  <c r="L135" i="6"/>
  <c r="F136" i="6"/>
  <c r="F141" i="7" l="1"/>
  <c r="H141" i="7" s="1"/>
  <c r="J141" i="7"/>
  <c r="K141" i="7" s="1"/>
  <c r="L141" i="7" s="1"/>
  <c r="L139" i="7"/>
  <c r="J140" i="7"/>
  <c r="K140" i="7" s="1"/>
  <c r="M140" i="7" s="1"/>
  <c r="G136" i="6"/>
  <c r="I137" i="6" s="1"/>
  <c r="H136" i="6"/>
  <c r="J136" i="6"/>
  <c r="K136" i="6" s="1"/>
  <c r="F130" i="8" l="1"/>
  <c r="G141" i="7"/>
  <c r="F142" i="7" s="1"/>
  <c r="H142" i="7" s="1"/>
  <c r="M141" i="7"/>
  <c r="L140" i="7"/>
  <c r="L136" i="6"/>
  <c r="M136" i="6"/>
  <c r="F137" i="6"/>
  <c r="I142" i="7" l="1"/>
  <c r="G135" i="8" s="1"/>
  <c r="G142" i="7"/>
  <c r="F143" i="7" s="1"/>
  <c r="H143" i="7" s="1"/>
  <c r="G137" i="6"/>
  <c r="I138" i="6" s="1"/>
  <c r="H137" i="6"/>
  <c r="J137" i="6"/>
  <c r="K137" i="6" s="1"/>
  <c r="F138" i="6" l="1"/>
  <c r="G138" i="6" s="1"/>
  <c r="F139" i="6" s="1"/>
  <c r="J142" i="7"/>
  <c r="K142" i="7" s="1"/>
  <c r="M142" i="7" s="1"/>
  <c r="I143" i="7"/>
  <c r="G136" i="8" s="1"/>
  <c r="G143" i="7"/>
  <c r="F144" i="7" s="1"/>
  <c r="H144" i="7" s="1"/>
  <c r="L137" i="6"/>
  <c r="M137" i="6"/>
  <c r="H138" i="6" l="1"/>
  <c r="I139" i="6"/>
  <c r="F132" i="8" s="1"/>
  <c r="L142" i="7"/>
  <c r="J143" i="7"/>
  <c r="K143" i="7" s="1"/>
  <c r="L143" i="7" s="1"/>
  <c r="I144" i="7"/>
  <c r="G137" i="8" s="1"/>
  <c r="G144" i="7"/>
  <c r="G139" i="6"/>
  <c r="H139" i="6"/>
  <c r="J138" i="6"/>
  <c r="K138" i="6" s="1"/>
  <c r="F131" i="8"/>
  <c r="J139" i="6" l="1"/>
  <c r="K139" i="6" s="1"/>
  <c r="M139" i="6" s="1"/>
  <c r="I140" i="6"/>
  <c r="F133" i="8" s="1"/>
  <c r="M143" i="7"/>
  <c r="J144" i="7"/>
  <c r="K144" i="7" s="1"/>
  <c r="L144" i="7" s="1"/>
  <c r="I145" i="7"/>
  <c r="G138" i="8" s="1"/>
  <c r="F145" i="7"/>
  <c r="H145" i="7" s="1"/>
  <c r="F140" i="6"/>
  <c r="M138" i="6"/>
  <c r="L138" i="6"/>
  <c r="L139" i="6" l="1"/>
  <c r="J140" i="6"/>
  <c r="K140" i="6" s="1"/>
  <c r="L140" i="6" s="1"/>
  <c r="M144" i="7"/>
  <c r="G145" i="7"/>
  <c r="F146" i="7" s="1"/>
  <c r="H146" i="7" s="1"/>
  <c r="J145" i="7"/>
  <c r="K145" i="7" s="1"/>
  <c r="G140" i="6"/>
  <c r="I141" i="6" s="1"/>
  <c r="H140" i="6"/>
  <c r="F141" i="6" l="1"/>
  <c r="G141" i="6" s="1"/>
  <c r="I142" i="6" s="1"/>
  <c r="F135" i="8" s="1"/>
  <c r="M140" i="6"/>
  <c r="I146" i="7"/>
  <c r="G139" i="8" s="1"/>
  <c r="G146" i="7"/>
  <c r="F147" i="7" s="1"/>
  <c r="H147" i="7" s="1"/>
  <c r="M145" i="7"/>
  <c r="L145" i="7"/>
  <c r="F134" i="8"/>
  <c r="J141" i="6"/>
  <c r="K141" i="6" s="1"/>
  <c r="H141" i="6" l="1"/>
  <c r="F142" i="6"/>
  <c r="G142" i="6" s="1"/>
  <c r="I143" i="6" s="1"/>
  <c r="I147" i="7"/>
  <c r="G140" i="8" s="1"/>
  <c r="J146" i="7"/>
  <c r="K146" i="7" s="1"/>
  <c r="M141" i="6"/>
  <c r="L141" i="6"/>
  <c r="J142" i="6"/>
  <c r="K142" i="6" s="1"/>
  <c r="G147" i="7"/>
  <c r="F148" i="7" s="1"/>
  <c r="H148" i="7" s="1"/>
  <c r="H142" i="6" l="1"/>
  <c r="I148" i="7"/>
  <c r="G141" i="8" s="1"/>
  <c r="J147" i="7"/>
  <c r="K147" i="7" s="1"/>
  <c r="M147" i="7" s="1"/>
  <c r="M146" i="7"/>
  <c r="L146" i="7"/>
  <c r="J143" i="6"/>
  <c r="K143" i="6" s="1"/>
  <c r="F136" i="8"/>
  <c r="M142" i="6"/>
  <c r="L142" i="6"/>
  <c r="F143" i="6"/>
  <c r="G148" i="7"/>
  <c r="F149" i="7" s="1"/>
  <c r="H149" i="7" s="1"/>
  <c r="I149" i="7" l="1"/>
  <c r="G142" i="8" s="1"/>
  <c r="L147" i="7"/>
  <c r="G149" i="7"/>
  <c r="F150" i="7" s="1"/>
  <c r="H150" i="7" s="1"/>
  <c r="G143" i="6"/>
  <c r="I144" i="6" s="1"/>
  <c r="H143" i="6"/>
  <c r="L143" i="6"/>
  <c r="M143" i="6"/>
  <c r="J148" i="7"/>
  <c r="K148" i="7" s="1"/>
  <c r="M148" i="7" s="1"/>
  <c r="F144" i="6" l="1"/>
  <c r="G144" i="6" s="1"/>
  <c r="I145" i="6" s="1"/>
  <c r="F138" i="8" s="1"/>
  <c r="I150" i="7"/>
  <c r="G143" i="8" s="1"/>
  <c r="J149" i="7"/>
  <c r="K149" i="7" s="1"/>
  <c r="M149" i="7" s="1"/>
  <c r="G150" i="7"/>
  <c r="F151" i="7" s="1"/>
  <c r="H151" i="7" s="1"/>
  <c r="F137" i="8"/>
  <c r="L148" i="7"/>
  <c r="H144" i="6" l="1"/>
  <c r="F145" i="6"/>
  <c r="H145" i="6" s="1"/>
  <c r="I151" i="7"/>
  <c r="G144" i="8" s="1"/>
  <c r="L149" i="7"/>
  <c r="G151" i="7"/>
  <c r="I152" i="7" s="1"/>
  <c r="J150" i="7"/>
  <c r="K150" i="7" s="1"/>
  <c r="M150" i="7" s="1"/>
  <c r="J145" i="6"/>
  <c r="K145" i="6" s="1"/>
  <c r="J144" i="6"/>
  <c r="K144" i="6" s="1"/>
  <c r="G145" i="6" l="1"/>
  <c r="F146" i="6" s="1"/>
  <c r="H146" i="6" s="1"/>
  <c r="G145" i="8"/>
  <c r="J151" i="7"/>
  <c r="K151" i="7" s="1"/>
  <c r="M151" i="7" s="1"/>
  <c r="F152" i="7"/>
  <c r="H152" i="7" s="1"/>
  <c r="L150" i="7"/>
  <c r="L144" i="6"/>
  <c r="M144" i="6"/>
  <c r="M145" i="6"/>
  <c r="L145" i="6"/>
  <c r="I146" i="6" l="1"/>
  <c r="G146" i="6"/>
  <c r="I147" i="6" s="1"/>
  <c r="J147" i="6" s="1"/>
  <c r="K147" i="6" s="1"/>
  <c r="L151" i="7"/>
  <c r="G152" i="7"/>
  <c r="J152" i="7"/>
  <c r="K152" i="7" s="1"/>
  <c r="F140" i="8" l="1"/>
  <c r="J146" i="6"/>
  <c r="K146" i="6" s="1"/>
  <c r="F139" i="8"/>
  <c r="F147" i="6"/>
  <c r="G147" i="6" s="1"/>
  <c r="I148" i="6" s="1"/>
  <c r="F141" i="8" s="1"/>
  <c r="I153" i="7"/>
  <c r="G146" i="8" s="1"/>
  <c r="F153" i="7"/>
  <c r="H153" i="7" s="1"/>
  <c r="M147" i="6"/>
  <c r="L147" i="6"/>
  <c r="L152" i="7"/>
  <c r="M152" i="7"/>
  <c r="L146" i="6" l="1"/>
  <c r="M146" i="6"/>
  <c r="H147" i="6"/>
  <c r="G153" i="7"/>
  <c r="F154" i="7" s="1"/>
  <c r="H154" i="7" s="1"/>
  <c r="F148" i="6"/>
  <c r="J153" i="7"/>
  <c r="K153" i="7" s="1"/>
  <c r="I154" i="7" l="1"/>
  <c r="G147" i="8" s="1"/>
  <c r="G154" i="7"/>
  <c r="I155" i="7" s="1"/>
  <c r="G148" i="6"/>
  <c r="I149" i="6" s="1"/>
  <c r="H148" i="6"/>
  <c r="J148" i="6"/>
  <c r="K148" i="6" s="1"/>
  <c r="M153" i="7"/>
  <c r="L153" i="7"/>
  <c r="G148" i="8" l="1"/>
  <c r="F155" i="7"/>
  <c r="H155" i="7" s="1"/>
  <c r="J154" i="7"/>
  <c r="K154" i="7" s="1"/>
  <c r="M154" i="7" s="1"/>
  <c r="F142" i="8"/>
  <c r="J149" i="6"/>
  <c r="K149" i="6" s="1"/>
  <c r="F149" i="6"/>
  <c r="L148" i="6"/>
  <c r="M148" i="6"/>
  <c r="G155" i="7" l="1"/>
  <c r="J155" i="7" s="1"/>
  <c r="K155" i="7" s="1"/>
  <c r="M155" i="7" s="1"/>
  <c r="L154" i="7"/>
  <c r="G149" i="6"/>
  <c r="I150" i="6" s="1"/>
  <c r="H149" i="6"/>
  <c r="M149" i="6"/>
  <c r="L149" i="6"/>
  <c r="I156" i="7" l="1"/>
  <c r="G149" i="8" s="1"/>
  <c r="F156" i="7"/>
  <c r="H156" i="7" s="1"/>
  <c r="L155" i="7"/>
  <c r="F143" i="8"/>
  <c r="J150" i="6"/>
  <c r="K150" i="6" s="1"/>
  <c r="F150" i="6"/>
  <c r="G156" i="7" l="1"/>
  <c r="J156" i="7" s="1"/>
  <c r="K156" i="7" s="1"/>
  <c r="M156" i="7" s="1"/>
  <c r="G150" i="6"/>
  <c r="I151" i="6" s="1"/>
  <c r="H150" i="6"/>
  <c r="L150" i="6"/>
  <c r="M150" i="6"/>
  <c r="I157" i="7" l="1"/>
  <c r="G150" i="8" s="1"/>
  <c r="F157" i="7"/>
  <c r="H157" i="7" s="1"/>
  <c r="L156" i="7"/>
  <c r="F144" i="8"/>
  <c r="J151" i="6"/>
  <c r="K151" i="6" s="1"/>
  <c r="F151" i="6"/>
  <c r="G157" i="7" l="1"/>
  <c r="J157" i="7" s="1"/>
  <c r="K157" i="7" s="1"/>
  <c r="L157" i="7" s="1"/>
  <c r="G151" i="6"/>
  <c r="I152" i="6" s="1"/>
  <c r="H151" i="6"/>
  <c r="L151" i="6"/>
  <c r="M151" i="6"/>
  <c r="I158" i="7" l="1"/>
  <c r="G151" i="8" s="1"/>
  <c r="M157" i="7"/>
  <c r="F158" i="7"/>
  <c r="H158" i="7" s="1"/>
  <c r="F152" i="6"/>
  <c r="F145" i="8"/>
  <c r="J152" i="6"/>
  <c r="K152" i="6" s="1"/>
  <c r="G158" i="7" l="1"/>
  <c r="J158" i="7" s="1"/>
  <c r="K158" i="7" s="1"/>
  <c r="L158" i="7" s="1"/>
  <c r="G152" i="6"/>
  <c r="I153" i="6" s="1"/>
  <c r="H152" i="6"/>
  <c r="M152" i="6"/>
  <c r="L152" i="6"/>
  <c r="F146" i="8" l="1"/>
  <c r="F153" i="6"/>
  <c r="G153" i="6" s="1"/>
  <c r="F154" i="6" s="1"/>
  <c r="I159" i="7"/>
  <c r="G152" i="8" s="1"/>
  <c r="F159" i="7"/>
  <c r="H159" i="7" s="1"/>
  <c r="M158" i="7"/>
  <c r="J153" i="6"/>
  <c r="K153" i="6" s="1"/>
  <c r="M153" i="6" s="1"/>
  <c r="H153" i="6" l="1"/>
  <c r="I154" i="6"/>
  <c r="F147" i="8" s="1"/>
  <c r="G159" i="7"/>
  <c r="F160" i="7" s="1"/>
  <c r="J159" i="7"/>
  <c r="K159" i="7" s="1"/>
  <c r="L159" i="7" s="1"/>
  <c r="L153" i="6"/>
  <c r="G154" i="6"/>
  <c r="I155" i="6" s="1"/>
  <c r="F148" i="8" s="1"/>
  <c r="H154" i="6"/>
  <c r="G160" i="7" l="1"/>
  <c r="I161" i="7" s="1"/>
  <c r="G154" i="8" s="1"/>
  <c r="H160" i="7"/>
  <c r="I160" i="7"/>
  <c r="G153" i="8" s="1"/>
  <c r="M159" i="7"/>
  <c r="J154" i="6"/>
  <c r="K154" i="6" s="1"/>
  <c r="M154" i="6" s="1"/>
  <c r="F155" i="6"/>
  <c r="F161" i="7" l="1"/>
  <c r="H161" i="7" s="1"/>
  <c r="J160" i="7"/>
  <c r="K160" i="7" s="1"/>
  <c r="M160" i="7" s="1"/>
  <c r="G155" i="6"/>
  <c r="I156" i="6" s="1"/>
  <c r="H155" i="6"/>
  <c r="L154" i="6"/>
  <c r="J155" i="6"/>
  <c r="K155" i="6" s="1"/>
  <c r="J161" i="7"/>
  <c r="K161" i="7" s="1"/>
  <c r="M161" i="7" s="1"/>
  <c r="G161" i="7" l="1"/>
  <c r="F162" i="7" s="1"/>
  <c r="H162" i="7" s="1"/>
  <c r="L160" i="7"/>
  <c r="F149" i="8"/>
  <c r="L155" i="6"/>
  <c r="M155" i="6"/>
  <c r="F156" i="6"/>
  <c r="L161" i="7"/>
  <c r="G162" i="7" l="1"/>
  <c r="I163" i="7" s="1"/>
  <c r="J163" i="7" s="1"/>
  <c r="K163" i="7" s="1"/>
  <c r="L163" i="7" s="1"/>
  <c r="I162" i="7"/>
  <c r="G155" i="8" s="1"/>
  <c r="G156" i="6"/>
  <c r="H156" i="6"/>
  <c r="J156" i="6"/>
  <c r="K156" i="6" s="1"/>
  <c r="I157" i="6" l="1"/>
  <c r="F150" i="8" s="1"/>
  <c r="F163" i="7"/>
  <c r="H163" i="7" s="1"/>
  <c r="J162" i="7"/>
  <c r="K162" i="7" s="1"/>
  <c r="M162" i="7" s="1"/>
  <c r="G156" i="8"/>
  <c r="M156" i="6"/>
  <c r="L156" i="6"/>
  <c r="F157" i="6"/>
  <c r="M163" i="7"/>
  <c r="G163" i="7" l="1"/>
  <c r="F164" i="7" s="1"/>
  <c r="H164" i="7" s="1"/>
  <c r="L162" i="7"/>
  <c r="G157" i="6"/>
  <c r="I158" i="6" s="1"/>
  <c r="H157" i="6"/>
  <c r="J157" i="6"/>
  <c r="K157" i="6" s="1"/>
  <c r="G164" i="7" l="1"/>
  <c r="F165" i="7" s="1"/>
  <c r="H165" i="7" s="1"/>
  <c r="I164" i="7"/>
  <c r="G157" i="8" s="1"/>
  <c r="F158" i="6"/>
  <c r="M157" i="6"/>
  <c r="L157" i="6"/>
  <c r="F151" i="8"/>
  <c r="J164" i="7" l="1"/>
  <c r="K164" i="7" s="1"/>
  <c r="M164" i="7" s="1"/>
  <c r="G165" i="7"/>
  <c r="F166" i="7" s="1"/>
  <c r="H166" i="7" s="1"/>
  <c r="I165" i="7"/>
  <c r="G158" i="8" s="1"/>
  <c r="G158" i="6"/>
  <c r="I159" i="6" s="1"/>
  <c r="H158" i="6"/>
  <c r="J158" i="6"/>
  <c r="K158" i="6" s="1"/>
  <c r="F152" i="8" l="1"/>
  <c r="J165" i="7"/>
  <c r="K165" i="7" s="1"/>
  <c r="M165" i="7" s="1"/>
  <c r="G166" i="7"/>
  <c r="F167" i="7" s="1"/>
  <c r="H167" i="7" s="1"/>
  <c r="I166" i="7"/>
  <c r="G159" i="8" s="1"/>
  <c r="L164" i="7"/>
  <c r="M158" i="6"/>
  <c r="L158" i="6"/>
  <c r="F159" i="6"/>
  <c r="L165" i="7" l="1"/>
  <c r="J166" i="7"/>
  <c r="K166" i="7" s="1"/>
  <c r="M166" i="7" s="1"/>
  <c r="I167" i="7"/>
  <c r="G160" i="8" s="1"/>
  <c r="G167" i="7"/>
  <c r="I168" i="7" s="1"/>
  <c r="G161" i="8" s="1"/>
  <c r="G159" i="6"/>
  <c r="H159" i="6"/>
  <c r="J159" i="6"/>
  <c r="K159" i="6" s="1"/>
  <c r="I160" i="6" l="1"/>
  <c r="F153" i="8" s="1"/>
  <c r="L166" i="7"/>
  <c r="F168" i="7"/>
  <c r="H168" i="7" s="1"/>
  <c r="J167" i="7"/>
  <c r="K167" i="7" s="1"/>
  <c r="L167" i="7" s="1"/>
  <c r="M159" i="6"/>
  <c r="L159" i="6"/>
  <c r="F160" i="6"/>
  <c r="M167" i="7" l="1"/>
  <c r="G168" i="7"/>
  <c r="F169" i="7" s="1"/>
  <c r="H169" i="7" s="1"/>
  <c r="G160" i="6"/>
  <c r="I161" i="6" s="1"/>
  <c r="H160" i="6"/>
  <c r="J160" i="6"/>
  <c r="K160" i="6" s="1"/>
  <c r="J168" i="7"/>
  <c r="K168" i="7" s="1"/>
  <c r="L168" i="7" s="1"/>
  <c r="I169" i="7" l="1"/>
  <c r="G162" i="8" s="1"/>
  <c r="G169" i="7"/>
  <c r="F154" i="8"/>
  <c r="L160" i="6"/>
  <c r="M160" i="6"/>
  <c r="F161" i="6"/>
  <c r="M168" i="7"/>
  <c r="I176" i="7" l="1"/>
  <c r="G169" i="8" s="1"/>
  <c r="J169" i="7"/>
  <c r="H7" i="7" s="1"/>
  <c r="I170" i="7"/>
  <c r="G163" i="8" s="1"/>
  <c r="I174" i="7"/>
  <c r="G167" i="8" s="1"/>
  <c r="I175" i="7"/>
  <c r="G168" i="8" s="1"/>
  <c r="I177" i="7"/>
  <c r="G170" i="8" s="1"/>
  <c r="I171" i="7"/>
  <c r="G164" i="8" s="1"/>
  <c r="I172" i="7"/>
  <c r="G165" i="8" s="1"/>
  <c r="I173" i="7"/>
  <c r="G166" i="8" s="1"/>
  <c r="K169" i="7"/>
  <c r="M169" i="7" s="1"/>
  <c r="H6" i="7" s="1"/>
  <c r="G161" i="6"/>
  <c r="H161" i="6"/>
  <c r="J161" i="6"/>
  <c r="K161" i="6" s="1"/>
  <c r="I162" i="6" l="1"/>
  <c r="F155" i="8" s="1"/>
  <c r="H4" i="7"/>
  <c r="L169" i="7"/>
  <c r="H5" i="7" s="1"/>
  <c r="L161" i="6"/>
  <c r="M161" i="6"/>
  <c r="F162" i="6"/>
  <c r="G162" i="6" l="1"/>
  <c r="I163" i="6" s="1"/>
  <c r="H162" i="6"/>
  <c r="J162" i="6"/>
  <c r="K162" i="6" s="1"/>
  <c r="F163" i="6" l="1"/>
  <c r="G163" i="6" s="1"/>
  <c r="I164" i="6" s="1"/>
  <c r="F156" i="8"/>
  <c r="J163" i="6"/>
  <c r="K163" i="6" s="1"/>
  <c r="M162" i="6"/>
  <c r="L162" i="6"/>
  <c r="H163" i="6" l="1"/>
  <c r="F157" i="8"/>
  <c r="J164" i="6"/>
  <c r="K164" i="6" s="1"/>
  <c r="F164" i="6"/>
  <c r="L163" i="6"/>
  <c r="M163" i="6"/>
  <c r="G164" i="6" l="1"/>
  <c r="F165" i="6" s="1"/>
  <c r="H164" i="6"/>
  <c r="L164" i="6"/>
  <c r="M164" i="6"/>
  <c r="I165" i="6" l="1"/>
  <c r="J165" i="6" s="1"/>
  <c r="K165" i="6" s="1"/>
  <c r="G165" i="6"/>
  <c r="H165" i="6"/>
  <c r="F158" i="8" l="1"/>
  <c r="I166" i="6"/>
  <c r="F159" i="8" s="1"/>
  <c r="L165" i="6"/>
  <c r="M165" i="6"/>
  <c r="F166" i="6"/>
  <c r="G166" i="6" l="1"/>
  <c r="F167" i="6" s="1"/>
  <c r="H166" i="6"/>
  <c r="J166" i="6"/>
  <c r="K166" i="6" s="1"/>
  <c r="I167" i="6" l="1"/>
  <c r="J167" i="6" s="1"/>
  <c r="K167" i="6" s="1"/>
  <c r="G167" i="6"/>
  <c r="I168" i="6" s="1"/>
  <c r="F161" i="8" s="1"/>
  <c r="H167" i="6"/>
  <c r="L166" i="6"/>
  <c r="M166" i="6"/>
  <c r="F168" i="6" l="1"/>
  <c r="G168" i="6" s="1"/>
  <c r="I169" i="6" s="1"/>
  <c r="F160" i="8"/>
  <c r="J168" i="6"/>
  <c r="K168" i="6" s="1"/>
  <c r="L167" i="6"/>
  <c r="M167" i="6"/>
  <c r="H168" i="6" l="1"/>
  <c r="L168" i="6"/>
  <c r="M168" i="6"/>
  <c r="F169" i="6"/>
  <c r="G169" i="6" l="1"/>
  <c r="I171" i="6" s="1"/>
  <c r="F164" i="8" s="1"/>
  <c r="H169" i="6"/>
  <c r="J169" i="6"/>
  <c r="K169" i="6" s="1"/>
  <c r="F162" i="8"/>
  <c r="I175" i="6" l="1"/>
  <c r="F168" i="8" s="1"/>
  <c r="I170" i="6"/>
  <c r="F163" i="8" s="1"/>
  <c r="I177" i="6"/>
  <c r="F170" i="8" s="1"/>
  <c r="I172" i="6"/>
  <c r="F165" i="8" s="1"/>
  <c r="I174" i="6"/>
  <c r="F167" i="8" s="1"/>
  <c r="I173" i="6"/>
  <c r="F166" i="8" s="1"/>
  <c r="I176" i="6"/>
  <c r="F169" i="8" s="1"/>
  <c r="H4" i="6"/>
  <c r="L169" i="6"/>
  <c r="H5" i="6" s="1"/>
  <c r="H7" i="6" s="1"/>
  <c r="M169" i="6"/>
  <c r="H6" i="6" s="1"/>
</calcChain>
</file>

<file path=xl/sharedStrings.xml><?xml version="1.0" encoding="utf-8"?>
<sst xmlns="http://schemas.openxmlformats.org/spreadsheetml/2006/main" count="1393" uniqueCount="220">
  <si>
    <t xml:space="preserve"> National</t>
  </si>
  <si>
    <t>Boston, MA metro area</t>
  </si>
  <si>
    <t>Chicago, IL metro area</t>
  </si>
  <si>
    <t>Los Angeles, CA metro area</t>
  </si>
  <si>
    <t>Philadelphia, PA metro area</t>
  </si>
  <si>
    <t>Seattle, WA metro area</t>
  </si>
  <si>
    <t>Washington, DC metro area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</si>
  <si>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</si>
  <si>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</si>
  <si>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</si>
  <si>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</si>
  <si>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</si>
  <si>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</si>
  <si>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</si>
  <si>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</si>
  <si>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</si>
  <si>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</si>
  <si>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</si>
  <si>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</si>
  <si>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</si>
  <si>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</si>
  <si>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</si>
  <si>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</si>
  <si>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</si>
  <si>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</si>
  <si>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</si>
  <si>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</si>
  <si>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</si>
  <si>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</si>
  <si>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</si>
  <si>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</si>
  <si>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</si>
  <si>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</si>
  <si>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</si>
  <si>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</si>
  <si>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</si>
  <si>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</si>
  <si>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</si>
  <si>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</si>
  <si>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</si>
  <si>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</si>
  <si>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</si>
  <si>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</si>
  <si>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</si>
  <si>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</si>
  <si>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</si>
  <si>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</si>
  <si>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</si>
  <si>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</si>
  <si>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</si>
  <si>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</si>
  <si>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</si>
  <si>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</si>
  <si>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</si>
  <si>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</si>
  <si>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</si>
  <si>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</si>
  <si>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</si>
  <si>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</si>
  <si>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</si>
  <si>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</si>
  <si>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</si>
  <si>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</si>
  <si>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</si>
  <si>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</si>
  <si>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</si>
  <si>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</si>
  <si>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</si>
  <si>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</si>
  <si>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</si>
  <si>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</si>
  <si>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</si>
  <si>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</si>
  <si>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</si>
  <si>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</si>
  <si>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</si>
  <si>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</si>
  <si>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</si>
  <si>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</si>
  <si>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</si>
  <si>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</si>
  <si>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</si>
  <si>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</si>
  <si>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</si>
  <si>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</si>
  <si>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</si>
  <si>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</si>
  <si>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</si>
  <si>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</si>
  <si>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</si>
  <si>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</si>
  <si>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</si>
  <si>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</si>
  <si>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</si>
  <si>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</si>
  <si>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</si>
  <si>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</si>
  <si>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</si>
  <si>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</si>
  <si>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</si>
  <si>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</si>
  <si>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</si>
  <si>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</si>
  <si>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</si>
  <si>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</si>
  <si>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</si>
  <si>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</si>
  <si>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</si>
  <si>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</si>
  <si>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</si>
  <si>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</si>
  <si>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</si>
  <si>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</si>
  <si>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</si>
  <si>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</si>
  <si>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</si>
  <si>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</si>
  <si>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</si>
  <si>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</si>
  <si>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</si>
  <si>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</si>
  <si>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</si>
  <si>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</si>
  <si>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</si>
  <si>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</si>
  <si>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</si>
  <si>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</si>
  <si>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</si>
  <si>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</si>
  <si>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</si>
  <si>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</si>
  <si>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</si>
  <si>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</si>
  <si>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</si>
  <si>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</si>
  <si>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</si>
  <si>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</si>
  <si>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</si>
  <si>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</si>
  <si>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</si>
  <si>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</si>
  <si>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</si>
  <si>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</si>
  <si>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</si>
  <si>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</si>
  <si>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</si>
  <si>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</si>
  <si>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</si>
  <si>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</si>
  <si>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</si>
  <si>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</si>
  <si>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</si>
  <si>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</si>
  <si>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</si>
  <si>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</si>
  <si>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</si>
  <si>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</si>
  <si>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</si>
  <si>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</si>
  <si>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</si>
  <si>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</si>
  <si>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</si>
  <si>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</si>
  <si>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</si>
  <si>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</si>
  <si>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</si>
  <si>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</si>
  <si>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Region</t>
  </si>
  <si>
    <t>Month of Period End</t>
  </si>
  <si>
    <t>Month</t>
  </si>
  <si>
    <t>Year</t>
  </si>
  <si>
    <t>Median Sale Price</t>
  </si>
  <si>
    <t>No</t>
  </si>
  <si>
    <t>alpha</t>
  </si>
  <si>
    <t>beta</t>
  </si>
  <si>
    <t>gamma</t>
  </si>
  <si>
    <t>Holt-Winter Method</t>
  </si>
  <si>
    <t>Level</t>
  </si>
  <si>
    <t>Trend</t>
  </si>
  <si>
    <t>Seasonal</t>
  </si>
  <si>
    <t>Forecast</t>
  </si>
  <si>
    <t>Error</t>
  </si>
  <si>
    <t>Periode</t>
  </si>
  <si>
    <t>January</t>
  </si>
  <si>
    <t>2012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</si>
  <si>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</si>
  <si>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</si>
  <si>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</si>
  <si>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</si>
  <si>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</si>
  <si>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</si>
  <si>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</si>
  <si>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</si>
  <si>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</si>
  <si>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</si>
  <si>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</si>
  <si>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</si>
  <si>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</si>
  <si>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</si>
  <si>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</si>
  <si>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</si>
  <si>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</si>
  <si>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</si>
  <si>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</si>
  <si>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</si>
  <si>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</si>
  <si>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</si>
  <si>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</si>
  <si>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</si>
  <si>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|Error|</t>
  </si>
  <si>
    <r>
      <t>Error</t>
    </r>
    <r>
      <rPr>
        <b/>
        <sz val="11"/>
        <color theme="1"/>
        <rFont val="Aptos Narrow"/>
        <family val="2"/>
      </rPr>
      <t>²</t>
    </r>
  </si>
  <si>
    <t>Abs. % Error</t>
  </si>
  <si>
    <t>MAD</t>
  </si>
  <si>
    <t>MSE</t>
  </si>
  <si>
    <t>MAPE</t>
  </si>
  <si>
    <t>Initial Value</t>
  </si>
  <si>
    <t>Extended Forecast</t>
  </si>
  <si>
    <t>Forecasting Median Sale Price of U.S. Housing Market</t>
  </si>
  <si>
    <t>Forecast After Optimize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</si>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</sst>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164" formatCode="&quot;$&quot;#,##0,&quot;K&quot;;\(&quot;$&quot;#,##0,&quot;K&quot;\)"/>
    <numFmt numFmtId="165" formatCode="0_);\(0\)"/>
    <numFmt numFmtId="166" formatCode="0.00;[Red]0.00"/>
    <numFmt numFmtId="167" formatCode="&quot;$&quot;#,##0.00"/>
    <numFmt numFmtId="168" formatCode="0.00000"/>
    <numFmt numFmtId="169" formatCode="0.00000;[Red]0.00000"/>
  </numFmts>
  <fonts count="10" x14ac:knownFonts="1">
    <font>
      <sz val="11"/>
      <name val="Calibri"/>
    </font>
    <font>
      <sz val="8"/>
      <color rgb="FF000000"/>
      <name val="Arial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Aptos Display"/>
      <family val="2"/>
      <scheme val="major"/>
    </font>
    <font>
      <b/>
      <sz val="11"/>
      <color theme="1"/>
      <name val="Aptos Narrow"/>
      <family val="2"/>
    </font>
    <font>
      <b/>
      <sz val="12"/>
      <color rgb="FF3A3A3A"/>
      <name val="Aptos Display"/>
      <family val="2"/>
      <scheme val="major"/>
    </font>
    <font>
      <b/>
      <sz val="11"/>
      <color theme="4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164" fontId="1" fillId="0" borderId="5" xfId="0" applyNumberFormat="1" applyFont="1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164" fontId="5" fillId="0" borderId="5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0" fontId="0" fillId="3" borderId="0" xfId="0" applyFill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5" xfId="0" applyFill="1" applyBorder="1"/>
    <xf numFmtId="165" fontId="0" fillId="3" borderId="5" xfId="0" applyNumberFormat="1" applyFill="1" applyBorder="1"/>
    <xf numFmtId="2" fontId="0" fillId="0" borderId="5" xfId="0" applyNumberFormat="1" applyBorder="1"/>
    <xf numFmtId="0" fontId="4" fillId="2" borderId="6" xfId="0" applyFont="1" applyFill="1" applyBorder="1"/>
    <xf numFmtId="0" fontId="0" fillId="0" borderId="10" xfId="0" applyBorder="1"/>
    <xf numFmtId="7" fontId="0" fillId="0" borderId="10" xfId="0" applyNumberFormat="1" applyBorder="1"/>
    <xf numFmtId="7" fontId="0" fillId="0" borderId="13" xfId="0" applyNumberFormat="1" applyBorder="1"/>
    <xf numFmtId="7" fontId="0" fillId="0" borderId="5" xfId="0" applyNumberFormat="1" applyBorder="1" applyAlignment="1">
      <alignment horizontal="center"/>
    </xf>
    <xf numFmtId="7" fontId="0" fillId="4" borderId="5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66" fontId="0" fillId="0" borderId="5" xfId="0" applyNumberFormat="1" applyBorder="1" applyAlignment="1">
      <alignment horizontal="center"/>
    </xf>
    <xf numFmtId="0" fontId="0" fillId="4" borderId="0" xfId="0" applyFill="1"/>
    <xf numFmtId="0" fontId="4" fillId="5" borderId="0" xfId="0" applyFont="1" applyFill="1"/>
    <xf numFmtId="10" fontId="0" fillId="0" borderId="10" xfId="0" applyNumberFormat="1" applyBorder="1"/>
    <xf numFmtId="9" fontId="0" fillId="0" borderId="0" xfId="1" applyFont="1"/>
    <xf numFmtId="167" fontId="0" fillId="0" borderId="5" xfId="0" applyNumberFormat="1" applyBorder="1"/>
    <xf numFmtId="167" fontId="0" fillId="4" borderId="5" xfId="0" applyNumberFormat="1" applyFill="1" applyBorder="1"/>
    <xf numFmtId="167" fontId="0" fillId="4" borderId="12" xfId="0" applyNumberFormat="1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67" fontId="0" fillId="0" borderId="10" xfId="0" applyNumberFormat="1" applyBorder="1"/>
    <xf numFmtId="167" fontId="0" fillId="4" borderId="10" xfId="0" applyNumberFormat="1" applyFill="1" applyBorder="1"/>
    <xf numFmtId="167" fontId="0" fillId="4" borderId="13" xfId="0" applyNumberFormat="1" applyFill="1" applyBorder="1"/>
    <xf numFmtId="169" fontId="0" fillId="0" borderId="5" xfId="0" applyNumberFormat="1" applyBorder="1" applyAlignment="1">
      <alignment horizontal="center"/>
    </xf>
    <xf numFmtId="168" fontId="0" fillId="3" borderId="5" xfId="0" applyNumberFormat="1" applyFill="1" applyBorder="1" applyAlignment="1">
      <alignment horizontal="center"/>
    </xf>
    <xf numFmtId="10" fontId="0" fillId="0" borderId="0" xfId="0" applyNumberFormat="1" applyAlignment="1">
      <alignment horizontal="right"/>
    </xf>
    <xf numFmtId="0" fontId="0" fillId="5" borderId="0" xfId="0" applyFill="1"/>
    <xf numFmtId="0" fontId="1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Median Sale Price of U.S. Housing Market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(Jan 2012-Apr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National!$E$1</c:f>
              <c:strCache>
                <c:ptCount val="1"/>
                <c:pt idx="0">
                  <c:v>Median Sale Price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National!$D$2:$D$161</c:f>
              <c:strCache>
                <c:ptCount val="160"/>
                <c:pt idx="0">
                  <c:v>2012</c:v>
                </c:pt>
                <c:pt idx="1">
                  <c:v>2012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2015</c:v>
                </c:pt>
                <c:pt idx="37">
                  <c:v>2015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2015</c:v>
                </c:pt>
                <c:pt idx="43">
                  <c:v>2015</c:v>
                </c:pt>
                <c:pt idx="44">
                  <c:v>2015</c:v>
                </c:pt>
                <c:pt idx="45">
                  <c:v>2015</c:v>
                </c:pt>
                <c:pt idx="46">
                  <c:v>2015</c:v>
                </c:pt>
                <c:pt idx="47">
                  <c:v>2015</c:v>
                </c:pt>
                <c:pt idx="48">
                  <c:v>2016</c:v>
                </c:pt>
                <c:pt idx="49">
                  <c:v>2016</c:v>
                </c:pt>
                <c:pt idx="50">
                  <c:v>2016</c:v>
                </c:pt>
                <c:pt idx="51">
                  <c:v>2016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2016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2017</c:v>
                </c:pt>
                <c:pt idx="61">
                  <c:v>2017</c:v>
                </c:pt>
                <c:pt idx="62">
                  <c:v>2017</c:v>
                </c:pt>
                <c:pt idx="63">
                  <c:v>2017</c:v>
                </c:pt>
                <c:pt idx="64">
                  <c:v>2017</c:v>
                </c:pt>
                <c:pt idx="65">
                  <c:v>2017</c:v>
                </c:pt>
                <c:pt idx="66">
                  <c:v>2017</c:v>
                </c:pt>
                <c:pt idx="67">
                  <c:v>2017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2021</c:v>
                </c:pt>
                <c:pt idx="109">
                  <c:v>2021</c:v>
                </c:pt>
                <c:pt idx="110">
                  <c:v>2021</c:v>
                </c:pt>
                <c:pt idx="111">
                  <c:v>2021</c:v>
                </c:pt>
                <c:pt idx="112">
                  <c:v>2021</c:v>
                </c:pt>
                <c:pt idx="113">
                  <c:v>2021</c:v>
                </c:pt>
                <c:pt idx="114">
                  <c:v>2021</c:v>
                </c:pt>
                <c:pt idx="115">
                  <c:v>2021</c:v>
                </c:pt>
                <c:pt idx="116">
                  <c:v>2021</c:v>
                </c:pt>
                <c:pt idx="117">
                  <c:v>2021</c:v>
                </c:pt>
                <c:pt idx="118">
                  <c:v>2021</c:v>
                </c:pt>
                <c:pt idx="119">
                  <c:v>2021</c:v>
                </c:pt>
                <c:pt idx="120">
                  <c:v>2022</c:v>
                </c:pt>
                <c:pt idx="121">
                  <c:v>2022</c:v>
                </c:pt>
                <c:pt idx="122">
                  <c:v>2022</c:v>
                </c:pt>
                <c:pt idx="123">
                  <c:v>2022</c:v>
                </c:pt>
                <c:pt idx="124">
                  <c:v>2022</c:v>
                </c:pt>
                <c:pt idx="125">
                  <c:v>2022</c:v>
                </c:pt>
                <c:pt idx="126">
                  <c:v>2022</c:v>
                </c:pt>
                <c:pt idx="127">
                  <c:v>2022</c:v>
                </c:pt>
                <c:pt idx="128">
                  <c:v>2022</c:v>
                </c:pt>
                <c:pt idx="129">
                  <c:v>2022</c:v>
                </c:pt>
                <c:pt idx="130">
                  <c:v>2022</c:v>
                </c:pt>
                <c:pt idx="131">
                  <c:v>2022</c:v>
                </c:pt>
                <c:pt idx="132">
                  <c:v>2023</c:v>
                </c:pt>
                <c:pt idx="133">
                  <c:v>2023</c:v>
                </c:pt>
                <c:pt idx="134">
                  <c:v>2023</c:v>
                </c:pt>
                <c:pt idx="135">
                  <c:v>2023</c:v>
                </c:pt>
                <c:pt idx="136">
                  <c:v>2023</c:v>
                </c:pt>
                <c:pt idx="137">
                  <c:v>2023</c:v>
                </c:pt>
                <c:pt idx="138">
                  <c:v>2023</c:v>
                </c:pt>
                <c:pt idx="139">
                  <c:v>2023</c:v>
                </c:pt>
                <c:pt idx="140">
                  <c:v>2023</c:v>
                </c:pt>
                <c:pt idx="141">
                  <c:v>2023</c:v>
                </c:pt>
                <c:pt idx="142">
                  <c:v>2023</c:v>
                </c:pt>
                <c:pt idx="143">
                  <c:v>2023</c:v>
                </c:pt>
                <c:pt idx="144">
                  <c:v>2024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</c:v>
                </c:pt>
                <c:pt idx="149">
                  <c:v>2024</c:v>
                </c:pt>
                <c:pt idx="150">
                  <c:v>2024</c:v>
                </c:pt>
                <c:pt idx="151">
                  <c:v>2024</c:v>
                </c:pt>
                <c:pt idx="152">
                  <c:v>2024</c:v>
                </c:pt>
                <c:pt idx="153">
                  <c:v>2024</c:v>
                </c:pt>
                <c:pt idx="154">
                  <c:v>2024</c:v>
                </c:pt>
                <c:pt idx="155">
                  <c:v>2024</c:v>
                </c:pt>
                <c:pt idx="156">
                  <c:v>2025</c:v>
                </c:pt>
                <c:pt idx="157">
                  <c:v>2025</c:v>
                </c:pt>
                <c:pt idx="158">
                  <c:v>2025</c:v>
                </c:pt>
                <c:pt idx="159">
                  <c:v>2025</c:v>
                </c:pt>
              </c:strCache>
            </c:strRef>
          </c:cat>
          <c:val>
            <c:numRef>
              <c:f>National!$E$2:$E$161</c:f>
              <c:numCache>
                <c:formatCode>"$"#,##0,"K";\("$"#,##0,"K"\)</c:formatCode>
                <c:ptCount val="160"/>
                <c:pt idx="0">
                  <c:v>158759</c:v>
                </c:pt>
                <c:pt idx="1">
                  <c:v>158757</c:v>
                </c:pt>
                <c:pt idx="2">
                  <c:v>170250</c:v>
                </c:pt>
                <c:pt idx="3">
                  <c:v>177836</c:v>
                </c:pt>
                <c:pt idx="4">
                  <c:v>185691</c:v>
                </c:pt>
                <c:pt idx="5">
                  <c:v>193355</c:v>
                </c:pt>
                <c:pt idx="6">
                  <c:v>191706</c:v>
                </c:pt>
                <c:pt idx="7">
                  <c:v>190213</c:v>
                </c:pt>
                <c:pt idx="8">
                  <c:v>187140</c:v>
                </c:pt>
                <c:pt idx="9">
                  <c:v>184897</c:v>
                </c:pt>
                <c:pt idx="10">
                  <c:v>189334</c:v>
                </c:pt>
                <c:pt idx="11">
                  <c:v>192907</c:v>
                </c:pt>
                <c:pt idx="12">
                  <c:v>179267</c:v>
                </c:pt>
                <c:pt idx="13">
                  <c:v>181059</c:v>
                </c:pt>
                <c:pt idx="14">
                  <c:v>192770</c:v>
                </c:pt>
                <c:pt idx="15">
                  <c:v>199314</c:v>
                </c:pt>
                <c:pt idx="16">
                  <c:v>208693</c:v>
                </c:pt>
                <c:pt idx="17">
                  <c:v>218488</c:v>
                </c:pt>
                <c:pt idx="18">
                  <c:v>219621</c:v>
                </c:pt>
                <c:pt idx="19">
                  <c:v>216305</c:v>
                </c:pt>
                <c:pt idx="20">
                  <c:v>209875</c:v>
                </c:pt>
                <c:pt idx="21">
                  <c:v>209418</c:v>
                </c:pt>
                <c:pt idx="22">
                  <c:v>207645</c:v>
                </c:pt>
                <c:pt idx="23">
                  <c:v>211089</c:v>
                </c:pt>
                <c:pt idx="24">
                  <c:v>199836</c:v>
                </c:pt>
                <c:pt idx="25">
                  <c:v>200734</c:v>
                </c:pt>
                <c:pt idx="26">
                  <c:v>208664</c:v>
                </c:pt>
                <c:pt idx="27">
                  <c:v>214367</c:v>
                </c:pt>
                <c:pt idx="28">
                  <c:v>221307</c:v>
                </c:pt>
                <c:pt idx="29">
                  <c:v>228754</c:v>
                </c:pt>
                <c:pt idx="30">
                  <c:v>228475</c:v>
                </c:pt>
                <c:pt idx="31">
                  <c:v>226230</c:v>
                </c:pt>
                <c:pt idx="32">
                  <c:v>219713</c:v>
                </c:pt>
                <c:pt idx="33">
                  <c:v>219231</c:v>
                </c:pt>
                <c:pt idx="34">
                  <c:v>219457</c:v>
                </c:pt>
                <c:pt idx="35">
                  <c:v>221423</c:v>
                </c:pt>
                <c:pt idx="36">
                  <c:v>212069</c:v>
                </c:pt>
                <c:pt idx="37">
                  <c:v>213923</c:v>
                </c:pt>
                <c:pt idx="38">
                  <c:v>224694</c:v>
                </c:pt>
                <c:pt idx="39">
                  <c:v>230790</c:v>
                </c:pt>
                <c:pt idx="40">
                  <c:v>238200</c:v>
                </c:pt>
                <c:pt idx="41">
                  <c:v>244771</c:v>
                </c:pt>
                <c:pt idx="42">
                  <c:v>241811</c:v>
                </c:pt>
                <c:pt idx="43">
                  <c:v>239295</c:v>
                </c:pt>
                <c:pt idx="44">
                  <c:v>233308</c:v>
                </c:pt>
                <c:pt idx="45">
                  <c:v>231796</c:v>
                </c:pt>
                <c:pt idx="46">
                  <c:v>233849</c:v>
                </c:pt>
                <c:pt idx="47">
                  <c:v>236762</c:v>
                </c:pt>
                <c:pt idx="48">
                  <c:v>227145</c:v>
                </c:pt>
                <c:pt idx="49">
                  <c:v>226348</c:v>
                </c:pt>
                <c:pt idx="50">
                  <c:v>238180</c:v>
                </c:pt>
                <c:pt idx="51">
                  <c:v>243742</c:v>
                </c:pt>
                <c:pt idx="52">
                  <c:v>251816</c:v>
                </c:pt>
                <c:pt idx="53">
                  <c:v>258553</c:v>
                </c:pt>
                <c:pt idx="54">
                  <c:v>256080</c:v>
                </c:pt>
                <c:pt idx="55">
                  <c:v>254885</c:v>
                </c:pt>
                <c:pt idx="56">
                  <c:v>252088</c:v>
                </c:pt>
                <c:pt idx="57">
                  <c:v>251508</c:v>
                </c:pt>
                <c:pt idx="58">
                  <c:v>253953</c:v>
                </c:pt>
                <c:pt idx="59">
                  <c:v>254059</c:v>
                </c:pt>
                <c:pt idx="60">
                  <c:v>245632</c:v>
                </c:pt>
                <c:pt idx="61">
                  <c:v>245541</c:v>
                </c:pt>
                <c:pt idx="62">
                  <c:v>256104</c:v>
                </c:pt>
                <c:pt idx="63">
                  <c:v>261879</c:v>
                </c:pt>
                <c:pt idx="64">
                  <c:v>267956</c:v>
                </c:pt>
                <c:pt idx="65">
                  <c:v>277072</c:v>
                </c:pt>
                <c:pt idx="66">
                  <c:v>272755</c:v>
                </c:pt>
                <c:pt idx="67">
                  <c:v>271082</c:v>
                </c:pt>
                <c:pt idx="68">
                  <c:v>268414</c:v>
                </c:pt>
                <c:pt idx="69">
                  <c:v>267982</c:v>
                </c:pt>
                <c:pt idx="70">
                  <c:v>270106</c:v>
                </c:pt>
                <c:pt idx="71">
                  <c:v>270783</c:v>
                </c:pt>
                <c:pt idx="72">
                  <c:v>262788</c:v>
                </c:pt>
                <c:pt idx="73">
                  <c:v>267548</c:v>
                </c:pt>
                <c:pt idx="74">
                  <c:v>275790</c:v>
                </c:pt>
                <c:pt idx="75">
                  <c:v>280868</c:v>
                </c:pt>
                <c:pt idx="76">
                  <c:v>286424</c:v>
                </c:pt>
                <c:pt idx="77">
                  <c:v>291774</c:v>
                </c:pt>
                <c:pt idx="78">
                  <c:v>286793</c:v>
                </c:pt>
                <c:pt idx="79">
                  <c:v>283091</c:v>
                </c:pt>
                <c:pt idx="80">
                  <c:v>278097</c:v>
                </c:pt>
                <c:pt idx="81">
                  <c:v>277166</c:v>
                </c:pt>
                <c:pt idx="82">
                  <c:v>278566</c:v>
                </c:pt>
                <c:pt idx="83">
                  <c:v>277368</c:v>
                </c:pt>
                <c:pt idx="84">
                  <c:v>270997</c:v>
                </c:pt>
                <c:pt idx="85">
                  <c:v>274065</c:v>
                </c:pt>
                <c:pt idx="86">
                  <c:v>283153</c:v>
                </c:pt>
                <c:pt idx="87">
                  <c:v>288005</c:v>
                </c:pt>
                <c:pt idx="88">
                  <c:v>296826</c:v>
                </c:pt>
                <c:pt idx="89">
                  <c:v>301858</c:v>
                </c:pt>
                <c:pt idx="90">
                  <c:v>298894</c:v>
                </c:pt>
                <c:pt idx="91">
                  <c:v>296084</c:v>
                </c:pt>
                <c:pt idx="92">
                  <c:v>292138</c:v>
                </c:pt>
                <c:pt idx="93">
                  <c:v>292837</c:v>
                </c:pt>
                <c:pt idx="94">
                  <c:v>292906</c:v>
                </c:pt>
                <c:pt idx="95">
                  <c:v>295396</c:v>
                </c:pt>
                <c:pt idx="96">
                  <c:v>288578</c:v>
                </c:pt>
                <c:pt idx="97">
                  <c:v>292597</c:v>
                </c:pt>
                <c:pt idx="98">
                  <c:v>302426</c:v>
                </c:pt>
                <c:pt idx="99">
                  <c:v>302719</c:v>
                </c:pt>
                <c:pt idx="100">
                  <c:v>298423</c:v>
                </c:pt>
                <c:pt idx="101">
                  <c:v>309682</c:v>
                </c:pt>
                <c:pt idx="102">
                  <c:v>322530</c:v>
                </c:pt>
                <c:pt idx="103">
                  <c:v>327900</c:v>
                </c:pt>
                <c:pt idx="104">
                  <c:v>331011</c:v>
                </c:pt>
                <c:pt idx="105">
                  <c:v>333403</c:v>
                </c:pt>
                <c:pt idx="106">
                  <c:v>333502</c:v>
                </c:pt>
                <c:pt idx="107">
                  <c:v>333611</c:v>
                </c:pt>
                <c:pt idx="108">
                  <c:v>330919</c:v>
                </c:pt>
                <c:pt idx="109">
                  <c:v>336359</c:v>
                </c:pt>
                <c:pt idx="110">
                  <c:v>353527</c:v>
                </c:pt>
                <c:pt idx="111">
                  <c:v>368991</c:v>
                </c:pt>
                <c:pt idx="112">
                  <c:v>376984</c:v>
                </c:pt>
                <c:pt idx="113">
                  <c:v>386847</c:v>
                </c:pt>
                <c:pt idx="114">
                  <c:v>385070</c:v>
                </c:pt>
                <c:pt idx="115">
                  <c:v>380907</c:v>
                </c:pt>
                <c:pt idx="116">
                  <c:v>377222</c:v>
                </c:pt>
                <c:pt idx="117">
                  <c:v>379753</c:v>
                </c:pt>
                <c:pt idx="118">
                  <c:v>383791</c:v>
                </c:pt>
                <c:pt idx="119">
                  <c:v>382925</c:v>
                </c:pt>
                <c:pt idx="120">
                  <c:v>377036</c:v>
                </c:pt>
                <c:pt idx="121">
                  <c:v>389582</c:v>
                </c:pt>
                <c:pt idx="122">
                  <c:v>412819</c:v>
                </c:pt>
                <c:pt idx="123">
                  <c:v>425507</c:v>
                </c:pt>
                <c:pt idx="124">
                  <c:v>431657</c:v>
                </c:pt>
                <c:pt idx="125">
                  <c:v>428743</c:v>
                </c:pt>
                <c:pt idx="126">
                  <c:v>413696</c:v>
                </c:pt>
                <c:pt idx="127">
                  <c:v>407211</c:v>
                </c:pt>
                <c:pt idx="128">
                  <c:v>404857</c:v>
                </c:pt>
                <c:pt idx="129">
                  <c:v>398349</c:v>
                </c:pt>
                <c:pt idx="130">
                  <c:v>392673</c:v>
                </c:pt>
                <c:pt idx="131">
                  <c:v>388126</c:v>
                </c:pt>
                <c:pt idx="132">
                  <c:v>381996</c:v>
                </c:pt>
                <c:pt idx="133">
                  <c:v>387176</c:v>
                </c:pt>
                <c:pt idx="134">
                  <c:v>400463</c:v>
                </c:pt>
                <c:pt idx="135">
                  <c:v>408163</c:v>
                </c:pt>
                <c:pt idx="136">
                  <c:v>418377</c:v>
                </c:pt>
                <c:pt idx="137">
                  <c:v>425297</c:v>
                </c:pt>
                <c:pt idx="138">
                  <c:v>421369</c:v>
                </c:pt>
                <c:pt idx="139">
                  <c:v>420438</c:v>
                </c:pt>
                <c:pt idx="140">
                  <c:v>412079</c:v>
                </c:pt>
                <c:pt idx="141">
                  <c:v>414348</c:v>
                </c:pt>
                <c:pt idx="142">
                  <c:v>407869</c:v>
                </c:pt>
                <c:pt idx="143">
                  <c:v>402109</c:v>
                </c:pt>
                <c:pt idx="144">
                  <c:v>402055</c:v>
                </c:pt>
                <c:pt idx="145">
                  <c:v>412284</c:v>
                </c:pt>
                <c:pt idx="146">
                  <c:v>420395</c:v>
                </c:pt>
                <c:pt idx="147">
                  <c:v>432288</c:v>
                </c:pt>
                <c:pt idx="148">
                  <c:v>438201</c:v>
                </c:pt>
                <c:pt idx="149">
                  <c:v>442477</c:v>
                </c:pt>
                <c:pt idx="150">
                  <c:v>437807</c:v>
                </c:pt>
                <c:pt idx="151">
                  <c:v>432801</c:v>
                </c:pt>
                <c:pt idx="152">
                  <c:v>428235</c:v>
                </c:pt>
                <c:pt idx="153">
                  <c:v>434379</c:v>
                </c:pt>
                <c:pt idx="154">
                  <c:v>430230</c:v>
                </c:pt>
                <c:pt idx="155">
                  <c:v>427580</c:v>
                </c:pt>
                <c:pt idx="156">
                  <c:v>417897</c:v>
                </c:pt>
                <c:pt idx="157">
                  <c:v>424750</c:v>
                </c:pt>
                <c:pt idx="158">
                  <c:v>430723</c:v>
                </c:pt>
                <c:pt idx="159">
                  <c:v>438466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5-4318-9F3E-C08997B2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338639"/>
        <c:axId val="1688343439"/>
      </c:lineChart>
      <c:catAx>
        <c:axId val="168833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43439"/>
        <c:crosses val="autoZero"/>
        <c:auto val="1"/>
        <c:lblAlgn val="ctr"/>
        <c:lblOffset val="100"/>
        <c:tickLblSkip val="12"/>
        <c:tickMarkSkip val="1"/>
        <c:noMultiLvlLbl val="1"/>
      </c:catAx>
      <c:valAx>
        <c:axId val="1688343439"/>
        <c:scaling>
          <c:orientation val="minMax"/>
          <c:max val="450000"/>
          <c:min val="14500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Sale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;\(&quot;$&quot;#,##0,&quot;K&quot;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 Median Sale Price of U.S. Housing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'Holt Winters'!$E$9</c:f>
              <c:strCache>
                <c:ptCount val="1"/>
                <c:pt idx="0">
                  <c:v>Median Sale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'Holt Winters'!$E$10:$E$169</c:f>
              <c:numCache>
                <c:formatCode>"$"#,##0,"K";\("$"#,##0,"K"\)</c:formatCode>
                <c:ptCount val="160"/>
                <c:pt idx="0">
                  <c:v>158759</c:v>
                </c:pt>
                <c:pt idx="1">
                  <c:v>158757</c:v>
                </c:pt>
                <c:pt idx="2">
                  <c:v>170250</c:v>
                </c:pt>
                <c:pt idx="3">
                  <c:v>177836</c:v>
                </c:pt>
                <c:pt idx="4">
                  <c:v>185691</c:v>
                </c:pt>
                <c:pt idx="5">
                  <c:v>193355</c:v>
                </c:pt>
                <c:pt idx="6">
                  <c:v>191706</c:v>
                </c:pt>
                <c:pt idx="7">
                  <c:v>190213</c:v>
                </c:pt>
                <c:pt idx="8">
                  <c:v>187140</c:v>
                </c:pt>
                <c:pt idx="9">
                  <c:v>184897</c:v>
                </c:pt>
                <c:pt idx="10">
                  <c:v>189334</c:v>
                </c:pt>
                <c:pt idx="11">
                  <c:v>192907</c:v>
                </c:pt>
                <c:pt idx="12">
                  <c:v>179267</c:v>
                </c:pt>
                <c:pt idx="13">
                  <c:v>181059</c:v>
                </c:pt>
                <c:pt idx="14">
                  <c:v>192770</c:v>
                </c:pt>
                <c:pt idx="15">
                  <c:v>199314</c:v>
                </c:pt>
                <c:pt idx="16">
                  <c:v>208693</c:v>
                </c:pt>
                <c:pt idx="17">
                  <c:v>218488</c:v>
                </c:pt>
                <c:pt idx="18">
                  <c:v>219621</c:v>
                </c:pt>
                <c:pt idx="19">
                  <c:v>216305</c:v>
                </c:pt>
                <c:pt idx="20">
                  <c:v>209875</c:v>
                </c:pt>
                <c:pt idx="21">
                  <c:v>209418</c:v>
                </c:pt>
                <c:pt idx="22">
                  <c:v>207645</c:v>
                </c:pt>
                <c:pt idx="23">
                  <c:v>211089</c:v>
                </c:pt>
                <c:pt idx="24">
                  <c:v>199836</c:v>
                </c:pt>
                <c:pt idx="25">
                  <c:v>200734</c:v>
                </c:pt>
                <c:pt idx="26">
                  <c:v>208664</c:v>
                </c:pt>
                <c:pt idx="27">
                  <c:v>214367</c:v>
                </c:pt>
                <c:pt idx="28">
                  <c:v>221307</c:v>
                </c:pt>
                <c:pt idx="29">
                  <c:v>228754</c:v>
                </c:pt>
                <c:pt idx="30">
                  <c:v>228475</c:v>
                </c:pt>
                <c:pt idx="31">
                  <c:v>226230</c:v>
                </c:pt>
                <c:pt idx="32">
                  <c:v>219713</c:v>
                </c:pt>
                <c:pt idx="33">
                  <c:v>219231</c:v>
                </c:pt>
                <c:pt idx="34">
                  <c:v>219457</c:v>
                </c:pt>
                <c:pt idx="35">
                  <c:v>221423</c:v>
                </c:pt>
                <c:pt idx="36">
                  <c:v>212069</c:v>
                </c:pt>
                <c:pt idx="37">
                  <c:v>213923</c:v>
                </c:pt>
                <c:pt idx="38">
                  <c:v>224694</c:v>
                </c:pt>
                <c:pt idx="39">
                  <c:v>230790</c:v>
                </c:pt>
                <c:pt idx="40">
                  <c:v>238200</c:v>
                </c:pt>
                <c:pt idx="41">
                  <c:v>244771</c:v>
                </c:pt>
                <c:pt idx="42">
                  <c:v>241811</c:v>
                </c:pt>
                <c:pt idx="43">
                  <c:v>239295</c:v>
                </c:pt>
                <c:pt idx="44">
                  <c:v>233308</c:v>
                </c:pt>
                <c:pt idx="45">
                  <c:v>231796</c:v>
                </c:pt>
                <c:pt idx="46">
                  <c:v>233849</c:v>
                </c:pt>
                <c:pt idx="47">
                  <c:v>236762</c:v>
                </c:pt>
                <c:pt idx="48">
                  <c:v>227145</c:v>
                </c:pt>
                <c:pt idx="49">
                  <c:v>226348</c:v>
                </c:pt>
                <c:pt idx="50">
                  <c:v>238180</c:v>
                </c:pt>
                <c:pt idx="51">
                  <c:v>243742</c:v>
                </c:pt>
                <c:pt idx="52">
                  <c:v>251816</c:v>
                </c:pt>
                <c:pt idx="53">
                  <c:v>258553</c:v>
                </c:pt>
                <c:pt idx="54">
                  <c:v>256080</c:v>
                </c:pt>
                <c:pt idx="55">
                  <c:v>254885</c:v>
                </c:pt>
                <c:pt idx="56">
                  <c:v>252088</c:v>
                </c:pt>
                <c:pt idx="57">
                  <c:v>251508</c:v>
                </c:pt>
                <c:pt idx="58">
                  <c:v>253953</c:v>
                </c:pt>
                <c:pt idx="59">
                  <c:v>254059</c:v>
                </c:pt>
                <c:pt idx="60">
                  <c:v>245632</c:v>
                </c:pt>
                <c:pt idx="61">
                  <c:v>245541</c:v>
                </c:pt>
                <c:pt idx="62">
                  <c:v>256104</c:v>
                </c:pt>
                <c:pt idx="63">
                  <c:v>261879</c:v>
                </c:pt>
                <c:pt idx="64">
                  <c:v>267956</c:v>
                </c:pt>
                <c:pt idx="65">
                  <c:v>277072</c:v>
                </c:pt>
                <c:pt idx="66">
                  <c:v>272755</c:v>
                </c:pt>
                <c:pt idx="67">
                  <c:v>271082</c:v>
                </c:pt>
                <c:pt idx="68">
                  <c:v>268414</c:v>
                </c:pt>
                <c:pt idx="69">
                  <c:v>267982</c:v>
                </c:pt>
                <c:pt idx="70">
                  <c:v>270106</c:v>
                </c:pt>
                <c:pt idx="71">
                  <c:v>270783</c:v>
                </c:pt>
                <c:pt idx="72">
                  <c:v>262788</c:v>
                </c:pt>
                <c:pt idx="73">
                  <c:v>267548</c:v>
                </c:pt>
                <c:pt idx="74">
                  <c:v>275790</c:v>
                </c:pt>
                <c:pt idx="75">
                  <c:v>280868</c:v>
                </c:pt>
                <c:pt idx="76">
                  <c:v>286424</c:v>
                </c:pt>
                <c:pt idx="77">
                  <c:v>291774</c:v>
                </c:pt>
                <c:pt idx="78">
                  <c:v>286793</c:v>
                </c:pt>
                <c:pt idx="79">
                  <c:v>283091</c:v>
                </c:pt>
                <c:pt idx="80">
                  <c:v>278097</c:v>
                </c:pt>
                <c:pt idx="81">
                  <c:v>277166</c:v>
                </c:pt>
                <c:pt idx="82">
                  <c:v>278566</c:v>
                </c:pt>
                <c:pt idx="83">
                  <c:v>277368</c:v>
                </c:pt>
                <c:pt idx="84">
                  <c:v>270997</c:v>
                </c:pt>
                <c:pt idx="85">
                  <c:v>274065</c:v>
                </c:pt>
                <c:pt idx="86">
                  <c:v>283153</c:v>
                </c:pt>
                <c:pt idx="87">
                  <c:v>288005</c:v>
                </c:pt>
                <c:pt idx="88">
                  <c:v>296826</c:v>
                </c:pt>
                <c:pt idx="89">
                  <c:v>301858</c:v>
                </c:pt>
                <c:pt idx="90">
                  <c:v>298894</c:v>
                </c:pt>
                <c:pt idx="91">
                  <c:v>296084</c:v>
                </c:pt>
                <c:pt idx="92">
                  <c:v>292138</c:v>
                </c:pt>
                <c:pt idx="93">
                  <c:v>292837</c:v>
                </c:pt>
                <c:pt idx="94">
                  <c:v>292906</c:v>
                </c:pt>
                <c:pt idx="95">
                  <c:v>295396</c:v>
                </c:pt>
                <c:pt idx="96">
                  <c:v>288578</c:v>
                </c:pt>
                <c:pt idx="97">
                  <c:v>292597</c:v>
                </c:pt>
                <c:pt idx="98">
                  <c:v>302426</c:v>
                </c:pt>
                <c:pt idx="99">
                  <c:v>302719</c:v>
                </c:pt>
                <c:pt idx="100">
                  <c:v>298423</c:v>
                </c:pt>
                <c:pt idx="101">
                  <c:v>309682</c:v>
                </c:pt>
                <c:pt idx="102">
                  <c:v>322530</c:v>
                </c:pt>
                <c:pt idx="103">
                  <c:v>327900</c:v>
                </c:pt>
                <c:pt idx="104">
                  <c:v>331011</c:v>
                </c:pt>
                <c:pt idx="105">
                  <c:v>333403</c:v>
                </c:pt>
                <c:pt idx="106">
                  <c:v>333502</c:v>
                </c:pt>
                <c:pt idx="107">
                  <c:v>333611</c:v>
                </c:pt>
                <c:pt idx="108">
                  <c:v>330919</c:v>
                </c:pt>
                <c:pt idx="109">
                  <c:v>336359</c:v>
                </c:pt>
                <c:pt idx="110">
                  <c:v>353527</c:v>
                </c:pt>
                <c:pt idx="111">
                  <c:v>368991</c:v>
                </c:pt>
                <c:pt idx="112">
                  <c:v>376984</c:v>
                </c:pt>
                <c:pt idx="113">
                  <c:v>386847</c:v>
                </c:pt>
                <c:pt idx="114">
                  <c:v>385070</c:v>
                </c:pt>
                <c:pt idx="115">
                  <c:v>380907</c:v>
                </c:pt>
                <c:pt idx="116">
                  <c:v>377222</c:v>
                </c:pt>
                <c:pt idx="117">
                  <c:v>379753</c:v>
                </c:pt>
                <c:pt idx="118">
                  <c:v>383791</c:v>
                </c:pt>
                <c:pt idx="119">
                  <c:v>382925</c:v>
                </c:pt>
                <c:pt idx="120">
                  <c:v>377036</c:v>
                </c:pt>
                <c:pt idx="121">
                  <c:v>389582</c:v>
                </c:pt>
                <c:pt idx="122">
                  <c:v>412819</c:v>
                </c:pt>
                <c:pt idx="123">
                  <c:v>425507</c:v>
                </c:pt>
                <c:pt idx="124">
                  <c:v>431657</c:v>
                </c:pt>
                <c:pt idx="125">
                  <c:v>428743</c:v>
                </c:pt>
                <c:pt idx="126">
                  <c:v>413696</c:v>
                </c:pt>
                <c:pt idx="127">
                  <c:v>407211</c:v>
                </c:pt>
                <c:pt idx="128">
                  <c:v>404857</c:v>
                </c:pt>
                <c:pt idx="129">
                  <c:v>398349</c:v>
                </c:pt>
                <c:pt idx="130">
                  <c:v>392673</c:v>
                </c:pt>
                <c:pt idx="131">
                  <c:v>388126</c:v>
                </c:pt>
                <c:pt idx="132">
                  <c:v>381996</c:v>
                </c:pt>
                <c:pt idx="133">
                  <c:v>387176</c:v>
                </c:pt>
                <c:pt idx="134">
                  <c:v>400463</c:v>
                </c:pt>
                <c:pt idx="135">
                  <c:v>408163</c:v>
                </c:pt>
                <c:pt idx="136">
                  <c:v>418377</c:v>
                </c:pt>
                <c:pt idx="137">
                  <c:v>425297</c:v>
                </c:pt>
                <c:pt idx="138">
                  <c:v>421369</c:v>
                </c:pt>
                <c:pt idx="139">
                  <c:v>420438</c:v>
                </c:pt>
                <c:pt idx="140">
                  <c:v>412079</c:v>
                </c:pt>
                <c:pt idx="141">
                  <c:v>414348</c:v>
                </c:pt>
                <c:pt idx="142">
                  <c:v>407869</c:v>
                </c:pt>
                <c:pt idx="143">
                  <c:v>402109</c:v>
                </c:pt>
                <c:pt idx="144">
                  <c:v>402055</c:v>
                </c:pt>
                <c:pt idx="145">
                  <c:v>412284</c:v>
                </c:pt>
                <c:pt idx="146">
                  <c:v>420395</c:v>
                </c:pt>
                <c:pt idx="147">
                  <c:v>432288</c:v>
                </c:pt>
                <c:pt idx="148">
                  <c:v>438201</c:v>
                </c:pt>
                <c:pt idx="149">
                  <c:v>442477</c:v>
                </c:pt>
                <c:pt idx="150">
                  <c:v>437807</c:v>
                </c:pt>
                <c:pt idx="151">
                  <c:v>432801</c:v>
                </c:pt>
                <c:pt idx="152">
                  <c:v>428235</c:v>
                </c:pt>
                <c:pt idx="153">
                  <c:v>434379</c:v>
                </c:pt>
                <c:pt idx="154">
                  <c:v>430230</c:v>
                </c:pt>
                <c:pt idx="155">
                  <c:v>427580</c:v>
                </c:pt>
                <c:pt idx="156">
                  <c:v>417897</c:v>
                </c:pt>
                <c:pt idx="157">
                  <c:v>424750</c:v>
                </c:pt>
                <c:pt idx="158">
                  <c:v>430723</c:v>
                </c:pt>
                <c:pt idx="159">
                  <c:v>438466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8-4E4F-A8D3-FDC5587717EA}"/>
            </c:ext>
          </c:extLst>
        </c:ser>
        <c:ser>
          <c:idx val="1"/>
          <c:order val="1"/>
          <c:tx>
            <c:strRef>
              <c:f>'Holt Winters'!$I$9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'Holt Winters'!$I$10:$I$177</c:f>
              <c:numCache>
                <c:formatCode>General</c:formatCode>
                <c:ptCount val="168"/>
                <c:pt idx="13" formatCode="&quot;$&quot;#,##0.00_);\(&quot;$&quot;#,##0.00\)">
                  <c:v>199772.48329228573</c:v>
                </c:pt>
                <c:pt idx="14" formatCode="&quot;$&quot;#,##0.00_);\(&quot;$&quot;#,##0.00\)">
                  <c:v>221175.950653412</c:v>
                </c:pt>
                <c:pt idx="15" formatCode="&quot;$&quot;#,##0.00_);\(&quot;$&quot;#,##0.00\)">
                  <c:v>226509.06510171379</c:v>
                </c:pt>
                <c:pt idx="16" formatCode="&quot;$&quot;#,##0.00_);\(&quot;$&quot;#,##0.00\)">
                  <c:v>225986.09486279028</c:v>
                </c:pt>
                <c:pt idx="17" formatCode="&quot;$&quot;#,##0.00_);\(&quot;$&quot;#,##0.00\)">
                  <c:v>225629.82827713824</c:v>
                </c:pt>
                <c:pt idx="18" formatCode="&quot;$&quot;#,##0.00_);\(&quot;$&quot;#,##0.00\)">
                  <c:v>217720.74028621562</c:v>
                </c:pt>
                <c:pt idx="19" formatCode="&quot;$&quot;#,##0.00_);\(&quot;$&quot;#,##0.00\)">
                  <c:v>215013.89379327185</c:v>
                </c:pt>
                <c:pt idx="20" formatCode="&quot;$&quot;#,##0.00_);\(&quot;$&quot;#,##0.00\)">
                  <c:v>210570.49963041264</c:v>
                </c:pt>
                <c:pt idx="21" formatCode="&quot;$&quot;#,##0.00_);\(&quot;$&quot;#,##0.00\)">
                  <c:v>205945.68630738716</c:v>
                </c:pt>
                <c:pt idx="22" formatCode="&quot;$&quot;#,##0.00_);\(&quot;$&quot;#,##0.00\)">
                  <c:v>211754.9504689434</c:v>
                </c:pt>
                <c:pt idx="23" formatCode="&quot;$&quot;#,##0.00_);\(&quot;$&quot;#,##0.00\)">
                  <c:v>211682.58282450098</c:v>
                </c:pt>
                <c:pt idx="24" formatCode="&quot;$&quot;#,##0.00_);\(&quot;$&quot;#,##0.00\)">
                  <c:v>172219.42179799953</c:v>
                </c:pt>
                <c:pt idx="25" formatCode="&quot;$&quot;#,##0.00_);\(&quot;$&quot;#,##0.00\)">
                  <c:v>186484.95394183329</c:v>
                </c:pt>
                <c:pt idx="26" formatCode="&quot;$&quot;#,##0.00_);\(&quot;$&quot;#,##0.00\)">
                  <c:v>214674.30765437265</c:v>
                </c:pt>
                <c:pt idx="27" formatCode="&quot;$&quot;#,##0.00_);\(&quot;$&quot;#,##0.00\)">
                  <c:v>229624.26429779318</c:v>
                </c:pt>
                <c:pt idx="28" formatCode="&quot;$&quot;#,##0.00_);\(&quot;$&quot;#,##0.00\)">
                  <c:v>239086.86464138786</c:v>
                </c:pt>
                <c:pt idx="29" formatCode="&quot;$&quot;#,##0.00_);\(&quot;$&quot;#,##0.00\)">
                  <c:v>242551.5917307075</c:v>
                </c:pt>
                <c:pt idx="30" formatCode="&quot;$&quot;#,##0.00_);\(&quot;$&quot;#,##0.00\)">
                  <c:v>232548.71156654286</c:v>
                </c:pt>
                <c:pt idx="31" formatCode="&quot;$&quot;#,##0.00_);\(&quot;$&quot;#,##0.00\)">
                  <c:v>224082.29911745482</c:v>
                </c:pt>
                <c:pt idx="32" formatCode="&quot;$&quot;#,##0.00_);\(&quot;$&quot;#,##0.00\)">
                  <c:v>217134.15698450574</c:v>
                </c:pt>
                <c:pt idx="33" formatCode="&quot;$&quot;#,##0.00_);\(&quot;$&quot;#,##0.00\)">
                  <c:v>213683.97632755281</c:v>
                </c:pt>
                <c:pt idx="34" formatCode="&quot;$&quot;#,##0.00_);\(&quot;$&quot;#,##0.00\)">
                  <c:v>217804.62423316191</c:v>
                </c:pt>
                <c:pt idx="35" formatCode="&quot;$&quot;#,##0.00_);\(&quot;$&quot;#,##0.00\)">
                  <c:v>222233.25290270144</c:v>
                </c:pt>
                <c:pt idx="36" formatCode="&quot;$&quot;#,##0.00_);\(&quot;$&quot;#,##0.00\)">
                  <c:v>188046.34198056214</c:v>
                </c:pt>
                <c:pt idx="37" formatCode="&quot;$&quot;#,##0.00_);\(&quot;$&quot;#,##0.00\)">
                  <c:v>196008.36180844452</c:v>
                </c:pt>
                <c:pt idx="38" formatCode="&quot;$&quot;#,##0.00_);\(&quot;$&quot;#,##0.00\)">
                  <c:v>221339.9149459686</c:v>
                </c:pt>
                <c:pt idx="39" formatCode="&quot;$&quot;#,##0.00_);\(&quot;$&quot;#,##0.00\)">
                  <c:v>241540.18876282085</c:v>
                </c:pt>
                <c:pt idx="40" formatCode="&quot;$&quot;#,##0.00_);\(&quot;$&quot;#,##0.00\)">
                  <c:v>257241.62714262897</c:v>
                </c:pt>
                <c:pt idx="41" formatCode="&quot;$&quot;#,##0.00_);\(&quot;$&quot;#,##0.00\)">
                  <c:v>265863.45253905514</c:v>
                </c:pt>
                <c:pt idx="42" formatCode="&quot;$&quot;#,##0.00_);\(&quot;$&quot;#,##0.00\)">
                  <c:v>256660.45357035915</c:v>
                </c:pt>
                <c:pt idx="43" formatCode="&quot;$&quot;#,##0.00_);\(&quot;$&quot;#,##0.00\)">
                  <c:v>243375.31965476956</c:v>
                </c:pt>
                <c:pt idx="44" formatCode="&quot;$&quot;#,##0.00_);\(&quot;$&quot;#,##0.00\)">
                  <c:v>230673.55584222186</c:v>
                </c:pt>
                <c:pt idx="45" formatCode="&quot;$&quot;#,##0.00_);\(&quot;$&quot;#,##0.00\)">
                  <c:v>225485.74721053772</c:v>
                </c:pt>
                <c:pt idx="46" formatCode="&quot;$&quot;#,##0.00_);\(&quot;$&quot;#,##0.00\)">
                  <c:v>226838.63202787231</c:v>
                </c:pt>
                <c:pt idx="47" formatCode="&quot;$&quot;#,##0.00_);\(&quot;$&quot;#,##0.00\)">
                  <c:v>232595.11485751282</c:v>
                </c:pt>
                <c:pt idx="48" formatCode="&quot;$&quot;#,##0.00_);\(&quot;$&quot;#,##0.00\)">
                  <c:v>205431.63803946297</c:v>
                </c:pt>
                <c:pt idx="49" formatCode="&quot;$&quot;#,##0.00_);\(&quot;$&quot;#,##0.00\)">
                  <c:v>209521.27277776328</c:v>
                </c:pt>
                <c:pt idx="50" formatCode="&quot;$&quot;#,##0.00_);\(&quot;$&quot;#,##0.00\)">
                  <c:v>229934.64387111747</c:v>
                </c:pt>
                <c:pt idx="51" formatCode="&quot;$&quot;#,##0.00_);\(&quot;$&quot;#,##0.00\)">
                  <c:v>249562.90079763974</c:v>
                </c:pt>
                <c:pt idx="52" formatCode="&quot;$&quot;#,##0.00_);\(&quot;$&quot;#,##0.00\)">
                  <c:v>267716.83882042248</c:v>
                </c:pt>
                <c:pt idx="53" formatCode="&quot;$&quot;#,##0.00_);\(&quot;$&quot;#,##0.00\)">
                  <c:v>280600.03865473147</c:v>
                </c:pt>
                <c:pt idx="54" formatCode="&quot;$&quot;#,##0.00_);\(&quot;$&quot;#,##0.00\)">
                  <c:v>274870.28593584895</c:v>
                </c:pt>
                <c:pt idx="55" formatCode="&quot;$&quot;#,##0.00_);\(&quot;$&quot;#,##0.00\)">
                  <c:v>263598.58231583162</c:v>
                </c:pt>
                <c:pt idx="56" formatCode="&quot;$&quot;#,##0.00_);\(&quot;$&quot;#,##0.00\)">
                  <c:v>250004.46404943397</c:v>
                </c:pt>
                <c:pt idx="57" formatCode="&quot;$&quot;#,##0.00_);\(&quot;$&quot;#,##0.00\)">
                  <c:v>245262.34472646765</c:v>
                </c:pt>
                <c:pt idx="58" formatCode="&quot;$&quot;#,##0.00_);\(&quot;$&quot;#,##0.00\)">
                  <c:v>246716.10862845983</c:v>
                </c:pt>
                <c:pt idx="59" formatCode="&quot;$&quot;#,##0.00_);\(&quot;$&quot;#,##0.00\)">
                  <c:v>252004.85078945666</c:v>
                </c:pt>
                <c:pt idx="60" formatCode="&quot;$&quot;#,##0.00_);\(&quot;$&quot;#,##0.00\)">
                  <c:v>225511.11246524507</c:v>
                </c:pt>
                <c:pt idx="61" formatCode="&quot;$&quot;#,##0.00_);\(&quot;$&quot;#,##0.00\)">
                  <c:v>225552.38514484628</c:v>
                </c:pt>
                <c:pt idx="62" formatCode="&quot;$&quot;#,##0.00_);\(&quot;$&quot;#,##0.00\)">
                  <c:v>245052.41698006439</c:v>
                </c:pt>
                <c:pt idx="63" formatCode="&quot;$&quot;#,##0.00_);\(&quot;$&quot;#,##0.00\)">
                  <c:v>262924.47104876785</c:v>
                </c:pt>
                <c:pt idx="64" formatCode="&quot;$&quot;#,##0.00_);\(&quot;$&quot;#,##0.00\)">
                  <c:v>282981.43408211623</c:v>
                </c:pt>
                <c:pt idx="65" formatCode="&quot;$&quot;#,##0.00_);\(&quot;$&quot;#,##0.00\)">
                  <c:v>297332.38170699769</c:v>
                </c:pt>
                <c:pt idx="66" formatCode="&quot;$&quot;#,##0.00_);\(&quot;$&quot;#,##0.00\)">
                  <c:v>295777.38074893685</c:v>
                </c:pt>
                <c:pt idx="67" formatCode="&quot;$&quot;#,##0.00_);\(&quot;$&quot;#,##0.00\)">
                  <c:v>286338.96904471476</c:v>
                </c:pt>
                <c:pt idx="68" formatCode="&quot;$&quot;#,##0.00_);\(&quot;$&quot;#,##0.00\)">
                  <c:v>271534.50945669605</c:v>
                </c:pt>
                <c:pt idx="69" formatCode="&quot;$&quot;#,##0.00_);\(&quot;$&quot;#,##0.00\)">
                  <c:v>263359.64940519835</c:v>
                </c:pt>
                <c:pt idx="70" formatCode="&quot;$&quot;#,##0.00_);\(&quot;$&quot;#,##0.00\)">
                  <c:v>262029.3524420895</c:v>
                </c:pt>
                <c:pt idx="71" formatCode="&quot;$&quot;#,##0.00_);\(&quot;$&quot;#,##0.00\)">
                  <c:v>264395.93617974734</c:v>
                </c:pt>
                <c:pt idx="72" formatCode="&quot;$&quot;#,##0.00_);\(&quot;$&quot;#,##0.00\)">
                  <c:v>242158.58133365787</c:v>
                </c:pt>
                <c:pt idx="73" formatCode="&quot;$&quot;#,##0.00_);\(&quot;$&quot;#,##0.00\)">
                  <c:v>240596.07602598486</c:v>
                </c:pt>
                <c:pt idx="74" formatCode="&quot;$&quot;#,##0.00_);\(&quot;$&quot;#,##0.00\)">
                  <c:v>261907.6434068229</c:v>
                </c:pt>
                <c:pt idx="75" formatCode="&quot;$&quot;#,##0.00_);\(&quot;$&quot;#,##0.00\)">
                  <c:v>279422.257544594</c:v>
                </c:pt>
                <c:pt idx="76" formatCode="&quot;$&quot;#,##0.00_);\(&quot;$&quot;#,##0.00\)">
                  <c:v>299563.82627253683</c:v>
                </c:pt>
                <c:pt idx="77" formatCode="&quot;$&quot;#,##0.00_);\(&quot;$&quot;#,##0.00\)">
                  <c:v>316931.39631564554</c:v>
                </c:pt>
                <c:pt idx="78" formatCode="&quot;$&quot;#,##0.00_);\(&quot;$&quot;#,##0.00\)">
                  <c:v>313666.07789485302</c:v>
                </c:pt>
                <c:pt idx="79" formatCode="&quot;$&quot;#,##0.00_);\(&quot;$&quot;#,##0.00\)">
                  <c:v>304876.63691062183</c:v>
                </c:pt>
                <c:pt idx="80" formatCode="&quot;$&quot;#,##0.00_);\(&quot;$&quot;#,##0.00\)">
                  <c:v>288520.92760336422</c:v>
                </c:pt>
                <c:pt idx="81" formatCode="&quot;$&quot;#,##0.00_);\(&quot;$&quot;#,##0.00\)">
                  <c:v>275403.77194036671</c:v>
                </c:pt>
                <c:pt idx="82" formatCode="&quot;$&quot;#,##0.00_);\(&quot;$&quot;#,##0.00\)">
                  <c:v>269452.66601277713</c:v>
                </c:pt>
                <c:pt idx="83" formatCode="&quot;$&quot;#,##0.00_);\(&quot;$&quot;#,##0.00\)">
                  <c:v>267993.8958620833</c:v>
                </c:pt>
                <c:pt idx="84" formatCode="&quot;$&quot;#,##0.00_);\(&quot;$&quot;#,##0.00\)">
                  <c:v>247355.34095919546</c:v>
                </c:pt>
                <c:pt idx="85" formatCode="&quot;$&quot;#,##0.00_);\(&quot;$&quot;#,##0.00\)">
                  <c:v>246212.70420205893</c:v>
                </c:pt>
                <c:pt idx="86" formatCode="&quot;$&quot;#,##0.00_);\(&quot;$&quot;#,##0.00\)">
                  <c:v>262479.50046017638</c:v>
                </c:pt>
                <c:pt idx="87" formatCode="&quot;$&quot;#,##0.00_);\(&quot;$&quot;#,##0.00\)">
                  <c:v>279783.24221913365</c:v>
                </c:pt>
                <c:pt idx="88" formatCode="&quot;$&quot;#,##0.00_);\(&quot;$&quot;#,##0.00\)">
                  <c:v>300847.79079743347</c:v>
                </c:pt>
                <c:pt idx="89" formatCode="&quot;$&quot;#,##0.00_);\(&quot;$&quot;#,##0.00\)">
                  <c:v>323443.9580845405</c:v>
                </c:pt>
                <c:pt idx="90" formatCode="&quot;$&quot;#,##0.00_);\(&quot;$&quot;#,##0.00\)">
                  <c:v>325899.32843402278</c:v>
                </c:pt>
                <c:pt idx="91" formatCode="&quot;$&quot;#,##0.00_);\(&quot;$&quot;#,##0.00\)">
                  <c:v>323039.1003742108</c:v>
                </c:pt>
                <c:pt idx="92" formatCode="&quot;$&quot;#,##0.00_);\(&quot;$&quot;#,##0.00\)">
                  <c:v>310347.24361120193</c:v>
                </c:pt>
                <c:pt idx="93" formatCode="&quot;$&quot;#,##0.00_);\(&quot;$&quot;#,##0.00\)">
                  <c:v>297941.79986654624</c:v>
                </c:pt>
                <c:pt idx="94" formatCode="&quot;$&quot;#,##0.00_);\(&quot;$&quot;#,##0.00\)">
                  <c:v>290122.84351352346</c:v>
                </c:pt>
                <c:pt idx="95" formatCode="&quot;$&quot;#,##0.00_);\(&quot;$&quot;#,##0.00\)">
                  <c:v>283415.49140643468</c:v>
                </c:pt>
                <c:pt idx="96" formatCode="&quot;$&quot;#,##0.00_);\(&quot;$&quot;#,##0.00\)">
                  <c:v>265004.89050166815</c:v>
                </c:pt>
                <c:pt idx="97" formatCode="&quot;$&quot;#,##0.00_);\(&quot;$&quot;#,##0.00\)">
                  <c:v>262353.56615334196</c:v>
                </c:pt>
                <c:pt idx="98" formatCode="&quot;$&quot;#,##0.00_);\(&quot;$&quot;#,##0.00\)">
                  <c:v>276396.40581821848</c:v>
                </c:pt>
                <c:pt idx="99" formatCode="&quot;$&quot;#,##0.00_);\(&quot;$&quot;#,##0.00\)">
                  <c:v>292971.56734255672</c:v>
                </c:pt>
                <c:pt idx="100" formatCode="&quot;$&quot;#,##0.00_);\(&quot;$&quot;#,##0.00\)">
                  <c:v>312162.39611779957</c:v>
                </c:pt>
                <c:pt idx="101" formatCode="&quot;$&quot;#,##0.00_);\(&quot;$&quot;#,##0.00\)">
                  <c:v>323445.79454726714</c:v>
                </c:pt>
                <c:pt idx="102" formatCode="&quot;$&quot;#,##0.00_);\(&quot;$&quot;#,##0.00\)">
                  <c:v>328087.67996690288</c:v>
                </c:pt>
                <c:pt idx="103" formatCode="&quot;$&quot;#,##0.00_);\(&quot;$&quot;#,##0.00\)">
                  <c:v>341423.11587735335</c:v>
                </c:pt>
                <c:pt idx="104" formatCode="&quot;$&quot;#,##0.00_);\(&quot;$&quot;#,##0.00\)">
                  <c:v>346969.54413185711</c:v>
                </c:pt>
                <c:pt idx="105" formatCode="&quot;$&quot;#,##0.00_);\(&quot;$&quot;#,##0.00\)">
                  <c:v>349817.01964343019</c:v>
                </c:pt>
                <c:pt idx="106" formatCode="&quot;$&quot;#,##0.00_);\(&quot;$&quot;#,##0.00\)">
                  <c:v>346454.70723565051</c:v>
                </c:pt>
                <c:pt idx="107" formatCode="&quot;$&quot;#,##0.00_);\(&quot;$&quot;#,##0.00\)">
                  <c:v>337893.52459353121</c:v>
                </c:pt>
                <c:pt idx="108" formatCode="&quot;$&quot;#,##0.00_);\(&quot;$&quot;#,##0.00\)">
                  <c:v>310790.58105492307</c:v>
                </c:pt>
                <c:pt idx="109" formatCode="&quot;$&quot;#,##0.00_);\(&quot;$&quot;#,##0.00\)">
                  <c:v>304082.51131637371</c:v>
                </c:pt>
                <c:pt idx="110" formatCode="&quot;$&quot;#,##0.00_);\(&quot;$&quot;#,##0.00\)">
                  <c:v>315081.55410374183</c:v>
                </c:pt>
                <c:pt idx="111" formatCode="&quot;$&quot;#,##0.00_);\(&quot;$&quot;#,##0.00\)">
                  <c:v>333341.02036610577</c:v>
                </c:pt>
                <c:pt idx="112" formatCode="&quot;$&quot;#,##0.00_);\(&quot;$&quot;#,##0.00\)">
                  <c:v>366074.31709584151</c:v>
                </c:pt>
                <c:pt idx="113" formatCode="&quot;$&quot;#,##0.00_);\(&quot;$&quot;#,##0.00\)">
                  <c:v>405196.86450095795</c:v>
                </c:pt>
                <c:pt idx="114" formatCode="&quot;$&quot;#,##0.00_);\(&quot;$&quot;#,##0.00\)">
                  <c:v>424145.38187895209</c:v>
                </c:pt>
                <c:pt idx="115" formatCode="&quot;$&quot;#,##0.00_);\(&quot;$&quot;#,##0.00\)">
                  <c:v>425283.79570377828</c:v>
                </c:pt>
                <c:pt idx="116" formatCode="&quot;$&quot;#,##0.00_);\(&quot;$&quot;#,##0.00\)">
                  <c:v>413431.27054024785</c:v>
                </c:pt>
                <c:pt idx="117" formatCode="&quot;$&quot;#,##0.00_);\(&quot;$&quot;#,##0.00\)">
                  <c:v>399512.54967240721</c:v>
                </c:pt>
                <c:pt idx="118" formatCode="&quot;$&quot;#,##0.00_);\(&quot;$&quot;#,##0.00\)">
                  <c:v>387264.67482798354</c:v>
                </c:pt>
                <c:pt idx="119" formatCode="&quot;$&quot;#,##0.00_);\(&quot;$&quot;#,##0.00\)">
                  <c:v>379328.6526249774</c:v>
                </c:pt>
                <c:pt idx="120" formatCode="&quot;$&quot;#,##0.00_);\(&quot;$&quot;#,##0.00\)">
                  <c:v>355372.82876063994</c:v>
                </c:pt>
                <c:pt idx="121" formatCode="&quot;$&quot;#,##0.00_);\(&quot;$&quot;#,##0.00\)">
                  <c:v>345892.75821088534</c:v>
                </c:pt>
                <c:pt idx="122" formatCode="&quot;$&quot;#,##0.00_);\(&quot;$&quot;#,##0.00\)">
                  <c:v>360382.02808737668</c:v>
                </c:pt>
                <c:pt idx="123" formatCode="&quot;$&quot;#,##0.00_);\(&quot;$&quot;#,##0.00\)">
                  <c:v>383527.10226802912</c:v>
                </c:pt>
                <c:pt idx="124" formatCode="&quot;$&quot;#,##0.00_);\(&quot;$&quot;#,##0.00\)">
                  <c:v>413830.03257302317</c:v>
                </c:pt>
                <c:pt idx="125" formatCode="&quot;$&quot;#,##0.00_);\(&quot;$&quot;#,##0.00\)">
                  <c:v>453171.28545606782</c:v>
                </c:pt>
                <c:pt idx="126" formatCode="&quot;$&quot;#,##0.00_);\(&quot;$&quot;#,##0.00\)">
                  <c:v>466126.26811295334</c:v>
                </c:pt>
                <c:pt idx="127" formatCode="&quot;$&quot;#,##0.00_);\(&quot;$&quot;#,##0.00\)">
                  <c:v>458363.13194818562</c:v>
                </c:pt>
                <c:pt idx="128" formatCode="&quot;$&quot;#,##0.00_);\(&quot;$&quot;#,##0.00\)">
                  <c:v>442705.06171021017</c:v>
                </c:pt>
                <c:pt idx="129" formatCode="&quot;$&quot;#,##0.00_);\(&quot;$&quot;#,##0.00\)">
                  <c:v>429564.38453193259</c:v>
                </c:pt>
                <c:pt idx="130" formatCode="&quot;$&quot;#,##0.00_);\(&quot;$&quot;#,##0.00\)">
                  <c:v>409604.50300333498</c:v>
                </c:pt>
                <c:pt idx="131" formatCode="&quot;$&quot;#,##0.00_);\(&quot;$&quot;#,##0.00\)">
                  <c:v>386220.94546539913</c:v>
                </c:pt>
                <c:pt idx="132" formatCode="&quot;$&quot;#,##0.00_);\(&quot;$&quot;#,##0.00\)">
                  <c:v>354487.50618768076</c:v>
                </c:pt>
                <c:pt idx="133" formatCode="&quot;$&quot;#,##0.00_);\(&quot;$&quot;#,##0.00\)">
                  <c:v>343196.95405258419</c:v>
                </c:pt>
                <c:pt idx="134" formatCode="&quot;$&quot;#,##0.00_);\(&quot;$&quot;#,##0.00\)">
                  <c:v>349733.34708347771</c:v>
                </c:pt>
                <c:pt idx="135" formatCode="&quot;$&quot;#,##0.00_);\(&quot;$&quot;#,##0.00\)">
                  <c:v>360162.93416019715</c:v>
                </c:pt>
                <c:pt idx="136" formatCode="&quot;$&quot;#,##0.00_);\(&quot;$&quot;#,##0.00\)">
                  <c:v>380592.75453088642</c:v>
                </c:pt>
                <c:pt idx="137" formatCode="&quot;$&quot;#,##0.00_);\(&quot;$&quot;#,##0.00\)">
                  <c:v>416422.18929791416</c:v>
                </c:pt>
                <c:pt idx="138" formatCode="&quot;$&quot;#,##0.00_);\(&quot;$&quot;#,##0.00\)">
                  <c:v>443272.10239055625</c:v>
                </c:pt>
                <c:pt idx="139" formatCode="&quot;$&quot;#,##0.00_);\(&quot;$&quot;#,##0.00\)">
                  <c:v>462808.45924405806</c:v>
                </c:pt>
                <c:pt idx="140" formatCode="&quot;$&quot;#,##0.00_);\(&quot;$&quot;#,##0.00\)">
                  <c:v>469978.24005140254</c:v>
                </c:pt>
                <c:pt idx="141" formatCode="&quot;$&quot;#,##0.00_);\(&quot;$&quot;#,##0.00\)">
                  <c:v>459420.25946650305</c:v>
                </c:pt>
                <c:pt idx="142" formatCode="&quot;$&quot;#,##0.00_);\(&quot;$&quot;#,##0.00\)">
                  <c:v>444247.40738130285</c:v>
                </c:pt>
                <c:pt idx="143" formatCode="&quot;$&quot;#,##0.00_);\(&quot;$&quot;#,##0.00\)">
                  <c:v>418905.06943422742</c:v>
                </c:pt>
                <c:pt idx="144" formatCode="&quot;$&quot;#,##0.00_);\(&quot;$&quot;#,##0.00\)">
                  <c:v>381113.49253811728</c:v>
                </c:pt>
                <c:pt idx="145" formatCode="&quot;$&quot;#,##0.00_);\(&quot;$&quot;#,##0.00\)">
                  <c:v>365308.25280169613</c:v>
                </c:pt>
                <c:pt idx="146" formatCode="&quot;$&quot;#,##0.00_);\(&quot;$&quot;#,##0.00\)">
                  <c:v>369852.63666615548</c:v>
                </c:pt>
                <c:pt idx="147" formatCode="&quot;$&quot;#,##0.00_);\(&quot;$&quot;#,##0.00\)">
                  <c:v>374035.76151414862</c:v>
                </c:pt>
                <c:pt idx="148" formatCode="&quot;$&quot;#,##0.00_);\(&quot;$&quot;#,##0.00\)">
                  <c:v>394181.05118135817</c:v>
                </c:pt>
                <c:pt idx="149" formatCode="&quot;$&quot;#,##0.00_);\(&quot;$&quot;#,##0.00\)">
                  <c:v>424960.70941885503</c:v>
                </c:pt>
                <c:pt idx="150" formatCode="&quot;$&quot;#,##0.00_);\(&quot;$&quot;#,##0.00\)">
                  <c:v>449460.10695579933</c:v>
                </c:pt>
                <c:pt idx="151" formatCode="&quot;$&quot;#,##0.00_);\(&quot;$&quot;#,##0.00\)">
                  <c:v>472625.46318308118</c:v>
                </c:pt>
                <c:pt idx="152" formatCode="&quot;$&quot;#,##0.00_);\(&quot;$&quot;#,##0.00\)">
                  <c:v>481347.78137926845</c:v>
                </c:pt>
                <c:pt idx="153" formatCode="&quot;$&quot;#,##0.00_);\(&quot;$&quot;#,##0.00\)">
                  <c:v>482900.20972662367</c:v>
                </c:pt>
                <c:pt idx="154" formatCode="&quot;$&quot;#,##0.00_);\(&quot;$&quot;#,##0.00\)">
                  <c:v>474233.67106817791</c:v>
                </c:pt>
                <c:pt idx="155" formatCode="&quot;$&quot;#,##0.00_);\(&quot;$&quot;#,##0.00\)">
                  <c:v>454422.65220585989</c:v>
                </c:pt>
                <c:pt idx="156" formatCode="&quot;$&quot;#,##0.00_);\(&quot;$&quot;#,##0.00\)">
                  <c:v>421798.6585972046</c:v>
                </c:pt>
                <c:pt idx="157" formatCode="&quot;$&quot;#,##0.00_);\(&quot;$&quot;#,##0.00\)">
                  <c:v>393345.98672794772</c:v>
                </c:pt>
                <c:pt idx="158" formatCode="&quot;$&quot;#,##0.00_);\(&quot;$&quot;#,##0.00\)">
                  <c:v>379709.38709490083</c:v>
                </c:pt>
                <c:pt idx="159" formatCode="&quot;$&quot;#,##0.00_);\(&quot;$&quot;#,##0.00\)">
                  <c:v>375053.92239578255</c:v>
                </c:pt>
                <c:pt idx="160" formatCode="&quot;$&quot;#,##0.00_);\(&quot;$&quot;#,##0.00\)">
                  <c:v>385675.8887393414</c:v>
                </c:pt>
                <c:pt idx="161" formatCode="&quot;$&quot;#,##0.00_);\(&quot;$&quot;#,##0.00\)">
                  <c:v>370995.95364518021</c:v>
                </c:pt>
                <c:pt idx="162" formatCode="&quot;$&quot;#,##0.00_);\(&quot;$&quot;#,##0.00\)">
                  <c:v>360054.1402879486</c:v>
                </c:pt>
                <c:pt idx="163" formatCode="&quot;$&quot;#,##0.00_);\(&quot;$&quot;#,##0.00\)">
                  <c:v>362866.94139323034</c:v>
                </c:pt>
                <c:pt idx="164" formatCode="&quot;$&quot;#,##0.00_);\(&quot;$&quot;#,##0.00\)">
                  <c:v>375988.77010687231</c:v>
                </c:pt>
                <c:pt idx="165" formatCode="&quot;$&quot;#,##0.00_);\(&quot;$&quot;#,##0.00\)">
                  <c:v>404063.23350393289</c:v>
                </c:pt>
                <c:pt idx="166" formatCode="&quot;$&quot;#,##0.00_);\(&quot;$&quot;#,##0.00\)">
                  <c:v>433799.12703437149</c:v>
                </c:pt>
                <c:pt idx="167" formatCode="&quot;$&quot;#,##0.00_);\(&quot;$&quot;#,##0.00\)">
                  <c:v>468058.12809373171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E8-4E4F-A8D3-FDC55877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15087"/>
        <c:axId val="1340815567"/>
      </c:scatterChart>
      <c:valAx>
        <c:axId val="134081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5567"/>
        <c:crosses val="autoZero"/>
        <c:crossBetween val="midCat"/>
      </c:valAx>
      <c:valAx>
        <c:axId val="1340815567"/>
        <c:scaling>
          <c:orientation val="minMax"/>
          <c:max val="500000"/>
          <c:min val="1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Sale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;\(&quot;$&quot;#,##0,&quot;K&quot;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 Median Sale Price of U.S. Housing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'Holt Winters Optimize'!$E$9</c:f>
              <c:strCache>
                <c:ptCount val="1"/>
                <c:pt idx="0">
                  <c:v>Median Sale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'Holt Winters Optimize'!$E$10:$E$169</c:f>
              <c:numCache>
                <c:formatCode>"$"#,##0,"K";\("$"#,##0,"K"\)</c:formatCode>
                <c:ptCount val="160"/>
                <c:pt idx="0">
                  <c:v>158759</c:v>
                </c:pt>
                <c:pt idx="1">
                  <c:v>158757</c:v>
                </c:pt>
                <c:pt idx="2">
                  <c:v>170250</c:v>
                </c:pt>
                <c:pt idx="3">
                  <c:v>177836</c:v>
                </c:pt>
                <c:pt idx="4">
                  <c:v>185691</c:v>
                </c:pt>
                <c:pt idx="5">
                  <c:v>193355</c:v>
                </c:pt>
                <c:pt idx="6">
                  <c:v>191706</c:v>
                </c:pt>
                <c:pt idx="7">
                  <c:v>190213</c:v>
                </c:pt>
                <c:pt idx="8">
                  <c:v>187140</c:v>
                </c:pt>
                <c:pt idx="9">
                  <c:v>184897</c:v>
                </c:pt>
                <c:pt idx="10">
                  <c:v>189334</c:v>
                </c:pt>
                <c:pt idx="11">
                  <c:v>192907</c:v>
                </c:pt>
                <c:pt idx="12">
                  <c:v>179267</c:v>
                </c:pt>
                <c:pt idx="13">
                  <c:v>181059</c:v>
                </c:pt>
                <c:pt idx="14">
                  <c:v>192770</c:v>
                </c:pt>
                <c:pt idx="15">
                  <c:v>199314</c:v>
                </c:pt>
                <c:pt idx="16">
                  <c:v>208693</c:v>
                </c:pt>
                <c:pt idx="17">
                  <c:v>218488</c:v>
                </c:pt>
                <c:pt idx="18">
                  <c:v>219621</c:v>
                </c:pt>
                <c:pt idx="19">
                  <c:v>216305</c:v>
                </c:pt>
                <c:pt idx="20">
                  <c:v>209875</c:v>
                </c:pt>
                <c:pt idx="21">
                  <c:v>209418</c:v>
                </c:pt>
                <c:pt idx="22">
                  <c:v>207645</c:v>
                </c:pt>
                <c:pt idx="23">
                  <c:v>211089</c:v>
                </c:pt>
                <c:pt idx="24">
                  <c:v>199836</c:v>
                </c:pt>
                <c:pt idx="25">
                  <c:v>200734</c:v>
                </c:pt>
                <c:pt idx="26">
                  <c:v>208664</c:v>
                </c:pt>
                <c:pt idx="27">
                  <c:v>214367</c:v>
                </c:pt>
                <c:pt idx="28">
                  <c:v>221307</c:v>
                </c:pt>
                <c:pt idx="29">
                  <c:v>228754</c:v>
                </c:pt>
                <c:pt idx="30">
                  <c:v>228475</c:v>
                </c:pt>
                <c:pt idx="31">
                  <c:v>226230</c:v>
                </c:pt>
                <c:pt idx="32">
                  <c:v>219713</c:v>
                </c:pt>
                <c:pt idx="33">
                  <c:v>219231</c:v>
                </c:pt>
                <c:pt idx="34">
                  <c:v>219457</c:v>
                </c:pt>
                <c:pt idx="35">
                  <c:v>221423</c:v>
                </c:pt>
                <c:pt idx="36">
                  <c:v>212069</c:v>
                </c:pt>
                <c:pt idx="37">
                  <c:v>213923</c:v>
                </c:pt>
                <c:pt idx="38">
                  <c:v>224694</c:v>
                </c:pt>
                <c:pt idx="39">
                  <c:v>230790</c:v>
                </c:pt>
                <c:pt idx="40">
                  <c:v>238200</c:v>
                </c:pt>
                <c:pt idx="41">
                  <c:v>244771</c:v>
                </c:pt>
                <c:pt idx="42">
                  <c:v>241811</c:v>
                </c:pt>
                <c:pt idx="43">
                  <c:v>239295</c:v>
                </c:pt>
                <c:pt idx="44">
                  <c:v>233308</c:v>
                </c:pt>
                <c:pt idx="45">
                  <c:v>231796</c:v>
                </c:pt>
                <c:pt idx="46">
                  <c:v>233849</c:v>
                </c:pt>
                <c:pt idx="47">
                  <c:v>236762</c:v>
                </c:pt>
                <c:pt idx="48">
                  <c:v>227145</c:v>
                </c:pt>
                <c:pt idx="49">
                  <c:v>226348</c:v>
                </c:pt>
                <c:pt idx="50">
                  <c:v>238180</c:v>
                </c:pt>
                <c:pt idx="51">
                  <c:v>243742</c:v>
                </c:pt>
                <c:pt idx="52">
                  <c:v>251816</c:v>
                </c:pt>
                <c:pt idx="53">
                  <c:v>258553</c:v>
                </c:pt>
                <c:pt idx="54">
                  <c:v>256080</c:v>
                </c:pt>
                <c:pt idx="55">
                  <c:v>254885</c:v>
                </c:pt>
                <c:pt idx="56">
                  <c:v>252088</c:v>
                </c:pt>
                <c:pt idx="57">
                  <c:v>251508</c:v>
                </c:pt>
                <c:pt idx="58">
                  <c:v>253953</c:v>
                </c:pt>
                <c:pt idx="59">
                  <c:v>254059</c:v>
                </c:pt>
                <c:pt idx="60">
                  <c:v>245632</c:v>
                </c:pt>
                <c:pt idx="61">
                  <c:v>245541</c:v>
                </c:pt>
                <c:pt idx="62">
                  <c:v>256104</c:v>
                </c:pt>
                <c:pt idx="63">
                  <c:v>261879</c:v>
                </c:pt>
                <c:pt idx="64">
                  <c:v>267956</c:v>
                </c:pt>
                <c:pt idx="65">
                  <c:v>277072</c:v>
                </c:pt>
                <c:pt idx="66">
                  <c:v>272755</c:v>
                </c:pt>
                <c:pt idx="67">
                  <c:v>271082</c:v>
                </c:pt>
                <c:pt idx="68">
                  <c:v>268414</c:v>
                </c:pt>
                <c:pt idx="69">
                  <c:v>267982</c:v>
                </c:pt>
                <c:pt idx="70">
                  <c:v>270106</c:v>
                </c:pt>
                <c:pt idx="71">
                  <c:v>270783</c:v>
                </c:pt>
                <c:pt idx="72">
                  <c:v>262788</c:v>
                </c:pt>
                <c:pt idx="73">
                  <c:v>267548</c:v>
                </c:pt>
                <c:pt idx="74">
                  <c:v>275790</c:v>
                </c:pt>
                <c:pt idx="75">
                  <c:v>280868</c:v>
                </c:pt>
                <c:pt idx="76">
                  <c:v>286424</c:v>
                </c:pt>
                <c:pt idx="77">
                  <c:v>291774</c:v>
                </c:pt>
                <c:pt idx="78">
                  <c:v>286793</c:v>
                </c:pt>
                <c:pt idx="79">
                  <c:v>283091</c:v>
                </c:pt>
                <c:pt idx="80">
                  <c:v>278097</c:v>
                </c:pt>
                <c:pt idx="81">
                  <c:v>277166</c:v>
                </c:pt>
                <c:pt idx="82">
                  <c:v>278566</c:v>
                </c:pt>
                <c:pt idx="83">
                  <c:v>277368</c:v>
                </c:pt>
                <c:pt idx="84">
                  <c:v>270997</c:v>
                </c:pt>
                <c:pt idx="85">
                  <c:v>274065</c:v>
                </c:pt>
                <c:pt idx="86">
                  <c:v>283153</c:v>
                </c:pt>
                <c:pt idx="87">
                  <c:v>288005</c:v>
                </c:pt>
                <c:pt idx="88">
                  <c:v>296826</c:v>
                </c:pt>
                <c:pt idx="89">
                  <c:v>301858</c:v>
                </c:pt>
                <c:pt idx="90">
                  <c:v>298894</c:v>
                </c:pt>
                <c:pt idx="91">
                  <c:v>296084</c:v>
                </c:pt>
                <c:pt idx="92">
                  <c:v>292138</c:v>
                </c:pt>
                <c:pt idx="93">
                  <c:v>292837</c:v>
                </c:pt>
                <c:pt idx="94">
                  <c:v>292906</c:v>
                </c:pt>
                <c:pt idx="95">
                  <c:v>295396</c:v>
                </c:pt>
                <c:pt idx="96">
                  <c:v>288578</c:v>
                </c:pt>
                <c:pt idx="97">
                  <c:v>292597</c:v>
                </c:pt>
                <c:pt idx="98">
                  <c:v>302426</c:v>
                </c:pt>
                <c:pt idx="99">
                  <c:v>302719</c:v>
                </c:pt>
                <c:pt idx="100">
                  <c:v>298423</c:v>
                </c:pt>
                <c:pt idx="101">
                  <c:v>309682</c:v>
                </c:pt>
                <c:pt idx="102">
                  <c:v>322530</c:v>
                </c:pt>
                <c:pt idx="103">
                  <c:v>327900</c:v>
                </c:pt>
                <c:pt idx="104">
                  <c:v>331011</c:v>
                </c:pt>
                <c:pt idx="105">
                  <c:v>333403</c:v>
                </c:pt>
                <c:pt idx="106">
                  <c:v>333502</c:v>
                </c:pt>
                <c:pt idx="107">
                  <c:v>333611</c:v>
                </c:pt>
                <c:pt idx="108">
                  <c:v>330919</c:v>
                </c:pt>
                <c:pt idx="109">
                  <c:v>336359</c:v>
                </c:pt>
                <c:pt idx="110">
                  <c:v>353527</c:v>
                </c:pt>
                <c:pt idx="111">
                  <c:v>368991</c:v>
                </c:pt>
                <c:pt idx="112">
                  <c:v>376984</c:v>
                </c:pt>
                <c:pt idx="113">
                  <c:v>386847</c:v>
                </c:pt>
                <c:pt idx="114">
                  <c:v>385070</c:v>
                </c:pt>
                <c:pt idx="115">
                  <c:v>380907</c:v>
                </c:pt>
                <c:pt idx="116">
                  <c:v>377222</c:v>
                </c:pt>
                <c:pt idx="117">
                  <c:v>379753</c:v>
                </c:pt>
                <c:pt idx="118">
                  <c:v>383791</c:v>
                </c:pt>
                <c:pt idx="119">
                  <c:v>382925</c:v>
                </c:pt>
                <c:pt idx="120">
                  <c:v>377036</c:v>
                </c:pt>
                <c:pt idx="121">
                  <c:v>389582</c:v>
                </c:pt>
                <c:pt idx="122">
                  <c:v>412819</c:v>
                </c:pt>
                <c:pt idx="123">
                  <c:v>425507</c:v>
                </c:pt>
                <c:pt idx="124">
                  <c:v>431657</c:v>
                </c:pt>
                <c:pt idx="125">
                  <c:v>428743</c:v>
                </c:pt>
                <c:pt idx="126">
                  <c:v>413696</c:v>
                </c:pt>
                <c:pt idx="127">
                  <c:v>407211</c:v>
                </c:pt>
                <c:pt idx="128">
                  <c:v>404857</c:v>
                </c:pt>
                <c:pt idx="129">
                  <c:v>398349</c:v>
                </c:pt>
                <c:pt idx="130">
                  <c:v>392673</c:v>
                </c:pt>
                <c:pt idx="131">
                  <c:v>388126</c:v>
                </c:pt>
                <c:pt idx="132">
                  <c:v>381996</c:v>
                </c:pt>
                <c:pt idx="133">
                  <c:v>387176</c:v>
                </c:pt>
                <c:pt idx="134">
                  <c:v>400463</c:v>
                </c:pt>
                <c:pt idx="135">
                  <c:v>408163</c:v>
                </c:pt>
                <c:pt idx="136">
                  <c:v>418377</c:v>
                </c:pt>
                <c:pt idx="137">
                  <c:v>425297</c:v>
                </c:pt>
                <c:pt idx="138">
                  <c:v>421369</c:v>
                </c:pt>
                <c:pt idx="139">
                  <c:v>420438</c:v>
                </c:pt>
                <c:pt idx="140">
                  <c:v>412079</c:v>
                </c:pt>
                <c:pt idx="141">
                  <c:v>414348</c:v>
                </c:pt>
                <c:pt idx="142">
                  <c:v>407869</c:v>
                </c:pt>
                <c:pt idx="143">
                  <c:v>402109</c:v>
                </c:pt>
                <c:pt idx="144">
                  <c:v>402055</c:v>
                </c:pt>
                <c:pt idx="145">
                  <c:v>412284</c:v>
                </c:pt>
                <c:pt idx="146">
                  <c:v>420395</c:v>
                </c:pt>
                <c:pt idx="147">
                  <c:v>432288</c:v>
                </c:pt>
                <c:pt idx="148">
                  <c:v>438201</c:v>
                </c:pt>
                <c:pt idx="149">
                  <c:v>442477</c:v>
                </c:pt>
                <c:pt idx="150">
                  <c:v>437807</c:v>
                </c:pt>
                <c:pt idx="151">
                  <c:v>432801</c:v>
                </c:pt>
                <c:pt idx="152">
                  <c:v>428235</c:v>
                </c:pt>
                <c:pt idx="153">
                  <c:v>434379</c:v>
                </c:pt>
                <c:pt idx="154">
                  <c:v>430230</c:v>
                </c:pt>
                <c:pt idx="155">
                  <c:v>427580</c:v>
                </c:pt>
                <c:pt idx="156">
                  <c:v>417897</c:v>
                </c:pt>
                <c:pt idx="157">
                  <c:v>424750</c:v>
                </c:pt>
                <c:pt idx="158">
                  <c:v>430723</c:v>
                </c:pt>
                <c:pt idx="159">
                  <c:v>438466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C-4E07-8720-CDF0F2CF0B96}"/>
            </c:ext>
          </c:extLst>
        </c:ser>
        <c:ser>
          <c:idx val="1"/>
          <c:order val="1"/>
          <c:tx>
            <c:strRef>
              <c:f>'Holt Winters Optimize'!$I$9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'Holt Winters Optimize'!$I$10:$I$177</c:f>
              <c:numCache>
                <c:formatCode>General</c:formatCode>
                <c:ptCount val="168"/>
                <c:pt idx="13" formatCode="&quot;$&quot;#,##0.00_);\(&quot;$&quot;#,##0.00\)">
                  <c:v>199772.48329228573</c:v>
                </c:pt>
                <c:pt idx="14" formatCode="&quot;$&quot;#,##0.00_);\(&quot;$&quot;#,##0.00\)">
                  <c:v>224214.3207208786</c:v>
                </c:pt>
                <c:pt idx="15" formatCode="&quot;$&quot;#,##0.00_);\(&quot;$&quot;#,##0.00\)">
                  <c:v>236100.51334995389</c:v>
                </c:pt>
                <c:pt idx="16" formatCode="&quot;$&quot;#,##0.00_);\(&quot;$&quot;#,##0.00\)">
                  <c:v>243729.29316234629</c:v>
                </c:pt>
                <c:pt idx="17" formatCode="&quot;$&quot;#,##0.00_);\(&quot;$&quot;#,##0.00\)">
                  <c:v>250276.3611641285</c:v>
                </c:pt>
                <c:pt idx="18" formatCode="&quot;$&quot;#,##0.00_);\(&quot;$&quot;#,##0.00\)">
                  <c:v>245002.96302712083</c:v>
                </c:pt>
                <c:pt idx="19" formatCode="&quot;$&quot;#,##0.00_);\(&quot;$&quot;#,##0.00\)">
                  <c:v>241512.76846160932</c:v>
                </c:pt>
                <c:pt idx="20" formatCode="&quot;$&quot;#,##0.00_);\(&quot;$&quot;#,##0.00\)">
                  <c:v>234367.5420033627</c:v>
                </c:pt>
                <c:pt idx="21" formatCode="&quot;$&quot;#,##0.00_);\(&quot;$&quot;#,##0.00\)">
                  <c:v>226881.50985810015</c:v>
                </c:pt>
                <c:pt idx="22" formatCode="&quot;$&quot;#,##0.00_);\(&quot;$&quot;#,##0.00\)">
                  <c:v>229992.18343257802</c:v>
                </c:pt>
                <c:pt idx="23" formatCode="&quot;$&quot;#,##0.00_);\(&quot;$&quot;#,##0.00\)">
                  <c:v>228001.364883831</c:v>
                </c:pt>
                <c:pt idx="24" formatCode="&quot;$&quot;#,##0.00_);\(&quot;$&quot;#,##0.00\)">
                  <c:v>184050.50836645908</c:v>
                </c:pt>
                <c:pt idx="25" formatCode="&quot;$&quot;#,##0.00_);\(&quot;$&quot;#,##0.00\)">
                  <c:v>188178.18414331894</c:v>
                </c:pt>
                <c:pt idx="26" formatCode="&quot;$&quot;#,##0.00_);\(&quot;$&quot;#,##0.00\)">
                  <c:v>209246.35731178615</c:v>
                </c:pt>
                <c:pt idx="27" formatCode="&quot;$&quot;#,##0.00_);\(&quot;$&quot;#,##0.00\)">
                  <c:v>222120.25644693957</c:v>
                </c:pt>
                <c:pt idx="28" formatCode="&quot;$&quot;#,##0.00_);\(&quot;$&quot;#,##0.00\)">
                  <c:v>234930.30121094524</c:v>
                </c:pt>
                <c:pt idx="29" formatCode="&quot;$&quot;#,##0.00_);\(&quot;$&quot;#,##0.00\)">
                  <c:v>244394.88333487883</c:v>
                </c:pt>
                <c:pt idx="30" formatCode="&quot;$&quot;#,##0.00_);\(&quot;$&quot;#,##0.00\)">
                  <c:v>241123.91740276272</c:v>
                </c:pt>
                <c:pt idx="31" formatCode="&quot;$&quot;#,##0.00_);\(&quot;$&quot;#,##0.00\)">
                  <c:v>235535.08239854276</c:v>
                </c:pt>
                <c:pt idx="32" formatCode="&quot;$&quot;#,##0.00_);\(&quot;$&quot;#,##0.00\)">
                  <c:v>229238.12085492804</c:v>
                </c:pt>
                <c:pt idx="33" formatCode="&quot;$&quot;#,##0.00_);\(&quot;$&quot;#,##0.00\)">
                  <c:v>226570.43974728667</c:v>
                </c:pt>
                <c:pt idx="34" formatCode="&quot;$&quot;#,##0.00_);\(&quot;$&quot;#,##0.00\)">
                  <c:v>226818.66586988344</c:v>
                </c:pt>
                <c:pt idx="35" formatCode="&quot;$&quot;#,##0.00_);\(&quot;$&quot;#,##0.00\)">
                  <c:v>230734.81922607654</c:v>
                </c:pt>
                <c:pt idx="36" formatCode="&quot;$&quot;#,##0.00_);\(&quot;$&quot;#,##0.00\)">
                  <c:v>200366.89516922491</c:v>
                </c:pt>
                <c:pt idx="37" formatCode="&quot;$&quot;#,##0.00_);\(&quot;$&quot;#,##0.00\)">
                  <c:v>196352.72466059856</c:v>
                </c:pt>
                <c:pt idx="38" formatCode="&quot;$&quot;#,##0.00_);\(&quot;$&quot;#,##0.00\)">
                  <c:v>210358.53154086089</c:v>
                </c:pt>
                <c:pt idx="39" formatCode="&quot;$&quot;#,##0.00_);\(&quot;$&quot;#,##0.00\)">
                  <c:v>225231.5702937039</c:v>
                </c:pt>
                <c:pt idx="40" formatCode="&quot;$&quot;#,##0.00_);\(&quot;$&quot;#,##0.00\)">
                  <c:v>240853.4464539355</c:v>
                </c:pt>
                <c:pt idx="41" formatCode="&quot;$&quot;#,##0.00_);\(&quot;$&quot;#,##0.00\)">
                  <c:v>254626.25729022158</c:v>
                </c:pt>
                <c:pt idx="42" formatCode="&quot;$&quot;#,##0.00_);\(&quot;$&quot;#,##0.00\)">
                  <c:v>255040.99220035286</c:v>
                </c:pt>
                <c:pt idx="43" formatCode="&quot;$&quot;#,##0.00_);\(&quot;$&quot;#,##0.00\)">
                  <c:v>249685.56886814046</c:v>
                </c:pt>
                <c:pt idx="44" formatCode="&quot;$&quot;#,##0.00_);\(&quot;$&quot;#,##0.00\)">
                  <c:v>241331.98669671742</c:v>
                </c:pt>
                <c:pt idx="45" formatCode="&quot;$&quot;#,##0.00_);\(&quot;$&quot;#,##0.00\)">
                  <c:v>239670.22002713094</c:v>
                </c:pt>
                <c:pt idx="46" formatCode="&quot;$&quot;#,##0.00_);\(&quot;$&quot;#,##0.00\)">
                  <c:v>238832.19265815426</c:v>
                </c:pt>
                <c:pt idx="47" formatCode="&quot;$&quot;#,##0.00_);\(&quot;$&quot;#,##0.00\)">
                  <c:v>242651.81325652823</c:v>
                </c:pt>
                <c:pt idx="48" formatCode="&quot;$&quot;#,##0.00_);\(&quot;$&quot;#,##0.00\)">
                  <c:v>221943.15248739562</c:v>
                </c:pt>
                <c:pt idx="49" formatCode="&quot;$&quot;#,##0.00_);\(&quot;$&quot;#,##0.00\)">
                  <c:v>215365.46243646345</c:v>
                </c:pt>
                <c:pt idx="50" formatCode="&quot;$&quot;#,##0.00_);\(&quot;$&quot;#,##0.00\)">
                  <c:v>222682.76629589032</c:v>
                </c:pt>
                <c:pt idx="51" formatCode="&quot;$&quot;#,##0.00_);\(&quot;$&quot;#,##0.00\)">
                  <c:v>232606.75361621464</c:v>
                </c:pt>
                <c:pt idx="52" formatCode="&quot;$&quot;#,##0.00_);\(&quot;$&quot;#,##0.00\)">
                  <c:v>246439.83067907472</c:v>
                </c:pt>
                <c:pt idx="53" formatCode="&quot;$&quot;#,##0.00_);\(&quot;$&quot;#,##0.00\)">
                  <c:v>260839.35774736112</c:v>
                </c:pt>
                <c:pt idx="54" formatCode="&quot;$&quot;#,##0.00_);\(&quot;$&quot;#,##0.00\)">
                  <c:v>263530.00814449496</c:v>
                </c:pt>
                <c:pt idx="55" formatCode="&quot;$&quot;#,##0.00_);\(&quot;$&quot;#,##0.00\)">
                  <c:v>262851.65152952995</c:v>
                </c:pt>
                <c:pt idx="56" formatCode="&quot;$&quot;#,##0.00_);\(&quot;$&quot;#,##0.00\)">
                  <c:v>257041.70936198696</c:v>
                </c:pt>
                <c:pt idx="57" formatCode="&quot;$&quot;#,##0.00_);\(&quot;$&quot;#,##0.00\)">
                  <c:v>257848.16469730728</c:v>
                </c:pt>
                <c:pt idx="58" formatCode="&quot;$&quot;#,##0.00_);\(&quot;$&quot;#,##0.00\)">
                  <c:v>260363.4141295281</c:v>
                </c:pt>
                <c:pt idx="59" formatCode="&quot;$&quot;#,##0.00_);\(&quot;$&quot;#,##0.00\)">
                  <c:v>264259.6213531369</c:v>
                </c:pt>
                <c:pt idx="60" formatCode="&quot;$&quot;#,##0.00_);\(&quot;$&quot;#,##0.00\)">
                  <c:v>245696.14930573211</c:v>
                </c:pt>
                <c:pt idx="61" formatCode="&quot;$&quot;#,##0.00_);\(&quot;$&quot;#,##0.00\)">
                  <c:v>238372.05526348244</c:v>
                </c:pt>
                <c:pt idx="62" formatCode="&quot;$&quot;#,##0.00_);\(&quot;$&quot;#,##0.00\)">
                  <c:v>245450.89028111935</c:v>
                </c:pt>
                <c:pt idx="63" formatCode="&quot;$&quot;#,##0.00_);\(&quot;$&quot;#,##0.00\)">
                  <c:v>249895.7431421832</c:v>
                </c:pt>
                <c:pt idx="64" formatCode="&quot;$&quot;#,##0.00_);\(&quot;$&quot;#,##0.00\)">
                  <c:v>261009.82091932144</c:v>
                </c:pt>
                <c:pt idx="65" formatCode="&quot;$&quot;#,##0.00_);\(&quot;$&quot;#,##0.00\)">
                  <c:v>272416.93084246485</c:v>
                </c:pt>
                <c:pt idx="66" formatCode="&quot;$&quot;#,##0.00_);\(&quot;$&quot;#,##0.00\)">
                  <c:v>276217.87965388916</c:v>
                </c:pt>
                <c:pt idx="67" formatCode="&quot;$&quot;#,##0.00_);\(&quot;$&quot;#,##0.00\)">
                  <c:v>277648.95671966532</c:v>
                </c:pt>
                <c:pt idx="68" formatCode="&quot;$&quot;#,##0.00_);\(&quot;$&quot;#,##0.00\)">
                  <c:v>274155.0724069514</c:v>
                </c:pt>
                <c:pt idx="69" formatCode="&quot;$&quot;#,##0.00_);\(&quot;$&quot;#,##0.00\)">
                  <c:v>274229.43517582898</c:v>
                </c:pt>
                <c:pt idx="70" formatCode="&quot;$&quot;#,##0.00_);\(&quot;$&quot;#,##0.00\)">
                  <c:v>277372.74515443464</c:v>
                </c:pt>
                <c:pt idx="71" formatCode="&quot;$&quot;#,##0.00_);\(&quot;$&quot;#,##0.00\)">
                  <c:v>279531.29158666049</c:v>
                </c:pt>
                <c:pt idx="72" formatCode="&quot;$&quot;#,##0.00_);\(&quot;$&quot;#,##0.00\)">
                  <c:v>266108.32542235148</c:v>
                </c:pt>
                <c:pt idx="73" formatCode="&quot;$&quot;#,##0.00_);\(&quot;$&quot;#,##0.00\)">
                  <c:v>260175.87025120432</c:v>
                </c:pt>
                <c:pt idx="74" formatCode="&quot;$&quot;#,##0.00_);\(&quot;$&quot;#,##0.00\)">
                  <c:v>269299.78252751671</c:v>
                </c:pt>
                <c:pt idx="75" formatCode="&quot;$&quot;#,##0.00_);\(&quot;$&quot;#,##0.00\)">
                  <c:v>271688.61215236841</c:v>
                </c:pt>
                <c:pt idx="76" formatCode="&quot;$&quot;#,##0.00_);\(&quot;$&quot;#,##0.00\)">
                  <c:v>278512.17074721481</c:v>
                </c:pt>
                <c:pt idx="77" formatCode="&quot;$&quot;#,##0.00_);\(&quot;$&quot;#,##0.00\)">
                  <c:v>289205.39356914267</c:v>
                </c:pt>
                <c:pt idx="78" formatCode="&quot;$&quot;#,##0.00_);\(&quot;$&quot;#,##0.00\)">
                  <c:v>287331.48298516351</c:v>
                </c:pt>
                <c:pt idx="79" formatCode="&quot;$&quot;#,##0.00_);\(&quot;$&quot;#,##0.00\)">
                  <c:v>288485.12785287393</c:v>
                </c:pt>
                <c:pt idx="80" formatCode="&quot;$&quot;#,##0.00_);\(&quot;$&quot;#,##0.00\)">
                  <c:v>285657.86807413254</c:v>
                </c:pt>
                <c:pt idx="81" formatCode="&quot;$&quot;#,##0.00_);\(&quot;$&quot;#,##0.00\)">
                  <c:v>284200.47109781578</c:v>
                </c:pt>
                <c:pt idx="82" formatCode="&quot;$&quot;#,##0.00_);\(&quot;$&quot;#,##0.00\)">
                  <c:v>286202.20583127387</c:v>
                </c:pt>
                <c:pt idx="83" formatCode="&quot;$&quot;#,##0.00_);\(&quot;$&quot;#,##0.00\)">
                  <c:v>287146.10345092969</c:v>
                </c:pt>
                <c:pt idx="84" formatCode="&quot;$&quot;#,##0.00_);\(&quot;$&quot;#,##0.00\)">
                  <c:v>274926.66917138273</c:v>
                </c:pt>
                <c:pt idx="85" formatCode="&quot;$&quot;#,##0.00_);\(&quot;$&quot;#,##0.00\)">
                  <c:v>273102.0369497317</c:v>
                </c:pt>
                <c:pt idx="86" formatCode="&quot;$&quot;#,##0.00_);\(&quot;$&quot;#,##0.00\)">
                  <c:v>277450.81409252982</c:v>
                </c:pt>
                <c:pt idx="87" formatCode="&quot;$&quot;#,##0.00_);\(&quot;$&quot;#,##0.00\)">
                  <c:v>279522.35911352834</c:v>
                </c:pt>
                <c:pt idx="88" formatCode="&quot;$&quot;#,##0.00_);\(&quot;$&quot;#,##0.00\)">
                  <c:v>284198.34227249253</c:v>
                </c:pt>
                <c:pt idx="89" formatCode="&quot;$&quot;#,##0.00_);\(&quot;$&quot;#,##0.00\)">
                  <c:v>294094.88456797128</c:v>
                </c:pt>
                <c:pt idx="90" formatCode="&quot;$&quot;#,##0.00_);\(&quot;$&quot;#,##0.00\)">
                  <c:v>292911.06849597895</c:v>
                </c:pt>
                <c:pt idx="91" formatCode="&quot;$&quot;#,##0.00_);\(&quot;$&quot;#,##0.00\)">
                  <c:v>295108.74173367198</c:v>
                </c:pt>
                <c:pt idx="92" formatCode="&quot;$&quot;#,##0.00_);\(&quot;$&quot;#,##0.00\)">
                  <c:v>294875.63052253152</c:v>
                </c:pt>
                <c:pt idx="93" formatCode="&quot;$&quot;#,##0.00_);\(&quot;$&quot;#,##0.00\)">
                  <c:v>296988.47602257045</c:v>
                </c:pt>
                <c:pt idx="94" formatCode="&quot;$&quot;#,##0.00_);\(&quot;$&quot;#,##0.00\)">
                  <c:v>301406.07196701661</c:v>
                </c:pt>
                <c:pt idx="95" formatCode="&quot;$&quot;#,##0.00_);\(&quot;$&quot;#,##0.00\)">
                  <c:v>301911.65233839618</c:v>
                </c:pt>
                <c:pt idx="96" formatCode="&quot;$&quot;#,##0.00_);\(&quot;$&quot;#,##0.00\)">
                  <c:v>294916.97523989435</c:v>
                </c:pt>
                <c:pt idx="97" formatCode="&quot;$&quot;#,##0.00_);\(&quot;$&quot;#,##0.00\)">
                  <c:v>295256.71228394826</c:v>
                </c:pt>
                <c:pt idx="98" formatCode="&quot;$&quot;#,##0.00_);\(&quot;$&quot;#,##0.00\)">
                  <c:v>301032.31977734371</c:v>
                </c:pt>
                <c:pt idx="99" formatCode="&quot;$&quot;#,##0.00_);\(&quot;$&quot;#,##0.00\)">
                  <c:v>302474.63627665362</c:v>
                </c:pt>
                <c:pt idx="100" formatCode="&quot;$&quot;#,##0.00_);\(&quot;$&quot;#,##0.00\)">
                  <c:v>304486.90169202501</c:v>
                </c:pt>
                <c:pt idx="101" formatCode="&quot;$&quot;#,##0.00_);\(&quot;$&quot;#,##0.00\)">
                  <c:v>300671.2271993098</c:v>
                </c:pt>
                <c:pt idx="102" formatCode="&quot;$&quot;#,##0.00_);\(&quot;$&quot;#,##0.00\)">
                  <c:v>297857.38029210578</c:v>
                </c:pt>
                <c:pt idx="103" formatCode="&quot;$&quot;#,##0.00_);\(&quot;$&quot;#,##0.00\)">
                  <c:v>307334.5368780315</c:v>
                </c:pt>
                <c:pt idx="104" formatCode="&quot;$&quot;#,##0.00_);\(&quot;$&quot;#,##0.00\)">
                  <c:v>316631.11731279828</c:v>
                </c:pt>
                <c:pt idx="105" formatCode="&quot;$&quot;#,##0.00_);\(&quot;$&quot;#,##0.00\)">
                  <c:v>329636.73719919537</c:v>
                </c:pt>
                <c:pt idx="106" formatCode="&quot;$&quot;#,##0.00_);\(&quot;$&quot;#,##0.00\)">
                  <c:v>339467.88831355172</c:v>
                </c:pt>
                <c:pt idx="107" formatCode="&quot;$&quot;#,##0.00_);\(&quot;$&quot;#,##0.00\)">
                  <c:v>346064.88407097617</c:v>
                </c:pt>
                <c:pt idx="108" formatCode="&quot;$&quot;#,##0.00_);\(&quot;$&quot;#,##0.00\)">
                  <c:v>338039.08625000663</c:v>
                </c:pt>
                <c:pt idx="109" formatCode="&quot;$&quot;#,##0.00_);\(&quot;$&quot;#,##0.00\)">
                  <c:v>343183.35357884364</c:v>
                </c:pt>
                <c:pt idx="110" formatCode="&quot;$&quot;#,##0.00_);\(&quot;$&quot;#,##0.00\)">
                  <c:v>352564.03874735924</c:v>
                </c:pt>
                <c:pt idx="111" formatCode="&quot;$&quot;#,##0.00_);\(&quot;$&quot;#,##0.00\)">
                  <c:v>355676.8890152013</c:v>
                </c:pt>
                <c:pt idx="112" formatCode="&quot;$&quot;#,##0.00_);\(&quot;$&quot;#,##0.00\)">
                  <c:v>364686.18080164673</c:v>
                </c:pt>
                <c:pt idx="113" formatCode="&quot;$&quot;#,##0.00_);\(&quot;$&quot;#,##0.00\)">
                  <c:v>383869.32906824647</c:v>
                </c:pt>
                <c:pt idx="114" formatCode="&quot;$&quot;#,##0.00_);\(&quot;$&quot;#,##0.00\)">
                  <c:v>388624.21104980487</c:v>
                </c:pt>
                <c:pt idx="115" formatCode="&quot;$&quot;#,##0.00_);\(&quot;$&quot;#,##0.00\)">
                  <c:v>381448.67196421011</c:v>
                </c:pt>
                <c:pt idx="116" formatCode="&quot;$&quot;#,##0.00_);\(&quot;$&quot;#,##0.00\)">
                  <c:v>375859.73820134986</c:v>
                </c:pt>
                <c:pt idx="117" formatCode="&quot;$&quot;#,##0.00_);\(&quot;$&quot;#,##0.00\)">
                  <c:v>376223.89415999391</c:v>
                </c:pt>
                <c:pt idx="118" formatCode="&quot;$&quot;#,##0.00_);\(&quot;$&quot;#,##0.00\)">
                  <c:v>380948.98245297855</c:v>
                </c:pt>
                <c:pt idx="119" formatCode="&quot;$&quot;#,##0.00_);\(&quot;$&quot;#,##0.00\)">
                  <c:v>389801.13799055194</c:v>
                </c:pt>
                <c:pt idx="120" formatCode="&quot;$&quot;#,##0.00_);\(&quot;$&quot;#,##0.00\)">
                  <c:v>387574.07127739995</c:v>
                </c:pt>
                <c:pt idx="121" formatCode="&quot;$&quot;#,##0.00_);\(&quot;$&quot;#,##0.00\)">
                  <c:v>392458.56792240991</c:v>
                </c:pt>
                <c:pt idx="122" formatCode="&quot;$&quot;#,##0.00_);\(&quot;$&quot;#,##0.00\)">
                  <c:v>410673.71960647334</c:v>
                </c:pt>
                <c:pt idx="123" formatCode="&quot;$&quot;#,##0.00_);\(&quot;$&quot;#,##0.00\)">
                  <c:v>421901.47346435895</c:v>
                </c:pt>
                <c:pt idx="124" formatCode="&quot;$&quot;#,##0.00_);\(&quot;$&quot;#,##0.00\)">
                  <c:v>425073.72386900248</c:v>
                </c:pt>
                <c:pt idx="125" formatCode="&quot;$&quot;#,##0.00_);\(&quot;$&quot;#,##0.00\)">
                  <c:v>437195.4738538526</c:v>
                </c:pt>
                <c:pt idx="126" formatCode="&quot;$&quot;#,##0.00_);\(&quot;$&quot;#,##0.00\)">
                  <c:v>431344.69629460387</c:v>
                </c:pt>
                <c:pt idx="127" formatCode="&quot;$&quot;#,##0.00_);\(&quot;$&quot;#,##0.00\)">
                  <c:v>415476.88105421152</c:v>
                </c:pt>
                <c:pt idx="128" formatCode="&quot;$&quot;#,##0.00_);\(&quot;$&quot;#,##0.00\)">
                  <c:v>403696.5134656232</c:v>
                </c:pt>
                <c:pt idx="129" formatCode="&quot;$&quot;#,##0.00_);\(&quot;$&quot;#,##0.00\)">
                  <c:v>402413.72895090125</c:v>
                </c:pt>
                <c:pt idx="130" formatCode="&quot;$&quot;#,##0.00_);\(&quot;$&quot;#,##0.00\)">
                  <c:v>399887.71908952389</c:v>
                </c:pt>
                <c:pt idx="131" formatCode="&quot;$&quot;#,##0.00_);\(&quot;$&quot;#,##0.00\)">
                  <c:v>395305.84529673663</c:v>
                </c:pt>
                <c:pt idx="132" formatCode="&quot;$&quot;#,##0.00_);\(&quot;$&quot;#,##0.00\)">
                  <c:v>387600.11259529321</c:v>
                </c:pt>
                <c:pt idx="133" formatCode="&quot;$&quot;#,##0.00_);\(&quot;$&quot;#,##0.00\)">
                  <c:v>395715.48509361525</c:v>
                </c:pt>
                <c:pt idx="134" formatCode="&quot;$&quot;#,##0.00_);\(&quot;$&quot;#,##0.00\)">
                  <c:v>409611.45584681723</c:v>
                </c:pt>
                <c:pt idx="135" formatCode="&quot;$&quot;#,##0.00_);\(&quot;$&quot;#,##0.00\)">
                  <c:v>410803.60128066485</c:v>
                </c:pt>
                <c:pt idx="136" formatCode="&quot;$&quot;#,##0.00_);\(&quot;$&quot;#,##0.00\)">
                  <c:v>407097.78170971741</c:v>
                </c:pt>
                <c:pt idx="137" formatCode="&quot;$&quot;#,##0.00_);\(&quot;$&quot;#,##0.00\)">
                  <c:v>410107.26492901065</c:v>
                </c:pt>
                <c:pt idx="138" formatCode="&quot;$&quot;#,##0.00_);\(&quot;$&quot;#,##0.00\)">
                  <c:v>409574.13890586764</c:v>
                </c:pt>
                <c:pt idx="139" formatCode="&quot;$&quot;#,##0.00_);\(&quot;$&quot;#,##0.00\)">
                  <c:v>412673.53240476904</c:v>
                </c:pt>
                <c:pt idx="140" formatCode="&quot;$&quot;#,##0.00_);\(&quot;$&quot;#,##0.00\)">
                  <c:v>413781.30219729268</c:v>
                </c:pt>
                <c:pt idx="141" formatCode="&quot;$&quot;#,##0.00_);\(&quot;$&quot;#,##0.00\)">
                  <c:v>408271.74602899479</c:v>
                </c:pt>
                <c:pt idx="142" formatCode="&quot;$&quot;#,##0.00_);\(&quot;$&quot;#,##0.00\)">
                  <c:v>410060.63134951371</c:v>
                </c:pt>
                <c:pt idx="143" formatCode="&quot;$&quot;#,##0.00_);\(&quot;$&quot;#,##0.00\)">
                  <c:v>408935.22587312968</c:v>
                </c:pt>
                <c:pt idx="144" formatCode="&quot;$&quot;#,##0.00_);\(&quot;$&quot;#,##0.00\)">
                  <c:v>402860.5400601991</c:v>
                </c:pt>
                <c:pt idx="145" formatCode="&quot;$&quot;#,##0.00_);\(&quot;$&quot;#,##0.00\)">
                  <c:v>413847.13925280771</c:v>
                </c:pt>
                <c:pt idx="146" formatCode="&quot;$&quot;#,##0.00_);\(&quot;$&quot;#,##0.00\)">
                  <c:v>434126.02540904004</c:v>
                </c:pt>
                <c:pt idx="147" formatCode="&quot;$&quot;#,##0.00_);\(&quot;$&quot;#,##0.00\)">
                  <c:v>438100.35466181574</c:v>
                </c:pt>
                <c:pt idx="148" formatCode="&quot;$&quot;#,##0.00_);\(&quot;$&quot;#,##0.00\)">
                  <c:v>440816.93552077183</c:v>
                </c:pt>
                <c:pt idx="149" formatCode="&quot;$&quot;#,##0.00_);\(&quot;$&quot;#,##0.00\)">
                  <c:v>438459.32522427227</c:v>
                </c:pt>
                <c:pt idx="150" formatCode="&quot;$&quot;#,##0.00_);\(&quot;$&quot;#,##0.00\)">
                  <c:v>429527.79948189086</c:v>
                </c:pt>
                <c:pt idx="151" formatCode="&quot;$&quot;#,##0.00_);\(&quot;$&quot;#,##0.00\)">
                  <c:v>428006.03079792607</c:v>
                </c:pt>
                <c:pt idx="152" formatCode="&quot;$&quot;#,##0.00_);\(&quot;$&quot;#,##0.00\)">
                  <c:v>422051.48564184207</c:v>
                </c:pt>
                <c:pt idx="153" formatCode="&quot;$&quot;#,##0.00_);\(&quot;$&quot;#,##0.00\)">
                  <c:v>423980.12433166115</c:v>
                </c:pt>
                <c:pt idx="154" formatCode="&quot;$&quot;#,##0.00_);\(&quot;$&quot;#,##0.00\)">
                  <c:v>423913.49566580605</c:v>
                </c:pt>
                <c:pt idx="155" formatCode="&quot;$&quot;#,##0.00_);\(&quot;$&quot;#,##0.00\)">
                  <c:v>425475.57158933335</c:v>
                </c:pt>
                <c:pt idx="156" formatCode="&quot;$&quot;#,##0.00_);\(&quot;$&quot;#,##0.00\)">
                  <c:v>428058.15143245814</c:v>
                </c:pt>
                <c:pt idx="157" formatCode="&quot;$&quot;#,##0.00_);\(&quot;$&quot;#,##0.00\)">
                  <c:v>434753.03417320887</c:v>
                </c:pt>
                <c:pt idx="158" formatCode="&quot;$&quot;#,##0.00_);\(&quot;$&quot;#,##0.00\)">
                  <c:v>445284.78573410021</c:v>
                </c:pt>
                <c:pt idx="159" formatCode="&quot;$&quot;#,##0.00_);\(&quot;$&quot;#,##0.00\)">
                  <c:v>453001.42325604556</c:v>
                </c:pt>
                <c:pt idx="160" formatCode="&quot;$&quot;#,##0.00_);\(&quot;$&quot;#,##0.00\)">
                  <c:v>452095.82603599841</c:v>
                </c:pt>
                <c:pt idx="161" formatCode="&quot;$&quot;#,##0.00_);\(&quot;$&quot;#,##0.00\)">
                  <c:v>453771.50982525561</c:v>
                </c:pt>
                <c:pt idx="162" formatCode="&quot;$&quot;#,##0.00_);\(&quot;$&quot;#,##0.00\)">
                  <c:v>443646.70711215574</c:v>
                </c:pt>
                <c:pt idx="163" formatCode="&quot;$&quot;#,##0.00_);\(&quot;$&quot;#,##0.00\)">
                  <c:v>434654.00684318686</c:v>
                </c:pt>
                <c:pt idx="164" formatCode="&quot;$&quot;#,##0.00_);\(&quot;$&quot;#,##0.00\)">
                  <c:v>425138.79423672752</c:v>
                </c:pt>
                <c:pt idx="165" formatCode="&quot;$&quot;#,##0.00_);\(&quot;$&quot;#,##0.00\)">
                  <c:v>423686.97928349383</c:v>
                </c:pt>
                <c:pt idx="166" formatCode="&quot;$&quot;#,##0.00_);\(&quot;$&quot;#,##0.00\)">
                  <c:v>413736.45909770741</c:v>
                </c:pt>
                <c:pt idx="167" formatCode="&quot;$&quot;#,##0.00_);\(&quot;$&quot;#,##0.00\)">
                  <c:v>407166.26610300277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C-4E07-8720-CDF0F2CF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15087"/>
        <c:axId val="1340815567"/>
      </c:scatterChart>
      <c:valAx>
        <c:axId val="134081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5567"/>
        <c:crosses val="autoZero"/>
        <c:crossBetween val="midCat"/>
      </c:valAx>
      <c:valAx>
        <c:axId val="1340815567"/>
        <c:scaling>
          <c:orientation val="minMax"/>
          <c:max val="500000"/>
          <c:min val="1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Sale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;\(&quot;$&quot;#,##0,&quot;K&quot;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1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Forecasting vs  Forecasting After</a:t>
            </a:r>
            <a:r>
              <a:rPr lang="en-US" baseline="0"/>
              <a:t> Optimize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 Chart'!$E$2</c:f>
              <c:strCache>
                <c:ptCount val="1"/>
                <c:pt idx="0">
                  <c:v>Median Sale 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'Compare Chart'!$E$3:$E$162</c:f>
              <c:numCache>
                <c:formatCode>"$"#,##0,"K";\("$"#,##0,"K"\)</c:formatCode>
                <c:ptCount val="160"/>
                <c:pt idx="0">
                  <c:v>158759</c:v>
                </c:pt>
                <c:pt idx="1">
                  <c:v>158757</c:v>
                </c:pt>
                <c:pt idx="2">
                  <c:v>170250</c:v>
                </c:pt>
                <c:pt idx="3">
                  <c:v>177836</c:v>
                </c:pt>
                <c:pt idx="4">
                  <c:v>185691</c:v>
                </c:pt>
                <c:pt idx="5">
                  <c:v>193355</c:v>
                </c:pt>
                <c:pt idx="6">
                  <c:v>191706</c:v>
                </c:pt>
                <c:pt idx="7">
                  <c:v>190213</c:v>
                </c:pt>
                <c:pt idx="8">
                  <c:v>187140</c:v>
                </c:pt>
                <c:pt idx="9">
                  <c:v>184897</c:v>
                </c:pt>
                <c:pt idx="10">
                  <c:v>189334</c:v>
                </c:pt>
                <c:pt idx="11">
                  <c:v>192907</c:v>
                </c:pt>
                <c:pt idx="12">
                  <c:v>179267</c:v>
                </c:pt>
                <c:pt idx="13">
                  <c:v>181059</c:v>
                </c:pt>
                <c:pt idx="14">
                  <c:v>192770</c:v>
                </c:pt>
                <c:pt idx="15">
                  <c:v>199314</c:v>
                </c:pt>
                <c:pt idx="16">
                  <c:v>208693</c:v>
                </c:pt>
                <c:pt idx="17">
                  <c:v>218488</c:v>
                </c:pt>
                <c:pt idx="18">
                  <c:v>219621</c:v>
                </c:pt>
                <c:pt idx="19">
                  <c:v>216305</c:v>
                </c:pt>
                <c:pt idx="20">
                  <c:v>209875</c:v>
                </c:pt>
                <c:pt idx="21">
                  <c:v>209418</c:v>
                </c:pt>
                <c:pt idx="22">
                  <c:v>207645</c:v>
                </c:pt>
                <c:pt idx="23">
                  <c:v>211089</c:v>
                </c:pt>
                <c:pt idx="24">
                  <c:v>199836</c:v>
                </c:pt>
                <c:pt idx="25">
                  <c:v>200734</c:v>
                </c:pt>
                <c:pt idx="26">
                  <c:v>208664</c:v>
                </c:pt>
                <c:pt idx="27">
                  <c:v>214367</c:v>
                </c:pt>
                <c:pt idx="28">
                  <c:v>221307</c:v>
                </c:pt>
                <c:pt idx="29">
                  <c:v>228754</c:v>
                </c:pt>
                <c:pt idx="30">
                  <c:v>228475</c:v>
                </c:pt>
                <c:pt idx="31">
                  <c:v>226230</c:v>
                </c:pt>
                <c:pt idx="32">
                  <c:v>219713</c:v>
                </c:pt>
                <c:pt idx="33">
                  <c:v>219231</c:v>
                </c:pt>
                <c:pt idx="34">
                  <c:v>219457</c:v>
                </c:pt>
                <c:pt idx="35">
                  <c:v>221423</c:v>
                </c:pt>
                <c:pt idx="36">
                  <c:v>212069</c:v>
                </c:pt>
                <c:pt idx="37">
                  <c:v>213923</c:v>
                </c:pt>
                <c:pt idx="38">
                  <c:v>224694</c:v>
                </c:pt>
                <c:pt idx="39">
                  <c:v>230790</c:v>
                </c:pt>
                <c:pt idx="40">
                  <c:v>238200</c:v>
                </c:pt>
                <c:pt idx="41">
                  <c:v>244771</c:v>
                </c:pt>
                <c:pt idx="42">
                  <c:v>241811</c:v>
                </c:pt>
                <c:pt idx="43">
                  <c:v>239295</c:v>
                </c:pt>
                <c:pt idx="44">
                  <c:v>233308</c:v>
                </c:pt>
                <c:pt idx="45">
                  <c:v>231796</c:v>
                </c:pt>
                <c:pt idx="46">
                  <c:v>233849</c:v>
                </c:pt>
                <c:pt idx="47">
                  <c:v>236762</c:v>
                </c:pt>
                <c:pt idx="48">
                  <c:v>227145</c:v>
                </c:pt>
                <c:pt idx="49">
                  <c:v>226348</c:v>
                </c:pt>
                <c:pt idx="50">
                  <c:v>238180</c:v>
                </c:pt>
                <c:pt idx="51">
                  <c:v>243742</c:v>
                </c:pt>
                <c:pt idx="52">
                  <c:v>251816</c:v>
                </c:pt>
                <c:pt idx="53">
                  <c:v>258553</c:v>
                </c:pt>
                <c:pt idx="54">
                  <c:v>256080</c:v>
                </c:pt>
                <c:pt idx="55">
                  <c:v>254885</c:v>
                </c:pt>
                <c:pt idx="56">
                  <c:v>252088</c:v>
                </c:pt>
                <c:pt idx="57">
                  <c:v>251508</c:v>
                </c:pt>
                <c:pt idx="58">
                  <c:v>253953</c:v>
                </c:pt>
                <c:pt idx="59">
                  <c:v>254059</c:v>
                </c:pt>
                <c:pt idx="60">
                  <c:v>245632</c:v>
                </c:pt>
                <c:pt idx="61">
                  <c:v>245541</c:v>
                </c:pt>
                <c:pt idx="62">
                  <c:v>256104</c:v>
                </c:pt>
                <c:pt idx="63">
                  <c:v>261879</c:v>
                </c:pt>
                <c:pt idx="64">
                  <c:v>267956</c:v>
                </c:pt>
                <c:pt idx="65">
                  <c:v>277072</c:v>
                </c:pt>
                <c:pt idx="66">
                  <c:v>272755</c:v>
                </c:pt>
                <c:pt idx="67">
                  <c:v>271082</c:v>
                </c:pt>
                <c:pt idx="68">
                  <c:v>268414</c:v>
                </c:pt>
                <c:pt idx="69">
                  <c:v>267982</c:v>
                </c:pt>
                <c:pt idx="70">
                  <c:v>270106</c:v>
                </c:pt>
                <c:pt idx="71">
                  <c:v>270783</c:v>
                </c:pt>
                <c:pt idx="72">
                  <c:v>262788</c:v>
                </c:pt>
                <c:pt idx="73">
                  <c:v>267548</c:v>
                </c:pt>
                <c:pt idx="74">
                  <c:v>275790</c:v>
                </c:pt>
                <c:pt idx="75">
                  <c:v>280868</c:v>
                </c:pt>
                <c:pt idx="76">
                  <c:v>286424</c:v>
                </c:pt>
                <c:pt idx="77">
                  <c:v>291774</c:v>
                </c:pt>
                <c:pt idx="78">
                  <c:v>286793</c:v>
                </c:pt>
                <c:pt idx="79">
                  <c:v>283091</c:v>
                </c:pt>
                <c:pt idx="80">
                  <c:v>278097</c:v>
                </c:pt>
                <c:pt idx="81">
                  <c:v>277166</c:v>
                </c:pt>
                <c:pt idx="82">
                  <c:v>278566</c:v>
                </c:pt>
                <c:pt idx="83">
                  <c:v>277368</c:v>
                </c:pt>
                <c:pt idx="84">
                  <c:v>270997</c:v>
                </c:pt>
                <c:pt idx="85">
                  <c:v>274065</c:v>
                </c:pt>
                <c:pt idx="86">
                  <c:v>283153</c:v>
                </c:pt>
                <c:pt idx="87">
                  <c:v>288005</c:v>
                </c:pt>
                <c:pt idx="88">
                  <c:v>296826</c:v>
                </c:pt>
                <c:pt idx="89">
                  <c:v>301858</c:v>
                </c:pt>
                <c:pt idx="90">
                  <c:v>298894</c:v>
                </c:pt>
                <c:pt idx="91">
                  <c:v>296084</c:v>
                </c:pt>
                <c:pt idx="92">
                  <c:v>292138</c:v>
                </c:pt>
                <c:pt idx="93">
                  <c:v>292837</c:v>
                </c:pt>
                <c:pt idx="94">
                  <c:v>292906</c:v>
                </c:pt>
                <c:pt idx="95">
                  <c:v>295396</c:v>
                </c:pt>
                <c:pt idx="96">
                  <c:v>288578</c:v>
                </c:pt>
                <c:pt idx="97">
                  <c:v>292597</c:v>
                </c:pt>
                <c:pt idx="98">
                  <c:v>302426</c:v>
                </c:pt>
                <c:pt idx="99">
                  <c:v>302719</c:v>
                </c:pt>
                <c:pt idx="100">
                  <c:v>298423</c:v>
                </c:pt>
                <c:pt idx="101">
                  <c:v>309682</c:v>
                </c:pt>
                <c:pt idx="102">
                  <c:v>322530</c:v>
                </c:pt>
                <c:pt idx="103">
                  <c:v>327900</c:v>
                </c:pt>
                <c:pt idx="104">
                  <c:v>331011</c:v>
                </c:pt>
                <c:pt idx="105">
                  <c:v>333403</c:v>
                </c:pt>
                <c:pt idx="106">
                  <c:v>333502</c:v>
                </c:pt>
                <c:pt idx="107">
                  <c:v>333611</c:v>
                </c:pt>
                <c:pt idx="108">
                  <c:v>330919</c:v>
                </c:pt>
                <c:pt idx="109">
                  <c:v>336359</c:v>
                </c:pt>
                <c:pt idx="110">
                  <c:v>353527</c:v>
                </c:pt>
                <c:pt idx="111">
                  <c:v>368991</c:v>
                </c:pt>
                <c:pt idx="112">
                  <c:v>376984</c:v>
                </c:pt>
                <c:pt idx="113">
                  <c:v>386847</c:v>
                </c:pt>
                <c:pt idx="114">
                  <c:v>385070</c:v>
                </c:pt>
                <c:pt idx="115">
                  <c:v>380907</c:v>
                </c:pt>
                <c:pt idx="116">
                  <c:v>377222</c:v>
                </c:pt>
                <c:pt idx="117">
                  <c:v>379753</c:v>
                </c:pt>
                <c:pt idx="118">
                  <c:v>383791</c:v>
                </c:pt>
                <c:pt idx="119">
                  <c:v>382925</c:v>
                </c:pt>
                <c:pt idx="120">
                  <c:v>377036</c:v>
                </c:pt>
                <c:pt idx="121">
                  <c:v>389582</c:v>
                </c:pt>
                <c:pt idx="122">
                  <c:v>412819</c:v>
                </c:pt>
                <c:pt idx="123">
                  <c:v>425507</c:v>
                </c:pt>
                <c:pt idx="124">
                  <c:v>431657</c:v>
                </c:pt>
                <c:pt idx="125">
                  <c:v>428743</c:v>
                </c:pt>
                <c:pt idx="126">
                  <c:v>413696</c:v>
                </c:pt>
                <c:pt idx="127">
                  <c:v>407211</c:v>
                </c:pt>
                <c:pt idx="128">
                  <c:v>404857</c:v>
                </c:pt>
                <c:pt idx="129">
                  <c:v>398349</c:v>
                </c:pt>
                <c:pt idx="130">
                  <c:v>392673</c:v>
                </c:pt>
                <c:pt idx="131">
                  <c:v>388126</c:v>
                </c:pt>
                <c:pt idx="132">
                  <c:v>381996</c:v>
                </c:pt>
                <c:pt idx="133">
                  <c:v>387176</c:v>
                </c:pt>
                <c:pt idx="134">
                  <c:v>400463</c:v>
                </c:pt>
                <c:pt idx="135">
                  <c:v>408163</c:v>
                </c:pt>
                <c:pt idx="136">
                  <c:v>418377</c:v>
                </c:pt>
                <c:pt idx="137">
                  <c:v>425297</c:v>
                </c:pt>
                <c:pt idx="138">
                  <c:v>421369</c:v>
                </c:pt>
                <c:pt idx="139">
                  <c:v>420438</c:v>
                </c:pt>
                <c:pt idx="140">
                  <c:v>412079</c:v>
                </c:pt>
                <c:pt idx="141">
                  <c:v>414348</c:v>
                </c:pt>
                <c:pt idx="142">
                  <c:v>407869</c:v>
                </c:pt>
                <c:pt idx="143">
                  <c:v>402109</c:v>
                </c:pt>
                <c:pt idx="144">
                  <c:v>402055</c:v>
                </c:pt>
                <c:pt idx="145">
                  <c:v>412284</c:v>
                </c:pt>
                <c:pt idx="146">
                  <c:v>420395</c:v>
                </c:pt>
                <c:pt idx="147">
                  <c:v>432288</c:v>
                </c:pt>
                <c:pt idx="148">
                  <c:v>438201</c:v>
                </c:pt>
                <c:pt idx="149">
                  <c:v>442477</c:v>
                </c:pt>
                <c:pt idx="150">
                  <c:v>437807</c:v>
                </c:pt>
                <c:pt idx="151">
                  <c:v>432801</c:v>
                </c:pt>
                <c:pt idx="152">
                  <c:v>428235</c:v>
                </c:pt>
                <c:pt idx="153">
                  <c:v>434379</c:v>
                </c:pt>
                <c:pt idx="154">
                  <c:v>430230</c:v>
                </c:pt>
                <c:pt idx="155">
                  <c:v>427580</c:v>
                </c:pt>
                <c:pt idx="156">
                  <c:v>417897</c:v>
                </c:pt>
                <c:pt idx="157">
                  <c:v>424750</c:v>
                </c:pt>
                <c:pt idx="158">
                  <c:v>430723</c:v>
                </c:pt>
                <c:pt idx="159">
                  <c:v>438466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4-4008-B2A0-C86092DB2474}"/>
            </c:ext>
          </c:extLst>
        </c:ser>
        <c:ser>
          <c:idx val="1"/>
          <c:order val="1"/>
          <c:tx>
            <c:strRef>
              <c:f>'Compare Chart'!$F$2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'Compare Chart'!$F$3:$F$170</c:f>
              <c:numCache>
                <c:formatCode>General</c:formatCode>
                <c:ptCount val="168"/>
                <c:pt idx="13" formatCode="&quot;$&quot;#,##0.00">
                  <c:v>199772.48329228573</c:v>
                </c:pt>
                <c:pt idx="14" formatCode="&quot;$&quot;#,##0.00">
                  <c:v>221175.950653412</c:v>
                </c:pt>
                <c:pt idx="15" formatCode="&quot;$&quot;#,##0.00">
                  <c:v>226509.06510171379</c:v>
                </c:pt>
                <c:pt idx="16" formatCode="&quot;$&quot;#,##0.00">
                  <c:v>225986.09486279028</c:v>
                </c:pt>
                <c:pt idx="17" formatCode="&quot;$&quot;#,##0.00">
                  <c:v>225629.82827713824</c:v>
                </c:pt>
                <c:pt idx="18" formatCode="&quot;$&quot;#,##0.00">
                  <c:v>217720.74028621562</c:v>
                </c:pt>
                <c:pt idx="19" formatCode="&quot;$&quot;#,##0.00">
                  <c:v>215013.89379327185</c:v>
                </c:pt>
                <c:pt idx="20" formatCode="&quot;$&quot;#,##0.00">
                  <c:v>210570.49963041264</c:v>
                </c:pt>
                <c:pt idx="21" formatCode="&quot;$&quot;#,##0.00">
                  <c:v>205945.68630738716</c:v>
                </c:pt>
                <c:pt idx="22" formatCode="&quot;$&quot;#,##0.00">
                  <c:v>211754.9504689434</c:v>
                </c:pt>
                <c:pt idx="23" formatCode="&quot;$&quot;#,##0.00">
                  <c:v>211682.58282450098</c:v>
                </c:pt>
                <c:pt idx="24" formatCode="&quot;$&quot;#,##0.00">
                  <c:v>172219.42179799953</c:v>
                </c:pt>
                <c:pt idx="25" formatCode="&quot;$&quot;#,##0.00">
                  <c:v>186484.95394183329</c:v>
                </c:pt>
                <c:pt idx="26" formatCode="&quot;$&quot;#,##0.00">
                  <c:v>214674.30765437265</c:v>
                </c:pt>
                <c:pt idx="27" formatCode="&quot;$&quot;#,##0.00">
                  <c:v>229624.26429779318</c:v>
                </c:pt>
                <c:pt idx="28" formatCode="&quot;$&quot;#,##0.00">
                  <c:v>239086.86464138786</c:v>
                </c:pt>
                <c:pt idx="29" formatCode="&quot;$&quot;#,##0.00">
                  <c:v>242551.5917307075</c:v>
                </c:pt>
                <c:pt idx="30" formatCode="&quot;$&quot;#,##0.00">
                  <c:v>232548.71156654286</c:v>
                </c:pt>
                <c:pt idx="31" formatCode="&quot;$&quot;#,##0.00">
                  <c:v>224082.29911745482</c:v>
                </c:pt>
                <c:pt idx="32" formatCode="&quot;$&quot;#,##0.00">
                  <c:v>217134.15698450574</c:v>
                </c:pt>
                <c:pt idx="33" formatCode="&quot;$&quot;#,##0.00">
                  <c:v>213683.97632755281</c:v>
                </c:pt>
                <c:pt idx="34" formatCode="&quot;$&quot;#,##0.00">
                  <c:v>217804.62423316191</c:v>
                </c:pt>
                <c:pt idx="35" formatCode="&quot;$&quot;#,##0.00">
                  <c:v>222233.25290270144</c:v>
                </c:pt>
                <c:pt idx="36" formatCode="&quot;$&quot;#,##0.00">
                  <c:v>188046.34198056214</c:v>
                </c:pt>
                <c:pt idx="37" formatCode="&quot;$&quot;#,##0.00">
                  <c:v>196008.36180844452</c:v>
                </c:pt>
                <c:pt idx="38" formatCode="&quot;$&quot;#,##0.00">
                  <c:v>221339.9149459686</c:v>
                </c:pt>
                <c:pt idx="39" formatCode="&quot;$&quot;#,##0.00">
                  <c:v>241540.18876282085</c:v>
                </c:pt>
                <c:pt idx="40" formatCode="&quot;$&quot;#,##0.00">
                  <c:v>257241.62714262897</c:v>
                </c:pt>
                <c:pt idx="41" formatCode="&quot;$&quot;#,##0.00">
                  <c:v>265863.45253905514</c:v>
                </c:pt>
                <c:pt idx="42" formatCode="&quot;$&quot;#,##0.00">
                  <c:v>256660.45357035915</c:v>
                </c:pt>
                <c:pt idx="43" formatCode="&quot;$&quot;#,##0.00">
                  <c:v>243375.31965476956</c:v>
                </c:pt>
                <c:pt idx="44" formatCode="&quot;$&quot;#,##0.00">
                  <c:v>230673.55584222186</c:v>
                </c:pt>
                <c:pt idx="45" formatCode="&quot;$&quot;#,##0.00">
                  <c:v>225485.74721053772</c:v>
                </c:pt>
                <c:pt idx="46" formatCode="&quot;$&quot;#,##0.00">
                  <c:v>226838.63202787231</c:v>
                </c:pt>
                <c:pt idx="47" formatCode="&quot;$&quot;#,##0.00">
                  <c:v>232595.11485751282</c:v>
                </c:pt>
                <c:pt idx="48" formatCode="&quot;$&quot;#,##0.00">
                  <c:v>205431.63803946297</c:v>
                </c:pt>
                <c:pt idx="49" formatCode="&quot;$&quot;#,##0.00">
                  <c:v>209521.27277776328</c:v>
                </c:pt>
                <c:pt idx="50" formatCode="&quot;$&quot;#,##0.00">
                  <c:v>229934.64387111747</c:v>
                </c:pt>
                <c:pt idx="51" formatCode="&quot;$&quot;#,##0.00">
                  <c:v>249562.90079763974</c:v>
                </c:pt>
                <c:pt idx="52" formatCode="&quot;$&quot;#,##0.00">
                  <c:v>267716.83882042248</c:v>
                </c:pt>
                <c:pt idx="53" formatCode="&quot;$&quot;#,##0.00">
                  <c:v>280600.03865473147</c:v>
                </c:pt>
                <c:pt idx="54" formatCode="&quot;$&quot;#,##0.00">
                  <c:v>274870.28593584895</c:v>
                </c:pt>
                <c:pt idx="55" formatCode="&quot;$&quot;#,##0.00">
                  <c:v>263598.58231583162</c:v>
                </c:pt>
                <c:pt idx="56" formatCode="&quot;$&quot;#,##0.00">
                  <c:v>250004.46404943397</c:v>
                </c:pt>
                <c:pt idx="57" formatCode="&quot;$&quot;#,##0.00">
                  <c:v>245262.34472646765</c:v>
                </c:pt>
                <c:pt idx="58" formatCode="&quot;$&quot;#,##0.00">
                  <c:v>246716.10862845983</c:v>
                </c:pt>
                <c:pt idx="59" formatCode="&quot;$&quot;#,##0.00">
                  <c:v>252004.85078945666</c:v>
                </c:pt>
                <c:pt idx="60" formatCode="&quot;$&quot;#,##0.00">
                  <c:v>225511.11246524507</c:v>
                </c:pt>
                <c:pt idx="61" formatCode="&quot;$&quot;#,##0.00">
                  <c:v>225552.38514484628</c:v>
                </c:pt>
                <c:pt idx="62" formatCode="&quot;$&quot;#,##0.00">
                  <c:v>245052.41698006439</c:v>
                </c:pt>
                <c:pt idx="63" formatCode="&quot;$&quot;#,##0.00">
                  <c:v>262924.47104876785</c:v>
                </c:pt>
                <c:pt idx="64" formatCode="&quot;$&quot;#,##0.00">
                  <c:v>282981.43408211623</c:v>
                </c:pt>
                <c:pt idx="65" formatCode="&quot;$&quot;#,##0.00">
                  <c:v>297332.38170699769</c:v>
                </c:pt>
                <c:pt idx="66" formatCode="&quot;$&quot;#,##0.00">
                  <c:v>295777.38074893685</c:v>
                </c:pt>
                <c:pt idx="67" formatCode="&quot;$&quot;#,##0.00">
                  <c:v>286338.96904471476</c:v>
                </c:pt>
                <c:pt idx="68" formatCode="&quot;$&quot;#,##0.00">
                  <c:v>271534.50945669605</c:v>
                </c:pt>
                <c:pt idx="69" formatCode="&quot;$&quot;#,##0.00">
                  <c:v>263359.64940519835</c:v>
                </c:pt>
                <c:pt idx="70" formatCode="&quot;$&quot;#,##0.00">
                  <c:v>262029.3524420895</c:v>
                </c:pt>
                <c:pt idx="71" formatCode="&quot;$&quot;#,##0.00">
                  <c:v>264395.93617974734</c:v>
                </c:pt>
                <c:pt idx="72" formatCode="&quot;$&quot;#,##0.00">
                  <c:v>242158.58133365787</c:v>
                </c:pt>
                <c:pt idx="73" formatCode="&quot;$&quot;#,##0.00">
                  <c:v>240596.07602598486</c:v>
                </c:pt>
                <c:pt idx="74" formatCode="&quot;$&quot;#,##0.00">
                  <c:v>261907.6434068229</c:v>
                </c:pt>
                <c:pt idx="75" formatCode="&quot;$&quot;#,##0.00">
                  <c:v>279422.257544594</c:v>
                </c:pt>
                <c:pt idx="76" formatCode="&quot;$&quot;#,##0.00">
                  <c:v>299563.82627253683</c:v>
                </c:pt>
                <c:pt idx="77" formatCode="&quot;$&quot;#,##0.00">
                  <c:v>316931.39631564554</c:v>
                </c:pt>
                <c:pt idx="78" formatCode="&quot;$&quot;#,##0.00">
                  <c:v>313666.07789485302</c:v>
                </c:pt>
                <c:pt idx="79" formatCode="&quot;$&quot;#,##0.00">
                  <c:v>304876.63691062183</c:v>
                </c:pt>
                <c:pt idx="80" formatCode="&quot;$&quot;#,##0.00">
                  <c:v>288520.92760336422</c:v>
                </c:pt>
                <c:pt idx="81" formatCode="&quot;$&quot;#,##0.00">
                  <c:v>275403.77194036671</c:v>
                </c:pt>
                <c:pt idx="82" formatCode="&quot;$&quot;#,##0.00">
                  <c:v>269452.66601277713</c:v>
                </c:pt>
                <c:pt idx="83" formatCode="&quot;$&quot;#,##0.00">
                  <c:v>267993.8958620833</c:v>
                </c:pt>
                <c:pt idx="84" formatCode="&quot;$&quot;#,##0.00">
                  <c:v>247355.34095919546</c:v>
                </c:pt>
                <c:pt idx="85" formatCode="&quot;$&quot;#,##0.00">
                  <c:v>246212.70420205893</c:v>
                </c:pt>
                <c:pt idx="86" formatCode="&quot;$&quot;#,##0.00">
                  <c:v>262479.50046017638</c:v>
                </c:pt>
                <c:pt idx="87" formatCode="&quot;$&quot;#,##0.00">
                  <c:v>279783.24221913365</c:v>
                </c:pt>
                <c:pt idx="88" formatCode="&quot;$&quot;#,##0.00">
                  <c:v>300847.79079743347</c:v>
                </c:pt>
                <c:pt idx="89" formatCode="&quot;$&quot;#,##0.00">
                  <c:v>323443.9580845405</c:v>
                </c:pt>
                <c:pt idx="90" formatCode="&quot;$&quot;#,##0.00">
                  <c:v>325899.32843402278</c:v>
                </c:pt>
                <c:pt idx="91" formatCode="&quot;$&quot;#,##0.00">
                  <c:v>323039.1003742108</c:v>
                </c:pt>
                <c:pt idx="92" formatCode="&quot;$&quot;#,##0.00">
                  <c:v>310347.24361120193</c:v>
                </c:pt>
                <c:pt idx="93" formatCode="&quot;$&quot;#,##0.00">
                  <c:v>297941.79986654624</c:v>
                </c:pt>
                <c:pt idx="94" formatCode="&quot;$&quot;#,##0.00">
                  <c:v>290122.84351352346</c:v>
                </c:pt>
                <c:pt idx="95" formatCode="&quot;$&quot;#,##0.00">
                  <c:v>283415.49140643468</c:v>
                </c:pt>
                <c:pt idx="96" formatCode="&quot;$&quot;#,##0.00">
                  <c:v>265004.89050166815</c:v>
                </c:pt>
                <c:pt idx="97" formatCode="&quot;$&quot;#,##0.00">
                  <c:v>262353.56615334196</c:v>
                </c:pt>
                <c:pt idx="98" formatCode="&quot;$&quot;#,##0.00">
                  <c:v>276396.40581821848</c:v>
                </c:pt>
                <c:pt idx="99" formatCode="&quot;$&quot;#,##0.00">
                  <c:v>292971.56734255672</c:v>
                </c:pt>
                <c:pt idx="100" formatCode="&quot;$&quot;#,##0.00">
                  <c:v>312162.39611779957</c:v>
                </c:pt>
                <c:pt idx="101" formatCode="&quot;$&quot;#,##0.00">
                  <c:v>323445.79454726714</c:v>
                </c:pt>
                <c:pt idx="102" formatCode="&quot;$&quot;#,##0.00">
                  <c:v>328087.67996690288</c:v>
                </c:pt>
                <c:pt idx="103" formatCode="&quot;$&quot;#,##0.00">
                  <c:v>341423.11587735335</c:v>
                </c:pt>
                <c:pt idx="104" formatCode="&quot;$&quot;#,##0.00">
                  <c:v>346969.54413185711</c:v>
                </c:pt>
                <c:pt idx="105" formatCode="&quot;$&quot;#,##0.00">
                  <c:v>349817.01964343019</c:v>
                </c:pt>
                <c:pt idx="106" formatCode="&quot;$&quot;#,##0.00">
                  <c:v>346454.70723565051</c:v>
                </c:pt>
                <c:pt idx="107" formatCode="&quot;$&quot;#,##0.00">
                  <c:v>337893.52459353121</c:v>
                </c:pt>
                <c:pt idx="108" formatCode="&quot;$&quot;#,##0.00">
                  <c:v>310790.58105492307</c:v>
                </c:pt>
                <c:pt idx="109" formatCode="&quot;$&quot;#,##0.00">
                  <c:v>304082.51131637371</c:v>
                </c:pt>
                <c:pt idx="110" formatCode="&quot;$&quot;#,##0.00">
                  <c:v>315081.55410374183</c:v>
                </c:pt>
                <c:pt idx="111" formatCode="&quot;$&quot;#,##0.00">
                  <c:v>333341.02036610577</c:v>
                </c:pt>
                <c:pt idx="112" formatCode="&quot;$&quot;#,##0.00">
                  <c:v>366074.31709584151</c:v>
                </c:pt>
                <c:pt idx="113" formatCode="&quot;$&quot;#,##0.00">
                  <c:v>405196.86450095795</c:v>
                </c:pt>
                <c:pt idx="114" formatCode="&quot;$&quot;#,##0.00">
                  <c:v>424145.38187895209</c:v>
                </c:pt>
                <c:pt idx="115" formatCode="&quot;$&quot;#,##0.00">
                  <c:v>425283.79570377828</c:v>
                </c:pt>
                <c:pt idx="116" formatCode="&quot;$&quot;#,##0.00">
                  <c:v>413431.27054024785</c:v>
                </c:pt>
                <c:pt idx="117" formatCode="&quot;$&quot;#,##0.00">
                  <c:v>399512.54967240721</c:v>
                </c:pt>
                <c:pt idx="118" formatCode="&quot;$&quot;#,##0.00">
                  <c:v>387264.67482798354</c:v>
                </c:pt>
                <c:pt idx="119" formatCode="&quot;$&quot;#,##0.00">
                  <c:v>379328.6526249774</c:v>
                </c:pt>
                <c:pt idx="120" formatCode="&quot;$&quot;#,##0.00">
                  <c:v>355372.82876063994</c:v>
                </c:pt>
                <c:pt idx="121" formatCode="&quot;$&quot;#,##0.00">
                  <c:v>345892.75821088534</c:v>
                </c:pt>
                <c:pt idx="122" formatCode="&quot;$&quot;#,##0.00">
                  <c:v>360382.02808737668</c:v>
                </c:pt>
                <c:pt idx="123" formatCode="&quot;$&quot;#,##0.00">
                  <c:v>383527.10226802912</c:v>
                </c:pt>
                <c:pt idx="124" formatCode="&quot;$&quot;#,##0.00">
                  <c:v>413830.03257302317</c:v>
                </c:pt>
                <c:pt idx="125" formatCode="&quot;$&quot;#,##0.00">
                  <c:v>453171.28545606782</c:v>
                </c:pt>
                <c:pt idx="126" formatCode="&quot;$&quot;#,##0.00">
                  <c:v>466126.26811295334</c:v>
                </c:pt>
                <c:pt idx="127" formatCode="&quot;$&quot;#,##0.00">
                  <c:v>458363.13194818562</c:v>
                </c:pt>
                <c:pt idx="128" formatCode="&quot;$&quot;#,##0.00">
                  <c:v>442705.06171021017</c:v>
                </c:pt>
                <c:pt idx="129" formatCode="&quot;$&quot;#,##0.00">
                  <c:v>429564.38453193259</c:v>
                </c:pt>
                <c:pt idx="130" formatCode="&quot;$&quot;#,##0.00">
                  <c:v>409604.50300333498</c:v>
                </c:pt>
                <c:pt idx="131" formatCode="&quot;$&quot;#,##0.00">
                  <c:v>386220.94546539913</c:v>
                </c:pt>
                <c:pt idx="132" formatCode="&quot;$&quot;#,##0.00">
                  <c:v>354487.50618768076</c:v>
                </c:pt>
                <c:pt idx="133" formatCode="&quot;$&quot;#,##0.00">
                  <c:v>343196.95405258419</c:v>
                </c:pt>
                <c:pt idx="134" formatCode="&quot;$&quot;#,##0.00">
                  <c:v>349733.34708347771</c:v>
                </c:pt>
                <c:pt idx="135" formatCode="&quot;$&quot;#,##0.00">
                  <c:v>360162.93416019715</c:v>
                </c:pt>
                <c:pt idx="136" formatCode="&quot;$&quot;#,##0.00">
                  <c:v>380592.75453088642</c:v>
                </c:pt>
                <c:pt idx="137" formatCode="&quot;$&quot;#,##0.00">
                  <c:v>416422.18929791416</c:v>
                </c:pt>
                <c:pt idx="138" formatCode="&quot;$&quot;#,##0.00">
                  <c:v>443272.10239055625</c:v>
                </c:pt>
                <c:pt idx="139" formatCode="&quot;$&quot;#,##0.00">
                  <c:v>462808.45924405806</c:v>
                </c:pt>
                <c:pt idx="140" formatCode="&quot;$&quot;#,##0.00">
                  <c:v>469978.24005140254</c:v>
                </c:pt>
                <c:pt idx="141" formatCode="&quot;$&quot;#,##0.00">
                  <c:v>459420.25946650305</c:v>
                </c:pt>
                <c:pt idx="142" formatCode="&quot;$&quot;#,##0.00">
                  <c:v>444247.40738130285</c:v>
                </c:pt>
                <c:pt idx="143" formatCode="&quot;$&quot;#,##0.00">
                  <c:v>418905.06943422742</c:v>
                </c:pt>
                <c:pt idx="144" formatCode="&quot;$&quot;#,##0.00">
                  <c:v>381113.49253811728</c:v>
                </c:pt>
                <c:pt idx="145" formatCode="&quot;$&quot;#,##0.00">
                  <c:v>365308.25280169613</c:v>
                </c:pt>
                <c:pt idx="146" formatCode="&quot;$&quot;#,##0.00">
                  <c:v>369852.63666615548</c:v>
                </c:pt>
                <c:pt idx="147" formatCode="&quot;$&quot;#,##0.00">
                  <c:v>374035.76151414862</c:v>
                </c:pt>
                <c:pt idx="148" formatCode="&quot;$&quot;#,##0.00">
                  <c:v>394181.05118135817</c:v>
                </c:pt>
                <c:pt idx="149" formatCode="&quot;$&quot;#,##0.00">
                  <c:v>424960.70941885503</c:v>
                </c:pt>
                <c:pt idx="150" formatCode="&quot;$&quot;#,##0.00">
                  <c:v>449460.10695579933</c:v>
                </c:pt>
                <c:pt idx="151" formatCode="&quot;$&quot;#,##0.00">
                  <c:v>472625.46318308118</c:v>
                </c:pt>
                <c:pt idx="152" formatCode="&quot;$&quot;#,##0.00">
                  <c:v>481347.78137926845</c:v>
                </c:pt>
                <c:pt idx="153" formatCode="&quot;$&quot;#,##0.00">
                  <c:v>482900.20972662367</c:v>
                </c:pt>
                <c:pt idx="154" formatCode="&quot;$&quot;#,##0.00">
                  <c:v>474233.67106817791</c:v>
                </c:pt>
                <c:pt idx="155" formatCode="&quot;$&quot;#,##0.00">
                  <c:v>454422.65220585989</c:v>
                </c:pt>
                <c:pt idx="156" formatCode="&quot;$&quot;#,##0.00">
                  <c:v>421798.6585972046</c:v>
                </c:pt>
                <c:pt idx="157" formatCode="&quot;$&quot;#,##0.00">
                  <c:v>393345.98672794772</c:v>
                </c:pt>
                <c:pt idx="158" formatCode="&quot;$&quot;#,##0.00">
                  <c:v>379709.38709490083</c:v>
                </c:pt>
                <c:pt idx="159" formatCode="&quot;$&quot;#,##0.00">
                  <c:v>375053.92239578255</c:v>
                </c:pt>
                <c:pt idx="160" formatCode="&quot;$&quot;#,##0.00">
                  <c:v>385675.8887393414</c:v>
                </c:pt>
                <c:pt idx="161" formatCode="&quot;$&quot;#,##0.00">
                  <c:v>370995.95364518021</c:v>
                </c:pt>
                <c:pt idx="162" formatCode="&quot;$&quot;#,##0.00">
                  <c:v>360054.1402879486</c:v>
                </c:pt>
                <c:pt idx="163" formatCode="&quot;$&quot;#,##0.00">
                  <c:v>362866.94139323034</c:v>
                </c:pt>
                <c:pt idx="164" formatCode="&quot;$&quot;#,##0.00">
                  <c:v>375988.77010687231</c:v>
                </c:pt>
                <c:pt idx="165" formatCode="&quot;$&quot;#,##0.00">
                  <c:v>404063.23350393289</c:v>
                </c:pt>
                <c:pt idx="166" formatCode="&quot;$&quot;#,##0.00">
                  <c:v>433799.12703437149</c:v>
                </c:pt>
                <c:pt idx="167" formatCode="&quot;$&quot;#,##0.00">
                  <c:v>468058.12809373171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4-4008-B2A0-C86092DB2474}"/>
            </c:ext>
          </c:extLst>
        </c:ser>
        <c:ser>
          <c:idx val="2"/>
          <c:order val="2"/>
          <c:tx>
            <c:strRef>
              <c:f>'Compare Chart'!$G$2</c:f>
              <c:strCache>
                <c:ptCount val="1"/>
                <c:pt idx="0">
                  <c:v>Forecast After Optimize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'Compare Chart'!$G$3:$G$170</c:f>
              <c:numCache>
                <c:formatCode>General</c:formatCode>
                <c:ptCount val="168"/>
                <c:pt idx="13" formatCode="&quot;$&quot;#,##0.00">
                  <c:v>199772.48329228573</c:v>
                </c:pt>
                <c:pt idx="14" formatCode="&quot;$&quot;#,##0.00">
                  <c:v>224214.3207208786</c:v>
                </c:pt>
                <c:pt idx="15" formatCode="&quot;$&quot;#,##0.00">
                  <c:v>236100.51334995389</c:v>
                </c:pt>
                <c:pt idx="16" formatCode="&quot;$&quot;#,##0.00">
                  <c:v>243729.29316234629</c:v>
                </c:pt>
                <c:pt idx="17" formatCode="&quot;$&quot;#,##0.00">
                  <c:v>250276.3611641285</c:v>
                </c:pt>
                <c:pt idx="18" formatCode="&quot;$&quot;#,##0.00">
                  <c:v>245002.96302712083</c:v>
                </c:pt>
                <c:pt idx="19" formatCode="&quot;$&quot;#,##0.00">
                  <c:v>241512.76846160932</c:v>
                </c:pt>
                <c:pt idx="20" formatCode="&quot;$&quot;#,##0.00">
                  <c:v>234367.5420033627</c:v>
                </c:pt>
                <c:pt idx="21" formatCode="&quot;$&quot;#,##0.00">
                  <c:v>226881.50985810015</c:v>
                </c:pt>
                <c:pt idx="22" formatCode="&quot;$&quot;#,##0.00">
                  <c:v>229992.18343257802</c:v>
                </c:pt>
                <c:pt idx="23" formatCode="&quot;$&quot;#,##0.00">
                  <c:v>228001.364883831</c:v>
                </c:pt>
                <c:pt idx="24" formatCode="&quot;$&quot;#,##0.00">
                  <c:v>184050.50836645908</c:v>
                </c:pt>
                <c:pt idx="25" formatCode="&quot;$&quot;#,##0.00">
                  <c:v>188178.18414331894</c:v>
                </c:pt>
                <c:pt idx="26" formatCode="&quot;$&quot;#,##0.00">
                  <c:v>209246.35731178615</c:v>
                </c:pt>
                <c:pt idx="27" formatCode="&quot;$&quot;#,##0.00">
                  <c:v>222120.25644693957</c:v>
                </c:pt>
                <c:pt idx="28" formatCode="&quot;$&quot;#,##0.00">
                  <c:v>234930.30121094524</c:v>
                </c:pt>
                <c:pt idx="29" formatCode="&quot;$&quot;#,##0.00">
                  <c:v>244394.88333487883</c:v>
                </c:pt>
                <c:pt idx="30" formatCode="&quot;$&quot;#,##0.00">
                  <c:v>241123.91740276272</c:v>
                </c:pt>
                <c:pt idx="31" formatCode="&quot;$&quot;#,##0.00">
                  <c:v>235535.08239854276</c:v>
                </c:pt>
                <c:pt idx="32" formatCode="&quot;$&quot;#,##0.00">
                  <c:v>229238.12085492804</c:v>
                </c:pt>
                <c:pt idx="33" formatCode="&quot;$&quot;#,##0.00">
                  <c:v>226570.43974728667</c:v>
                </c:pt>
                <c:pt idx="34" formatCode="&quot;$&quot;#,##0.00">
                  <c:v>226818.66586988344</c:v>
                </c:pt>
                <c:pt idx="35" formatCode="&quot;$&quot;#,##0.00">
                  <c:v>230734.81922607654</c:v>
                </c:pt>
                <c:pt idx="36" formatCode="&quot;$&quot;#,##0.00">
                  <c:v>200366.89516922491</c:v>
                </c:pt>
                <c:pt idx="37" formatCode="&quot;$&quot;#,##0.00">
                  <c:v>196352.72466059856</c:v>
                </c:pt>
                <c:pt idx="38" formatCode="&quot;$&quot;#,##0.00">
                  <c:v>210358.53154086089</c:v>
                </c:pt>
                <c:pt idx="39" formatCode="&quot;$&quot;#,##0.00">
                  <c:v>225231.5702937039</c:v>
                </c:pt>
                <c:pt idx="40" formatCode="&quot;$&quot;#,##0.00">
                  <c:v>240853.4464539355</c:v>
                </c:pt>
                <c:pt idx="41" formatCode="&quot;$&quot;#,##0.00">
                  <c:v>254626.25729022158</c:v>
                </c:pt>
                <c:pt idx="42" formatCode="&quot;$&quot;#,##0.00">
                  <c:v>255040.99220035286</c:v>
                </c:pt>
                <c:pt idx="43" formatCode="&quot;$&quot;#,##0.00">
                  <c:v>249685.56886814046</c:v>
                </c:pt>
                <c:pt idx="44" formatCode="&quot;$&quot;#,##0.00">
                  <c:v>241331.98669671742</c:v>
                </c:pt>
                <c:pt idx="45" formatCode="&quot;$&quot;#,##0.00">
                  <c:v>239670.22002713094</c:v>
                </c:pt>
                <c:pt idx="46" formatCode="&quot;$&quot;#,##0.00">
                  <c:v>238832.19265815426</c:v>
                </c:pt>
                <c:pt idx="47" formatCode="&quot;$&quot;#,##0.00">
                  <c:v>242651.81325652823</c:v>
                </c:pt>
                <c:pt idx="48" formatCode="&quot;$&quot;#,##0.00">
                  <c:v>221943.15248739562</c:v>
                </c:pt>
                <c:pt idx="49" formatCode="&quot;$&quot;#,##0.00">
                  <c:v>215365.46243646345</c:v>
                </c:pt>
                <c:pt idx="50" formatCode="&quot;$&quot;#,##0.00">
                  <c:v>222682.76629589032</c:v>
                </c:pt>
                <c:pt idx="51" formatCode="&quot;$&quot;#,##0.00">
                  <c:v>232606.75361621464</c:v>
                </c:pt>
                <c:pt idx="52" formatCode="&quot;$&quot;#,##0.00">
                  <c:v>246439.83067907472</c:v>
                </c:pt>
                <c:pt idx="53" formatCode="&quot;$&quot;#,##0.00">
                  <c:v>260839.35774736112</c:v>
                </c:pt>
                <c:pt idx="54" formatCode="&quot;$&quot;#,##0.00">
                  <c:v>263530.00814449496</c:v>
                </c:pt>
                <c:pt idx="55" formatCode="&quot;$&quot;#,##0.00">
                  <c:v>262851.65152952995</c:v>
                </c:pt>
                <c:pt idx="56" formatCode="&quot;$&quot;#,##0.00">
                  <c:v>257041.70936198696</c:v>
                </c:pt>
                <c:pt idx="57" formatCode="&quot;$&quot;#,##0.00">
                  <c:v>257848.16469730728</c:v>
                </c:pt>
                <c:pt idx="58" formatCode="&quot;$&quot;#,##0.00">
                  <c:v>260363.4141295281</c:v>
                </c:pt>
                <c:pt idx="59" formatCode="&quot;$&quot;#,##0.00">
                  <c:v>264259.6213531369</c:v>
                </c:pt>
                <c:pt idx="60" formatCode="&quot;$&quot;#,##0.00">
                  <c:v>245696.14930573211</c:v>
                </c:pt>
                <c:pt idx="61" formatCode="&quot;$&quot;#,##0.00">
                  <c:v>238372.05526348244</c:v>
                </c:pt>
                <c:pt idx="62" formatCode="&quot;$&quot;#,##0.00">
                  <c:v>245450.89028111935</c:v>
                </c:pt>
                <c:pt idx="63" formatCode="&quot;$&quot;#,##0.00">
                  <c:v>249895.7431421832</c:v>
                </c:pt>
                <c:pt idx="64" formatCode="&quot;$&quot;#,##0.00">
                  <c:v>261009.82091932144</c:v>
                </c:pt>
                <c:pt idx="65" formatCode="&quot;$&quot;#,##0.00">
                  <c:v>272416.93084246485</c:v>
                </c:pt>
                <c:pt idx="66" formatCode="&quot;$&quot;#,##0.00">
                  <c:v>276217.87965388916</c:v>
                </c:pt>
                <c:pt idx="67" formatCode="&quot;$&quot;#,##0.00">
                  <c:v>277648.95671966532</c:v>
                </c:pt>
                <c:pt idx="68" formatCode="&quot;$&quot;#,##0.00">
                  <c:v>274155.0724069514</c:v>
                </c:pt>
                <c:pt idx="69" formatCode="&quot;$&quot;#,##0.00">
                  <c:v>274229.43517582898</c:v>
                </c:pt>
                <c:pt idx="70" formatCode="&quot;$&quot;#,##0.00">
                  <c:v>277372.74515443464</c:v>
                </c:pt>
                <c:pt idx="71" formatCode="&quot;$&quot;#,##0.00">
                  <c:v>279531.29158666049</c:v>
                </c:pt>
                <c:pt idx="72" formatCode="&quot;$&quot;#,##0.00">
                  <c:v>266108.32542235148</c:v>
                </c:pt>
                <c:pt idx="73" formatCode="&quot;$&quot;#,##0.00">
                  <c:v>260175.87025120432</c:v>
                </c:pt>
                <c:pt idx="74" formatCode="&quot;$&quot;#,##0.00">
                  <c:v>269299.78252751671</c:v>
                </c:pt>
                <c:pt idx="75" formatCode="&quot;$&quot;#,##0.00">
                  <c:v>271688.61215236841</c:v>
                </c:pt>
                <c:pt idx="76" formatCode="&quot;$&quot;#,##0.00">
                  <c:v>278512.17074721481</c:v>
                </c:pt>
                <c:pt idx="77" formatCode="&quot;$&quot;#,##0.00">
                  <c:v>289205.39356914267</c:v>
                </c:pt>
                <c:pt idx="78" formatCode="&quot;$&quot;#,##0.00">
                  <c:v>287331.48298516351</c:v>
                </c:pt>
                <c:pt idx="79" formatCode="&quot;$&quot;#,##0.00">
                  <c:v>288485.12785287393</c:v>
                </c:pt>
                <c:pt idx="80" formatCode="&quot;$&quot;#,##0.00">
                  <c:v>285657.86807413254</c:v>
                </c:pt>
                <c:pt idx="81" formatCode="&quot;$&quot;#,##0.00">
                  <c:v>284200.47109781578</c:v>
                </c:pt>
                <c:pt idx="82" formatCode="&quot;$&quot;#,##0.00">
                  <c:v>286202.20583127387</c:v>
                </c:pt>
                <c:pt idx="83" formatCode="&quot;$&quot;#,##0.00">
                  <c:v>287146.10345092969</c:v>
                </c:pt>
                <c:pt idx="84" formatCode="&quot;$&quot;#,##0.00">
                  <c:v>274926.66917138273</c:v>
                </c:pt>
                <c:pt idx="85" formatCode="&quot;$&quot;#,##0.00">
                  <c:v>273102.0369497317</c:v>
                </c:pt>
                <c:pt idx="86" formatCode="&quot;$&quot;#,##0.00">
                  <c:v>277450.81409252982</c:v>
                </c:pt>
                <c:pt idx="87" formatCode="&quot;$&quot;#,##0.00">
                  <c:v>279522.35911352834</c:v>
                </c:pt>
                <c:pt idx="88" formatCode="&quot;$&quot;#,##0.00">
                  <c:v>284198.34227249253</c:v>
                </c:pt>
                <c:pt idx="89" formatCode="&quot;$&quot;#,##0.00">
                  <c:v>294094.88456797128</c:v>
                </c:pt>
                <c:pt idx="90" formatCode="&quot;$&quot;#,##0.00">
                  <c:v>292911.06849597895</c:v>
                </c:pt>
                <c:pt idx="91" formatCode="&quot;$&quot;#,##0.00">
                  <c:v>295108.74173367198</c:v>
                </c:pt>
                <c:pt idx="92" formatCode="&quot;$&quot;#,##0.00">
                  <c:v>294875.63052253152</c:v>
                </c:pt>
                <c:pt idx="93" formatCode="&quot;$&quot;#,##0.00">
                  <c:v>296988.47602257045</c:v>
                </c:pt>
                <c:pt idx="94" formatCode="&quot;$&quot;#,##0.00">
                  <c:v>301406.07196701661</c:v>
                </c:pt>
                <c:pt idx="95" formatCode="&quot;$&quot;#,##0.00">
                  <c:v>301911.65233839618</c:v>
                </c:pt>
                <c:pt idx="96" formatCode="&quot;$&quot;#,##0.00">
                  <c:v>294916.97523989435</c:v>
                </c:pt>
                <c:pt idx="97" formatCode="&quot;$&quot;#,##0.00">
                  <c:v>295256.71228394826</c:v>
                </c:pt>
                <c:pt idx="98" formatCode="&quot;$&quot;#,##0.00">
                  <c:v>301032.31977734371</c:v>
                </c:pt>
                <c:pt idx="99" formatCode="&quot;$&quot;#,##0.00">
                  <c:v>302474.63627665362</c:v>
                </c:pt>
                <c:pt idx="100" formatCode="&quot;$&quot;#,##0.00">
                  <c:v>304486.90169202501</c:v>
                </c:pt>
                <c:pt idx="101" formatCode="&quot;$&quot;#,##0.00">
                  <c:v>300671.2271993098</c:v>
                </c:pt>
                <c:pt idx="102" formatCode="&quot;$&quot;#,##0.00">
                  <c:v>297857.38029210578</c:v>
                </c:pt>
                <c:pt idx="103" formatCode="&quot;$&quot;#,##0.00">
                  <c:v>307334.5368780315</c:v>
                </c:pt>
                <c:pt idx="104" formatCode="&quot;$&quot;#,##0.00">
                  <c:v>316631.11731279828</c:v>
                </c:pt>
                <c:pt idx="105" formatCode="&quot;$&quot;#,##0.00">
                  <c:v>329636.73719919537</c:v>
                </c:pt>
                <c:pt idx="106" formatCode="&quot;$&quot;#,##0.00">
                  <c:v>339467.88831355172</c:v>
                </c:pt>
                <c:pt idx="107" formatCode="&quot;$&quot;#,##0.00">
                  <c:v>346064.88407097617</c:v>
                </c:pt>
                <c:pt idx="108" formatCode="&quot;$&quot;#,##0.00">
                  <c:v>338039.08625000663</c:v>
                </c:pt>
                <c:pt idx="109" formatCode="&quot;$&quot;#,##0.00">
                  <c:v>343183.35357884364</c:v>
                </c:pt>
                <c:pt idx="110" formatCode="&quot;$&quot;#,##0.00">
                  <c:v>352564.03874735924</c:v>
                </c:pt>
                <c:pt idx="111" formatCode="&quot;$&quot;#,##0.00">
                  <c:v>355676.8890152013</c:v>
                </c:pt>
                <c:pt idx="112" formatCode="&quot;$&quot;#,##0.00">
                  <c:v>364686.18080164673</c:v>
                </c:pt>
                <c:pt idx="113" formatCode="&quot;$&quot;#,##0.00">
                  <c:v>383869.32906824647</c:v>
                </c:pt>
                <c:pt idx="114" formatCode="&quot;$&quot;#,##0.00">
                  <c:v>388624.21104980487</c:v>
                </c:pt>
                <c:pt idx="115" formatCode="&quot;$&quot;#,##0.00">
                  <c:v>381448.67196421011</c:v>
                </c:pt>
                <c:pt idx="116" formatCode="&quot;$&quot;#,##0.00">
                  <c:v>375859.73820134986</c:v>
                </c:pt>
                <c:pt idx="117" formatCode="&quot;$&quot;#,##0.00">
                  <c:v>376223.89415999391</c:v>
                </c:pt>
                <c:pt idx="118" formatCode="&quot;$&quot;#,##0.00">
                  <c:v>380948.98245297855</c:v>
                </c:pt>
                <c:pt idx="119" formatCode="&quot;$&quot;#,##0.00">
                  <c:v>389801.13799055194</c:v>
                </c:pt>
                <c:pt idx="120" formatCode="&quot;$&quot;#,##0.00">
                  <c:v>387574.07127739995</c:v>
                </c:pt>
                <c:pt idx="121" formatCode="&quot;$&quot;#,##0.00">
                  <c:v>392458.56792240991</c:v>
                </c:pt>
                <c:pt idx="122" formatCode="&quot;$&quot;#,##0.00">
                  <c:v>410673.71960647334</c:v>
                </c:pt>
                <c:pt idx="123" formatCode="&quot;$&quot;#,##0.00">
                  <c:v>421901.47346435895</c:v>
                </c:pt>
                <c:pt idx="124" formatCode="&quot;$&quot;#,##0.00">
                  <c:v>425073.72386900248</c:v>
                </c:pt>
                <c:pt idx="125" formatCode="&quot;$&quot;#,##0.00">
                  <c:v>437195.4738538526</c:v>
                </c:pt>
                <c:pt idx="126" formatCode="&quot;$&quot;#,##0.00">
                  <c:v>431344.69629460387</c:v>
                </c:pt>
                <c:pt idx="127" formatCode="&quot;$&quot;#,##0.00">
                  <c:v>415476.88105421152</c:v>
                </c:pt>
                <c:pt idx="128" formatCode="&quot;$&quot;#,##0.00">
                  <c:v>403696.5134656232</c:v>
                </c:pt>
                <c:pt idx="129" formatCode="&quot;$&quot;#,##0.00">
                  <c:v>402413.72895090125</c:v>
                </c:pt>
                <c:pt idx="130" formatCode="&quot;$&quot;#,##0.00">
                  <c:v>399887.71908952389</c:v>
                </c:pt>
                <c:pt idx="131" formatCode="&quot;$&quot;#,##0.00">
                  <c:v>395305.84529673663</c:v>
                </c:pt>
                <c:pt idx="132" formatCode="&quot;$&quot;#,##0.00">
                  <c:v>387600.11259529321</c:v>
                </c:pt>
                <c:pt idx="133" formatCode="&quot;$&quot;#,##0.00">
                  <c:v>395715.48509361525</c:v>
                </c:pt>
                <c:pt idx="134" formatCode="&quot;$&quot;#,##0.00">
                  <c:v>409611.45584681723</c:v>
                </c:pt>
                <c:pt idx="135" formatCode="&quot;$&quot;#,##0.00">
                  <c:v>410803.60128066485</c:v>
                </c:pt>
                <c:pt idx="136" formatCode="&quot;$&quot;#,##0.00">
                  <c:v>407097.78170971741</c:v>
                </c:pt>
                <c:pt idx="137" formatCode="&quot;$&quot;#,##0.00">
                  <c:v>410107.26492901065</c:v>
                </c:pt>
                <c:pt idx="138" formatCode="&quot;$&quot;#,##0.00">
                  <c:v>409574.13890586764</c:v>
                </c:pt>
                <c:pt idx="139" formatCode="&quot;$&quot;#,##0.00">
                  <c:v>412673.53240476904</c:v>
                </c:pt>
                <c:pt idx="140" formatCode="&quot;$&quot;#,##0.00">
                  <c:v>413781.30219729268</c:v>
                </c:pt>
                <c:pt idx="141" formatCode="&quot;$&quot;#,##0.00">
                  <c:v>408271.74602899479</c:v>
                </c:pt>
                <c:pt idx="142" formatCode="&quot;$&quot;#,##0.00">
                  <c:v>410060.63134951371</c:v>
                </c:pt>
                <c:pt idx="143" formatCode="&quot;$&quot;#,##0.00">
                  <c:v>408935.22587312968</c:v>
                </c:pt>
                <c:pt idx="144" formatCode="&quot;$&quot;#,##0.00">
                  <c:v>402860.5400601991</c:v>
                </c:pt>
                <c:pt idx="145" formatCode="&quot;$&quot;#,##0.00">
                  <c:v>413847.13925280771</c:v>
                </c:pt>
                <c:pt idx="146" formatCode="&quot;$&quot;#,##0.00">
                  <c:v>434126.02540904004</c:v>
                </c:pt>
                <c:pt idx="147" formatCode="&quot;$&quot;#,##0.00">
                  <c:v>438100.35466181574</c:v>
                </c:pt>
                <c:pt idx="148" formatCode="&quot;$&quot;#,##0.00">
                  <c:v>440816.93552077183</c:v>
                </c:pt>
                <c:pt idx="149" formatCode="&quot;$&quot;#,##0.00">
                  <c:v>438459.32522427227</c:v>
                </c:pt>
                <c:pt idx="150" formatCode="&quot;$&quot;#,##0.00">
                  <c:v>429527.79948189086</c:v>
                </c:pt>
                <c:pt idx="151" formatCode="&quot;$&quot;#,##0.00">
                  <c:v>428006.03079792607</c:v>
                </c:pt>
                <c:pt idx="152" formatCode="&quot;$&quot;#,##0.00">
                  <c:v>422051.48564184207</c:v>
                </c:pt>
                <c:pt idx="153" formatCode="&quot;$&quot;#,##0.00">
                  <c:v>423980.12433166115</c:v>
                </c:pt>
                <c:pt idx="154" formatCode="&quot;$&quot;#,##0.00">
                  <c:v>423913.49566580605</c:v>
                </c:pt>
                <c:pt idx="155" formatCode="&quot;$&quot;#,##0.00">
                  <c:v>425475.57158933335</c:v>
                </c:pt>
                <c:pt idx="156" formatCode="&quot;$&quot;#,##0.00">
                  <c:v>428058.15143245814</c:v>
                </c:pt>
                <c:pt idx="157" formatCode="&quot;$&quot;#,##0.00">
                  <c:v>434753.03417320887</c:v>
                </c:pt>
                <c:pt idx="158" formatCode="&quot;$&quot;#,##0.00">
                  <c:v>445284.78573410021</c:v>
                </c:pt>
                <c:pt idx="159" formatCode="&quot;$&quot;#,##0.00">
                  <c:v>453001.42325604556</c:v>
                </c:pt>
                <c:pt idx="160" formatCode="&quot;$&quot;#,##0.00">
                  <c:v>452095.82603599841</c:v>
                </c:pt>
                <c:pt idx="161" formatCode="&quot;$&quot;#,##0.00">
                  <c:v>453771.50982525561</c:v>
                </c:pt>
                <c:pt idx="162" formatCode="&quot;$&quot;#,##0.00">
                  <c:v>443646.70711215574</c:v>
                </c:pt>
                <c:pt idx="163" formatCode="&quot;$&quot;#,##0.00">
                  <c:v>434654.00684318686</c:v>
                </c:pt>
                <c:pt idx="164" formatCode="&quot;$&quot;#,##0.00">
                  <c:v>425138.79423672752</c:v>
                </c:pt>
                <c:pt idx="165" formatCode="&quot;$&quot;#,##0.00">
                  <c:v>423686.97928349383</c:v>
                </c:pt>
                <c:pt idx="166" formatCode="&quot;$&quot;#,##0.00">
                  <c:v>413736.45909770741</c:v>
                </c:pt>
                <c:pt idx="167" formatCode="&quot;$&quot;#,##0.00">
                  <c:v>407166.26610300277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4-4008-B2A0-C86092DB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30911"/>
        <c:axId val="1180027551"/>
      </c:scatterChart>
      <c:valAx>
        <c:axId val="11800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27551"/>
        <c:crosses val="autoZero"/>
        <c:crossBetween val="midCat"/>
      </c:valAx>
      <c:valAx>
        <c:axId val="1180027551"/>
        <c:scaling>
          <c:orientation val="minMax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;\(&quot;$&quot;#,##0,&quot;K&quot;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3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139700</xdr:rowOff>
    </xdr:from>
    <xdr:to>
      <xdr:col>15</xdr:col>
      <xdr:colOff>44450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341BB-604B-424A-B563-B4D7BC5CA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8</xdr:row>
      <xdr:rowOff>19050</xdr:rowOff>
    </xdr:from>
    <xdr:to>
      <xdr:col>23</xdr:col>
      <xdr:colOff>584200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7FEE8-7F52-4789-A277-AB2E7C282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8</xdr:row>
      <xdr:rowOff>19050</xdr:rowOff>
    </xdr:from>
    <xdr:to>
      <xdr:col>23</xdr:col>
      <xdr:colOff>584200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90E1E-D385-46FA-978D-0E1122410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82550</xdr:rowOff>
    </xdr:from>
    <xdr:to>
      <xdr:col>16</xdr:col>
      <xdr:colOff>457200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FB2CA-45CD-470D-9BC3-F6A494977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9"/>
  <sheetViews>
    <sheetView workbookViewId="0">
      <selection activeCell="EW17" sqref="EW17"/>
    </sheetView>
  </sheetViews>
  <sheetFormatPr defaultRowHeight="14.5" x14ac:dyDescent="0.35"/>
  <cols>
    <col min="1" max="1" width="19" bestFit="1" customWidth="1"/>
    <col min="2" max="2" width="9.36328125" bestFit="1" customWidth="1"/>
    <col min="3" max="3" width="10.08984375" bestFit="1" customWidth="1"/>
    <col min="4" max="4" width="8.36328125" bestFit="1" customWidth="1"/>
    <col min="5" max="5" width="7.36328125" bestFit="1" customWidth="1"/>
    <col min="6" max="6" width="7.08984375" bestFit="1" customWidth="1"/>
    <col min="7" max="7" width="7.453125" bestFit="1" customWidth="1"/>
    <col min="8" max="8" width="6.81640625" bestFit="1" customWidth="1"/>
    <col min="9" max="9" width="8.81640625" bestFit="1" customWidth="1"/>
    <col min="10" max="10" width="11.54296875" bestFit="1" customWidth="1"/>
    <col min="11" max="11" width="9.54296875" bestFit="1" customWidth="1"/>
    <col min="12" max="12" width="11" bestFit="1" customWidth="1"/>
    <col min="13" max="13" width="11.1796875" bestFit="1" customWidth="1"/>
    <col min="14" max="14" width="9.36328125" bestFit="1" customWidth="1"/>
    <col min="15" max="15" width="10.08984375" bestFit="1" customWidth="1"/>
    <col min="16" max="16" width="8.36328125" bestFit="1" customWidth="1"/>
    <col min="17" max="17" width="7.36328125" bestFit="1" customWidth="1"/>
    <col min="18" max="18" width="7.08984375" bestFit="1" customWidth="1"/>
    <col min="19" max="19" width="7.453125" bestFit="1" customWidth="1"/>
    <col min="20" max="20" width="6.81640625" bestFit="1" customWidth="1"/>
    <col min="21" max="21" width="8.81640625" bestFit="1" customWidth="1"/>
    <col min="22" max="22" width="11.54296875" bestFit="1" customWidth="1"/>
    <col min="23" max="23" width="9.54296875" bestFit="1" customWidth="1"/>
    <col min="24" max="24" width="11" bestFit="1" customWidth="1"/>
    <col min="25" max="25" width="11.1796875" bestFit="1" customWidth="1"/>
    <col min="26" max="26" width="9.36328125" bestFit="1" customWidth="1"/>
    <col min="27" max="27" width="10.08984375" bestFit="1" customWidth="1"/>
    <col min="28" max="28" width="8.36328125" bestFit="1" customWidth="1"/>
    <col min="29" max="29" width="7.36328125" bestFit="1" customWidth="1"/>
    <col min="30" max="30" width="7.08984375" bestFit="1" customWidth="1"/>
    <col min="31" max="31" width="7.453125" bestFit="1" customWidth="1"/>
    <col min="32" max="32" width="6.81640625" bestFit="1" customWidth="1"/>
    <col min="33" max="33" width="8.81640625" bestFit="1" customWidth="1"/>
    <col min="34" max="34" width="11.54296875" bestFit="1" customWidth="1"/>
    <col min="35" max="35" width="9.54296875" bestFit="1" customWidth="1"/>
    <col min="36" max="36" width="11" bestFit="1" customWidth="1"/>
    <col min="37" max="37" width="11.1796875" bestFit="1" customWidth="1"/>
    <col min="38" max="38" width="9.36328125" bestFit="1" customWidth="1"/>
    <col min="39" max="39" width="10.08984375" bestFit="1" customWidth="1"/>
    <col min="40" max="40" width="8.36328125" bestFit="1" customWidth="1"/>
    <col min="41" max="41" width="7.36328125" bestFit="1" customWidth="1"/>
    <col min="42" max="42" width="7.08984375" bestFit="1" customWidth="1"/>
    <col min="43" max="43" width="7.453125" bestFit="1" customWidth="1"/>
    <col min="44" max="44" width="6.81640625" bestFit="1" customWidth="1"/>
    <col min="45" max="45" width="8.81640625" bestFit="1" customWidth="1"/>
    <col min="46" max="46" width="11.54296875" bestFit="1" customWidth="1"/>
    <col min="47" max="47" width="9.54296875" bestFit="1" customWidth="1"/>
    <col min="48" max="48" width="11" bestFit="1" customWidth="1"/>
    <col min="49" max="49" width="11.1796875" bestFit="1" customWidth="1"/>
    <col min="50" max="50" width="9.36328125" bestFit="1" customWidth="1"/>
    <col min="51" max="51" width="10.08984375" bestFit="1" customWidth="1"/>
    <col min="52" max="52" width="8.36328125" bestFit="1" customWidth="1"/>
    <col min="53" max="53" width="7.36328125" bestFit="1" customWidth="1"/>
    <col min="54" max="54" width="7.08984375" bestFit="1" customWidth="1"/>
    <col min="55" max="55" width="7.453125" bestFit="1" customWidth="1"/>
    <col min="56" max="56" width="6.81640625" bestFit="1" customWidth="1"/>
    <col min="57" max="57" width="8.81640625" bestFit="1" customWidth="1"/>
    <col min="58" max="58" width="11.54296875" bestFit="1" customWidth="1"/>
    <col min="59" max="59" width="9.54296875" bestFit="1" customWidth="1"/>
    <col min="60" max="60" width="11" bestFit="1" customWidth="1"/>
    <col min="61" max="61" width="11.1796875" bestFit="1" customWidth="1"/>
    <col min="62" max="62" width="9.36328125" bestFit="1" customWidth="1"/>
    <col min="63" max="63" width="10.08984375" bestFit="1" customWidth="1"/>
    <col min="64" max="64" width="8.36328125" bestFit="1" customWidth="1"/>
    <col min="65" max="65" width="7.36328125" bestFit="1" customWidth="1"/>
    <col min="66" max="66" width="7.08984375" bestFit="1" customWidth="1"/>
    <col min="67" max="67" width="7.453125" bestFit="1" customWidth="1"/>
    <col min="68" max="68" width="6.81640625" bestFit="1" customWidth="1"/>
    <col min="69" max="69" width="8.81640625" bestFit="1" customWidth="1"/>
    <col min="70" max="70" width="11.54296875" bestFit="1" customWidth="1"/>
    <col min="71" max="71" width="9.54296875" bestFit="1" customWidth="1"/>
    <col min="72" max="72" width="11" bestFit="1" customWidth="1"/>
    <col min="73" max="73" width="11.1796875" bestFit="1" customWidth="1"/>
    <col min="74" max="74" width="9.36328125" bestFit="1" customWidth="1"/>
    <col min="75" max="75" width="10.08984375" bestFit="1" customWidth="1"/>
    <col min="76" max="76" width="8.36328125" bestFit="1" customWidth="1"/>
    <col min="77" max="77" width="7.36328125" bestFit="1" customWidth="1"/>
    <col min="78" max="78" width="7.08984375" bestFit="1" customWidth="1"/>
    <col min="79" max="79" width="7.453125" bestFit="1" customWidth="1"/>
    <col min="80" max="80" width="6.81640625" bestFit="1" customWidth="1"/>
    <col min="81" max="81" width="8.81640625" bestFit="1" customWidth="1"/>
    <col min="82" max="82" width="11.54296875" bestFit="1" customWidth="1"/>
    <col min="83" max="83" width="9.54296875" bestFit="1" customWidth="1"/>
    <col min="84" max="84" width="11" bestFit="1" customWidth="1"/>
    <col min="85" max="85" width="11.1796875" bestFit="1" customWidth="1"/>
    <col min="86" max="86" width="9.36328125" bestFit="1" customWidth="1"/>
    <col min="87" max="87" width="10.08984375" bestFit="1" customWidth="1"/>
    <col min="88" max="88" width="8.36328125" bestFit="1" customWidth="1"/>
    <col min="89" max="89" width="7.36328125" bestFit="1" customWidth="1"/>
    <col min="90" max="90" width="7.08984375" bestFit="1" customWidth="1"/>
    <col min="91" max="91" width="7.453125" bestFit="1" customWidth="1"/>
    <col min="92" max="92" width="6.81640625" bestFit="1" customWidth="1"/>
    <col min="93" max="93" width="8.81640625" bestFit="1" customWidth="1"/>
    <col min="94" max="94" width="11.54296875" bestFit="1" customWidth="1"/>
    <col min="95" max="95" width="9.54296875" bestFit="1" customWidth="1"/>
    <col min="96" max="96" width="11" bestFit="1" customWidth="1"/>
    <col min="97" max="97" width="11.1796875" bestFit="1" customWidth="1"/>
    <col min="98" max="98" width="9.36328125" bestFit="1" customWidth="1"/>
    <col min="99" max="99" width="10.08984375" bestFit="1" customWidth="1"/>
    <col min="100" max="100" width="8.36328125" bestFit="1" customWidth="1"/>
    <col min="101" max="101" width="7.36328125" bestFit="1" customWidth="1"/>
    <col min="102" max="102" width="7.08984375" bestFit="1" customWidth="1"/>
    <col min="103" max="103" width="7.453125" bestFit="1" customWidth="1"/>
    <col min="104" max="104" width="6.81640625" bestFit="1" customWidth="1"/>
    <col min="105" max="105" width="8.81640625" bestFit="1" customWidth="1"/>
    <col min="106" max="106" width="11.54296875" bestFit="1" customWidth="1"/>
    <col min="107" max="107" width="9.54296875" bestFit="1" customWidth="1"/>
    <col min="108" max="108" width="11" bestFit="1" customWidth="1"/>
    <col min="109" max="109" width="11.1796875" bestFit="1" customWidth="1"/>
    <col min="110" max="110" width="9.36328125" bestFit="1" customWidth="1"/>
    <col min="111" max="111" width="10.08984375" bestFit="1" customWidth="1"/>
    <col min="112" max="112" width="8.36328125" bestFit="1" customWidth="1"/>
    <col min="113" max="113" width="7.36328125" bestFit="1" customWidth="1"/>
    <col min="114" max="114" width="7.08984375" bestFit="1" customWidth="1"/>
    <col min="115" max="115" width="7.453125" bestFit="1" customWidth="1"/>
    <col min="116" max="116" width="6.81640625" bestFit="1" customWidth="1"/>
    <col min="117" max="117" width="8.81640625" bestFit="1" customWidth="1"/>
    <col min="118" max="118" width="11.54296875" bestFit="1" customWidth="1"/>
    <col min="119" max="119" width="9.54296875" bestFit="1" customWidth="1"/>
    <col min="120" max="120" width="11" bestFit="1" customWidth="1"/>
    <col min="121" max="121" width="11.1796875" bestFit="1" customWidth="1"/>
    <col min="122" max="122" width="9.36328125" bestFit="1" customWidth="1"/>
    <col min="123" max="123" width="10.08984375" bestFit="1" customWidth="1"/>
    <col min="124" max="124" width="8.36328125" bestFit="1" customWidth="1"/>
    <col min="125" max="125" width="7.36328125" bestFit="1" customWidth="1"/>
    <col min="126" max="126" width="7.08984375" bestFit="1" customWidth="1"/>
    <col min="127" max="127" width="7.453125" bestFit="1" customWidth="1"/>
    <col min="128" max="128" width="6.81640625" bestFit="1" customWidth="1"/>
    <col min="129" max="129" width="8.81640625" bestFit="1" customWidth="1"/>
    <col min="130" max="130" width="11.54296875" bestFit="1" customWidth="1"/>
    <col min="131" max="131" width="9.54296875" bestFit="1" customWidth="1"/>
    <col min="132" max="132" width="11" bestFit="1" customWidth="1"/>
    <col min="133" max="133" width="11.1796875" bestFit="1" customWidth="1"/>
    <col min="134" max="134" width="9.36328125" bestFit="1" customWidth="1"/>
    <col min="135" max="135" width="10.08984375" bestFit="1" customWidth="1"/>
    <col min="136" max="136" width="8.36328125" bestFit="1" customWidth="1"/>
    <col min="137" max="137" width="7.36328125" bestFit="1" customWidth="1"/>
    <col min="138" max="138" width="7.08984375" bestFit="1" customWidth="1"/>
    <col min="139" max="139" width="7.453125" bestFit="1" customWidth="1"/>
    <col min="140" max="140" width="6.81640625" bestFit="1" customWidth="1"/>
    <col min="141" max="141" width="8.81640625" bestFit="1" customWidth="1"/>
    <col min="142" max="142" width="11.54296875" bestFit="1" customWidth="1"/>
    <col min="143" max="143" width="9.54296875" bestFit="1" customWidth="1"/>
    <col min="144" max="144" width="11" bestFit="1" customWidth="1"/>
    <col min="145" max="145" width="11.1796875" bestFit="1" customWidth="1"/>
    <col min="146" max="146" width="9.36328125" bestFit="1" customWidth="1"/>
    <col min="147" max="147" width="10.08984375" bestFit="1" customWidth="1"/>
    <col min="148" max="148" width="8.36328125" bestFit="1" customWidth="1"/>
    <col min="149" max="149" width="7.36328125" bestFit="1" customWidth="1"/>
    <col min="150" max="150" width="7.08984375" bestFit="1" customWidth="1"/>
    <col min="151" max="151" width="7.453125" bestFit="1" customWidth="1"/>
    <col min="152" max="152" width="6.81640625" bestFit="1" customWidth="1"/>
    <col min="153" max="153" width="8.81640625" bestFit="1" customWidth="1"/>
    <col min="154" max="154" width="11.54296875" bestFit="1" customWidth="1"/>
    <col min="155" max="155" width="9.54296875" bestFit="1" customWidth="1"/>
    <col min="156" max="156" width="11" bestFit="1" customWidth="1"/>
    <col min="157" max="157" width="11.1796875" bestFit="1" customWidth="1"/>
    <col min="158" max="158" width="9.36328125" bestFit="1" customWidth="1"/>
    <col min="159" max="159" width="10.08984375" bestFit="1" customWidth="1"/>
    <col min="160" max="160" width="8.36328125" bestFit="1" customWidth="1"/>
    <col min="161" max="161" width="7.36328125" bestFit="1" customWidth="1"/>
  </cols>
  <sheetData>
    <row r="1" spans="1:161" x14ac:dyDescent="0.35">
      <c r="B1" s="56" t="s">
        <v>168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</row>
    <row r="2" spans="1:161" x14ac:dyDescent="0.35">
      <c r="A2" s="3" t="s">
        <v>167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62</v>
      </c>
      <c r="BF2" s="2" t="s">
        <v>63</v>
      </c>
      <c r="BG2" s="2" t="s">
        <v>64</v>
      </c>
      <c r="BH2" s="2" t="s">
        <v>65</v>
      </c>
      <c r="BI2" s="2" t="s">
        <v>66</v>
      </c>
      <c r="BJ2" s="2" t="s">
        <v>67</v>
      </c>
      <c r="BK2" s="2" t="s">
        <v>68</v>
      </c>
      <c r="BL2" s="2" t="s">
        <v>69</v>
      </c>
      <c r="BM2" s="2" t="s">
        <v>70</v>
      </c>
      <c r="BN2" s="2" t="s">
        <v>71</v>
      </c>
      <c r="BO2" s="2" t="s">
        <v>72</v>
      </c>
      <c r="BP2" s="2" t="s">
        <v>73</v>
      </c>
      <c r="BQ2" s="2" t="s">
        <v>74</v>
      </c>
      <c r="BR2" s="2" t="s">
        <v>75</v>
      </c>
      <c r="BS2" s="2" t="s">
        <v>76</v>
      </c>
      <c r="BT2" s="2" t="s">
        <v>77</v>
      </c>
      <c r="BU2" s="2" t="s">
        <v>78</v>
      </c>
      <c r="BV2" s="2" t="s">
        <v>79</v>
      </c>
      <c r="BW2" s="2" t="s">
        <v>80</v>
      </c>
      <c r="BX2" s="2" t="s">
        <v>81</v>
      </c>
      <c r="BY2" s="2" t="s">
        <v>82</v>
      </c>
      <c r="BZ2" s="2" t="s">
        <v>83</v>
      </c>
      <c r="CA2" s="2" t="s">
        <v>84</v>
      </c>
      <c r="CB2" s="2" t="s">
        <v>85</v>
      </c>
      <c r="CC2" s="2" t="s">
        <v>86</v>
      </c>
      <c r="CD2" s="2" t="s">
        <v>87</v>
      </c>
      <c r="CE2" s="2" t="s">
        <v>88</v>
      </c>
      <c r="CF2" s="2" t="s">
        <v>89</v>
      </c>
      <c r="CG2" s="2" t="s">
        <v>90</v>
      </c>
      <c r="CH2" s="2" t="s">
        <v>91</v>
      </c>
      <c r="CI2" s="2" t="s">
        <v>92</v>
      </c>
      <c r="CJ2" s="2" t="s">
        <v>93</v>
      </c>
      <c r="CK2" s="2" t="s">
        <v>94</v>
      </c>
      <c r="CL2" s="2" t="s">
        <v>95</v>
      </c>
      <c r="CM2" s="2" t="s">
        <v>96</v>
      </c>
      <c r="CN2" s="2" t="s">
        <v>97</v>
      </c>
      <c r="CO2" s="2" t="s">
        <v>98</v>
      </c>
      <c r="CP2" s="2" t="s">
        <v>99</v>
      </c>
      <c r="CQ2" s="2" t="s">
        <v>100</v>
      </c>
      <c r="CR2" s="2" t="s">
        <v>101</v>
      </c>
      <c r="CS2" s="2" t="s">
        <v>102</v>
      </c>
      <c r="CT2" s="2" t="s">
        <v>103</v>
      </c>
      <c r="CU2" s="2" t="s">
        <v>104</v>
      </c>
      <c r="CV2" s="2" t="s">
        <v>105</v>
      </c>
      <c r="CW2" s="2" t="s">
        <v>106</v>
      </c>
      <c r="CX2" s="2" t="s">
        <v>107</v>
      </c>
      <c r="CY2" s="2" t="s">
        <v>108</v>
      </c>
      <c r="CZ2" s="2" t="s">
        <v>109</v>
      </c>
      <c r="DA2" s="2" t="s">
        <v>110</v>
      </c>
      <c r="DB2" s="2" t="s">
        <v>111</v>
      </c>
      <c r="DC2" s="2" t="s">
        <v>112</v>
      </c>
      <c r="DD2" s="2" t="s">
        <v>113</v>
      </c>
      <c r="DE2" s="2" t="s">
        <v>114</v>
      </c>
      <c r="DF2" s="2" t="s">
        <v>115</v>
      </c>
      <c r="DG2" s="2" t="s">
        <v>116</v>
      </c>
      <c r="DH2" s="2" t="s">
        <v>117</v>
      </c>
      <c r="DI2" s="2" t="s">
        <v>118</v>
      </c>
      <c r="DJ2" s="2" t="s">
        <v>119</v>
      </c>
      <c r="DK2" s="2" t="s">
        <v>120</v>
      </c>
      <c r="DL2" s="2" t="s">
        <v>121</v>
      </c>
      <c r="DM2" s="2" t="s">
        <v>122</v>
      </c>
      <c r="DN2" s="2" t="s">
        <v>123</v>
      </c>
      <c r="DO2" s="2" t="s">
        <v>124</v>
      </c>
      <c r="DP2" s="2" t="s">
        <v>125</v>
      </c>
      <c r="DQ2" s="2" t="s">
        <v>126</v>
      </c>
      <c r="DR2" s="2" t="s">
        <v>127</v>
      </c>
      <c r="DS2" s="2" t="s">
        <v>128</v>
      </c>
      <c r="DT2" s="2" t="s">
        <v>129</v>
      </c>
      <c r="DU2" s="2" t="s">
        <v>130</v>
      </c>
      <c r="DV2" s="2" t="s">
        <v>131</v>
      </c>
      <c r="DW2" s="2" t="s">
        <v>132</v>
      </c>
      <c r="DX2" s="2" t="s">
        <v>133</v>
      </c>
      <c r="DY2" s="2" t="s">
        <v>134</v>
      </c>
      <c r="DZ2" s="2" t="s">
        <v>135</v>
      </c>
      <c r="EA2" s="2" t="s">
        <v>136</v>
      </c>
      <c r="EB2" s="2" t="s">
        <v>137</v>
      </c>
      <c r="EC2" s="2" t="s">
        <v>138</v>
      </c>
      <c r="ED2" s="2" t="s">
        <v>139</v>
      </c>
      <c r="EE2" s="2" t="s">
        <v>140</v>
      </c>
      <c r="EF2" s="2" t="s">
        <v>141</v>
      </c>
      <c r="EG2" s="2" t="s">
        <v>142</v>
      </c>
      <c r="EH2" s="2" t="s">
        <v>143</v>
      </c>
      <c r="EI2" s="2" t="s">
        <v>144</v>
      </c>
      <c r="EJ2" s="2" t="s">
        <v>145</v>
      </c>
      <c r="EK2" s="2" t="s">
        <v>146</v>
      </c>
      <c r="EL2" s="2" t="s">
        <v>147</v>
      </c>
      <c r="EM2" s="2" t="s">
        <v>148</v>
      </c>
      <c r="EN2" s="2" t="s">
        <v>149</v>
      </c>
      <c r="EO2" s="2" t="s">
        <v>150</v>
      </c>
      <c r="EP2" s="2" t="s">
        <v>151</v>
      </c>
      <c r="EQ2" s="2" t="s">
        <v>152</v>
      </c>
      <c r="ER2" s="2" t="s">
        <v>153</v>
      </c>
      <c r="ES2" s="2" t="s">
        <v>154</v>
      </c>
      <c r="ET2" s="2" t="s">
        <v>155</v>
      </c>
      <c r="EU2" s="2" t="s">
        <v>156</v>
      </c>
      <c r="EV2" s="2" t="s">
        <v>157</v>
      </c>
      <c r="EW2" s="2" t="s">
        <v>158</v>
      </c>
      <c r="EX2" s="2" t="s">
        <v>159</v>
      </c>
      <c r="EY2" s="2" t="s">
        <v>160</v>
      </c>
      <c r="EZ2" s="2" t="s">
        <v>161</v>
      </c>
      <c r="FA2" s="2" t="s">
        <v>162</v>
      </c>
      <c r="FB2" s="2" t="s">
        <v>163</v>
      </c>
      <c r="FC2" s="2" t="s">
        <v>164</v>
      </c>
      <c r="FD2" s="2" t="s">
        <v>165</v>
      </c>
      <c r="FE2" s="2" t="s">
        <v>166</v>
      </c>
    </row>
    <row r="3" spans="1:161" x14ac:dyDescent="0.35">
      <c r="A3" s="1" t="s">
        <v>0</v>
      </c>
      <c r="B3" s="4">
        <v>158759</v>
      </c>
      <c r="C3" s="4">
        <v>158757</v>
      </c>
      <c r="D3" s="4">
        <v>170250</v>
      </c>
      <c r="E3" s="4">
        <v>177836</v>
      </c>
      <c r="F3" s="4">
        <v>185691</v>
      </c>
      <c r="G3" s="4">
        <v>193355</v>
      </c>
      <c r="H3" s="4">
        <v>191706</v>
      </c>
      <c r="I3" s="4">
        <v>190213</v>
      </c>
      <c r="J3" s="4">
        <v>187140</v>
      </c>
      <c r="K3" s="4">
        <v>184897</v>
      </c>
      <c r="L3" s="4">
        <v>189334</v>
      </c>
      <c r="M3" s="4">
        <v>192907</v>
      </c>
      <c r="N3" s="4">
        <v>179267</v>
      </c>
      <c r="O3" s="4">
        <v>181059</v>
      </c>
      <c r="P3" s="4">
        <v>192770</v>
      </c>
      <c r="Q3" s="4">
        <v>199314</v>
      </c>
      <c r="R3" s="4">
        <v>208693</v>
      </c>
      <c r="S3" s="4">
        <v>218488</v>
      </c>
      <c r="T3" s="4">
        <v>219621</v>
      </c>
      <c r="U3" s="4">
        <v>216305</v>
      </c>
      <c r="V3" s="4">
        <v>209875</v>
      </c>
      <c r="W3" s="4">
        <v>209418</v>
      </c>
      <c r="X3" s="4">
        <v>207645</v>
      </c>
      <c r="Y3" s="4">
        <v>211089</v>
      </c>
      <c r="Z3" s="4">
        <v>199836</v>
      </c>
      <c r="AA3" s="4">
        <v>200734</v>
      </c>
      <c r="AB3" s="4">
        <v>208664</v>
      </c>
      <c r="AC3" s="4">
        <v>214367</v>
      </c>
      <c r="AD3" s="4">
        <v>221307</v>
      </c>
      <c r="AE3" s="4">
        <v>228754</v>
      </c>
      <c r="AF3" s="4">
        <v>228475</v>
      </c>
      <c r="AG3" s="4">
        <v>226230</v>
      </c>
      <c r="AH3" s="4">
        <v>219713</v>
      </c>
      <c r="AI3" s="4">
        <v>219231</v>
      </c>
      <c r="AJ3" s="4">
        <v>219457</v>
      </c>
      <c r="AK3" s="4">
        <v>221423</v>
      </c>
      <c r="AL3" s="4">
        <v>212069</v>
      </c>
      <c r="AM3" s="4">
        <v>213923</v>
      </c>
      <c r="AN3" s="4">
        <v>224694</v>
      </c>
      <c r="AO3" s="4">
        <v>230790</v>
      </c>
      <c r="AP3" s="4">
        <v>238200</v>
      </c>
      <c r="AQ3" s="4">
        <v>244771</v>
      </c>
      <c r="AR3" s="4">
        <v>241811</v>
      </c>
      <c r="AS3" s="4">
        <v>239295</v>
      </c>
      <c r="AT3" s="4">
        <v>233308</v>
      </c>
      <c r="AU3" s="4">
        <v>231796</v>
      </c>
      <c r="AV3" s="4">
        <v>233849</v>
      </c>
      <c r="AW3" s="4">
        <v>236762</v>
      </c>
      <c r="AX3" s="4">
        <v>227145</v>
      </c>
      <c r="AY3" s="4">
        <v>226348</v>
      </c>
      <c r="AZ3" s="4">
        <v>238180</v>
      </c>
      <c r="BA3" s="4">
        <v>243742</v>
      </c>
      <c r="BB3" s="4">
        <v>251816</v>
      </c>
      <c r="BC3" s="4">
        <v>258553</v>
      </c>
      <c r="BD3" s="4">
        <v>256080</v>
      </c>
      <c r="BE3" s="4">
        <v>254885</v>
      </c>
      <c r="BF3" s="4">
        <v>252088</v>
      </c>
      <c r="BG3" s="4">
        <v>251508</v>
      </c>
      <c r="BH3" s="4">
        <v>253953</v>
      </c>
      <c r="BI3" s="4">
        <v>254059</v>
      </c>
      <c r="BJ3" s="4">
        <v>245632</v>
      </c>
      <c r="BK3" s="4">
        <v>245541</v>
      </c>
      <c r="BL3" s="4">
        <v>256104</v>
      </c>
      <c r="BM3" s="4">
        <v>261879</v>
      </c>
      <c r="BN3" s="4">
        <v>267956</v>
      </c>
      <c r="BO3" s="4">
        <v>277072</v>
      </c>
      <c r="BP3" s="4">
        <v>272755</v>
      </c>
      <c r="BQ3" s="4">
        <v>271082</v>
      </c>
      <c r="BR3" s="4">
        <v>268414</v>
      </c>
      <c r="BS3" s="4">
        <v>267982</v>
      </c>
      <c r="BT3" s="4">
        <v>270106</v>
      </c>
      <c r="BU3" s="4">
        <v>270783</v>
      </c>
      <c r="BV3" s="4">
        <v>262788</v>
      </c>
      <c r="BW3" s="4">
        <v>267548</v>
      </c>
      <c r="BX3" s="4">
        <v>275790</v>
      </c>
      <c r="BY3" s="4">
        <v>280868</v>
      </c>
      <c r="BZ3" s="4">
        <v>286424</v>
      </c>
      <c r="CA3" s="4">
        <v>291774</v>
      </c>
      <c r="CB3" s="4">
        <v>286793</v>
      </c>
      <c r="CC3" s="4">
        <v>283091</v>
      </c>
      <c r="CD3" s="4">
        <v>278097</v>
      </c>
      <c r="CE3" s="4">
        <v>277166</v>
      </c>
      <c r="CF3" s="4">
        <v>278566</v>
      </c>
      <c r="CG3" s="4">
        <v>277368</v>
      </c>
      <c r="CH3" s="4">
        <v>270997</v>
      </c>
      <c r="CI3" s="4">
        <v>274065</v>
      </c>
      <c r="CJ3" s="4">
        <v>283153</v>
      </c>
      <c r="CK3" s="4">
        <v>288005</v>
      </c>
      <c r="CL3" s="4">
        <v>296826</v>
      </c>
      <c r="CM3" s="4">
        <v>301858</v>
      </c>
      <c r="CN3" s="4">
        <v>298894</v>
      </c>
      <c r="CO3" s="4">
        <v>296084</v>
      </c>
      <c r="CP3" s="4">
        <v>292138</v>
      </c>
      <c r="CQ3" s="4">
        <v>292837</v>
      </c>
      <c r="CR3" s="4">
        <v>292906</v>
      </c>
      <c r="CS3" s="4">
        <v>295396</v>
      </c>
      <c r="CT3" s="4">
        <v>288578</v>
      </c>
      <c r="CU3" s="4">
        <v>292597</v>
      </c>
      <c r="CV3" s="4">
        <v>302426</v>
      </c>
      <c r="CW3" s="4">
        <v>302719</v>
      </c>
      <c r="CX3" s="4">
        <v>298423</v>
      </c>
      <c r="CY3" s="4">
        <v>309682</v>
      </c>
      <c r="CZ3" s="4">
        <v>322530</v>
      </c>
      <c r="DA3" s="4">
        <v>327900</v>
      </c>
      <c r="DB3" s="4">
        <v>331011</v>
      </c>
      <c r="DC3" s="4">
        <v>333403</v>
      </c>
      <c r="DD3" s="4">
        <v>333502</v>
      </c>
      <c r="DE3" s="4">
        <v>333611</v>
      </c>
      <c r="DF3" s="4">
        <v>330919</v>
      </c>
      <c r="DG3" s="4">
        <v>336359</v>
      </c>
      <c r="DH3" s="4">
        <v>353527</v>
      </c>
      <c r="DI3" s="4">
        <v>368991</v>
      </c>
      <c r="DJ3" s="4">
        <v>376984</v>
      </c>
      <c r="DK3" s="4">
        <v>386847</v>
      </c>
      <c r="DL3" s="4">
        <v>385070</v>
      </c>
      <c r="DM3" s="4">
        <v>380907</v>
      </c>
      <c r="DN3" s="4">
        <v>377222</v>
      </c>
      <c r="DO3" s="4">
        <v>379753</v>
      </c>
      <c r="DP3" s="4">
        <v>383791</v>
      </c>
      <c r="DQ3" s="4">
        <v>382925</v>
      </c>
      <c r="DR3" s="4">
        <v>377036</v>
      </c>
      <c r="DS3" s="4">
        <v>389582</v>
      </c>
      <c r="DT3" s="4">
        <v>412819</v>
      </c>
      <c r="DU3" s="4">
        <v>425507</v>
      </c>
      <c r="DV3" s="4">
        <v>431657</v>
      </c>
      <c r="DW3" s="4">
        <v>428743</v>
      </c>
      <c r="DX3" s="4">
        <v>413696</v>
      </c>
      <c r="DY3" s="4">
        <v>407211</v>
      </c>
      <c r="DZ3" s="4">
        <v>404857</v>
      </c>
      <c r="EA3" s="4">
        <v>398349</v>
      </c>
      <c r="EB3" s="4">
        <v>392673</v>
      </c>
      <c r="EC3" s="4">
        <v>388126</v>
      </c>
      <c r="ED3" s="4">
        <v>381996</v>
      </c>
      <c r="EE3" s="4">
        <v>387176</v>
      </c>
      <c r="EF3" s="4">
        <v>400463</v>
      </c>
      <c r="EG3" s="4">
        <v>408163</v>
      </c>
      <c r="EH3" s="4">
        <v>418377</v>
      </c>
      <c r="EI3" s="4">
        <v>425297</v>
      </c>
      <c r="EJ3" s="4">
        <v>421369</v>
      </c>
      <c r="EK3" s="4">
        <v>420438</v>
      </c>
      <c r="EL3" s="4">
        <v>412079</v>
      </c>
      <c r="EM3" s="4">
        <v>414348</v>
      </c>
      <c r="EN3" s="4">
        <v>407869</v>
      </c>
      <c r="EO3" s="4">
        <v>402109</v>
      </c>
      <c r="EP3" s="4">
        <v>402055</v>
      </c>
      <c r="EQ3" s="4">
        <v>412284</v>
      </c>
      <c r="ER3" s="4">
        <v>420395</v>
      </c>
      <c r="ES3" s="4">
        <v>432288</v>
      </c>
      <c r="ET3" s="4">
        <v>438201</v>
      </c>
      <c r="EU3" s="4">
        <v>442477</v>
      </c>
      <c r="EV3" s="4">
        <v>437807</v>
      </c>
      <c r="EW3" s="4">
        <v>432801</v>
      </c>
      <c r="EX3" s="4">
        <v>428235</v>
      </c>
      <c r="EY3" s="4">
        <v>434379</v>
      </c>
      <c r="EZ3" s="4">
        <v>430230</v>
      </c>
      <c r="FA3" s="4">
        <v>427580</v>
      </c>
      <c r="FB3" s="4">
        <v>417897</v>
      </c>
      <c r="FC3" s="4">
        <v>424750</v>
      </c>
      <c r="FD3" s="4">
        <v>430723</v>
      </c>
      <c r="FE3" s="4">
        <v>438466</v>
      </c>
    </row>
    <row r="4" spans="1:161" x14ac:dyDescent="0.35">
      <c r="A4" s="1" t="s">
        <v>1</v>
      </c>
      <c r="B4" s="4">
        <v>303000</v>
      </c>
      <c r="C4" s="4">
        <v>290000</v>
      </c>
      <c r="D4" s="4">
        <v>305000</v>
      </c>
      <c r="E4" s="4">
        <v>323500</v>
      </c>
      <c r="F4" s="4">
        <v>339900</v>
      </c>
      <c r="G4" s="4">
        <v>375000</v>
      </c>
      <c r="H4" s="4">
        <v>360000</v>
      </c>
      <c r="I4" s="4">
        <v>355000</v>
      </c>
      <c r="J4" s="4">
        <v>335000</v>
      </c>
      <c r="K4" s="4">
        <v>325000</v>
      </c>
      <c r="L4" s="4">
        <v>337000</v>
      </c>
      <c r="M4" s="4">
        <v>342500</v>
      </c>
      <c r="N4" s="4">
        <v>325000</v>
      </c>
      <c r="O4" s="4">
        <v>317000</v>
      </c>
      <c r="P4" s="4">
        <v>325000</v>
      </c>
      <c r="Q4" s="4">
        <v>349900</v>
      </c>
      <c r="R4" s="4">
        <v>365000</v>
      </c>
      <c r="S4" s="4">
        <v>390000</v>
      </c>
      <c r="T4" s="4">
        <v>386000</v>
      </c>
      <c r="U4" s="4">
        <v>385000</v>
      </c>
      <c r="V4" s="4">
        <v>369900</v>
      </c>
      <c r="W4" s="4">
        <v>360000</v>
      </c>
      <c r="X4" s="4">
        <v>362000</v>
      </c>
      <c r="Y4" s="4">
        <v>371000</v>
      </c>
      <c r="Z4" s="4">
        <v>365000</v>
      </c>
      <c r="AA4" s="4">
        <v>340000</v>
      </c>
      <c r="AB4" s="4">
        <v>361125</v>
      </c>
      <c r="AC4" s="4">
        <v>367000</v>
      </c>
      <c r="AD4" s="4">
        <v>385000</v>
      </c>
      <c r="AE4" s="4">
        <v>412000</v>
      </c>
      <c r="AF4" s="4">
        <v>405000</v>
      </c>
      <c r="AG4" s="4">
        <v>399900</v>
      </c>
      <c r="AH4" s="4">
        <v>377000</v>
      </c>
      <c r="AI4" s="4">
        <v>369950</v>
      </c>
      <c r="AJ4" s="4">
        <v>381423</v>
      </c>
      <c r="AK4" s="4">
        <v>389900</v>
      </c>
      <c r="AL4" s="4">
        <v>385000</v>
      </c>
      <c r="AM4" s="4">
        <v>368000</v>
      </c>
      <c r="AN4" s="4">
        <v>373950</v>
      </c>
      <c r="AO4" s="4">
        <v>385000</v>
      </c>
      <c r="AP4" s="4">
        <v>405000</v>
      </c>
      <c r="AQ4" s="4">
        <v>425000</v>
      </c>
      <c r="AR4" s="4">
        <v>425000</v>
      </c>
      <c r="AS4" s="4">
        <v>420000</v>
      </c>
      <c r="AT4" s="4">
        <v>395000</v>
      </c>
      <c r="AU4" s="4">
        <v>390000</v>
      </c>
      <c r="AV4" s="4">
        <v>400000</v>
      </c>
      <c r="AW4" s="4">
        <v>400000</v>
      </c>
      <c r="AX4" s="4">
        <v>395000</v>
      </c>
      <c r="AY4" s="4">
        <v>375000</v>
      </c>
      <c r="AZ4" s="4">
        <v>390000</v>
      </c>
      <c r="BA4" s="4">
        <v>415000</v>
      </c>
      <c r="BB4" s="4">
        <v>425000</v>
      </c>
      <c r="BC4" s="4">
        <v>449250</v>
      </c>
      <c r="BD4" s="4">
        <v>445000</v>
      </c>
      <c r="BE4" s="4">
        <v>438900</v>
      </c>
      <c r="BF4" s="4">
        <v>419000</v>
      </c>
      <c r="BG4" s="4">
        <v>415000</v>
      </c>
      <c r="BH4" s="4">
        <v>427900</v>
      </c>
      <c r="BI4" s="4">
        <v>420000</v>
      </c>
      <c r="BJ4" s="4">
        <v>422000</v>
      </c>
      <c r="BK4" s="4">
        <v>400000</v>
      </c>
      <c r="BL4" s="4">
        <v>430750</v>
      </c>
      <c r="BM4" s="4">
        <v>445900</v>
      </c>
      <c r="BN4" s="4">
        <v>455000</v>
      </c>
      <c r="BO4" s="4">
        <v>475000</v>
      </c>
      <c r="BP4" s="4">
        <v>475000</v>
      </c>
      <c r="BQ4" s="4">
        <v>465000</v>
      </c>
      <c r="BR4" s="4">
        <v>449900</v>
      </c>
      <c r="BS4" s="4">
        <v>446325</v>
      </c>
      <c r="BT4" s="4">
        <v>455000</v>
      </c>
      <c r="BU4" s="4">
        <v>455000</v>
      </c>
      <c r="BV4" s="4">
        <v>455000</v>
      </c>
      <c r="BW4" s="4">
        <v>440000</v>
      </c>
      <c r="BX4" s="4">
        <v>465000</v>
      </c>
      <c r="BY4" s="4">
        <v>484000</v>
      </c>
      <c r="BZ4" s="4">
        <v>495000</v>
      </c>
      <c r="CA4" s="4">
        <v>513750</v>
      </c>
      <c r="CB4" s="4">
        <v>515000</v>
      </c>
      <c r="CC4" s="4">
        <v>500000</v>
      </c>
      <c r="CD4" s="4">
        <v>470000</v>
      </c>
      <c r="CE4" s="4">
        <v>470000</v>
      </c>
      <c r="CF4" s="4">
        <v>475000</v>
      </c>
      <c r="CG4" s="4">
        <v>457725</v>
      </c>
      <c r="CH4" s="4">
        <v>474900</v>
      </c>
      <c r="CI4" s="4">
        <v>454950</v>
      </c>
      <c r="CJ4" s="4">
        <v>475000</v>
      </c>
      <c r="CK4" s="4">
        <v>485000</v>
      </c>
      <c r="CL4" s="4">
        <v>520000</v>
      </c>
      <c r="CM4" s="4">
        <v>529000</v>
      </c>
      <c r="CN4" s="4">
        <v>530000</v>
      </c>
      <c r="CO4" s="4">
        <v>515000</v>
      </c>
      <c r="CP4" s="4">
        <v>490000</v>
      </c>
      <c r="CQ4" s="4">
        <v>485000</v>
      </c>
      <c r="CR4" s="4">
        <v>491375</v>
      </c>
      <c r="CS4" s="4">
        <v>500000</v>
      </c>
      <c r="CT4" s="4">
        <v>505000</v>
      </c>
      <c r="CU4" s="4">
        <v>497000</v>
      </c>
      <c r="CV4" s="4">
        <v>520000</v>
      </c>
      <c r="CW4" s="4">
        <v>537500</v>
      </c>
      <c r="CX4" s="4">
        <v>530000</v>
      </c>
      <c r="CY4" s="4">
        <v>540000</v>
      </c>
      <c r="CZ4" s="4">
        <v>554637.5</v>
      </c>
      <c r="DA4" s="4">
        <v>569000</v>
      </c>
      <c r="DB4" s="4">
        <v>560000</v>
      </c>
      <c r="DC4" s="4">
        <v>550000</v>
      </c>
      <c r="DD4" s="4">
        <v>550000</v>
      </c>
      <c r="DE4" s="4">
        <v>550000</v>
      </c>
      <c r="DF4" s="4">
        <v>557250</v>
      </c>
      <c r="DG4" s="4">
        <v>550000</v>
      </c>
      <c r="DH4" s="4">
        <v>575500</v>
      </c>
      <c r="DI4" s="4">
        <v>601000</v>
      </c>
      <c r="DJ4" s="4">
        <v>620000</v>
      </c>
      <c r="DK4" s="4">
        <v>650000</v>
      </c>
      <c r="DL4" s="4">
        <v>635000</v>
      </c>
      <c r="DM4" s="4">
        <v>625000</v>
      </c>
      <c r="DN4" s="4">
        <v>605000</v>
      </c>
      <c r="DO4" s="4">
        <v>599950</v>
      </c>
      <c r="DP4" s="4">
        <v>610000</v>
      </c>
      <c r="DQ4" s="4">
        <v>620000</v>
      </c>
      <c r="DR4" s="4">
        <v>596000</v>
      </c>
      <c r="DS4" s="4">
        <v>595000</v>
      </c>
      <c r="DT4" s="4">
        <v>637000</v>
      </c>
      <c r="DU4" s="4">
        <v>675000</v>
      </c>
      <c r="DV4" s="4">
        <v>690000</v>
      </c>
      <c r="DW4" s="4">
        <v>705000</v>
      </c>
      <c r="DX4" s="4">
        <v>685000</v>
      </c>
      <c r="DY4" s="4">
        <v>675000</v>
      </c>
      <c r="DZ4" s="4">
        <v>649900</v>
      </c>
      <c r="EA4" s="4">
        <v>630000</v>
      </c>
      <c r="EB4" s="4">
        <v>641750</v>
      </c>
      <c r="EC4" s="4">
        <v>605000</v>
      </c>
      <c r="ED4" s="4">
        <v>611000</v>
      </c>
      <c r="EE4" s="4">
        <v>598000</v>
      </c>
      <c r="EF4" s="4">
        <v>650000</v>
      </c>
      <c r="EG4" s="4">
        <v>669000</v>
      </c>
      <c r="EH4" s="4">
        <v>700000</v>
      </c>
      <c r="EI4" s="4">
        <v>730000</v>
      </c>
      <c r="EJ4" s="4">
        <v>735000</v>
      </c>
      <c r="EK4" s="4">
        <v>711950</v>
      </c>
      <c r="EL4" s="4">
        <v>685000</v>
      </c>
      <c r="EM4" s="4">
        <v>685000</v>
      </c>
      <c r="EN4" s="4">
        <v>675000</v>
      </c>
      <c r="EO4" s="4">
        <v>670000</v>
      </c>
      <c r="EP4" s="4">
        <v>674825</v>
      </c>
      <c r="EQ4" s="4">
        <v>665000</v>
      </c>
      <c r="ER4" s="4">
        <v>710000</v>
      </c>
      <c r="ES4" s="4">
        <v>714100</v>
      </c>
      <c r="ET4" s="4">
        <v>735000</v>
      </c>
      <c r="EU4" s="4">
        <v>770750</v>
      </c>
      <c r="EV4" s="4">
        <v>750000</v>
      </c>
      <c r="EW4" s="4">
        <v>730000</v>
      </c>
      <c r="EX4" s="4">
        <v>705000</v>
      </c>
      <c r="EY4" s="4">
        <v>710000</v>
      </c>
      <c r="EZ4" s="4">
        <v>710000</v>
      </c>
      <c r="FA4" s="4">
        <v>723600</v>
      </c>
      <c r="FB4" s="4">
        <v>719350</v>
      </c>
      <c r="FC4" s="4">
        <v>705000</v>
      </c>
      <c r="FD4" s="4">
        <v>725000</v>
      </c>
      <c r="FE4" s="4">
        <v>750000</v>
      </c>
    </row>
    <row r="5" spans="1:161" x14ac:dyDescent="0.35">
      <c r="A5" s="1" t="s">
        <v>2</v>
      </c>
      <c r="B5" s="4">
        <v>140000</v>
      </c>
      <c r="C5" s="4">
        <v>135000</v>
      </c>
      <c r="D5" s="4">
        <v>150000</v>
      </c>
      <c r="E5" s="4">
        <v>157000</v>
      </c>
      <c r="F5" s="4">
        <v>170000</v>
      </c>
      <c r="G5" s="4">
        <v>181000</v>
      </c>
      <c r="H5" s="4">
        <v>172000</v>
      </c>
      <c r="I5" s="4">
        <v>170000</v>
      </c>
      <c r="J5" s="4">
        <v>160000</v>
      </c>
      <c r="K5" s="4">
        <v>154000</v>
      </c>
      <c r="L5" s="4">
        <v>155000</v>
      </c>
      <c r="M5" s="4">
        <v>151000</v>
      </c>
      <c r="N5" s="4">
        <v>141000</v>
      </c>
      <c r="O5" s="4">
        <v>139062.5</v>
      </c>
      <c r="P5" s="4">
        <v>155000</v>
      </c>
      <c r="Q5" s="4">
        <v>173000</v>
      </c>
      <c r="R5" s="4">
        <v>184000</v>
      </c>
      <c r="S5" s="4">
        <v>207000</v>
      </c>
      <c r="T5" s="4">
        <v>202500</v>
      </c>
      <c r="U5" s="4">
        <v>198000</v>
      </c>
      <c r="V5" s="4">
        <v>185000</v>
      </c>
      <c r="W5" s="4">
        <v>175000</v>
      </c>
      <c r="X5" s="4">
        <v>170000</v>
      </c>
      <c r="Y5" s="4">
        <v>175000</v>
      </c>
      <c r="Z5" s="4">
        <v>164000</v>
      </c>
      <c r="AA5" s="4">
        <v>158000</v>
      </c>
      <c r="AB5" s="4">
        <v>176000</v>
      </c>
      <c r="AC5" s="4">
        <v>187500</v>
      </c>
      <c r="AD5" s="4">
        <v>210000</v>
      </c>
      <c r="AE5" s="4">
        <v>220000</v>
      </c>
      <c r="AF5" s="4">
        <v>220000</v>
      </c>
      <c r="AG5" s="4">
        <v>216625</v>
      </c>
      <c r="AH5" s="4">
        <v>197500</v>
      </c>
      <c r="AI5" s="4">
        <v>187135</v>
      </c>
      <c r="AJ5" s="4">
        <v>183000</v>
      </c>
      <c r="AK5" s="4">
        <v>184000</v>
      </c>
      <c r="AL5" s="4">
        <v>178000</v>
      </c>
      <c r="AM5" s="4">
        <v>172000</v>
      </c>
      <c r="AN5" s="4">
        <v>200000</v>
      </c>
      <c r="AO5" s="4">
        <v>210000</v>
      </c>
      <c r="AP5" s="4">
        <v>223000</v>
      </c>
      <c r="AQ5" s="4">
        <v>234000</v>
      </c>
      <c r="AR5" s="4">
        <v>228000</v>
      </c>
      <c r="AS5" s="4">
        <v>224000</v>
      </c>
      <c r="AT5" s="4">
        <v>210000</v>
      </c>
      <c r="AU5" s="4">
        <v>200000</v>
      </c>
      <c r="AV5" s="4">
        <v>197000</v>
      </c>
      <c r="AW5" s="4">
        <v>200000</v>
      </c>
      <c r="AX5" s="4">
        <v>190000</v>
      </c>
      <c r="AY5" s="4">
        <v>190000</v>
      </c>
      <c r="AZ5" s="4">
        <v>210000</v>
      </c>
      <c r="BA5" s="4">
        <v>231000</v>
      </c>
      <c r="BB5" s="4">
        <v>235000</v>
      </c>
      <c r="BC5" s="4">
        <v>246000</v>
      </c>
      <c r="BD5" s="4">
        <v>241000</v>
      </c>
      <c r="BE5" s="4">
        <v>235000</v>
      </c>
      <c r="BF5" s="4">
        <v>220000</v>
      </c>
      <c r="BG5" s="4">
        <v>220000</v>
      </c>
      <c r="BH5" s="4">
        <v>215000</v>
      </c>
      <c r="BI5" s="4">
        <v>215000</v>
      </c>
      <c r="BJ5" s="4">
        <v>208000</v>
      </c>
      <c r="BK5" s="4">
        <v>209375</v>
      </c>
      <c r="BL5" s="4">
        <v>234900</v>
      </c>
      <c r="BM5" s="4">
        <v>247000</v>
      </c>
      <c r="BN5" s="4">
        <v>250000</v>
      </c>
      <c r="BO5" s="4">
        <v>254900</v>
      </c>
      <c r="BP5" s="4">
        <v>250000</v>
      </c>
      <c r="BQ5" s="4">
        <v>240000</v>
      </c>
      <c r="BR5" s="4">
        <v>234000</v>
      </c>
      <c r="BS5" s="4">
        <v>225000</v>
      </c>
      <c r="BT5" s="4">
        <v>225000</v>
      </c>
      <c r="BU5" s="4">
        <v>227000</v>
      </c>
      <c r="BV5" s="4">
        <v>225000</v>
      </c>
      <c r="BW5" s="4">
        <v>230000</v>
      </c>
      <c r="BX5" s="4">
        <v>245000</v>
      </c>
      <c r="BY5" s="4">
        <v>252000</v>
      </c>
      <c r="BZ5" s="4">
        <v>255000</v>
      </c>
      <c r="CA5" s="4">
        <v>265000</v>
      </c>
      <c r="CB5" s="4">
        <v>255000</v>
      </c>
      <c r="CC5" s="4">
        <v>245000</v>
      </c>
      <c r="CD5" s="4">
        <v>240000</v>
      </c>
      <c r="CE5" s="4">
        <v>232000</v>
      </c>
      <c r="CF5" s="4">
        <v>235000</v>
      </c>
      <c r="CG5" s="4">
        <v>229000</v>
      </c>
      <c r="CH5" s="4">
        <v>225000</v>
      </c>
      <c r="CI5" s="4">
        <v>232750</v>
      </c>
      <c r="CJ5" s="4">
        <v>243000</v>
      </c>
      <c r="CK5" s="4">
        <v>255000</v>
      </c>
      <c r="CL5" s="4">
        <v>262000</v>
      </c>
      <c r="CM5" s="4">
        <v>265000</v>
      </c>
      <c r="CN5" s="4">
        <v>261667</v>
      </c>
      <c r="CO5" s="4">
        <v>254000</v>
      </c>
      <c r="CP5" s="4">
        <v>243000</v>
      </c>
      <c r="CQ5" s="4">
        <v>240000</v>
      </c>
      <c r="CR5" s="4">
        <v>242000</v>
      </c>
      <c r="CS5" s="4">
        <v>240000</v>
      </c>
      <c r="CT5" s="4">
        <v>234000</v>
      </c>
      <c r="CU5" s="4">
        <v>242000</v>
      </c>
      <c r="CV5" s="4">
        <v>265000</v>
      </c>
      <c r="CW5" s="4">
        <v>275000</v>
      </c>
      <c r="CX5" s="4">
        <v>265000</v>
      </c>
      <c r="CY5" s="4">
        <v>269000</v>
      </c>
      <c r="CZ5" s="4">
        <v>280000</v>
      </c>
      <c r="DA5" s="4">
        <v>285000</v>
      </c>
      <c r="DB5" s="4">
        <v>276500</v>
      </c>
      <c r="DC5" s="4">
        <v>275000</v>
      </c>
      <c r="DD5" s="4">
        <v>270000</v>
      </c>
      <c r="DE5" s="4">
        <v>269000</v>
      </c>
      <c r="DF5" s="4">
        <v>270000</v>
      </c>
      <c r="DG5" s="4">
        <v>274900</v>
      </c>
      <c r="DH5" s="4">
        <v>300000</v>
      </c>
      <c r="DI5" s="4">
        <v>312000</v>
      </c>
      <c r="DJ5" s="4">
        <v>315000</v>
      </c>
      <c r="DK5" s="4">
        <v>320000</v>
      </c>
      <c r="DL5" s="4">
        <v>312000</v>
      </c>
      <c r="DM5" s="4">
        <v>305000</v>
      </c>
      <c r="DN5" s="4">
        <v>294000</v>
      </c>
      <c r="DO5" s="4">
        <v>293000</v>
      </c>
      <c r="DP5" s="4">
        <v>293000</v>
      </c>
      <c r="DQ5" s="4">
        <v>290000</v>
      </c>
      <c r="DR5" s="4">
        <v>290000</v>
      </c>
      <c r="DS5" s="4">
        <v>292000</v>
      </c>
      <c r="DT5" s="4">
        <v>310000</v>
      </c>
      <c r="DU5" s="4">
        <v>327500</v>
      </c>
      <c r="DV5" s="4">
        <v>328705</v>
      </c>
      <c r="DW5" s="4">
        <v>340000</v>
      </c>
      <c r="DX5" s="4">
        <v>325000</v>
      </c>
      <c r="DY5" s="4">
        <v>310000</v>
      </c>
      <c r="DZ5" s="4">
        <v>305000</v>
      </c>
      <c r="EA5" s="4">
        <v>300000</v>
      </c>
      <c r="EB5" s="4">
        <v>295000</v>
      </c>
      <c r="EC5" s="4">
        <v>285000</v>
      </c>
      <c r="ED5" s="4">
        <v>285000</v>
      </c>
      <c r="EE5" s="4">
        <v>290000</v>
      </c>
      <c r="EF5" s="4">
        <v>309000</v>
      </c>
      <c r="EG5" s="4">
        <v>320000</v>
      </c>
      <c r="EH5" s="4">
        <v>330000</v>
      </c>
      <c r="EI5" s="4">
        <v>345000</v>
      </c>
      <c r="EJ5" s="4">
        <v>337500</v>
      </c>
      <c r="EK5" s="4">
        <v>335000</v>
      </c>
      <c r="EL5" s="4">
        <v>320000</v>
      </c>
      <c r="EM5" s="4">
        <v>315000</v>
      </c>
      <c r="EN5" s="4">
        <v>320000</v>
      </c>
      <c r="EO5" s="4">
        <v>306500</v>
      </c>
      <c r="EP5" s="4">
        <v>313000</v>
      </c>
      <c r="EQ5" s="4">
        <v>318000</v>
      </c>
      <c r="ER5" s="4">
        <v>339500</v>
      </c>
      <c r="ES5" s="4">
        <v>349250</v>
      </c>
      <c r="ET5" s="4">
        <v>355050</v>
      </c>
      <c r="EU5" s="4">
        <v>375000</v>
      </c>
      <c r="EV5" s="4">
        <v>365000</v>
      </c>
      <c r="EW5" s="4">
        <v>352000</v>
      </c>
      <c r="EX5" s="4">
        <v>350000</v>
      </c>
      <c r="EY5" s="4">
        <v>340000</v>
      </c>
      <c r="EZ5" s="4">
        <v>348575</v>
      </c>
      <c r="FA5" s="4">
        <v>340000</v>
      </c>
      <c r="FB5" s="4">
        <v>335000</v>
      </c>
      <c r="FC5" s="4">
        <v>345000</v>
      </c>
      <c r="FD5" s="4">
        <v>360000</v>
      </c>
      <c r="FE5" s="4">
        <v>370000</v>
      </c>
    </row>
    <row r="6" spans="1:161" x14ac:dyDescent="0.35">
      <c r="A6" s="1" t="s">
        <v>3</v>
      </c>
      <c r="B6" s="4">
        <v>290000</v>
      </c>
      <c r="C6" s="4">
        <v>300000</v>
      </c>
      <c r="D6" s="4">
        <v>310000</v>
      </c>
      <c r="E6" s="4">
        <v>315000</v>
      </c>
      <c r="F6" s="4">
        <v>320000</v>
      </c>
      <c r="G6" s="4">
        <v>330000</v>
      </c>
      <c r="H6" s="4">
        <v>335000</v>
      </c>
      <c r="I6" s="4">
        <v>337000</v>
      </c>
      <c r="J6" s="4">
        <v>348500</v>
      </c>
      <c r="K6" s="4">
        <v>345000</v>
      </c>
      <c r="L6" s="4">
        <v>350000</v>
      </c>
      <c r="M6" s="4">
        <v>353000</v>
      </c>
      <c r="N6" s="4">
        <v>340000</v>
      </c>
      <c r="O6" s="4">
        <v>360000</v>
      </c>
      <c r="P6" s="4">
        <v>389000</v>
      </c>
      <c r="Q6" s="4">
        <v>404000</v>
      </c>
      <c r="R6" s="4">
        <v>415750</v>
      </c>
      <c r="S6" s="4">
        <v>435000</v>
      </c>
      <c r="T6" s="4">
        <v>431000</v>
      </c>
      <c r="U6" s="4">
        <v>440000</v>
      </c>
      <c r="V6" s="4">
        <v>432500</v>
      </c>
      <c r="W6" s="4">
        <v>435000</v>
      </c>
      <c r="X6" s="4">
        <v>430000</v>
      </c>
      <c r="Y6" s="4">
        <v>439000</v>
      </c>
      <c r="Z6" s="4">
        <v>425000</v>
      </c>
      <c r="AA6" s="4">
        <v>432000</v>
      </c>
      <c r="AB6" s="4">
        <v>450000</v>
      </c>
      <c r="AC6" s="4">
        <v>458000</v>
      </c>
      <c r="AD6" s="4">
        <v>465000</v>
      </c>
      <c r="AE6" s="4">
        <v>465000</v>
      </c>
      <c r="AF6" s="4">
        <v>474000</v>
      </c>
      <c r="AG6" s="4">
        <v>479000</v>
      </c>
      <c r="AH6" s="4">
        <v>470000</v>
      </c>
      <c r="AI6" s="4">
        <v>475000</v>
      </c>
      <c r="AJ6" s="4">
        <v>465000</v>
      </c>
      <c r="AK6" s="4">
        <v>467000</v>
      </c>
      <c r="AL6" s="4">
        <v>465000</v>
      </c>
      <c r="AM6" s="4">
        <v>470000</v>
      </c>
      <c r="AN6" s="4">
        <v>480000</v>
      </c>
      <c r="AO6" s="4">
        <v>494500</v>
      </c>
      <c r="AP6" s="4">
        <v>494500</v>
      </c>
      <c r="AQ6" s="4">
        <v>507000</v>
      </c>
      <c r="AR6" s="4">
        <v>505000</v>
      </c>
      <c r="AS6" s="4">
        <v>510000</v>
      </c>
      <c r="AT6" s="4">
        <v>499000</v>
      </c>
      <c r="AU6" s="4">
        <v>498786</v>
      </c>
      <c r="AV6" s="4">
        <v>496000</v>
      </c>
      <c r="AW6" s="4">
        <v>510000</v>
      </c>
      <c r="AX6" s="4">
        <v>500000</v>
      </c>
      <c r="AY6" s="4">
        <v>500000</v>
      </c>
      <c r="AZ6" s="4">
        <v>518000</v>
      </c>
      <c r="BA6" s="4">
        <v>530000</v>
      </c>
      <c r="BB6" s="4">
        <v>540000</v>
      </c>
      <c r="BC6" s="4">
        <v>540000</v>
      </c>
      <c r="BD6" s="4">
        <v>540250</v>
      </c>
      <c r="BE6" s="4">
        <v>545000</v>
      </c>
      <c r="BF6" s="4">
        <v>535000</v>
      </c>
      <c r="BG6" s="4">
        <v>540000</v>
      </c>
      <c r="BH6" s="4">
        <v>545000</v>
      </c>
      <c r="BI6" s="4">
        <v>535000</v>
      </c>
      <c r="BJ6" s="4">
        <v>540000</v>
      </c>
      <c r="BK6" s="4">
        <v>540000</v>
      </c>
      <c r="BL6" s="4">
        <v>555000</v>
      </c>
      <c r="BM6" s="4">
        <v>560000</v>
      </c>
      <c r="BN6" s="4">
        <v>577000</v>
      </c>
      <c r="BO6" s="4">
        <v>585000</v>
      </c>
      <c r="BP6" s="4">
        <v>589000</v>
      </c>
      <c r="BQ6" s="4">
        <v>590000</v>
      </c>
      <c r="BR6" s="4">
        <v>589000</v>
      </c>
      <c r="BS6" s="4">
        <v>576000</v>
      </c>
      <c r="BT6" s="4">
        <v>588000</v>
      </c>
      <c r="BU6" s="4">
        <v>585000</v>
      </c>
      <c r="BV6" s="4">
        <v>575000</v>
      </c>
      <c r="BW6" s="4">
        <v>595000</v>
      </c>
      <c r="BX6" s="4">
        <v>601000</v>
      </c>
      <c r="BY6" s="4">
        <v>610000</v>
      </c>
      <c r="BZ6" s="4">
        <v>629500</v>
      </c>
      <c r="CA6" s="4">
        <v>631750</v>
      </c>
      <c r="CB6" s="4">
        <v>626000</v>
      </c>
      <c r="CC6" s="4">
        <v>627000</v>
      </c>
      <c r="CD6" s="4">
        <v>615000</v>
      </c>
      <c r="CE6" s="4">
        <v>611000</v>
      </c>
      <c r="CF6" s="4">
        <v>621000</v>
      </c>
      <c r="CG6" s="4">
        <v>600000</v>
      </c>
      <c r="CH6" s="4">
        <v>590500</v>
      </c>
      <c r="CI6" s="4">
        <v>600000</v>
      </c>
      <c r="CJ6" s="4">
        <v>620000</v>
      </c>
      <c r="CK6" s="4">
        <v>625500</v>
      </c>
      <c r="CL6" s="4">
        <v>625000</v>
      </c>
      <c r="CM6" s="4">
        <v>635000</v>
      </c>
      <c r="CN6" s="4">
        <v>650000</v>
      </c>
      <c r="CO6" s="4">
        <v>635000</v>
      </c>
      <c r="CP6" s="4">
        <v>640000</v>
      </c>
      <c r="CQ6" s="4">
        <v>640000</v>
      </c>
      <c r="CR6" s="4">
        <v>639000</v>
      </c>
      <c r="CS6" s="4">
        <v>649000</v>
      </c>
      <c r="CT6" s="4">
        <v>635000</v>
      </c>
      <c r="CU6" s="4">
        <v>635000</v>
      </c>
      <c r="CV6" s="4">
        <v>660000</v>
      </c>
      <c r="CW6" s="4">
        <v>650000</v>
      </c>
      <c r="CX6" s="4">
        <v>635000</v>
      </c>
      <c r="CY6" s="4">
        <v>655000</v>
      </c>
      <c r="CZ6" s="4">
        <v>700000</v>
      </c>
      <c r="DA6" s="4">
        <v>710000</v>
      </c>
      <c r="DB6" s="4">
        <v>730000</v>
      </c>
      <c r="DC6" s="4">
        <v>735000</v>
      </c>
      <c r="DD6" s="4">
        <v>718000</v>
      </c>
      <c r="DE6" s="4">
        <v>730000</v>
      </c>
      <c r="DF6" s="4">
        <v>720750</v>
      </c>
      <c r="DG6" s="4">
        <v>745000</v>
      </c>
      <c r="DH6" s="4">
        <v>775000</v>
      </c>
      <c r="DI6" s="4">
        <v>792000</v>
      </c>
      <c r="DJ6" s="4">
        <v>810000</v>
      </c>
      <c r="DK6" s="4">
        <v>828000</v>
      </c>
      <c r="DL6" s="4">
        <v>820000</v>
      </c>
      <c r="DM6" s="4">
        <v>825000</v>
      </c>
      <c r="DN6" s="4">
        <v>820000</v>
      </c>
      <c r="DO6" s="4">
        <v>810000</v>
      </c>
      <c r="DP6" s="4">
        <v>819000</v>
      </c>
      <c r="DQ6" s="4">
        <v>840000</v>
      </c>
      <c r="DR6" s="4">
        <v>825000</v>
      </c>
      <c r="DS6" s="4">
        <v>840000</v>
      </c>
      <c r="DT6" s="4">
        <v>875000</v>
      </c>
      <c r="DU6" s="4">
        <v>900000</v>
      </c>
      <c r="DV6" s="4">
        <v>900000</v>
      </c>
      <c r="DW6" s="4">
        <v>890000</v>
      </c>
      <c r="DX6" s="4">
        <v>860000</v>
      </c>
      <c r="DY6" s="4">
        <v>845000</v>
      </c>
      <c r="DZ6" s="4">
        <v>840000</v>
      </c>
      <c r="EA6" s="4">
        <v>825000</v>
      </c>
      <c r="EB6" s="4">
        <v>810000</v>
      </c>
      <c r="EC6" s="4">
        <v>797750</v>
      </c>
      <c r="ED6" s="4">
        <v>798000</v>
      </c>
      <c r="EE6" s="4">
        <v>795000</v>
      </c>
      <c r="EF6" s="4">
        <v>820000</v>
      </c>
      <c r="EG6" s="4">
        <v>829000</v>
      </c>
      <c r="EH6" s="4">
        <v>840000</v>
      </c>
      <c r="EI6" s="4">
        <v>860000</v>
      </c>
      <c r="EJ6" s="4">
        <v>860000</v>
      </c>
      <c r="EK6" s="4">
        <v>870000</v>
      </c>
      <c r="EL6" s="4">
        <v>870000</v>
      </c>
      <c r="EM6" s="4">
        <v>880000</v>
      </c>
      <c r="EN6" s="4">
        <v>875000</v>
      </c>
      <c r="EO6" s="4">
        <v>850000</v>
      </c>
      <c r="EP6" s="4">
        <v>842000</v>
      </c>
      <c r="EQ6" s="4">
        <v>875000</v>
      </c>
      <c r="ER6" s="4">
        <v>875000</v>
      </c>
      <c r="ES6" s="4">
        <v>900000</v>
      </c>
      <c r="ET6" s="4">
        <v>906692</v>
      </c>
      <c r="EU6" s="4">
        <v>925000</v>
      </c>
      <c r="EV6" s="4">
        <v>920000</v>
      </c>
      <c r="EW6" s="4">
        <v>900000</v>
      </c>
      <c r="EX6" s="4">
        <v>885000</v>
      </c>
      <c r="EY6" s="4">
        <v>900000</v>
      </c>
      <c r="EZ6" s="4">
        <v>899000</v>
      </c>
      <c r="FA6" s="4">
        <v>905000</v>
      </c>
      <c r="FB6" s="4">
        <v>885000</v>
      </c>
      <c r="FC6" s="4">
        <v>920000</v>
      </c>
      <c r="FD6" s="4">
        <v>925000</v>
      </c>
      <c r="FE6" s="4">
        <v>905000</v>
      </c>
    </row>
    <row r="7" spans="1:161" x14ac:dyDescent="0.35">
      <c r="A7" s="1" t="s">
        <v>4</v>
      </c>
      <c r="B7" s="4">
        <v>133900</v>
      </c>
      <c r="C7" s="4">
        <v>135000</v>
      </c>
      <c r="D7" s="4">
        <v>138000</v>
      </c>
      <c r="E7" s="4">
        <v>152750</v>
      </c>
      <c r="F7" s="4">
        <v>167000</v>
      </c>
      <c r="G7" s="4">
        <v>175000</v>
      </c>
      <c r="H7" s="4">
        <v>170075.5</v>
      </c>
      <c r="I7" s="4">
        <v>165000</v>
      </c>
      <c r="J7" s="4">
        <v>149900</v>
      </c>
      <c r="K7" s="4">
        <v>150000</v>
      </c>
      <c r="L7" s="4">
        <v>150000</v>
      </c>
      <c r="M7" s="4">
        <v>152000</v>
      </c>
      <c r="N7" s="4">
        <v>136400</v>
      </c>
      <c r="O7" s="4">
        <v>139900</v>
      </c>
      <c r="P7" s="4">
        <v>155000</v>
      </c>
      <c r="Q7" s="4">
        <v>145750</v>
      </c>
      <c r="R7" s="4">
        <v>170000</v>
      </c>
      <c r="S7" s="4">
        <v>185000</v>
      </c>
      <c r="T7" s="4">
        <v>175000</v>
      </c>
      <c r="U7" s="4">
        <v>169950</v>
      </c>
      <c r="V7" s="4">
        <v>156000</v>
      </c>
      <c r="W7" s="4">
        <v>150000</v>
      </c>
      <c r="X7" s="4">
        <v>152000</v>
      </c>
      <c r="Y7" s="4">
        <v>151125</v>
      </c>
      <c r="Z7" s="4">
        <v>147500</v>
      </c>
      <c r="AA7" s="4">
        <v>144000</v>
      </c>
      <c r="AB7" s="4">
        <v>149900</v>
      </c>
      <c r="AC7" s="4">
        <v>149900</v>
      </c>
      <c r="AD7" s="4">
        <v>165000</v>
      </c>
      <c r="AE7" s="4">
        <v>175000</v>
      </c>
      <c r="AF7" s="4">
        <v>170000</v>
      </c>
      <c r="AG7" s="4">
        <v>172000</v>
      </c>
      <c r="AH7" s="4">
        <v>150000</v>
      </c>
      <c r="AI7" s="4">
        <v>150000</v>
      </c>
      <c r="AJ7" s="4">
        <v>152000</v>
      </c>
      <c r="AK7" s="4">
        <v>150000</v>
      </c>
      <c r="AL7" s="4">
        <v>145000</v>
      </c>
      <c r="AM7" s="4">
        <v>134700</v>
      </c>
      <c r="AN7" s="4">
        <v>152500</v>
      </c>
      <c r="AO7" s="4">
        <v>159900</v>
      </c>
      <c r="AP7" s="4">
        <v>168600</v>
      </c>
      <c r="AQ7" s="4">
        <v>189000</v>
      </c>
      <c r="AR7" s="4">
        <v>179950</v>
      </c>
      <c r="AS7" s="4">
        <v>172500</v>
      </c>
      <c r="AT7" s="4">
        <v>158950</v>
      </c>
      <c r="AU7" s="4">
        <v>163000</v>
      </c>
      <c r="AV7" s="4">
        <v>150000</v>
      </c>
      <c r="AW7" s="4">
        <v>160000</v>
      </c>
      <c r="AX7" s="4">
        <v>152250</v>
      </c>
      <c r="AY7" s="4">
        <v>148200</v>
      </c>
      <c r="AZ7" s="4">
        <v>160000</v>
      </c>
      <c r="BA7" s="4">
        <v>171000</v>
      </c>
      <c r="BB7" s="4">
        <v>190000</v>
      </c>
      <c r="BC7" s="4">
        <v>195000</v>
      </c>
      <c r="BD7" s="4">
        <v>185000</v>
      </c>
      <c r="BE7" s="4">
        <v>181000</v>
      </c>
      <c r="BF7" s="4">
        <v>172000</v>
      </c>
      <c r="BG7" s="4">
        <v>169000</v>
      </c>
      <c r="BH7" s="4">
        <v>171250</v>
      </c>
      <c r="BI7" s="4">
        <v>176000</v>
      </c>
      <c r="BJ7" s="4">
        <v>172000</v>
      </c>
      <c r="BK7" s="4">
        <v>161000</v>
      </c>
      <c r="BL7" s="4">
        <v>175000</v>
      </c>
      <c r="BM7" s="4">
        <v>189950</v>
      </c>
      <c r="BN7" s="4">
        <v>199900</v>
      </c>
      <c r="BO7" s="4">
        <v>213000</v>
      </c>
      <c r="BP7" s="4">
        <v>205000</v>
      </c>
      <c r="BQ7" s="4">
        <v>189900</v>
      </c>
      <c r="BR7" s="4">
        <v>185000</v>
      </c>
      <c r="BS7" s="4">
        <v>187000</v>
      </c>
      <c r="BT7" s="4">
        <v>185000</v>
      </c>
      <c r="BU7" s="4">
        <v>189900</v>
      </c>
      <c r="BV7" s="4">
        <v>183950</v>
      </c>
      <c r="BW7" s="4">
        <v>175000</v>
      </c>
      <c r="BX7" s="4">
        <v>197475</v>
      </c>
      <c r="BY7" s="4">
        <v>203500</v>
      </c>
      <c r="BZ7" s="4">
        <v>210000</v>
      </c>
      <c r="CA7" s="4">
        <v>215000</v>
      </c>
      <c r="CB7" s="4">
        <v>208450</v>
      </c>
      <c r="CC7" s="4">
        <v>209000</v>
      </c>
      <c r="CD7" s="4">
        <v>199900</v>
      </c>
      <c r="CE7" s="4">
        <v>195700</v>
      </c>
      <c r="CF7" s="4">
        <v>195000</v>
      </c>
      <c r="CG7" s="4">
        <v>189000</v>
      </c>
      <c r="CH7" s="4">
        <v>185000</v>
      </c>
      <c r="CI7" s="4">
        <v>184900</v>
      </c>
      <c r="CJ7" s="4">
        <v>199950</v>
      </c>
      <c r="CK7" s="4">
        <v>210000</v>
      </c>
      <c r="CL7" s="4">
        <v>217000</v>
      </c>
      <c r="CM7" s="4">
        <v>235000</v>
      </c>
      <c r="CN7" s="4">
        <v>225000</v>
      </c>
      <c r="CO7" s="4">
        <v>222000</v>
      </c>
      <c r="CP7" s="4">
        <v>200000</v>
      </c>
      <c r="CQ7" s="4">
        <v>200000</v>
      </c>
      <c r="CR7" s="4">
        <v>216000</v>
      </c>
      <c r="CS7" s="4">
        <v>209900</v>
      </c>
      <c r="CT7" s="4">
        <v>208323</v>
      </c>
      <c r="CU7" s="4">
        <v>215000</v>
      </c>
      <c r="CV7" s="4">
        <v>235000</v>
      </c>
      <c r="CW7" s="4">
        <v>246000</v>
      </c>
      <c r="CX7" s="4">
        <v>232500</v>
      </c>
      <c r="CY7" s="4">
        <v>250000</v>
      </c>
      <c r="CZ7" s="4">
        <v>246000</v>
      </c>
      <c r="DA7" s="4">
        <v>245000</v>
      </c>
      <c r="DB7" s="4">
        <v>242750</v>
      </c>
      <c r="DC7" s="4">
        <v>237000</v>
      </c>
      <c r="DD7" s="4">
        <v>245000</v>
      </c>
      <c r="DE7" s="4">
        <v>240000</v>
      </c>
      <c r="DF7" s="4">
        <v>235000</v>
      </c>
      <c r="DG7" s="4">
        <v>235250</v>
      </c>
      <c r="DH7" s="4">
        <v>258000</v>
      </c>
      <c r="DI7" s="4">
        <v>265000</v>
      </c>
      <c r="DJ7" s="4">
        <v>266800</v>
      </c>
      <c r="DK7" s="4">
        <v>280000</v>
      </c>
      <c r="DL7" s="4">
        <v>275000</v>
      </c>
      <c r="DM7" s="4">
        <v>270000</v>
      </c>
      <c r="DN7" s="4">
        <v>260000</v>
      </c>
      <c r="DO7" s="4">
        <v>260000</v>
      </c>
      <c r="DP7" s="4">
        <v>265000</v>
      </c>
      <c r="DQ7" s="4">
        <v>256000</v>
      </c>
      <c r="DR7" s="4">
        <v>250000</v>
      </c>
      <c r="DS7" s="4">
        <v>250000</v>
      </c>
      <c r="DT7" s="4">
        <v>265000</v>
      </c>
      <c r="DU7" s="4">
        <v>275000</v>
      </c>
      <c r="DV7" s="4">
        <v>286500</v>
      </c>
      <c r="DW7" s="4">
        <v>297000</v>
      </c>
      <c r="DX7" s="4">
        <v>280000</v>
      </c>
      <c r="DY7" s="4">
        <v>275000</v>
      </c>
      <c r="DZ7" s="4">
        <v>259250</v>
      </c>
      <c r="EA7" s="4">
        <v>256000</v>
      </c>
      <c r="EB7" s="4">
        <v>260000</v>
      </c>
      <c r="EC7" s="4">
        <v>257250</v>
      </c>
      <c r="ED7" s="4">
        <v>240000</v>
      </c>
      <c r="EE7" s="4">
        <v>235000</v>
      </c>
      <c r="EF7" s="4">
        <v>260000</v>
      </c>
      <c r="EG7" s="4">
        <v>262500</v>
      </c>
      <c r="EH7" s="4">
        <v>275000</v>
      </c>
      <c r="EI7" s="4">
        <v>285000</v>
      </c>
      <c r="EJ7" s="4">
        <v>282000</v>
      </c>
      <c r="EK7" s="4">
        <v>275000</v>
      </c>
      <c r="EL7" s="4">
        <v>270000</v>
      </c>
      <c r="EM7" s="4">
        <v>265000</v>
      </c>
      <c r="EN7" s="4">
        <v>235000</v>
      </c>
      <c r="EO7" s="4">
        <v>250000</v>
      </c>
      <c r="EP7" s="4">
        <v>260000</v>
      </c>
      <c r="EQ7" s="4">
        <v>254900</v>
      </c>
      <c r="ER7" s="4">
        <v>270000</v>
      </c>
      <c r="ES7" s="4">
        <v>275000</v>
      </c>
      <c r="ET7" s="4">
        <v>280000</v>
      </c>
      <c r="EU7" s="4">
        <v>302062.5</v>
      </c>
      <c r="EV7" s="4">
        <v>300000</v>
      </c>
      <c r="EW7" s="4">
        <v>298000</v>
      </c>
      <c r="EX7" s="4">
        <v>275000</v>
      </c>
      <c r="EY7" s="4">
        <v>280000</v>
      </c>
      <c r="EZ7" s="4">
        <v>280000</v>
      </c>
      <c r="FA7" s="4">
        <v>280000</v>
      </c>
      <c r="FB7" s="4">
        <v>260000</v>
      </c>
      <c r="FC7" s="4">
        <v>273500</v>
      </c>
      <c r="FD7" s="4">
        <v>285000</v>
      </c>
      <c r="FE7" s="4">
        <v>290000</v>
      </c>
    </row>
    <row r="8" spans="1:161" x14ac:dyDescent="0.35">
      <c r="A8" s="1" t="s">
        <v>5</v>
      </c>
      <c r="B8" s="4">
        <v>254450</v>
      </c>
      <c r="C8" s="4">
        <v>260000</v>
      </c>
      <c r="D8" s="4">
        <v>272338.5</v>
      </c>
      <c r="E8" s="4">
        <v>290000</v>
      </c>
      <c r="F8" s="4">
        <v>298500</v>
      </c>
      <c r="G8" s="4">
        <v>310000</v>
      </c>
      <c r="H8" s="4">
        <v>309950</v>
      </c>
      <c r="I8" s="4">
        <v>312000</v>
      </c>
      <c r="J8" s="4">
        <v>313055</v>
      </c>
      <c r="K8" s="4">
        <v>308500</v>
      </c>
      <c r="L8" s="4">
        <v>319925</v>
      </c>
      <c r="M8" s="4">
        <v>310000</v>
      </c>
      <c r="N8" s="4">
        <v>289950</v>
      </c>
      <c r="O8" s="4">
        <v>309050</v>
      </c>
      <c r="P8" s="4">
        <v>323000</v>
      </c>
      <c r="Q8" s="4">
        <v>329000</v>
      </c>
      <c r="R8" s="4">
        <v>348888</v>
      </c>
      <c r="S8" s="4">
        <v>349990</v>
      </c>
      <c r="T8" s="4">
        <v>362801</v>
      </c>
      <c r="U8" s="4">
        <v>355000</v>
      </c>
      <c r="V8" s="4">
        <v>354250</v>
      </c>
      <c r="W8" s="4">
        <v>350000</v>
      </c>
      <c r="X8" s="4">
        <v>344150</v>
      </c>
      <c r="Y8" s="4">
        <v>350000</v>
      </c>
      <c r="Z8" s="4">
        <v>329974.5</v>
      </c>
      <c r="AA8" s="4">
        <v>348122.5</v>
      </c>
      <c r="AB8" s="4">
        <v>342992.5</v>
      </c>
      <c r="AC8" s="4">
        <v>355000</v>
      </c>
      <c r="AD8" s="4">
        <v>365000</v>
      </c>
      <c r="AE8" s="4">
        <v>385000</v>
      </c>
      <c r="AF8" s="4">
        <v>378800</v>
      </c>
      <c r="AG8" s="4">
        <v>370466.5</v>
      </c>
      <c r="AH8" s="4">
        <v>379975</v>
      </c>
      <c r="AI8" s="4">
        <v>368750</v>
      </c>
      <c r="AJ8" s="4">
        <v>375000</v>
      </c>
      <c r="AK8" s="4">
        <v>366500</v>
      </c>
      <c r="AL8" s="4">
        <v>360000</v>
      </c>
      <c r="AM8" s="4">
        <v>358948</v>
      </c>
      <c r="AN8" s="4">
        <v>385000</v>
      </c>
      <c r="AO8" s="4">
        <v>400000</v>
      </c>
      <c r="AP8" s="4">
        <v>396780</v>
      </c>
      <c r="AQ8" s="4">
        <v>415000</v>
      </c>
      <c r="AR8" s="4">
        <v>410000</v>
      </c>
      <c r="AS8" s="4">
        <v>412500</v>
      </c>
      <c r="AT8" s="4">
        <v>399950</v>
      </c>
      <c r="AU8" s="4">
        <v>405000</v>
      </c>
      <c r="AV8" s="4">
        <v>404395</v>
      </c>
      <c r="AW8" s="4">
        <v>400000</v>
      </c>
      <c r="AX8" s="4">
        <v>408550</v>
      </c>
      <c r="AY8" s="4">
        <v>405000</v>
      </c>
      <c r="AZ8" s="4">
        <v>423250</v>
      </c>
      <c r="BA8" s="4">
        <v>430000</v>
      </c>
      <c r="BB8" s="4">
        <v>440000</v>
      </c>
      <c r="BC8" s="4">
        <v>463000</v>
      </c>
      <c r="BD8" s="4">
        <v>450000</v>
      </c>
      <c r="BE8" s="4">
        <v>450000</v>
      </c>
      <c r="BF8" s="4">
        <v>449950</v>
      </c>
      <c r="BG8" s="4">
        <v>442000</v>
      </c>
      <c r="BH8" s="4">
        <v>455000</v>
      </c>
      <c r="BI8" s="4">
        <v>460000</v>
      </c>
      <c r="BJ8" s="4">
        <v>444475</v>
      </c>
      <c r="BK8" s="4">
        <v>459950</v>
      </c>
      <c r="BL8" s="4">
        <v>483174</v>
      </c>
      <c r="BM8" s="4">
        <v>500000</v>
      </c>
      <c r="BN8" s="4">
        <v>509950</v>
      </c>
      <c r="BO8" s="4">
        <v>524900</v>
      </c>
      <c r="BP8" s="4">
        <v>529500</v>
      </c>
      <c r="BQ8" s="4">
        <v>520000</v>
      </c>
      <c r="BR8" s="4">
        <v>510000</v>
      </c>
      <c r="BS8" s="4">
        <v>510000</v>
      </c>
      <c r="BT8" s="4">
        <v>525000</v>
      </c>
      <c r="BU8" s="4">
        <v>529950</v>
      </c>
      <c r="BV8" s="4">
        <v>512000</v>
      </c>
      <c r="BW8" s="4">
        <v>530000</v>
      </c>
      <c r="BX8" s="4">
        <v>559950</v>
      </c>
      <c r="BY8" s="4">
        <v>580000</v>
      </c>
      <c r="BZ8" s="4">
        <v>585000</v>
      </c>
      <c r="CA8" s="4">
        <v>582950</v>
      </c>
      <c r="CB8" s="4">
        <v>575000</v>
      </c>
      <c r="CC8" s="4">
        <v>550000</v>
      </c>
      <c r="CD8" s="4">
        <v>545000</v>
      </c>
      <c r="CE8" s="4">
        <v>550000</v>
      </c>
      <c r="CF8" s="4">
        <v>549974.5</v>
      </c>
      <c r="CG8" s="4">
        <v>538000</v>
      </c>
      <c r="CH8" s="4">
        <v>520050</v>
      </c>
      <c r="CI8" s="4">
        <v>545000</v>
      </c>
      <c r="CJ8" s="4">
        <v>560000</v>
      </c>
      <c r="CK8" s="4">
        <v>571000</v>
      </c>
      <c r="CL8" s="4">
        <v>590060</v>
      </c>
      <c r="CM8" s="4">
        <v>580000</v>
      </c>
      <c r="CN8" s="4">
        <v>560000</v>
      </c>
      <c r="CO8" s="4">
        <v>559950</v>
      </c>
      <c r="CP8" s="4">
        <v>539997.5</v>
      </c>
      <c r="CQ8" s="4">
        <v>560000</v>
      </c>
      <c r="CR8" s="4">
        <v>555000</v>
      </c>
      <c r="CS8" s="4">
        <v>570000</v>
      </c>
      <c r="CT8" s="4">
        <v>550000</v>
      </c>
      <c r="CU8" s="4">
        <v>575000</v>
      </c>
      <c r="CV8" s="4">
        <v>592500</v>
      </c>
      <c r="CW8" s="4">
        <v>600000</v>
      </c>
      <c r="CX8" s="4">
        <v>583000</v>
      </c>
      <c r="CY8" s="4">
        <v>614900</v>
      </c>
      <c r="CZ8" s="4">
        <v>621720</v>
      </c>
      <c r="DA8" s="4">
        <v>630000</v>
      </c>
      <c r="DB8" s="4">
        <v>639950</v>
      </c>
      <c r="DC8" s="4">
        <v>635000</v>
      </c>
      <c r="DD8" s="4">
        <v>630000</v>
      </c>
      <c r="DE8" s="4">
        <v>624997.5</v>
      </c>
      <c r="DF8" s="4">
        <v>626000</v>
      </c>
      <c r="DG8" s="4">
        <v>655000</v>
      </c>
      <c r="DH8" s="4">
        <v>700000</v>
      </c>
      <c r="DI8" s="4">
        <v>720000</v>
      </c>
      <c r="DJ8" s="4">
        <v>740000</v>
      </c>
      <c r="DK8" s="4">
        <v>741787.5</v>
      </c>
      <c r="DL8" s="4">
        <v>749970</v>
      </c>
      <c r="DM8" s="4">
        <v>730000</v>
      </c>
      <c r="DN8" s="4">
        <v>715000</v>
      </c>
      <c r="DO8" s="4">
        <v>725838</v>
      </c>
      <c r="DP8" s="4">
        <v>720000</v>
      </c>
      <c r="DQ8" s="4">
        <v>730001</v>
      </c>
      <c r="DR8" s="4">
        <v>720000</v>
      </c>
      <c r="DS8" s="4">
        <v>751000</v>
      </c>
      <c r="DT8" s="4">
        <v>825000</v>
      </c>
      <c r="DU8" s="4">
        <v>851000</v>
      </c>
      <c r="DV8" s="4">
        <v>851000</v>
      </c>
      <c r="DW8" s="4">
        <v>825000</v>
      </c>
      <c r="DX8" s="4">
        <v>796000</v>
      </c>
      <c r="DY8" s="4">
        <v>779890</v>
      </c>
      <c r="DZ8" s="4">
        <v>765000</v>
      </c>
      <c r="EA8" s="4">
        <v>766377.5</v>
      </c>
      <c r="EB8" s="4">
        <v>735000</v>
      </c>
      <c r="EC8" s="4">
        <v>710000</v>
      </c>
      <c r="ED8" s="4">
        <v>720000</v>
      </c>
      <c r="EE8" s="4">
        <v>710000</v>
      </c>
      <c r="EF8" s="4">
        <v>740000</v>
      </c>
      <c r="EG8" s="4">
        <v>774995</v>
      </c>
      <c r="EH8" s="4">
        <v>800000</v>
      </c>
      <c r="EI8" s="4">
        <v>800000</v>
      </c>
      <c r="EJ8" s="4">
        <v>780000</v>
      </c>
      <c r="EK8" s="4">
        <v>789950</v>
      </c>
      <c r="EL8" s="4">
        <v>770000</v>
      </c>
      <c r="EM8" s="4">
        <v>771000</v>
      </c>
      <c r="EN8" s="4">
        <v>775000</v>
      </c>
      <c r="EO8" s="4">
        <v>750000</v>
      </c>
      <c r="EP8" s="4">
        <v>749000</v>
      </c>
      <c r="EQ8" s="4">
        <v>798000</v>
      </c>
      <c r="ER8" s="4">
        <v>825000</v>
      </c>
      <c r="ES8" s="4">
        <v>850000</v>
      </c>
      <c r="ET8" s="4">
        <v>860000</v>
      </c>
      <c r="EU8" s="4">
        <v>850000</v>
      </c>
      <c r="EV8" s="4">
        <v>850000</v>
      </c>
      <c r="EW8" s="4">
        <v>827278.5</v>
      </c>
      <c r="EX8" s="4">
        <v>825000</v>
      </c>
      <c r="EY8" s="4">
        <v>841210</v>
      </c>
      <c r="EZ8" s="4">
        <v>815000</v>
      </c>
      <c r="FA8" s="4">
        <v>789000</v>
      </c>
      <c r="FB8" s="4">
        <v>775000</v>
      </c>
      <c r="FC8" s="4">
        <v>800000</v>
      </c>
      <c r="FD8" s="4">
        <v>830000</v>
      </c>
      <c r="FE8" s="4">
        <v>850000</v>
      </c>
    </row>
    <row r="9" spans="1:161" x14ac:dyDescent="0.35">
      <c r="A9" s="1" t="s">
        <v>6</v>
      </c>
      <c r="B9" s="4">
        <v>277950</v>
      </c>
      <c r="C9" s="4">
        <v>276000</v>
      </c>
      <c r="D9" s="4">
        <v>306365</v>
      </c>
      <c r="E9" s="4">
        <v>323000</v>
      </c>
      <c r="F9" s="4">
        <v>337166.5</v>
      </c>
      <c r="G9" s="4">
        <v>349999</v>
      </c>
      <c r="H9" s="4">
        <v>340000</v>
      </c>
      <c r="I9" s="4">
        <v>335000</v>
      </c>
      <c r="J9" s="4">
        <v>319400</v>
      </c>
      <c r="K9" s="4">
        <v>320000</v>
      </c>
      <c r="L9" s="4">
        <v>330000</v>
      </c>
      <c r="M9" s="4">
        <v>325000</v>
      </c>
      <c r="N9" s="4">
        <v>300000</v>
      </c>
      <c r="O9" s="4">
        <v>315000</v>
      </c>
      <c r="P9" s="4">
        <v>336000</v>
      </c>
      <c r="Q9" s="4">
        <v>352500</v>
      </c>
      <c r="R9" s="4">
        <v>370000</v>
      </c>
      <c r="S9" s="4">
        <v>388000</v>
      </c>
      <c r="T9" s="4">
        <v>370000</v>
      </c>
      <c r="U9" s="4">
        <v>364900</v>
      </c>
      <c r="V9" s="4">
        <v>345000</v>
      </c>
      <c r="W9" s="4">
        <v>340250</v>
      </c>
      <c r="X9" s="4">
        <v>345000</v>
      </c>
      <c r="Y9" s="4">
        <v>352786</v>
      </c>
      <c r="Z9" s="4">
        <v>329450</v>
      </c>
      <c r="AA9" s="4">
        <v>337000</v>
      </c>
      <c r="AB9" s="4">
        <v>345000</v>
      </c>
      <c r="AC9" s="4">
        <v>365000</v>
      </c>
      <c r="AD9" s="4">
        <v>375000</v>
      </c>
      <c r="AE9" s="4">
        <v>387946</v>
      </c>
      <c r="AF9" s="4">
        <v>375000</v>
      </c>
      <c r="AG9" s="4">
        <v>367445</v>
      </c>
      <c r="AH9" s="4">
        <v>350000</v>
      </c>
      <c r="AI9" s="4">
        <v>355000</v>
      </c>
      <c r="AJ9" s="4">
        <v>355200</v>
      </c>
      <c r="AK9" s="4">
        <v>369500</v>
      </c>
      <c r="AL9" s="4">
        <v>340000</v>
      </c>
      <c r="AM9" s="4">
        <v>352500</v>
      </c>
      <c r="AN9" s="4">
        <v>357000</v>
      </c>
      <c r="AO9" s="4">
        <v>368500</v>
      </c>
      <c r="AP9" s="4">
        <v>385000</v>
      </c>
      <c r="AQ9" s="4">
        <v>389900</v>
      </c>
      <c r="AR9" s="4">
        <v>375000</v>
      </c>
      <c r="AS9" s="4">
        <v>367000</v>
      </c>
      <c r="AT9" s="4">
        <v>350000</v>
      </c>
      <c r="AU9" s="4">
        <v>353751.5</v>
      </c>
      <c r="AV9" s="4">
        <v>360000</v>
      </c>
      <c r="AW9" s="4">
        <v>350000</v>
      </c>
      <c r="AX9" s="4">
        <v>345000</v>
      </c>
      <c r="AY9" s="4">
        <v>341000</v>
      </c>
      <c r="AZ9" s="4">
        <v>360000</v>
      </c>
      <c r="BA9" s="4">
        <v>371500</v>
      </c>
      <c r="BB9" s="4">
        <v>385000</v>
      </c>
      <c r="BC9" s="4">
        <v>391000</v>
      </c>
      <c r="BD9" s="4">
        <v>380000</v>
      </c>
      <c r="BE9" s="4">
        <v>372990</v>
      </c>
      <c r="BF9" s="4">
        <v>362416.5</v>
      </c>
      <c r="BG9" s="4">
        <v>360000</v>
      </c>
      <c r="BH9" s="4">
        <v>370000</v>
      </c>
      <c r="BI9" s="4">
        <v>372000</v>
      </c>
      <c r="BJ9" s="4">
        <v>356195</v>
      </c>
      <c r="BK9" s="4">
        <v>360000</v>
      </c>
      <c r="BL9" s="4">
        <v>370000</v>
      </c>
      <c r="BM9" s="4">
        <v>390000</v>
      </c>
      <c r="BN9" s="4">
        <v>399999</v>
      </c>
      <c r="BO9" s="4">
        <v>405000</v>
      </c>
      <c r="BP9" s="4">
        <v>395000</v>
      </c>
      <c r="BQ9" s="4">
        <v>386000</v>
      </c>
      <c r="BR9" s="4">
        <v>367500</v>
      </c>
      <c r="BS9" s="4">
        <v>377400</v>
      </c>
      <c r="BT9" s="4">
        <v>385000</v>
      </c>
      <c r="BU9" s="4">
        <v>385000</v>
      </c>
      <c r="BV9" s="4">
        <v>364825</v>
      </c>
      <c r="BW9" s="4">
        <v>374945</v>
      </c>
      <c r="BX9" s="4">
        <v>391000</v>
      </c>
      <c r="BY9" s="4">
        <v>405000</v>
      </c>
      <c r="BZ9" s="4">
        <v>410000</v>
      </c>
      <c r="CA9" s="4">
        <v>417500</v>
      </c>
      <c r="CB9" s="4">
        <v>400000</v>
      </c>
      <c r="CC9" s="4">
        <v>399000</v>
      </c>
      <c r="CD9" s="4">
        <v>381000</v>
      </c>
      <c r="CE9" s="4">
        <v>389900</v>
      </c>
      <c r="CF9" s="4">
        <v>390000</v>
      </c>
      <c r="CG9" s="4">
        <v>399000</v>
      </c>
      <c r="CH9" s="4">
        <v>385000</v>
      </c>
      <c r="CI9" s="4">
        <v>387000</v>
      </c>
      <c r="CJ9" s="4">
        <v>405000</v>
      </c>
      <c r="CK9" s="4">
        <v>420000</v>
      </c>
      <c r="CL9" s="4">
        <v>422500</v>
      </c>
      <c r="CM9" s="4">
        <v>426887</v>
      </c>
      <c r="CN9" s="4">
        <v>420000</v>
      </c>
      <c r="CO9" s="4">
        <v>415000</v>
      </c>
      <c r="CP9" s="4">
        <v>399999</v>
      </c>
      <c r="CQ9" s="4">
        <v>410000</v>
      </c>
      <c r="CR9" s="4">
        <v>415000</v>
      </c>
      <c r="CS9" s="4">
        <v>418000</v>
      </c>
      <c r="CT9" s="4">
        <v>399000</v>
      </c>
      <c r="CU9" s="4">
        <v>417750</v>
      </c>
      <c r="CV9" s="4">
        <v>438000</v>
      </c>
      <c r="CW9" s="4">
        <v>446749.5</v>
      </c>
      <c r="CX9" s="4">
        <v>440000</v>
      </c>
      <c r="CY9" s="4">
        <v>440000</v>
      </c>
      <c r="CZ9" s="4">
        <v>470000</v>
      </c>
      <c r="DA9" s="4">
        <v>463950</v>
      </c>
      <c r="DB9" s="4">
        <v>455420</v>
      </c>
      <c r="DC9" s="4">
        <v>460000</v>
      </c>
      <c r="DD9" s="4">
        <v>450000</v>
      </c>
      <c r="DE9" s="4">
        <v>450000</v>
      </c>
      <c r="DF9" s="4">
        <v>440320</v>
      </c>
      <c r="DG9" s="4">
        <v>450000</v>
      </c>
      <c r="DH9" s="4">
        <v>479000</v>
      </c>
      <c r="DI9" s="4">
        <v>505000</v>
      </c>
      <c r="DJ9" s="4">
        <v>514500</v>
      </c>
      <c r="DK9" s="4">
        <v>520000</v>
      </c>
      <c r="DL9" s="4">
        <v>506000</v>
      </c>
      <c r="DM9" s="4">
        <v>490000</v>
      </c>
      <c r="DN9" s="4">
        <v>480280</v>
      </c>
      <c r="DO9" s="4">
        <v>495000</v>
      </c>
      <c r="DP9" s="4">
        <v>495000</v>
      </c>
      <c r="DQ9" s="4">
        <v>487500</v>
      </c>
      <c r="DR9" s="4">
        <v>472500</v>
      </c>
      <c r="DS9" s="4">
        <v>495900</v>
      </c>
      <c r="DT9" s="4">
        <v>525000</v>
      </c>
      <c r="DU9" s="4">
        <v>550000</v>
      </c>
      <c r="DV9" s="4">
        <v>554350</v>
      </c>
      <c r="DW9" s="4">
        <v>550000</v>
      </c>
      <c r="DX9" s="4">
        <v>530000</v>
      </c>
      <c r="DY9" s="4">
        <v>519995</v>
      </c>
      <c r="DZ9" s="4">
        <v>500000</v>
      </c>
      <c r="EA9" s="4">
        <v>517500</v>
      </c>
      <c r="EB9" s="4">
        <v>500000</v>
      </c>
      <c r="EC9" s="4">
        <v>490000</v>
      </c>
      <c r="ED9" s="4">
        <v>475000</v>
      </c>
      <c r="EE9" s="4">
        <v>506734</v>
      </c>
      <c r="EF9" s="4">
        <v>521852.5</v>
      </c>
      <c r="EG9" s="4">
        <v>544900</v>
      </c>
      <c r="EH9" s="4">
        <v>560000</v>
      </c>
      <c r="EI9" s="4">
        <v>555500</v>
      </c>
      <c r="EJ9" s="4">
        <v>545000</v>
      </c>
      <c r="EK9" s="4">
        <v>550000</v>
      </c>
      <c r="EL9" s="4">
        <v>520000</v>
      </c>
      <c r="EM9" s="4">
        <v>526000</v>
      </c>
      <c r="EN9" s="4">
        <v>525000</v>
      </c>
      <c r="EO9" s="4">
        <v>521230</v>
      </c>
      <c r="EP9" s="4">
        <v>515000</v>
      </c>
      <c r="EQ9" s="4">
        <v>535000</v>
      </c>
      <c r="ER9" s="4">
        <v>560000</v>
      </c>
      <c r="ES9" s="4">
        <v>580000</v>
      </c>
      <c r="ET9" s="4">
        <v>590000</v>
      </c>
      <c r="EU9" s="4">
        <v>595000</v>
      </c>
      <c r="EV9" s="4">
        <v>575000</v>
      </c>
      <c r="EW9" s="4">
        <v>565000</v>
      </c>
      <c r="EX9" s="4">
        <v>563750</v>
      </c>
      <c r="EY9" s="4">
        <v>560000</v>
      </c>
      <c r="EZ9" s="4">
        <v>555225</v>
      </c>
      <c r="FA9" s="4">
        <v>550000</v>
      </c>
      <c r="FB9" s="4">
        <v>525000</v>
      </c>
      <c r="FC9" s="4">
        <v>555000</v>
      </c>
      <c r="FD9" s="4">
        <v>584990</v>
      </c>
      <c r="FE9" s="4">
        <v>600000</v>
      </c>
    </row>
  </sheetData>
  <mergeCells count="1">
    <mergeCell ref="B1:F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16F5-A8B5-4E8E-90F4-0E1700FB71A7}">
  <dimension ref="A1:E161"/>
  <sheetViews>
    <sheetView showGridLines="0" zoomScaleNormal="100" workbookViewId="0">
      <selection activeCell="Q17" sqref="Q17"/>
    </sheetView>
  </sheetViews>
  <sheetFormatPr defaultRowHeight="14.5" x14ac:dyDescent="0.35"/>
  <cols>
    <col min="1" max="1" width="8.54296875" style="6" customWidth="1"/>
    <col min="2" max="2" width="11.54296875" hidden="1" customWidth="1"/>
    <col min="3" max="3" width="11.7265625" customWidth="1"/>
    <col min="4" max="4" width="8.7265625" style="6"/>
    <col min="5" max="5" width="15.54296875" style="6" bestFit="1" customWidth="1"/>
  </cols>
  <sheetData>
    <row r="1" spans="1:5" x14ac:dyDescent="0.35">
      <c r="A1" s="9" t="s">
        <v>172</v>
      </c>
      <c r="B1" s="10"/>
      <c r="C1" s="11" t="s">
        <v>169</v>
      </c>
      <c r="D1" s="11" t="s">
        <v>170</v>
      </c>
      <c r="E1" s="12" t="s">
        <v>171</v>
      </c>
    </row>
    <row r="2" spans="1:5" x14ac:dyDescent="0.35">
      <c r="A2" s="13">
        <v>1</v>
      </c>
      <c r="B2" s="14" t="s">
        <v>7</v>
      </c>
      <c r="C2" s="15" t="str">
        <f>TEXT(B2,"mmmm")</f>
        <v>January</v>
      </c>
      <c r="D2" s="16" t="str">
        <f>TEXT(B2,"yyyy")</f>
        <v>2012</v>
      </c>
      <c r="E2" s="17">
        <v>158759</v>
      </c>
    </row>
    <row r="3" spans="1:5" x14ac:dyDescent="0.35">
      <c r="A3" s="13">
        <v>2</v>
      </c>
      <c r="B3" s="14" t="s">
        <v>8</v>
      </c>
      <c r="C3" s="15" t="str">
        <f t="shared" ref="C3:C66" si="0">TEXT(B3,"mmmm")</f>
        <v>February</v>
      </c>
      <c r="D3" s="16" t="str">
        <f t="shared" ref="D3:D66" si="1">TEXT(B3,"yyyy")</f>
        <v>2012</v>
      </c>
      <c r="E3" s="17">
        <v>158757</v>
      </c>
    </row>
    <row r="4" spans="1:5" x14ac:dyDescent="0.35">
      <c r="A4" s="13">
        <v>3</v>
      </c>
      <c r="B4" s="14" t="s">
        <v>9</v>
      </c>
      <c r="C4" s="15" t="str">
        <f t="shared" si="0"/>
        <v>March</v>
      </c>
      <c r="D4" s="16" t="str">
        <f t="shared" si="1"/>
        <v>2012</v>
      </c>
      <c r="E4" s="17">
        <v>170250</v>
      </c>
    </row>
    <row r="5" spans="1:5" x14ac:dyDescent="0.35">
      <c r="A5" s="13">
        <v>4</v>
      </c>
      <c r="B5" s="14" t="s">
        <v>10</v>
      </c>
      <c r="C5" s="15" t="str">
        <f t="shared" si="0"/>
        <v>April</v>
      </c>
      <c r="D5" s="16" t="str">
        <f t="shared" si="1"/>
        <v>2012</v>
      </c>
      <c r="E5" s="17">
        <v>177836</v>
      </c>
    </row>
    <row r="6" spans="1:5" x14ac:dyDescent="0.35">
      <c r="A6" s="13">
        <v>5</v>
      </c>
      <c r="B6" s="14" t="s">
        <v>11</v>
      </c>
      <c r="C6" s="15" t="str">
        <f t="shared" si="0"/>
        <v>May</v>
      </c>
      <c r="D6" s="16" t="str">
        <f t="shared" si="1"/>
        <v>2012</v>
      </c>
      <c r="E6" s="17">
        <v>185691</v>
      </c>
    </row>
    <row r="7" spans="1:5" x14ac:dyDescent="0.35">
      <c r="A7" s="13">
        <v>6</v>
      </c>
      <c r="B7" s="14" t="s">
        <v>12</v>
      </c>
      <c r="C7" s="15" t="str">
        <f t="shared" si="0"/>
        <v>June</v>
      </c>
      <c r="D7" s="16" t="str">
        <f t="shared" si="1"/>
        <v>2012</v>
      </c>
      <c r="E7" s="17">
        <v>193355</v>
      </c>
    </row>
    <row r="8" spans="1:5" x14ac:dyDescent="0.35">
      <c r="A8" s="13">
        <v>7</v>
      </c>
      <c r="B8" s="14" t="s">
        <v>13</v>
      </c>
      <c r="C8" s="15" t="str">
        <f t="shared" si="0"/>
        <v>July</v>
      </c>
      <c r="D8" s="16" t="str">
        <f t="shared" si="1"/>
        <v>2012</v>
      </c>
      <c r="E8" s="17">
        <v>191706</v>
      </c>
    </row>
    <row r="9" spans="1:5" x14ac:dyDescent="0.35">
      <c r="A9" s="13">
        <v>8</v>
      </c>
      <c r="B9" s="14" t="s">
        <v>14</v>
      </c>
      <c r="C9" s="15" t="str">
        <f t="shared" si="0"/>
        <v>August</v>
      </c>
      <c r="D9" s="16" t="str">
        <f t="shared" si="1"/>
        <v>2012</v>
      </c>
      <c r="E9" s="17">
        <v>190213</v>
      </c>
    </row>
    <row r="10" spans="1:5" x14ac:dyDescent="0.35">
      <c r="A10" s="13">
        <v>9</v>
      </c>
      <c r="B10" s="14" t="s">
        <v>15</v>
      </c>
      <c r="C10" s="15" t="str">
        <f t="shared" si="0"/>
        <v>September</v>
      </c>
      <c r="D10" s="16" t="str">
        <f t="shared" si="1"/>
        <v>2012</v>
      </c>
      <c r="E10" s="17">
        <v>187140</v>
      </c>
    </row>
    <row r="11" spans="1:5" x14ac:dyDescent="0.35">
      <c r="A11" s="13">
        <v>10</v>
      </c>
      <c r="B11" s="14" t="s">
        <v>16</v>
      </c>
      <c r="C11" s="15" t="str">
        <f t="shared" si="0"/>
        <v>October</v>
      </c>
      <c r="D11" s="16" t="str">
        <f t="shared" si="1"/>
        <v>2012</v>
      </c>
      <c r="E11" s="17">
        <v>184897</v>
      </c>
    </row>
    <row r="12" spans="1:5" x14ac:dyDescent="0.35">
      <c r="A12" s="13">
        <v>11</v>
      </c>
      <c r="B12" s="14" t="s">
        <v>17</v>
      </c>
      <c r="C12" s="15" t="str">
        <f t="shared" si="0"/>
        <v>November</v>
      </c>
      <c r="D12" s="16" t="str">
        <f t="shared" si="1"/>
        <v>2012</v>
      </c>
      <c r="E12" s="17">
        <v>189334</v>
      </c>
    </row>
    <row r="13" spans="1:5" x14ac:dyDescent="0.35">
      <c r="A13" s="13">
        <v>12</v>
      </c>
      <c r="B13" s="14" t="s">
        <v>18</v>
      </c>
      <c r="C13" s="15" t="str">
        <f t="shared" si="0"/>
        <v>December</v>
      </c>
      <c r="D13" s="16" t="str">
        <f t="shared" si="1"/>
        <v>2012</v>
      </c>
      <c r="E13" s="17">
        <v>192907</v>
      </c>
    </row>
    <row r="14" spans="1:5" x14ac:dyDescent="0.35">
      <c r="A14" s="13">
        <v>13</v>
      </c>
      <c r="B14" s="14" t="s">
        <v>19</v>
      </c>
      <c r="C14" s="15" t="str">
        <f t="shared" si="0"/>
        <v>January</v>
      </c>
      <c r="D14" s="16" t="str">
        <f t="shared" si="1"/>
        <v>2013</v>
      </c>
      <c r="E14" s="17">
        <v>179267</v>
      </c>
    </row>
    <row r="15" spans="1:5" x14ac:dyDescent="0.35">
      <c r="A15" s="13">
        <v>14</v>
      </c>
      <c r="B15" s="14" t="s">
        <v>20</v>
      </c>
      <c r="C15" s="15" t="str">
        <f t="shared" si="0"/>
        <v>February</v>
      </c>
      <c r="D15" s="16" t="str">
        <f t="shared" si="1"/>
        <v>2013</v>
      </c>
      <c r="E15" s="17">
        <v>181059</v>
      </c>
    </row>
    <row r="16" spans="1:5" x14ac:dyDescent="0.35">
      <c r="A16" s="13">
        <v>15</v>
      </c>
      <c r="B16" s="14" t="s">
        <v>21</v>
      </c>
      <c r="C16" s="15" t="str">
        <f t="shared" si="0"/>
        <v>March</v>
      </c>
      <c r="D16" s="16" t="str">
        <f t="shared" si="1"/>
        <v>2013</v>
      </c>
      <c r="E16" s="17">
        <v>192770</v>
      </c>
    </row>
    <row r="17" spans="1:5" x14ac:dyDescent="0.35">
      <c r="A17" s="13">
        <v>16</v>
      </c>
      <c r="B17" s="14" t="s">
        <v>22</v>
      </c>
      <c r="C17" s="15" t="str">
        <f t="shared" si="0"/>
        <v>April</v>
      </c>
      <c r="D17" s="16" t="str">
        <f t="shared" si="1"/>
        <v>2013</v>
      </c>
      <c r="E17" s="17">
        <v>199314</v>
      </c>
    </row>
    <row r="18" spans="1:5" x14ac:dyDescent="0.35">
      <c r="A18" s="13">
        <v>17</v>
      </c>
      <c r="B18" s="14" t="s">
        <v>23</v>
      </c>
      <c r="C18" s="15" t="str">
        <f t="shared" si="0"/>
        <v>May</v>
      </c>
      <c r="D18" s="16" t="str">
        <f t="shared" si="1"/>
        <v>2013</v>
      </c>
      <c r="E18" s="17">
        <v>208693</v>
      </c>
    </row>
    <row r="19" spans="1:5" x14ac:dyDescent="0.35">
      <c r="A19" s="13">
        <v>18</v>
      </c>
      <c r="B19" s="14" t="s">
        <v>24</v>
      </c>
      <c r="C19" s="15" t="str">
        <f t="shared" si="0"/>
        <v>June</v>
      </c>
      <c r="D19" s="16" t="str">
        <f t="shared" si="1"/>
        <v>2013</v>
      </c>
      <c r="E19" s="17">
        <v>218488</v>
      </c>
    </row>
    <row r="20" spans="1:5" x14ac:dyDescent="0.35">
      <c r="A20" s="13">
        <v>19</v>
      </c>
      <c r="B20" s="14" t="s">
        <v>25</v>
      </c>
      <c r="C20" s="15" t="str">
        <f t="shared" si="0"/>
        <v>July</v>
      </c>
      <c r="D20" s="16" t="str">
        <f t="shared" si="1"/>
        <v>2013</v>
      </c>
      <c r="E20" s="17">
        <v>219621</v>
      </c>
    </row>
    <row r="21" spans="1:5" x14ac:dyDescent="0.35">
      <c r="A21" s="13">
        <v>20</v>
      </c>
      <c r="B21" s="14" t="s">
        <v>26</v>
      </c>
      <c r="C21" s="15" t="str">
        <f t="shared" si="0"/>
        <v>August</v>
      </c>
      <c r="D21" s="16" t="str">
        <f t="shared" si="1"/>
        <v>2013</v>
      </c>
      <c r="E21" s="17">
        <v>216305</v>
      </c>
    </row>
    <row r="22" spans="1:5" x14ac:dyDescent="0.35">
      <c r="A22" s="13">
        <v>21</v>
      </c>
      <c r="B22" s="14" t="s">
        <v>27</v>
      </c>
      <c r="C22" s="15" t="str">
        <f t="shared" si="0"/>
        <v>September</v>
      </c>
      <c r="D22" s="16" t="str">
        <f t="shared" si="1"/>
        <v>2013</v>
      </c>
      <c r="E22" s="17">
        <v>209875</v>
      </c>
    </row>
    <row r="23" spans="1:5" x14ac:dyDescent="0.35">
      <c r="A23" s="13">
        <v>22</v>
      </c>
      <c r="B23" s="14" t="s">
        <v>28</v>
      </c>
      <c r="C23" s="15" t="str">
        <f t="shared" si="0"/>
        <v>October</v>
      </c>
      <c r="D23" s="16" t="str">
        <f t="shared" si="1"/>
        <v>2013</v>
      </c>
      <c r="E23" s="17">
        <v>209418</v>
      </c>
    </row>
    <row r="24" spans="1:5" x14ac:dyDescent="0.35">
      <c r="A24" s="13">
        <v>23</v>
      </c>
      <c r="B24" s="14" t="s">
        <v>29</v>
      </c>
      <c r="C24" s="15" t="str">
        <f t="shared" si="0"/>
        <v>November</v>
      </c>
      <c r="D24" s="16" t="str">
        <f t="shared" si="1"/>
        <v>2013</v>
      </c>
      <c r="E24" s="17">
        <v>207645</v>
      </c>
    </row>
    <row r="25" spans="1:5" x14ac:dyDescent="0.35">
      <c r="A25" s="13">
        <v>24</v>
      </c>
      <c r="B25" s="14" t="s">
        <v>30</v>
      </c>
      <c r="C25" s="15" t="str">
        <f t="shared" si="0"/>
        <v>December</v>
      </c>
      <c r="D25" s="16" t="str">
        <f t="shared" si="1"/>
        <v>2013</v>
      </c>
      <c r="E25" s="17">
        <v>211089</v>
      </c>
    </row>
    <row r="26" spans="1:5" x14ac:dyDescent="0.35">
      <c r="A26" s="13">
        <v>25</v>
      </c>
      <c r="B26" s="14" t="s">
        <v>31</v>
      </c>
      <c r="C26" s="15" t="str">
        <f t="shared" si="0"/>
        <v>January</v>
      </c>
      <c r="D26" s="16" t="str">
        <f t="shared" si="1"/>
        <v>2014</v>
      </c>
      <c r="E26" s="17">
        <v>199836</v>
      </c>
    </row>
    <row r="27" spans="1:5" x14ac:dyDescent="0.35">
      <c r="A27" s="13">
        <v>26</v>
      </c>
      <c r="B27" s="14" t="s">
        <v>32</v>
      </c>
      <c r="C27" s="15" t="str">
        <f t="shared" si="0"/>
        <v>February</v>
      </c>
      <c r="D27" s="16" t="str">
        <f t="shared" si="1"/>
        <v>2014</v>
      </c>
      <c r="E27" s="17">
        <v>200734</v>
      </c>
    </row>
    <row r="28" spans="1:5" x14ac:dyDescent="0.35">
      <c r="A28" s="13">
        <v>27</v>
      </c>
      <c r="B28" s="14" t="s">
        <v>33</v>
      </c>
      <c r="C28" s="15" t="str">
        <f t="shared" si="0"/>
        <v>March</v>
      </c>
      <c r="D28" s="16" t="str">
        <f t="shared" si="1"/>
        <v>2014</v>
      </c>
      <c r="E28" s="17">
        <v>208664</v>
      </c>
    </row>
    <row r="29" spans="1:5" x14ac:dyDescent="0.35">
      <c r="A29" s="13">
        <v>28</v>
      </c>
      <c r="B29" s="14" t="s">
        <v>34</v>
      </c>
      <c r="C29" s="15" t="str">
        <f t="shared" si="0"/>
        <v>April</v>
      </c>
      <c r="D29" s="16" t="str">
        <f t="shared" si="1"/>
        <v>2014</v>
      </c>
      <c r="E29" s="17">
        <v>214367</v>
      </c>
    </row>
    <row r="30" spans="1:5" x14ac:dyDescent="0.35">
      <c r="A30" s="13">
        <v>29</v>
      </c>
      <c r="B30" s="14" t="s">
        <v>35</v>
      </c>
      <c r="C30" s="15" t="str">
        <f t="shared" si="0"/>
        <v>May</v>
      </c>
      <c r="D30" s="16" t="str">
        <f t="shared" si="1"/>
        <v>2014</v>
      </c>
      <c r="E30" s="17">
        <v>221307</v>
      </c>
    </row>
    <row r="31" spans="1:5" x14ac:dyDescent="0.35">
      <c r="A31" s="13">
        <v>30</v>
      </c>
      <c r="B31" s="14" t="s">
        <v>36</v>
      </c>
      <c r="C31" s="15" t="str">
        <f t="shared" si="0"/>
        <v>June</v>
      </c>
      <c r="D31" s="16" t="str">
        <f t="shared" si="1"/>
        <v>2014</v>
      </c>
      <c r="E31" s="17">
        <v>228754</v>
      </c>
    </row>
    <row r="32" spans="1:5" x14ac:dyDescent="0.35">
      <c r="A32" s="13">
        <v>31</v>
      </c>
      <c r="B32" s="14" t="s">
        <v>37</v>
      </c>
      <c r="C32" s="15" t="str">
        <f t="shared" si="0"/>
        <v>July</v>
      </c>
      <c r="D32" s="16" t="str">
        <f t="shared" si="1"/>
        <v>2014</v>
      </c>
      <c r="E32" s="17">
        <v>228475</v>
      </c>
    </row>
    <row r="33" spans="1:5" x14ac:dyDescent="0.35">
      <c r="A33" s="13">
        <v>32</v>
      </c>
      <c r="B33" s="14" t="s">
        <v>38</v>
      </c>
      <c r="C33" s="15" t="str">
        <f t="shared" si="0"/>
        <v>August</v>
      </c>
      <c r="D33" s="16" t="str">
        <f t="shared" si="1"/>
        <v>2014</v>
      </c>
      <c r="E33" s="17">
        <v>226230</v>
      </c>
    </row>
    <row r="34" spans="1:5" x14ac:dyDescent="0.35">
      <c r="A34" s="13">
        <v>33</v>
      </c>
      <c r="B34" s="14" t="s">
        <v>39</v>
      </c>
      <c r="C34" s="15" t="str">
        <f t="shared" si="0"/>
        <v>September</v>
      </c>
      <c r="D34" s="16" t="str">
        <f t="shared" si="1"/>
        <v>2014</v>
      </c>
      <c r="E34" s="17">
        <v>219713</v>
      </c>
    </row>
    <row r="35" spans="1:5" x14ac:dyDescent="0.35">
      <c r="A35" s="13">
        <v>34</v>
      </c>
      <c r="B35" s="14" t="s">
        <v>40</v>
      </c>
      <c r="C35" s="15" t="str">
        <f t="shared" si="0"/>
        <v>October</v>
      </c>
      <c r="D35" s="16" t="str">
        <f t="shared" si="1"/>
        <v>2014</v>
      </c>
      <c r="E35" s="17">
        <v>219231</v>
      </c>
    </row>
    <row r="36" spans="1:5" x14ac:dyDescent="0.35">
      <c r="A36" s="13">
        <v>35</v>
      </c>
      <c r="B36" s="14" t="s">
        <v>41</v>
      </c>
      <c r="C36" s="15" t="str">
        <f t="shared" si="0"/>
        <v>November</v>
      </c>
      <c r="D36" s="16" t="str">
        <f t="shared" si="1"/>
        <v>2014</v>
      </c>
      <c r="E36" s="17">
        <v>219457</v>
      </c>
    </row>
    <row r="37" spans="1:5" x14ac:dyDescent="0.35">
      <c r="A37" s="13">
        <v>36</v>
      </c>
      <c r="B37" s="14" t="s">
        <v>42</v>
      </c>
      <c r="C37" s="15" t="str">
        <f t="shared" si="0"/>
        <v>December</v>
      </c>
      <c r="D37" s="16" t="str">
        <f t="shared" si="1"/>
        <v>2014</v>
      </c>
      <c r="E37" s="17">
        <v>221423</v>
      </c>
    </row>
    <row r="38" spans="1:5" x14ac:dyDescent="0.35">
      <c r="A38" s="13">
        <v>37</v>
      </c>
      <c r="B38" s="14" t="s">
        <v>43</v>
      </c>
      <c r="C38" s="15" t="str">
        <f t="shared" si="0"/>
        <v>January</v>
      </c>
      <c r="D38" s="16" t="str">
        <f t="shared" si="1"/>
        <v>2015</v>
      </c>
      <c r="E38" s="17">
        <v>212069</v>
      </c>
    </row>
    <row r="39" spans="1:5" x14ac:dyDescent="0.35">
      <c r="A39" s="13">
        <v>38</v>
      </c>
      <c r="B39" s="14" t="s">
        <v>44</v>
      </c>
      <c r="C39" s="15" t="str">
        <f t="shared" si="0"/>
        <v>February</v>
      </c>
      <c r="D39" s="16" t="str">
        <f t="shared" si="1"/>
        <v>2015</v>
      </c>
      <c r="E39" s="17">
        <v>213923</v>
      </c>
    </row>
    <row r="40" spans="1:5" x14ac:dyDescent="0.35">
      <c r="A40" s="13">
        <v>39</v>
      </c>
      <c r="B40" s="14" t="s">
        <v>45</v>
      </c>
      <c r="C40" s="15" t="str">
        <f t="shared" si="0"/>
        <v>March</v>
      </c>
      <c r="D40" s="16" t="str">
        <f t="shared" si="1"/>
        <v>2015</v>
      </c>
      <c r="E40" s="17">
        <v>224694</v>
      </c>
    </row>
    <row r="41" spans="1:5" x14ac:dyDescent="0.35">
      <c r="A41" s="13">
        <v>40</v>
      </c>
      <c r="B41" s="14" t="s">
        <v>46</v>
      </c>
      <c r="C41" s="15" t="str">
        <f t="shared" si="0"/>
        <v>April</v>
      </c>
      <c r="D41" s="16" t="str">
        <f t="shared" si="1"/>
        <v>2015</v>
      </c>
      <c r="E41" s="17">
        <v>230790</v>
      </c>
    </row>
    <row r="42" spans="1:5" x14ac:dyDescent="0.35">
      <c r="A42" s="13">
        <v>41</v>
      </c>
      <c r="B42" s="14" t="s">
        <v>47</v>
      </c>
      <c r="C42" s="15" t="str">
        <f t="shared" si="0"/>
        <v>May</v>
      </c>
      <c r="D42" s="16" t="str">
        <f t="shared" si="1"/>
        <v>2015</v>
      </c>
      <c r="E42" s="17">
        <v>238200</v>
      </c>
    </row>
    <row r="43" spans="1:5" x14ac:dyDescent="0.35">
      <c r="A43" s="13">
        <v>42</v>
      </c>
      <c r="B43" s="14" t="s">
        <v>48</v>
      </c>
      <c r="C43" s="15" t="str">
        <f t="shared" si="0"/>
        <v>June</v>
      </c>
      <c r="D43" s="16" t="str">
        <f t="shared" si="1"/>
        <v>2015</v>
      </c>
      <c r="E43" s="17">
        <v>244771</v>
      </c>
    </row>
    <row r="44" spans="1:5" x14ac:dyDescent="0.35">
      <c r="A44" s="13">
        <v>43</v>
      </c>
      <c r="B44" s="14" t="s">
        <v>49</v>
      </c>
      <c r="C44" s="15" t="str">
        <f t="shared" si="0"/>
        <v>July</v>
      </c>
      <c r="D44" s="16" t="str">
        <f t="shared" si="1"/>
        <v>2015</v>
      </c>
      <c r="E44" s="17">
        <v>241811</v>
      </c>
    </row>
    <row r="45" spans="1:5" x14ac:dyDescent="0.35">
      <c r="A45" s="13">
        <v>44</v>
      </c>
      <c r="B45" s="14" t="s">
        <v>50</v>
      </c>
      <c r="C45" s="15" t="str">
        <f t="shared" si="0"/>
        <v>August</v>
      </c>
      <c r="D45" s="16" t="str">
        <f t="shared" si="1"/>
        <v>2015</v>
      </c>
      <c r="E45" s="17">
        <v>239295</v>
      </c>
    </row>
    <row r="46" spans="1:5" x14ac:dyDescent="0.35">
      <c r="A46" s="13">
        <v>45</v>
      </c>
      <c r="B46" s="14" t="s">
        <v>51</v>
      </c>
      <c r="C46" s="15" t="str">
        <f t="shared" si="0"/>
        <v>September</v>
      </c>
      <c r="D46" s="16" t="str">
        <f t="shared" si="1"/>
        <v>2015</v>
      </c>
      <c r="E46" s="17">
        <v>233308</v>
      </c>
    </row>
    <row r="47" spans="1:5" x14ac:dyDescent="0.35">
      <c r="A47" s="13">
        <v>46</v>
      </c>
      <c r="B47" s="14" t="s">
        <v>52</v>
      </c>
      <c r="C47" s="15" t="str">
        <f t="shared" si="0"/>
        <v>October</v>
      </c>
      <c r="D47" s="16" t="str">
        <f t="shared" si="1"/>
        <v>2015</v>
      </c>
      <c r="E47" s="17">
        <v>231796</v>
      </c>
    </row>
    <row r="48" spans="1:5" x14ac:dyDescent="0.35">
      <c r="A48" s="13">
        <v>47</v>
      </c>
      <c r="B48" s="14" t="s">
        <v>53</v>
      </c>
      <c r="C48" s="15" t="str">
        <f t="shared" si="0"/>
        <v>November</v>
      </c>
      <c r="D48" s="16" t="str">
        <f t="shared" si="1"/>
        <v>2015</v>
      </c>
      <c r="E48" s="17">
        <v>233849</v>
      </c>
    </row>
    <row r="49" spans="1:5" x14ac:dyDescent="0.35">
      <c r="A49" s="13">
        <v>48</v>
      </c>
      <c r="B49" s="14" t="s">
        <v>54</v>
      </c>
      <c r="C49" s="15" t="str">
        <f t="shared" si="0"/>
        <v>December</v>
      </c>
      <c r="D49" s="16" t="str">
        <f t="shared" si="1"/>
        <v>2015</v>
      </c>
      <c r="E49" s="17">
        <v>236762</v>
      </c>
    </row>
    <row r="50" spans="1:5" x14ac:dyDescent="0.35">
      <c r="A50" s="13">
        <v>49</v>
      </c>
      <c r="B50" s="14" t="s">
        <v>55</v>
      </c>
      <c r="C50" s="15" t="str">
        <f t="shared" si="0"/>
        <v>January</v>
      </c>
      <c r="D50" s="16" t="str">
        <f t="shared" si="1"/>
        <v>2016</v>
      </c>
      <c r="E50" s="17">
        <v>227145</v>
      </c>
    </row>
    <row r="51" spans="1:5" x14ac:dyDescent="0.35">
      <c r="A51" s="13">
        <v>50</v>
      </c>
      <c r="B51" s="14" t="s">
        <v>56</v>
      </c>
      <c r="C51" s="15" t="str">
        <f t="shared" si="0"/>
        <v>February</v>
      </c>
      <c r="D51" s="16" t="str">
        <f t="shared" si="1"/>
        <v>2016</v>
      </c>
      <c r="E51" s="17">
        <v>226348</v>
      </c>
    </row>
    <row r="52" spans="1:5" x14ac:dyDescent="0.35">
      <c r="A52" s="13">
        <v>51</v>
      </c>
      <c r="B52" s="14" t="s">
        <v>57</v>
      </c>
      <c r="C52" s="15" t="str">
        <f t="shared" si="0"/>
        <v>March</v>
      </c>
      <c r="D52" s="16" t="str">
        <f t="shared" si="1"/>
        <v>2016</v>
      </c>
      <c r="E52" s="17">
        <v>238180</v>
      </c>
    </row>
    <row r="53" spans="1:5" x14ac:dyDescent="0.35">
      <c r="A53" s="13">
        <v>52</v>
      </c>
      <c r="B53" s="14" t="s">
        <v>58</v>
      </c>
      <c r="C53" s="15" t="str">
        <f t="shared" si="0"/>
        <v>April</v>
      </c>
      <c r="D53" s="16" t="str">
        <f t="shared" si="1"/>
        <v>2016</v>
      </c>
      <c r="E53" s="17">
        <v>243742</v>
      </c>
    </row>
    <row r="54" spans="1:5" x14ac:dyDescent="0.35">
      <c r="A54" s="13">
        <v>53</v>
      </c>
      <c r="B54" s="14" t="s">
        <v>59</v>
      </c>
      <c r="C54" s="15" t="str">
        <f t="shared" si="0"/>
        <v>May</v>
      </c>
      <c r="D54" s="16" t="str">
        <f t="shared" si="1"/>
        <v>2016</v>
      </c>
      <c r="E54" s="17">
        <v>251816</v>
      </c>
    </row>
    <row r="55" spans="1:5" x14ac:dyDescent="0.35">
      <c r="A55" s="13">
        <v>54</v>
      </c>
      <c r="B55" s="14" t="s">
        <v>60</v>
      </c>
      <c r="C55" s="15" t="str">
        <f t="shared" si="0"/>
        <v>June</v>
      </c>
      <c r="D55" s="16" t="str">
        <f t="shared" si="1"/>
        <v>2016</v>
      </c>
      <c r="E55" s="17">
        <v>258553</v>
      </c>
    </row>
    <row r="56" spans="1:5" x14ac:dyDescent="0.35">
      <c r="A56" s="13">
        <v>55</v>
      </c>
      <c r="B56" s="14" t="s">
        <v>61</v>
      </c>
      <c r="C56" s="15" t="str">
        <f t="shared" si="0"/>
        <v>July</v>
      </c>
      <c r="D56" s="16" t="str">
        <f t="shared" si="1"/>
        <v>2016</v>
      </c>
      <c r="E56" s="17">
        <v>256080</v>
      </c>
    </row>
    <row r="57" spans="1:5" x14ac:dyDescent="0.35">
      <c r="A57" s="13">
        <v>56</v>
      </c>
      <c r="B57" s="14" t="s">
        <v>62</v>
      </c>
      <c r="C57" s="15" t="str">
        <f t="shared" si="0"/>
        <v>August</v>
      </c>
      <c r="D57" s="16" t="str">
        <f t="shared" si="1"/>
        <v>2016</v>
      </c>
      <c r="E57" s="17">
        <v>254885</v>
      </c>
    </row>
    <row r="58" spans="1:5" x14ac:dyDescent="0.35">
      <c r="A58" s="13">
        <v>57</v>
      </c>
      <c r="B58" s="14" t="s">
        <v>63</v>
      </c>
      <c r="C58" s="15" t="str">
        <f t="shared" si="0"/>
        <v>September</v>
      </c>
      <c r="D58" s="16" t="str">
        <f t="shared" si="1"/>
        <v>2016</v>
      </c>
      <c r="E58" s="17">
        <v>252088</v>
      </c>
    </row>
    <row r="59" spans="1:5" x14ac:dyDescent="0.35">
      <c r="A59" s="13">
        <v>58</v>
      </c>
      <c r="B59" s="14" t="s">
        <v>64</v>
      </c>
      <c r="C59" s="15" t="str">
        <f t="shared" si="0"/>
        <v>October</v>
      </c>
      <c r="D59" s="16" t="str">
        <f t="shared" si="1"/>
        <v>2016</v>
      </c>
      <c r="E59" s="17">
        <v>251508</v>
      </c>
    </row>
    <row r="60" spans="1:5" x14ac:dyDescent="0.35">
      <c r="A60" s="13">
        <v>59</v>
      </c>
      <c r="B60" s="14" t="s">
        <v>65</v>
      </c>
      <c r="C60" s="15" t="str">
        <f t="shared" si="0"/>
        <v>November</v>
      </c>
      <c r="D60" s="16" t="str">
        <f t="shared" si="1"/>
        <v>2016</v>
      </c>
      <c r="E60" s="17">
        <v>253953</v>
      </c>
    </row>
    <row r="61" spans="1:5" x14ac:dyDescent="0.35">
      <c r="A61" s="13">
        <v>60</v>
      </c>
      <c r="B61" s="14" t="s">
        <v>66</v>
      </c>
      <c r="C61" s="15" t="str">
        <f t="shared" si="0"/>
        <v>December</v>
      </c>
      <c r="D61" s="16" t="str">
        <f t="shared" si="1"/>
        <v>2016</v>
      </c>
      <c r="E61" s="17">
        <v>254059</v>
      </c>
    </row>
    <row r="62" spans="1:5" x14ac:dyDescent="0.35">
      <c r="A62" s="13">
        <v>61</v>
      </c>
      <c r="B62" s="14" t="s">
        <v>67</v>
      </c>
      <c r="C62" s="15" t="str">
        <f t="shared" si="0"/>
        <v>January</v>
      </c>
      <c r="D62" s="16" t="str">
        <f t="shared" si="1"/>
        <v>2017</v>
      </c>
      <c r="E62" s="17">
        <v>245632</v>
      </c>
    </row>
    <row r="63" spans="1:5" x14ac:dyDescent="0.35">
      <c r="A63" s="13">
        <v>62</v>
      </c>
      <c r="B63" s="14" t="s">
        <v>68</v>
      </c>
      <c r="C63" s="15" t="str">
        <f t="shared" si="0"/>
        <v>February</v>
      </c>
      <c r="D63" s="16" t="str">
        <f t="shared" si="1"/>
        <v>2017</v>
      </c>
      <c r="E63" s="17">
        <v>245541</v>
      </c>
    </row>
    <row r="64" spans="1:5" x14ac:dyDescent="0.35">
      <c r="A64" s="13">
        <v>63</v>
      </c>
      <c r="B64" s="14" t="s">
        <v>69</v>
      </c>
      <c r="C64" s="15" t="str">
        <f t="shared" si="0"/>
        <v>March</v>
      </c>
      <c r="D64" s="16" t="str">
        <f t="shared" si="1"/>
        <v>2017</v>
      </c>
      <c r="E64" s="17">
        <v>256104</v>
      </c>
    </row>
    <row r="65" spans="1:5" x14ac:dyDescent="0.35">
      <c r="A65" s="13">
        <v>64</v>
      </c>
      <c r="B65" s="14" t="s">
        <v>70</v>
      </c>
      <c r="C65" s="15" t="str">
        <f t="shared" si="0"/>
        <v>April</v>
      </c>
      <c r="D65" s="16" t="str">
        <f t="shared" si="1"/>
        <v>2017</v>
      </c>
      <c r="E65" s="17">
        <v>261879</v>
      </c>
    </row>
    <row r="66" spans="1:5" x14ac:dyDescent="0.35">
      <c r="A66" s="13">
        <v>65</v>
      </c>
      <c r="B66" s="14" t="s">
        <v>71</v>
      </c>
      <c r="C66" s="15" t="str">
        <f t="shared" si="0"/>
        <v>May</v>
      </c>
      <c r="D66" s="16" t="str">
        <f t="shared" si="1"/>
        <v>2017</v>
      </c>
      <c r="E66" s="17">
        <v>267956</v>
      </c>
    </row>
    <row r="67" spans="1:5" x14ac:dyDescent="0.35">
      <c r="A67" s="13">
        <v>66</v>
      </c>
      <c r="B67" s="14" t="s">
        <v>72</v>
      </c>
      <c r="C67" s="15" t="str">
        <f t="shared" ref="C67:C130" si="2">TEXT(B67,"mmmm")</f>
        <v>June</v>
      </c>
      <c r="D67" s="16" t="str">
        <f t="shared" ref="D67:D130" si="3">TEXT(B67,"yyyy")</f>
        <v>2017</v>
      </c>
      <c r="E67" s="17">
        <v>277072</v>
      </c>
    </row>
    <row r="68" spans="1:5" x14ac:dyDescent="0.35">
      <c r="A68" s="13">
        <v>67</v>
      </c>
      <c r="B68" s="14" t="s">
        <v>73</v>
      </c>
      <c r="C68" s="15" t="str">
        <f t="shared" si="2"/>
        <v>July</v>
      </c>
      <c r="D68" s="16" t="str">
        <f t="shared" si="3"/>
        <v>2017</v>
      </c>
      <c r="E68" s="17">
        <v>272755</v>
      </c>
    </row>
    <row r="69" spans="1:5" x14ac:dyDescent="0.35">
      <c r="A69" s="13">
        <v>68</v>
      </c>
      <c r="B69" s="14" t="s">
        <v>74</v>
      </c>
      <c r="C69" s="15" t="str">
        <f t="shared" si="2"/>
        <v>August</v>
      </c>
      <c r="D69" s="16" t="str">
        <f t="shared" si="3"/>
        <v>2017</v>
      </c>
      <c r="E69" s="17">
        <v>271082</v>
      </c>
    </row>
    <row r="70" spans="1:5" x14ac:dyDescent="0.35">
      <c r="A70" s="13">
        <v>69</v>
      </c>
      <c r="B70" s="14" t="s">
        <v>75</v>
      </c>
      <c r="C70" s="15" t="str">
        <f t="shared" si="2"/>
        <v>September</v>
      </c>
      <c r="D70" s="16" t="str">
        <f t="shared" si="3"/>
        <v>2017</v>
      </c>
      <c r="E70" s="17">
        <v>268414</v>
      </c>
    </row>
    <row r="71" spans="1:5" x14ac:dyDescent="0.35">
      <c r="A71" s="13">
        <v>70</v>
      </c>
      <c r="B71" s="14" t="s">
        <v>76</v>
      </c>
      <c r="C71" s="15" t="str">
        <f t="shared" si="2"/>
        <v>October</v>
      </c>
      <c r="D71" s="16" t="str">
        <f t="shared" si="3"/>
        <v>2017</v>
      </c>
      <c r="E71" s="17">
        <v>267982</v>
      </c>
    </row>
    <row r="72" spans="1:5" x14ac:dyDescent="0.35">
      <c r="A72" s="13">
        <v>71</v>
      </c>
      <c r="B72" s="14" t="s">
        <v>77</v>
      </c>
      <c r="C72" s="15" t="str">
        <f t="shared" si="2"/>
        <v>November</v>
      </c>
      <c r="D72" s="16" t="str">
        <f t="shared" si="3"/>
        <v>2017</v>
      </c>
      <c r="E72" s="17">
        <v>270106</v>
      </c>
    </row>
    <row r="73" spans="1:5" x14ac:dyDescent="0.35">
      <c r="A73" s="13">
        <v>72</v>
      </c>
      <c r="B73" s="14" t="s">
        <v>78</v>
      </c>
      <c r="C73" s="15" t="str">
        <f t="shared" si="2"/>
        <v>December</v>
      </c>
      <c r="D73" s="16" t="str">
        <f t="shared" si="3"/>
        <v>2017</v>
      </c>
      <c r="E73" s="17">
        <v>270783</v>
      </c>
    </row>
    <row r="74" spans="1:5" x14ac:dyDescent="0.35">
      <c r="A74" s="13">
        <v>73</v>
      </c>
      <c r="B74" s="14" t="s">
        <v>79</v>
      </c>
      <c r="C74" s="15" t="str">
        <f t="shared" si="2"/>
        <v>January</v>
      </c>
      <c r="D74" s="16" t="str">
        <f t="shared" si="3"/>
        <v>2018</v>
      </c>
      <c r="E74" s="17">
        <v>262788</v>
      </c>
    </row>
    <row r="75" spans="1:5" x14ac:dyDescent="0.35">
      <c r="A75" s="13">
        <v>74</v>
      </c>
      <c r="B75" s="14" t="s">
        <v>80</v>
      </c>
      <c r="C75" s="15" t="str">
        <f t="shared" si="2"/>
        <v>February</v>
      </c>
      <c r="D75" s="16" t="str">
        <f t="shared" si="3"/>
        <v>2018</v>
      </c>
      <c r="E75" s="17">
        <v>267548</v>
      </c>
    </row>
    <row r="76" spans="1:5" x14ac:dyDescent="0.35">
      <c r="A76" s="13">
        <v>75</v>
      </c>
      <c r="B76" s="14" t="s">
        <v>81</v>
      </c>
      <c r="C76" s="15" t="str">
        <f t="shared" si="2"/>
        <v>March</v>
      </c>
      <c r="D76" s="16" t="str">
        <f t="shared" si="3"/>
        <v>2018</v>
      </c>
      <c r="E76" s="17">
        <v>275790</v>
      </c>
    </row>
    <row r="77" spans="1:5" x14ac:dyDescent="0.35">
      <c r="A77" s="13">
        <v>76</v>
      </c>
      <c r="B77" s="14" t="s">
        <v>82</v>
      </c>
      <c r="C77" s="15" t="str">
        <f t="shared" si="2"/>
        <v>April</v>
      </c>
      <c r="D77" s="16" t="str">
        <f t="shared" si="3"/>
        <v>2018</v>
      </c>
      <c r="E77" s="17">
        <v>280868</v>
      </c>
    </row>
    <row r="78" spans="1:5" x14ac:dyDescent="0.35">
      <c r="A78" s="13">
        <v>77</v>
      </c>
      <c r="B78" s="14" t="s">
        <v>83</v>
      </c>
      <c r="C78" s="15" t="str">
        <f t="shared" si="2"/>
        <v>May</v>
      </c>
      <c r="D78" s="16" t="str">
        <f t="shared" si="3"/>
        <v>2018</v>
      </c>
      <c r="E78" s="17">
        <v>286424</v>
      </c>
    </row>
    <row r="79" spans="1:5" x14ac:dyDescent="0.35">
      <c r="A79" s="13">
        <v>78</v>
      </c>
      <c r="B79" s="14" t="s">
        <v>84</v>
      </c>
      <c r="C79" s="15" t="str">
        <f t="shared" si="2"/>
        <v>June</v>
      </c>
      <c r="D79" s="16" t="str">
        <f t="shared" si="3"/>
        <v>2018</v>
      </c>
      <c r="E79" s="17">
        <v>291774</v>
      </c>
    </row>
    <row r="80" spans="1:5" x14ac:dyDescent="0.35">
      <c r="A80" s="13">
        <v>79</v>
      </c>
      <c r="B80" s="14" t="s">
        <v>85</v>
      </c>
      <c r="C80" s="15" t="str">
        <f t="shared" si="2"/>
        <v>July</v>
      </c>
      <c r="D80" s="16" t="str">
        <f t="shared" si="3"/>
        <v>2018</v>
      </c>
      <c r="E80" s="17">
        <v>286793</v>
      </c>
    </row>
    <row r="81" spans="1:5" x14ac:dyDescent="0.35">
      <c r="A81" s="13">
        <v>80</v>
      </c>
      <c r="B81" s="14" t="s">
        <v>86</v>
      </c>
      <c r="C81" s="15" t="str">
        <f t="shared" si="2"/>
        <v>August</v>
      </c>
      <c r="D81" s="16" t="str">
        <f t="shared" si="3"/>
        <v>2018</v>
      </c>
      <c r="E81" s="17">
        <v>283091</v>
      </c>
    </row>
    <row r="82" spans="1:5" x14ac:dyDescent="0.35">
      <c r="A82" s="13">
        <v>81</v>
      </c>
      <c r="B82" s="14" t="s">
        <v>87</v>
      </c>
      <c r="C82" s="15" t="str">
        <f t="shared" si="2"/>
        <v>September</v>
      </c>
      <c r="D82" s="16" t="str">
        <f t="shared" si="3"/>
        <v>2018</v>
      </c>
      <c r="E82" s="17">
        <v>278097</v>
      </c>
    </row>
    <row r="83" spans="1:5" x14ac:dyDescent="0.35">
      <c r="A83" s="13">
        <v>82</v>
      </c>
      <c r="B83" s="14" t="s">
        <v>88</v>
      </c>
      <c r="C83" s="15" t="str">
        <f t="shared" si="2"/>
        <v>October</v>
      </c>
      <c r="D83" s="16" t="str">
        <f t="shared" si="3"/>
        <v>2018</v>
      </c>
      <c r="E83" s="17">
        <v>277166</v>
      </c>
    </row>
    <row r="84" spans="1:5" x14ac:dyDescent="0.35">
      <c r="A84" s="13">
        <v>83</v>
      </c>
      <c r="B84" s="14" t="s">
        <v>89</v>
      </c>
      <c r="C84" s="15" t="str">
        <f t="shared" si="2"/>
        <v>November</v>
      </c>
      <c r="D84" s="16" t="str">
        <f t="shared" si="3"/>
        <v>2018</v>
      </c>
      <c r="E84" s="17">
        <v>278566</v>
      </c>
    </row>
    <row r="85" spans="1:5" x14ac:dyDescent="0.35">
      <c r="A85" s="13">
        <v>84</v>
      </c>
      <c r="B85" s="14" t="s">
        <v>90</v>
      </c>
      <c r="C85" s="15" t="str">
        <f t="shared" si="2"/>
        <v>December</v>
      </c>
      <c r="D85" s="16" t="str">
        <f t="shared" si="3"/>
        <v>2018</v>
      </c>
      <c r="E85" s="17">
        <v>277368</v>
      </c>
    </row>
    <row r="86" spans="1:5" x14ac:dyDescent="0.35">
      <c r="A86" s="13">
        <v>85</v>
      </c>
      <c r="B86" s="14" t="s">
        <v>91</v>
      </c>
      <c r="C86" s="15" t="str">
        <f t="shared" si="2"/>
        <v>January</v>
      </c>
      <c r="D86" s="16" t="str">
        <f t="shared" si="3"/>
        <v>2019</v>
      </c>
      <c r="E86" s="17">
        <v>270997</v>
      </c>
    </row>
    <row r="87" spans="1:5" x14ac:dyDescent="0.35">
      <c r="A87" s="13">
        <v>86</v>
      </c>
      <c r="B87" s="14" t="s">
        <v>92</v>
      </c>
      <c r="C87" s="15" t="str">
        <f t="shared" si="2"/>
        <v>February</v>
      </c>
      <c r="D87" s="16" t="str">
        <f t="shared" si="3"/>
        <v>2019</v>
      </c>
      <c r="E87" s="17">
        <v>274065</v>
      </c>
    </row>
    <row r="88" spans="1:5" x14ac:dyDescent="0.35">
      <c r="A88" s="13">
        <v>87</v>
      </c>
      <c r="B88" s="14" t="s">
        <v>93</v>
      </c>
      <c r="C88" s="15" t="str">
        <f t="shared" si="2"/>
        <v>March</v>
      </c>
      <c r="D88" s="16" t="str">
        <f t="shared" si="3"/>
        <v>2019</v>
      </c>
      <c r="E88" s="17">
        <v>283153</v>
      </c>
    </row>
    <row r="89" spans="1:5" x14ac:dyDescent="0.35">
      <c r="A89" s="13">
        <v>88</v>
      </c>
      <c r="B89" s="14" t="s">
        <v>94</v>
      </c>
      <c r="C89" s="15" t="str">
        <f t="shared" si="2"/>
        <v>April</v>
      </c>
      <c r="D89" s="16" t="str">
        <f t="shared" si="3"/>
        <v>2019</v>
      </c>
      <c r="E89" s="17">
        <v>288005</v>
      </c>
    </row>
    <row r="90" spans="1:5" x14ac:dyDescent="0.35">
      <c r="A90" s="13">
        <v>89</v>
      </c>
      <c r="B90" s="14" t="s">
        <v>95</v>
      </c>
      <c r="C90" s="15" t="str">
        <f t="shared" si="2"/>
        <v>May</v>
      </c>
      <c r="D90" s="16" t="str">
        <f t="shared" si="3"/>
        <v>2019</v>
      </c>
      <c r="E90" s="17">
        <v>296826</v>
      </c>
    </row>
    <row r="91" spans="1:5" x14ac:dyDescent="0.35">
      <c r="A91" s="13">
        <v>90</v>
      </c>
      <c r="B91" s="14" t="s">
        <v>96</v>
      </c>
      <c r="C91" s="15" t="str">
        <f t="shared" si="2"/>
        <v>June</v>
      </c>
      <c r="D91" s="16" t="str">
        <f t="shared" si="3"/>
        <v>2019</v>
      </c>
      <c r="E91" s="17">
        <v>301858</v>
      </c>
    </row>
    <row r="92" spans="1:5" x14ac:dyDescent="0.35">
      <c r="A92" s="13">
        <v>91</v>
      </c>
      <c r="B92" s="14" t="s">
        <v>97</v>
      </c>
      <c r="C92" s="15" t="str">
        <f t="shared" si="2"/>
        <v>July</v>
      </c>
      <c r="D92" s="16" t="str">
        <f t="shared" si="3"/>
        <v>2019</v>
      </c>
      <c r="E92" s="17">
        <v>298894</v>
      </c>
    </row>
    <row r="93" spans="1:5" x14ac:dyDescent="0.35">
      <c r="A93" s="13">
        <v>92</v>
      </c>
      <c r="B93" s="14" t="s">
        <v>98</v>
      </c>
      <c r="C93" s="15" t="str">
        <f t="shared" si="2"/>
        <v>August</v>
      </c>
      <c r="D93" s="16" t="str">
        <f t="shared" si="3"/>
        <v>2019</v>
      </c>
      <c r="E93" s="17">
        <v>296084</v>
      </c>
    </row>
    <row r="94" spans="1:5" x14ac:dyDescent="0.35">
      <c r="A94" s="13">
        <v>93</v>
      </c>
      <c r="B94" s="14" t="s">
        <v>99</v>
      </c>
      <c r="C94" s="15" t="str">
        <f t="shared" si="2"/>
        <v>September</v>
      </c>
      <c r="D94" s="16" t="str">
        <f t="shared" si="3"/>
        <v>2019</v>
      </c>
      <c r="E94" s="17">
        <v>292138</v>
      </c>
    </row>
    <row r="95" spans="1:5" x14ac:dyDescent="0.35">
      <c r="A95" s="13">
        <v>94</v>
      </c>
      <c r="B95" s="14" t="s">
        <v>100</v>
      </c>
      <c r="C95" s="15" t="str">
        <f t="shared" si="2"/>
        <v>October</v>
      </c>
      <c r="D95" s="16" t="str">
        <f t="shared" si="3"/>
        <v>2019</v>
      </c>
      <c r="E95" s="17">
        <v>292837</v>
      </c>
    </row>
    <row r="96" spans="1:5" x14ac:dyDescent="0.35">
      <c r="A96" s="13">
        <v>95</v>
      </c>
      <c r="B96" s="14" t="s">
        <v>101</v>
      </c>
      <c r="C96" s="15" t="str">
        <f t="shared" si="2"/>
        <v>November</v>
      </c>
      <c r="D96" s="16" t="str">
        <f t="shared" si="3"/>
        <v>2019</v>
      </c>
      <c r="E96" s="17">
        <v>292906</v>
      </c>
    </row>
    <row r="97" spans="1:5" x14ac:dyDescent="0.35">
      <c r="A97" s="13">
        <v>96</v>
      </c>
      <c r="B97" s="14" t="s">
        <v>102</v>
      </c>
      <c r="C97" s="15" t="str">
        <f t="shared" si="2"/>
        <v>December</v>
      </c>
      <c r="D97" s="16" t="str">
        <f t="shared" si="3"/>
        <v>2019</v>
      </c>
      <c r="E97" s="17">
        <v>295396</v>
      </c>
    </row>
    <row r="98" spans="1:5" x14ac:dyDescent="0.35">
      <c r="A98" s="13">
        <v>97</v>
      </c>
      <c r="B98" s="14" t="s">
        <v>103</v>
      </c>
      <c r="C98" s="15" t="str">
        <f t="shared" si="2"/>
        <v>January</v>
      </c>
      <c r="D98" s="16" t="str">
        <f t="shared" si="3"/>
        <v>2020</v>
      </c>
      <c r="E98" s="17">
        <v>288578</v>
      </c>
    </row>
    <row r="99" spans="1:5" x14ac:dyDescent="0.35">
      <c r="A99" s="13">
        <v>98</v>
      </c>
      <c r="B99" s="14" t="s">
        <v>104</v>
      </c>
      <c r="C99" s="15" t="str">
        <f t="shared" si="2"/>
        <v>February</v>
      </c>
      <c r="D99" s="16" t="str">
        <f t="shared" si="3"/>
        <v>2020</v>
      </c>
      <c r="E99" s="17">
        <v>292597</v>
      </c>
    </row>
    <row r="100" spans="1:5" x14ac:dyDescent="0.35">
      <c r="A100" s="13">
        <v>99</v>
      </c>
      <c r="B100" s="14" t="s">
        <v>105</v>
      </c>
      <c r="C100" s="15" t="str">
        <f t="shared" si="2"/>
        <v>March</v>
      </c>
      <c r="D100" s="16" t="str">
        <f t="shared" si="3"/>
        <v>2020</v>
      </c>
      <c r="E100" s="17">
        <v>302426</v>
      </c>
    </row>
    <row r="101" spans="1:5" x14ac:dyDescent="0.35">
      <c r="A101" s="13">
        <v>100</v>
      </c>
      <c r="B101" s="14" t="s">
        <v>106</v>
      </c>
      <c r="C101" s="15" t="str">
        <f t="shared" si="2"/>
        <v>April</v>
      </c>
      <c r="D101" s="16" t="str">
        <f t="shared" si="3"/>
        <v>2020</v>
      </c>
      <c r="E101" s="17">
        <v>302719</v>
      </c>
    </row>
    <row r="102" spans="1:5" x14ac:dyDescent="0.35">
      <c r="A102" s="13">
        <v>101</v>
      </c>
      <c r="B102" s="14" t="s">
        <v>107</v>
      </c>
      <c r="C102" s="15" t="str">
        <f t="shared" si="2"/>
        <v>May</v>
      </c>
      <c r="D102" s="16" t="str">
        <f t="shared" si="3"/>
        <v>2020</v>
      </c>
      <c r="E102" s="17">
        <v>298423</v>
      </c>
    </row>
    <row r="103" spans="1:5" x14ac:dyDescent="0.35">
      <c r="A103" s="13">
        <v>102</v>
      </c>
      <c r="B103" s="14" t="s">
        <v>108</v>
      </c>
      <c r="C103" s="15" t="str">
        <f t="shared" si="2"/>
        <v>June</v>
      </c>
      <c r="D103" s="16" t="str">
        <f t="shared" si="3"/>
        <v>2020</v>
      </c>
      <c r="E103" s="17">
        <v>309682</v>
      </c>
    </row>
    <row r="104" spans="1:5" x14ac:dyDescent="0.35">
      <c r="A104" s="13">
        <v>103</v>
      </c>
      <c r="B104" s="14" t="s">
        <v>109</v>
      </c>
      <c r="C104" s="15" t="str">
        <f t="shared" si="2"/>
        <v>July</v>
      </c>
      <c r="D104" s="16" t="str">
        <f t="shared" si="3"/>
        <v>2020</v>
      </c>
      <c r="E104" s="17">
        <v>322530</v>
      </c>
    </row>
    <row r="105" spans="1:5" x14ac:dyDescent="0.35">
      <c r="A105" s="13">
        <v>104</v>
      </c>
      <c r="B105" s="14" t="s">
        <v>110</v>
      </c>
      <c r="C105" s="15" t="str">
        <f t="shared" si="2"/>
        <v>August</v>
      </c>
      <c r="D105" s="16" t="str">
        <f t="shared" si="3"/>
        <v>2020</v>
      </c>
      <c r="E105" s="17">
        <v>327900</v>
      </c>
    </row>
    <row r="106" spans="1:5" x14ac:dyDescent="0.35">
      <c r="A106" s="13">
        <v>105</v>
      </c>
      <c r="B106" s="14" t="s">
        <v>111</v>
      </c>
      <c r="C106" s="15" t="str">
        <f t="shared" si="2"/>
        <v>September</v>
      </c>
      <c r="D106" s="16" t="str">
        <f t="shared" si="3"/>
        <v>2020</v>
      </c>
      <c r="E106" s="17">
        <v>331011</v>
      </c>
    </row>
    <row r="107" spans="1:5" x14ac:dyDescent="0.35">
      <c r="A107" s="13">
        <v>106</v>
      </c>
      <c r="B107" s="14" t="s">
        <v>112</v>
      </c>
      <c r="C107" s="15" t="str">
        <f t="shared" si="2"/>
        <v>October</v>
      </c>
      <c r="D107" s="16" t="str">
        <f t="shared" si="3"/>
        <v>2020</v>
      </c>
      <c r="E107" s="17">
        <v>333403</v>
      </c>
    </row>
    <row r="108" spans="1:5" x14ac:dyDescent="0.35">
      <c r="A108" s="13">
        <v>107</v>
      </c>
      <c r="B108" s="14" t="s">
        <v>113</v>
      </c>
      <c r="C108" s="15" t="str">
        <f t="shared" si="2"/>
        <v>November</v>
      </c>
      <c r="D108" s="16" t="str">
        <f t="shared" si="3"/>
        <v>2020</v>
      </c>
      <c r="E108" s="17">
        <v>333502</v>
      </c>
    </row>
    <row r="109" spans="1:5" x14ac:dyDescent="0.35">
      <c r="A109" s="13">
        <v>108</v>
      </c>
      <c r="B109" s="14" t="s">
        <v>114</v>
      </c>
      <c r="C109" s="15" t="str">
        <f t="shared" si="2"/>
        <v>December</v>
      </c>
      <c r="D109" s="16" t="str">
        <f t="shared" si="3"/>
        <v>2020</v>
      </c>
      <c r="E109" s="17">
        <v>333611</v>
      </c>
    </row>
    <row r="110" spans="1:5" x14ac:dyDescent="0.35">
      <c r="A110" s="13">
        <v>109</v>
      </c>
      <c r="B110" s="14" t="s">
        <v>115</v>
      </c>
      <c r="C110" s="15" t="str">
        <f t="shared" si="2"/>
        <v>January</v>
      </c>
      <c r="D110" s="16" t="str">
        <f t="shared" si="3"/>
        <v>2021</v>
      </c>
      <c r="E110" s="17">
        <v>330919</v>
      </c>
    </row>
    <row r="111" spans="1:5" x14ac:dyDescent="0.35">
      <c r="A111" s="13">
        <v>110</v>
      </c>
      <c r="B111" s="14" t="s">
        <v>116</v>
      </c>
      <c r="C111" s="15" t="str">
        <f t="shared" si="2"/>
        <v>February</v>
      </c>
      <c r="D111" s="16" t="str">
        <f t="shared" si="3"/>
        <v>2021</v>
      </c>
      <c r="E111" s="17">
        <v>336359</v>
      </c>
    </row>
    <row r="112" spans="1:5" x14ac:dyDescent="0.35">
      <c r="A112" s="13">
        <v>111</v>
      </c>
      <c r="B112" s="14" t="s">
        <v>117</v>
      </c>
      <c r="C112" s="15" t="str">
        <f t="shared" si="2"/>
        <v>March</v>
      </c>
      <c r="D112" s="16" t="str">
        <f t="shared" si="3"/>
        <v>2021</v>
      </c>
      <c r="E112" s="17">
        <v>353527</v>
      </c>
    </row>
    <row r="113" spans="1:5" x14ac:dyDescent="0.35">
      <c r="A113" s="13">
        <v>112</v>
      </c>
      <c r="B113" s="14" t="s">
        <v>118</v>
      </c>
      <c r="C113" s="15" t="str">
        <f t="shared" si="2"/>
        <v>April</v>
      </c>
      <c r="D113" s="16" t="str">
        <f t="shared" si="3"/>
        <v>2021</v>
      </c>
      <c r="E113" s="17">
        <v>368991</v>
      </c>
    </row>
    <row r="114" spans="1:5" x14ac:dyDescent="0.35">
      <c r="A114" s="13">
        <v>113</v>
      </c>
      <c r="B114" s="14" t="s">
        <v>119</v>
      </c>
      <c r="C114" s="15" t="str">
        <f t="shared" si="2"/>
        <v>May</v>
      </c>
      <c r="D114" s="16" t="str">
        <f t="shared" si="3"/>
        <v>2021</v>
      </c>
      <c r="E114" s="17">
        <v>376984</v>
      </c>
    </row>
    <row r="115" spans="1:5" x14ac:dyDescent="0.35">
      <c r="A115" s="13">
        <v>114</v>
      </c>
      <c r="B115" s="14" t="s">
        <v>120</v>
      </c>
      <c r="C115" s="15" t="str">
        <f t="shared" si="2"/>
        <v>June</v>
      </c>
      <c r="D115" s="16" t="str">
        <f t="shared" si="3"/>
        <v>2021</v>
      </c>
      <c r="E115" s="17">
        <v>386847</v>
      </c>
    </row>
    <row r="116" spans="1:5" x14ac:dyDescent="0.35">
      <c r="A116" s="13">
        <v>115</v>
      </c>
      <c r="B116" s="14" t="s">
        <v>121</v>
      </c>
      <c r="C116" s="15" t="str">
        <f t="shared" si="2"/>
        <v>July</v>
      </c>
      <c r="D116" s="16" t="str">
        <f t="shared" si="3"/>
        <v>2021</v>
      </c>
      <c r="E116" s="17">
        <v>385070</v>
      </c>
    </row>
    <row r="117" spans="1:5" x14ac:dyDescent="0.35">
      <c r="A117" s="13">
        <v>116</v>
      </c>
      <c r="B117" s="14" t="s">
        <v>122</v>
      </c>
      <c r="C117" s="15" t="str">
        <f t="shared" si="2"/>
        <v>August</v>
      </c>
      <c r="D117" s="16" t="str">
        <f t="shared" si="3"/>
        <v>2021</v>
      </c>
      <c r="E117" s="17">
        <v>380907</v>
      </c>
    </row>
    <row r="118" spans="1:5" x14ac:dyDescent="0.35">
      <c r="A118" s="13">
        <v>117</v>
      </c>
      <c r="B118" s="14" t="s">
        <v>123</v>
      </c>
      <c r="C118" s="15" t="str">
        <f t="shared" si="2"/>
        <v>September</v>
      </c>
      <c r="D118" s="16" t="str">
        <f t="shared" si="3"/>
        <v>2021</v>
      </c>
      <c r="E118" s="17">
        <v>377222</v>
      </c>
    </row>
    <row r="119" spans="1:5" x14ac:dyDescent="0.35">
      <c r="A119" s="13">
        <v>118</v>
      </c>
      <c r="B119" s="14" t="s">
        <v>124</v>
      </c>
      <c r="C119" s="15" t="str">
        <f t="shared" si="2"/>
        <v>October</v>
      </c>
      <c r="D119" s="16" t="str">
        <f t="shared" si="3"/>
        <v>2021</v>
      </c>
      <c r="E119" s="17">
        <v>379753</v>
      </c>
    </row>
    <row r="120" spans="1:5" x14ac:dyDescent="0.35">
      <c r="A120" s="13">
        <v>119</v>
      </c>
      <c r="B120" s="14" t="s">
        <v>125</v>
      </c>
      <c r="C120" s="15" t="str">
        <f t="shared" si="2"/>
        <v>November</v>
      </c>
      <c r="D120" s="16" t="str">
        <f t="shared" si="3"/>
        <v>2021</v>
      </c>
      <c r="E120" s="17">
        <v>383791</v>
      </c>
    </row>
    <row r="121" spans="1:5" x14ac:dyDescent="0.35">
      <c r="A121" s="13">
        <v>120</v>
      </c>
      <c r="B121" s="14" t="s">
        <v>126</v>
      </c>
      <c r="C121" s="15" t="str">
        <f t="shared" si="2"/>
        <v>December</v>
      </c>
      <c r="D121" s="16" t="str">
        <f t="shared" si="3"/>
        <v>2021</v>
      </c>
      <c r="E121" s="17">
        <v>382925</v>
      </c>
    </row>
    <row r="122" spans="1:5" x14ac:dyDescent="0.35">
      <c r="A122" s="13">
        <v>121</v>
      </c>
      <c r="B122" s="14" t="s">
        <v>127</v>
      </c>
      <c r="C122" s="15" t="str">
        <f t="shared" si="2"/>
        <v>January</v>
      </c>
      <c r="D122" s="16" t="str">
        <f t="shared" si="3"/>
        <v>2022</v>
      </c>
      <c r="E122" s="17">
        <v>377036</v>
      </c>
    </row>
    <row r="123" spans="1:5" x14ac:dyDescent="0.35">
      <c r="A123" s="13">
        <v>122</v>
      </c>
      <c r="B123" s="14" t="s">
        <v>128</v>
      </c>
      <c r="C123" s="15" t="str">
        <f t="shared" si="2"/>
        <v>February</v>
      </c>
      <c r="D123" s="16" t="str">
        <f t="shared" si="3"/>
        <v>2022</v>
      </c>
      <c r="E123" s="17">
        <v>389582</v>
      </c>
    </row>
    <row r="124" spans="1:5" x14ac:dyDescent="0.35">
      <c r="A124" s="13">
        <v>123</v>
      </c>
      <c r="B124" s="14" t="s">
        <v>129</v>
      </c>
      <c r="C124" s="15" t="str">
        <f t="shared" si="2"/>
        <v>March</v>
      </c>
      <c r="D124" s="16" t="str">
        <f t="shared" si="3"/>
        <v>2022</v>
      </c>
      <c r="E124" s="17">
        <v>412819</v>
      </c>
    </row>
    <row r="125" spans="1:5" x14ac:dyDescent="0.35">
      <c r="A125" s="13">
        <v>124</v>
      </c>
      <c r="B125" s="14" t="s">
        <v>130</v>
      </c>
      <c r="C125" s="15" t="str">
        <f t="shared" si="2"/>
        <v>April</v>
      </c>
      <c r="D125" s="16" t="str">
        <f t="shared" si="3"/>
        <v>2022</v>
      </c>
      <c r="E125" s="17">
        <v>425507</v>
      </c>
    </row>
    <row r="126" spans="1:5" x14ac:dyDescent="0.35">
      <c r="A126" s="13">
        <v>125</v>
      </c>
      <c r="B126" s="14" t="s">
        <v>131</v>
      </c>
      <c r="C126" s="15" t="str">
        <f t="shared" si="2"/>
        <v>May</v>
      </c>
      <c r="D126" s="16" t="str">
        <f t="shared" si="3"/>
        <v>2022</v>
      </c>
      <c r="E126" s="17">
        <v>431657</v>
      </c>
    </row>
    <row r="127" spans="1:5" x14ac:dyDescent="0.35">
      <c r="A127" s="13">
        <v>126</v>
      </c>
      <c r="B127" s="14" t="s">
        <v>132</v>
      </c>
      <c r="C127" s="15" t="str">
        <f t="shared" si="2"/>
        <v>June</v>
      </c>
      <c r="D127" s="16" t="str">
        <f t="shared" si="3"/>
        <v>2022</v>
      </c>
      <c r="E127" s="17">
        <v>428743</v>
      </c>
    </row>
    <row r="128" spans="1:5" x14ac:dyDescent="0.35">
      <c r="A128" s="13">
        <v>127</v>
      </c>
      <c r="B128" s="14" t="s">
        <v>133</v>
      </c>
      <c r="C128" s="15" t="str">
        <f t="shared" si="2"/>
        <v>July</v>
      </c>
      <c r="D128" s="16" t="str">
        <f t="shared" si="3"/>
        <v>2022</v>
      </c>
      <c r="E128" s="17">
        <v>413696</v>
      </c>
    </row>
    <row r="129" spans="1:5" x14ac:dyDescent="0.35">
      <c r="A129" s="13">
        <v>128</v>
      </c>
      <c r="B129" s="14" t="s">
        <v>134</v>
      </c>
      <c r="C129" s="15" t="str">
        <f t="shared" si="2"/>
        <v>August</v>
      </c>
      <c r="D129" s="16" t="str">
        <f t="shared" si="3"/>
        <v>2022</v>
      </c>
      <c r="E129" s="17">
        <v>407211</v>
      </c>
    </row>
    <row r="130" spans="1:5" x14ac:dyDescent="0.35">
      <c r="A130" s="13">
        <v>129</v>
      </c>
      <c r="B130" s="14" t="s">
        <v>135</v>
      </c>
      <c r="C130" s="15" t="str">
        <f t="shared" si="2"/>
        <v>September</v>
      </c>
      <c r="D130" s="16" t="str">
        <f t="shared" si="3"/>
        <v>2022</v>
      </c>
      <c r="E130" s="17">
        <v>404857</v>
      </c>
    </row>
    <row r="131" spans="1:5" x14ac:dyDescent="0.35">
      <c r="A131" s="13">
        <v>130</v>
      </c>
      <c r="B131" s="14" t="s">
        <v>136</v>
      </c>
      <c r="C131" s="15" t="str">
        <f t="shared" ref="C131:C161" si="4">TEXT(B131,"mmmm")</f>
        <v>October</v>
      </c>
      <c r="D131" s="16" t="str">
        <f t="shared" ref="D131:D161" si="5">TEXT(B131,"yyyy")</f>
        <v>2022</v>
      </c>
      <c r="E131" s="17">
        <v>398349</v>
      </c>
    </row>
    <row r="132" spans="1:5" x14ac:dyDescent="0.35">
      <c r="A132" s="13">
        <v>131</v>
      </c>
      <c r="B132" s="14" t="s">
        <v>137</v>
      </c>
      <c r="C132" s="15" t="str">
        <f t="shared" si="4"/>
        <v>November</v>
      </c>
      <c r="D132" s="16" t="str">
        <f t="shared" si="5"/>
        <v>2022</v>
      </c>
      <c r="E132" s="17">
        <v>392673</v>
      </c>
    </row>
    <row r="133" spans="1:5" x14ac:dyDescent="0.35">
      <c r="A133" s="13">
        <v>132</v>
      </c>
      <c r="B133" s="14" t="s">
        <v>138</v>
      </c>
      <c r="C133" s="15" t="str">
        <f t="shared" si="4"/>
        <v>December</v>
      </c>
      <c r="D133" s="16" t="str">
        <f t="shared" si="5"/>
        <v>2022</v>
      </c>
      <c r="E133" s="17">
        <v>388126</v>
      </c>
    </row>
    <row r="134" spans="1:5" x14ac:dyDescent="0.35">
      <c r="A134" s="13">
        <v>133</v>
      </c>
      <c r="B134" s="14" t="s">
        <v>139</v>
      </c>
      <c r="C134" s="15" t="str">
        <f t="shared" si="4"/>
        <v>January</v>
      </c>
      <c r="D134" s="16" t="str">
        <f t="shared" si="5"/>
        <v>2023</v>
      </c>
      <c r="E134" s="17">
        <v>381996</v>
      </c>
    </row>
    <row r="135" spans="1:5" x14ac:dyDescent="0.35">
      <c r="A135" s="13">
        <v>134</v>
      </c>
      <c r="B135" s="14" t="s">
        <v>140</v>
      </c>
      <c r="C135" s="15" t="str">
        <f t="shared" si="4"/>
        <v>February</v>
      </c>
      <c r="D135" s="16" t="str">
        <f t="shared" si="5"/>
        <v>2023</v>
      </c>
      <c r="E135" s="17">
        <v>387176</v>
      </c>
    </row>
    <row r="136" spans="1:5" x14ac:dyDescent="0.35">
      <c r="A136" s="13">
        <v>135</v>
      </c>
      <c r="B136" s="14" t="s">
        <v>141</v>
      </c>
      <c r="C136" s="15" t="str">
        <f t="shared" si="4"/>
        <v>March</v>
      </c>
      <c r="D136" s="16" t="str">
        <f t="shared" si="5"/>
        <v>2023</v>
      </c>
      <c r="E136" s="17">
        <v>400463</v>
      </c>
    </row>
    <row r="137" spans="1:5" x14ac:dyDescent="0.35">
      <c r="A137" s="13">
        <v>136</v>
      </c>
      <c r="B137" s="14" t="s">
        <v>142</v>
      </c>
      <c r="C137" s="15" t="str">
        <f t="shared" si="4"/>
        <v>April</v>
      </c>
      <c r="D137" s="16" t="str">
        <f t="shared" si="5"/>
        <v>2023</v>
      </c>
      <c r="E137" s="17">
        <v>408163</v>
      </c>
    </row>
    <row r="138" spans="1:5" x14ac:dyDescent="0.35">
      <c r="A138" s="13">
        <v>137</v>
      </c>
      <c r="B138" s="14" t="s">
        <v>143</v>
      </c>
      <c r="C138" s="15" t="str">
        <f t="shared" si="4"/>
        <v>May</v>
      </c>
      <c r="D138" s="16" t="str">
        <f t="shared" si="5"/>
        <v>2023</v>
      </c>
      <c r="E138" s="17">
        <v>418377</v>
      </c>
    </row>
    <row r="139" spans="1:5" x14ac:dyDescent="0.35">
      <c r="A139" s="13">
        <v>138</v>
      </c>
      <c r="B139" s="14" t="s">
        <v>144</v>
      </c>
      <c r="C139" s="15" t="str">
        <f t="shared" si="4"/>
        <v>June</v>
      </c>
      <c r="D139" s="16" t="str">
        <f t="shared" si="5"/>
        <v>2023</v>
      </c>
      <c r="E139" s="17">
        <v>425297</v>
      </c>
    </row>
    <row r="140" spans="1:5" x14ac:dyDescent="0.35">
      <c r="A140" s="13">
        <v>139</v>
      </c>
      <c r="B140" s="14" t="s">
        <v>145</v>
      </c>
      <c r="C140" s="15" t="str">
        <f t="shared" si="4"/>
        <v>July</v>
      </c>
      <c r="D140" s="16" t="str">
        <f t="shared" si="5"/>
        <v>2023</v>
      </c>
      <c r="E140" s="17">
        <v>421369</v>
      </c>
    </row>
    <row r="141" spans="1:5" x14ac:dyDescent="0.35">
      <c r="A141" s="13">
        <v>140</v>
      </c>
      <c r="B141" s="14" t="s">
        <v>146</v>
      </c>
      <c r="C141" s="15" t="str">
        <f t="shared" si="4"/>
        <v>August</v>
      </c>
      <c r="D141" s="16" t="str">
        <f t="shared" si="5"/>
        <v>2023</v>
      </c>
      <c r="E141" s="17">
        <v>420438</v>
      </c>
    </row>
    <row r="142" spans="1:5" x14ac:dyDescent="0.35">
      <c r="A142" s="13">
        <v>141</v>
      </c>
      <c r="B142" s="14" t="s">
        <v>147</v>
      </c>
      <c r="C142" s="15" t="str">
        <f t="shared" si="4"/>
        <v>September</v>
      </c>
      <c r="D142" s="16" t="str">
        <f t="shared" si="5"/>
        <v>2023</v>
      </c>
      <c r="E142" s="17">
        <v>412079</v>
      </c>
    </row>
    <row r="143" spans="1:5" x14ac:dyDescent="0.35">
      <c r="A143" s="13">
        <v>142</v>
      </c>
      <c r="B143" s="14" t="s">
        <v>148</v>
      </c>
      <c r="C143" s="15" t="str">
        <f t="shared" si="4"/>
        <v>October</v>
      </c>
      <c r="D143" s="16" t="str">
        <f t="shared" si="5"/>
        <v>2023</v>
      </c>
      <c r="E143" s="17">
        <v>414348</v>
      </c>
    </row>
    <row r="144" spans="1:5" x14ac:dyDescent="0.35">
      <c r="A144" s="13">
        <v>143</v>
      </c>
      <c r="B144" s="14" t="s">
        <v>149</v>
      </c>
      <c r="C144" s="15" t="str">
        <f t="shared" si="4"/>
        <v>November</v>
      </c>
      <c r="D144" s="16" t="str">
        <f t="shared" si="5"/>
        <v>2023</v>
      </c>
      <c r="E144" s="17">
        <v>407869</v>
      </c>
    </row>
    <row r="145" spans="1:5" x14ac:dyDescent="0.35">
      <c r="A145" s="13">
        <v>144</v>
      </c>
      <c r="B145" s="14" t="s">
        <v>150</v>
      </c>
      <c r="C145" s="15" t="str">
        <f t="shared" si="4"/>
        <v>December</v>
      </c>
      <c r="D145" s="16" t="str">
        <f t="shared" si="5"/>
        <v>2023</v>
      </c>
      <c r="E145" s="17">
        <v>402109</v>
      </c>
    </row>
    <row r="146" spans="1:5" x14ac:dyDescent="0.35">
      <c r="A146" s="13">
        <v>145</v>
      </c>
      <c r="B146" s="14" t="s">
        <v>151</v>
      </c>
      <c r="C146" s="15" t="str">
        <f t="shared" si="4"/>
        <v>January</v>
      </c>
      <c r="D146" s="16" t="str">
        <f t="shared" si="5"/>
        <v>2024</v>
      </c>
      <c r="E146" s="17">
        <v>402055</v>
      </c>
    </row>
    <row r="147" spans="1:5" x14ac:dyDescent="0.35">
      <c r="A147" s="13">
        <v>146</v>
      </c>
      <c r="B147" s="14" t="s">
        <v>152</v>
      </c>
      <c r="C147" s="15" t="str">
        <f t="shared" si="4"/>
        <v>February</v>
      </c>
      <c r="D147" s="16" t="str">
        <f t="shared" si="5"/>
        <v>2024</v>
      </c>
      <c r="E147" s="17">
        <v>412284</v>
      </c>
    </row>
    <row r="148" spans="1:5" x14ac:dyDescent="0.35">
      <c r="A148" s="13">
        <v>147</v>
      </c>
      <c r="B148" s="14" t="s">
        <v>153</v>
      </c>
      <c r="C148" s="15" t="str">
        <f t="shared" si="4"/>
        <v>March</v>
      </c>
      <c r="D148" s="16" t="str">
        <f t="shared" si="5"/>
        <v>2024</v>
      </c>
      <c r="E148" s="17">
        <v>420395</v>
      </c>
    </row>
    <row r="149" spans="1:5" x14ac:dyDescent="0.35">
      <c r="A149" s="13">
        <v>148</v>
      </c>
      <c r="B149" s="14" t="s">
        <v>154</v>
      </c>
      <c r="C149" s="15" t="str">
        <f t="shared" si="4"/>
        <v>April</v>
      </c>
      <c r="D149" s="16" t="str">
        <f t="shared" si="5"/>
        <v>2024</v>
      </c>
      <c r="E149" s="17">
        <v>432288</v>
      </c>
    </row>
    <row r="150" spans="1:5" x14ac:dyDescent="0.35">
      <c r="A150" s="13">
        <v>149</v>
      </c>
      <c r="B150" s="14" t="s">
        <v>155</v>
      </c>
      <c r="C150" s="15" t="str">
        <f t="shared" si="4"/>
        <v>May</v>
      </c>
      <c r="D150" s="16" t="str">
        <f t="shared" si="5"/>
        <v>2024</v>
      </c>
      <c r="E150" s="17">
        <v>438201</v>
      </c>
    </row>
    <row r="151" spans="1:5" x14ac:dyDescent="0.35">
      <c r="A151" s="13">
        <v>150</v>
      </c>
      <c r="B151" s="14" t="s">
        <v>156</v>
      </c>
      <c r="C151" s="15" t="str">
        <f t="shared" si="4"/>
        <v>June</v>
      </c>
      <c r="D151" s="16" t="str">
        <f t="shared" si="5"/>
        <v>2024</v>
      </c>
      <c r="E151" s="17">
        <v>442477</v>
      </c>
    </row>
    <row r="152" spans="1:5" x14ac:dyDescent="0.35">
      <c r="A152" s="13">
        <v>151</v>
      </c>
      <c r="B152" s="14" t="s">
        <v>157</v>
      </c>
      <c r="C152" s="15" t="str">
        <f t="shared" si="4"/>
        <v>July</v>
      </c>
      <c r="D152" s="16" t="str">
        <f t="shared" si="5"/>
        <v>2024</v>
      </c>
      <c r="E152" s="17">
        <v>437807</v>
      </c>
    </row>
    <row r="153" spans="1:5" x14ac:dyDescent="0.35">
      <c r="A153" s="13">
        <v>152</v>
      </c>
      <c r="B153" s="14" t="s">
        <v>158</v>
      </c>
      <c r="C153" s="15" t="str">
        <f t="shared" si="4"/>
        <v>August</v>
      </c>
      <c r="D153" s="16" t="str">
        <f t="shared" si="5"/>
        <v>2024</v>
      </c>
      <c r="E153" s="17">
        <v>432801</v>
      </c>
    </row>
    <row r="154" spans="1:5" x14ac:dyDescent="0.35">
      <c r="A154" s="13">
        <v>153</v>
      </c>
      <c r="B154" s="14" t="s">
        <v>159</v>
      </c>
      <c r="C154" s="15" t="str">
        <f t="shared" si="4"/>
        <v>September</v>
      </c>
      <c r="D154" s="16" t="str">
        <f t="shared" si="5"/>
        <v>2024</v>
      </c>
      <c r="E154" s="17">
        <v>428235</v>
      </c>
    </row>
    <row r="155" spans="1:5" x14ac:dyDescent="0.35">
      <c r="A155" s="13">
        <v>154</v>
      </c>
      <c r="B155" s="14" t="s">
        <v>160</v>
      </c>
      <c r="C155" s="15" t="str">
        <f t="shared" si="4"/>
        <v>October</v>
      </c>
      <c r="D155" s="16" t="str">
        <f t="shared" si="5"/>
        <v>2024</v>
      </c>
      <c r="E155" s="17">
        <v>434379</v>
      </c>
    </row>
    <row r="156" spans="1:5" x14ac:dyDescent="0.35">
      <c r="A156" s="13">
        <v>155</v>
      </c>
      <c r="B156" s="14" t="s">
        <v>161</v>
      </c>
      <c r="C156" s="15" t="str">
        <f t="shared" si="4"/>
        <v>November</v>
      </c>
      <c r="D156" s="16" t="str">
        <f t="shared" si="5"/>
        <v>2024</v>
      </c>
      <c r="E156" s="17">
        <v>430230</v>
      </c>
    </row>
    <row r="157" spans="1:5" x14ac:dyDescent="0.35">
      <c r="A157" s="13">
        <v>156</v>
      </c>
      <c r="B157" s="14" t="s">
        <v>162</v>
      </c>
      <c r="C157" s="15" t="str">
        <f t="shared" si="4"/>
        <v>December</v>
      </c>
      <c r="D157" s="16" t="str">
        <f t="shared" si="5"/>
        <v>2024</v>
      </c>
      <c r="E157" s="17">
        <v>427580</v>
      </c>
    </row>
    <row r="158" spans="1:5" x14ac:dyDescent="0.35">
      <c r="A158" s="13">
        <v>157</v>
      </c>
      <c r="B158" s="14" t="s">
        <v>163</v>
      </c>
      <c r="C158" s="15" t="str">
        <f t="shared" si="4"/>
        <v>January</v>
      </c>
      <c r="D158" s="16" t="str">
        <f t="shared" si="5"/>
        <v>2025</v>
      </c>
      <c r="E158" s="17">
        <v>417897</v>
      </c>
    </row>
    <row r="159" spans="1:5" x14ac:dyDescent="0.35">
      <c r="A159" s="13">
        <v>158</v>
      </c>
      <c r="B159" s="14" t="s">
        <v>164</v>
      </c>
      <c r="C159" s="15" t="str">
        <f t="shared" si="4"/>
        <v>February</v>
      </c>
      <c r="D159" s="16" t="str">
        <f t="shared" si="5"/>
        <v>2025</v>
      </c>
      <c r="E159" s="17">
        <v>424750</v>
      </c>
    </row>
    <row r="160" spans="1:5" x14ac:dyDescent="0.35">
      <c r="A160" s="13">
        <v>159</v>
      </c>
      <c r="B160" s="14" t="s">
        <v>165</v>
      </c>
      <c r="C160" s="15" t="str">
        <f t="shared" si="4"/>
        <v>March</v>
      </c>
      <c r="D160" s="16" t="str">
        <f t="shared" si="5"/>
        <v>2025</v>
      </c>
      <c r="E160" s="17">
        <v>430723</v>
      </c>
    </row>
    <row r="161" spans="1:5" x14ac:dyDescent="0.35">
      <c r="A161" s="18">
        <v>160</v>
      </c>
      <c r="B161" s="19" t="s">
        <v>166</v>
      </c>
      <c r="C161" s="20" t="str">
        <f t="shared" si="4"/>
        <v>April</v>
      </c>
      <c r="D161" s="21" t="str">
        <f t="shared" si="5"/>
        <v>2025</v>
      </c>
      <c r="E161" s="22">
        <v>438466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B67-D5F1-477C-9563-F4262E66254A}">
  <dimension ref="B1:O177"/>
  <sheetViews>
    <sheetView showGridLines="0" tabSelected="1" zoomScaleNormal="100" workbookViewId="0">
      <selection activeCell="C6" sqref="C6"/>
    </sheetView>
  </sheetViews>
  <sheetFormatPr defaultRowHeight="14.5" x14ac:dyDescent="0.35"/>
  <cols>
    <col min="3" max="3" width="10.54296875" customWidth="1"/>
    <col min="5" max="5" width="15.7265625" bestFit="1" customWidth="1"/>
    <col min="6" max="6" width="11.453125" bestFit="1" customWidth="1"/>
    <col min="7" max="7" width="10.453125" bestFit="1" customWidth="1"/>
    <col min="8" max="8" width="11.81640625" bestFit="1" customWidth="1"/>
    <col min="9" max="9" width="11.453125" style="6" bestFit="1" customWidth="1"/>
    <col min="10" max="10" width="11.08984375" bestFit="1" customWidth="1"/>
    <col min="12" max="12" width="11.81640625" bestFit="1" customWidth="1"/>
    <col min="13" max="13" width="10.6328125" bestFit="1" customWidth="1"/>
  </cols>
  <sheetData>
    <row r="1" spans="2:13" ht="14.5" customHeight="1" x14ac:dyDescent="0.35">
      <c r="B1" s="57" t="s">
        <v>217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 ht="14.5" customHeight="1" x14ac:dyDescent="0.35">
      <c r="B2" s="58" t="s">
        <v>176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2:13" x14ac:dyDescent="0.35">
      <c r="D3" s="7"/>
    </row>
    <row r="4" spans="2:13" x14ac:dyDescent="0.35">
      <c r="D4" s="7" t="s">
        <v>173</v>
      </c>
      <c r="E4" s="35">
        <v>0.5</v>
      </c>
      <c r="G4" s="7" t="s">
        <v>212</v>
      </c>
      <c r="H4" s="35">
        <f>AVERAGE(K23:K169)</f>
        <v>20071.885334649087</v>
      </c>
      <c r="J4" s="23"/>
      <c r="K4" s="5" t="s">
        <v>215</v>
      </c>
    </row>
    <row r="5" spans="2:13" x14ac:dyDescent="0.35">
      <c r="D5" s="7" t="s">
        <v>174</v>
      </c>
      <c r="E5" s="35">
        <v>0.5</v>
      </c>
      <c r="G5" s="7" t="s">
        <v>213</v>
      </c>
      <c r="H5" s="35">
        <f>AVERAGE(L23:L169)</f>
        <v>642220838.34620941</v>
      </c>
      <c r="J5" s="37"/>
      <c r="K5" s="5" t="s">
        <v>216</v>
      </c>
    </row>
    <row r="6" spans="2:13" x14ac:dyDescent="0.35">
      <c r="D6" s="7" t="s">
        <v>175</v>
      </c>
      <c r="E6" s="35">
        <v>0.5</v>
      </c>
      <c r="G6" s="7" t="s">
        <v>214</v>
      </c>
      <c r="H6" s="54">
        <f>AVERAGE(M23:M169)</f>
        <v>6.1338273959487093E-2</v>
      </c>
    </row>
    <row r="7" spans="2:13" x14ac:dyDescent="0.35">
      <c r="G7" s="38" t="s">
        <v>219</v>
      </c>
      <c r="H7" s="55">
        <f>SQRT(H5)</f>
        <v>25342.07644109317</v>
      </c>
    </row>
    <row r="9" spans="2:13" x14ac:dyDescent="0.35">
      <c r="B9" s="29" t="s">
        <v>182</v>
      </c>
      <c r="C9" s="10" t="s">
        <v>169</v>
      </c>
      <c r="D9" s="24" t="s">
        <v>170</v>
      </c>
      <c r="E9" s="24" t="s">
        <v>171</v>
      </c>
      <c r="F9" s="24" t="s">
        <v>177</v>
      </c>
      <c r="G9" s="24" t="s">
        <v>178</v>
      </c>
      <c r="H9" s="24" t="s">
        <v>179</v>
      </c>
      <c r="I9" s="24" t="s">
        <v>180</v>
      </c>
      <c r="J9" s="24" t="s">
        <v>181</v>
      </c>
      <c r="K9" s="24" t="s">
        <v>209</v>
      </c>
      <c r="L9" s="24" t="s">
        <v>210</v>
      </c>
      <c r="M9" s="25" t="s">
        <v>211</v>
      </c>
    </row>
    <row r="10" spans="2:13" x14ac:dyDescent="0.35">
      <c r="B10" s="13">
        <v>1</v>
      </c>
      <c r="C10" s="15" t="s">
        <v>183</v>
      </c>
      <c r="D10" s="16" t="s">
        <v>184</v>
      </c>
      <c r="E10" s="8">
        <v>158759</v>
      </c>
      <c r="F10" s="15"/>
      <c r="G10" s="15"/>
      <c r="H10" s="26">
        <f>E10/AVERAGE($E$10:$E$21)</f>
        <v>0.87356414600762544</v>
      </c>
      <c r="I10" s="16"/>
      <c r="J10" s="15"/>
      <c r="K10" s="15"/>
      <c r="L10" s="15"/>
      <c r="M10" s="30"/>
    </row>
    <row r="11" spans="2:13" x14ac:dyDescent="0.35">
      <c r="B11" s="13">
        <v>2</v>
      </c>
      <c r="C11" s="15" t="s">
        <v>185</v>
      </c>
      <c r="D11" s="16" t="s">
        <v>184</v>
      </c>
      <c r="E11" s="8">
        <v>158757</v>
      </c>
      <c r="F11" s="15"/>
      <c r="G11" s="15"/>
      <c r="H11" s="26">
        <f t="shared" ref="H11:H21" si="0">E11/AVERAGE($E$10:$E$21)</f>
        <v>0.87355314109897764</v>
      </c>
      <c r="I11" s="16"/>
      <c r="J11" s="15"/>
      <c r="K11" s="15"/>
      <c r="L11" s="15"/>
      <c r="M11" s="30"/>
    </row>
    <row r="12" spans="2:13" x14ac:dyDescent="0.35">
      <c r="B12" s="13">
        <v>3</v>
      </c>
      <c r="C12" s="15" t="s">
        <v>186</v>
      </c>
      <c r="D12" s="16" t="s">
        <v>184</v>
      </c>
      <c r="E12" s="8">
        <v>170250</v>
      </c>
      <c r="F12" s="15"/>
      <c r="G12" s="15"/>
      <c r="H12" s="26">
        <f t="shared" si="0"/>
        <v>0.9367928486435303</v>
      </c>
      <c r="I12" s="16"/>
      <c r="J12" s="15"/>
      <c r="K12" s="15"/>
      <c r="L12" s="15"/>
      <c r="M12" s="30"/>
    </row>
    <row r="13" spans="2:13" x14ac:dyDescent="0.35">
      <c r="B13" s="13">
        <v>4</v>
      </c>
      <c r="C13" s="15" t="s">
        <v>187</v>
      </c>
      <c r="D13" s="16" t="s">
        <v>184</v>
      </c>
      <c r="E13" s="8">
        <v>177836</v>
      </c>
      <c r="F13" s="15"/>
      <c r="G13" s="15"/>
      <c r="H13" s="26">
        <f t="shared" si="0"/>
        <v>0.97853446714461589</v>
      </c>
      <c r="I13" s="16"/>
      <c r="J13" s="15"/>
      <c r="K13" s="15"/>
      <c r="L13" s="15"/>
      <c r="M13" s="30"/>
    </row>
    <row r="14" spans="2:13" x14ac:dyDescent="0.35">
      <c r="B14" s="13">
        <v>5</v>
      </c>
      <c r="C14" s="15" t="s">
        <v>188</v>
      </c>
      <c r="D14" s="16" t="s">
        <v>184</v>
      </c>
      <c r="E14" s="8">
        <v>185691</v>
      </c>
      <c r="F14" s="15"/>
      <c r="G14" s="15"/>
      <c r="H14" s="26">
        <f t="shared" si="0"/>
        <v>1.0217562458588298</v>
      </c>
      <c r="I14" s="16"/>
      <c r="J14" s="15"/>
      <c r="K14" s="15"/>
      <c r="L14" s="15"/>
      <c r="M14" s="30"/>
    </row>
    <row r="15" spans="2:13" x14ac:dyDescent="0.35">
      <c r="B15" s="13">
        <v>6</v>
      </c>
      <c r="C15" s="15" t="s">
        <v>189</v>
      </c>
      <c r="D15" s="16" t="s">
        <v>184</v>
      </c>
      <c r="E15" s="8">
        <v>193355</v>
      </c>
      <c r="F15" s="15"/>
      <c r="G15" s="15"/>
      <c r="H15" s="26">
        <f t="shared" si="0"/>
        <v>1.0639270557971794</v>
      </c>
      <c r="I15" s="16"/>
      <c r="J15" s="15"/>
      <c r="K15" s="15"/>
      <c r="L15" s="15"/>
      <c r="M15" s="30"/>
    </row>
    <row r="16" spans="2:13" x14ac:dyDescent="0.35">
      <c r="B16" s="13">
        <v>7</v>
      </c>
      <c r="C16" s="15" t="s">
        <v>190</v>
      </c>
      <c r="D16" s="16" t="s">
        <v>184</v>
      </c>
      <c r="E16" s="8">
        <v>191706</v>
      </c>
      <c r="F16" s="15"/>
      <c r="G16" s="15"/>
      <c r="H16" s="26">
        <f t="shared" si="0"/>
        <v>1.0548535086170727</v>
      </c>
      <c r="I16" s="16"/>
      <c r="J16" s="15"/>
      <c r="K16" s="15"/>
      <c r="L16" s="15"/>
      <c r="M16" s="30"/>
    </row>
    <row r="17" spans="2:15" x14ac:dyDescent="0.35">
      <c r="B17" s="13">
        <v>8</v>
      </c>
      <c r="C17" s="15" t="s">
        <v>191</v>
      </c>
      <c r="D17" s="16" t="s">
        <v>184</v>
      </c>
      <c r="E17" s="8">
        <v>190213</v>
      </c>
      <c r="F17" s="15"/>
      <c r="G17" s="15"/>
      <c r="H17" s="26">
        <f t="shared" si="0"/>
        <v>1.0466383443114939</v>
      </c>
      <c r="I17" s="16"/>
      <c r="J17" s="15"/>
      <c r="K17" s="15"/>
      <c r="L17" s="15"/>
      <c r="M17" s="30"/>
    </row>
    <row r="18" spans="2:15" x14ac:dyDescent="0.35">
      <c r="B18" s="13">
        <v>9</v>
      </c>
      <c r="C18" s="15" t="s">
        <v>192</v>
      </c>
      <c r="D18" s="16" t="s">
        <v>184</v>
      </c>
      <c r="E18" s="8">
        <v>187140</v>
      </c>
      <c r="F18" s="15"/>
      <c r="G18" s="15"/>
      <c r="H18" s="26">
        <f t="shared" si="0"/>
        <v>1.0297293021741571</v>
      </c>
      <c r="I18" s="16"/>
      <c r="J18" s="15"/>
      <c r="K18" s="15"/>
      <c r="L18" s="15"/>
      <c r="M18" s="30"/>
    </row>
    <row r="19" spans="2:15" x14ac:dyDescent="0.35">
      <c r="B19" s="13">
        <v>10</v>
      </c>
      <c r="C19" s="15" t="s">
        <v>193</v>
      </c>
      <c r="D19" s="16" t="s">
        <v>184</v>
      </c>
      <c r="E19" s="8">
        <v>184897</v>
      </c>
      <c r="F19" s="15"/>
      <c r="G19" s="15"/>
      <c r="H19" s="26">
        <f t="shared" si="0"/>
        <v>1.0173872971256555</v>
      </c>
      <c r="I19" s="16"/>
      <c r="J19" s="15"/>
      <c r="K19" s="15"/>
      <c r="L19" s="15"/>
      <c r="M19" s="30"/>
    </row>
    <row r="20" spans="2:15" x14ac:dyDescent="0.35">
      <c r="B20" s="13">
        <v>11</v>
      </c>
      <c r="C20" s="15" t="s">
        <v>194</v>
      </c>
      <c r="D20" s="16" t="s">
        <v>184</v>
      </c>
      <c r="E20" s="8">
        <v>189334</v>
      </c>
      <c r="F20" s="15"/>
      <c r="G20" s="15"/>
      <c r="H20" s="26">
        <f t="shared" si="0"/>
        <v>1.041801686960788</v>
      </c>
      <c r="I20" s="16"/>
      <c r="J20" s="15"/>
      <c r="K20" s="15"/>
      <c r="L20" s="15"/>
      <c r="M20" s="30"/>
    </row>
    <row r="21" spans="2:15" x14ac:dyDescent="0.35">
      <c r="B21" s="13">
        <v>12</v>
      </c>
      <c r="C21" s="15" t="s">
        <v>195</v>
      </c>
      <c r="D21" s="16" t="s">
        <v>184</v>
      </c>
      <c r="E21" s="8">
        <v>192907</v>
      </c>
      <c r="F21" s="15"/>
      <c r="G21" s="15"/>
      <c r="H21" s="26">
        <f t="shared" si="0"/>
        <v>1.0614619562600733</v>
      </c>
      <c r="I21" s="16"/>
      <c r="J21" s="15"/>
      <c r="K21" s="15"/>
      <c r="L21" s="15"/>
      <c r="M21" s="30"/>
    </row>
    <row r="22" spans="2:15" x14ac:dyDescent="0.35">
      <c r="B22" s="13">
        <v>13</v>
      </c>
      <c r="C22" s="15" t="s">
        <v>183</v>
      </c>
      <c r="D22" s="16" t="s">
        <v>196</v>
      </c>
      <c r="E22" s="8">
        <v>179267</v>
      </c>
      <c r="F22" s="27">
        <f>E22/H10</f>
        <v>205213.32156234712</v>
      </c>
      <c r="G22" s="27">
        <f>F22-E21/H21</f>
        <v>23476.238229013747</v>
      </c>
      <c r="H22" s="36">
        <f>$E$6*(E22/F22)+(1-$E$6)*H10</f>
        <v>0.87356414600762544</v>
      </c>
      <c r="I22" s="16"/>
      <c r="J22" s="15"/>
      <c r="K22" s="15"/>
      <c r="L22" s="15"/>
      <c r="M22" s="30"/>
    </row>
    <row r="23" spans="2:15" x14ac:dyDescent="0.35">
      <c r="B23" s="13">
        <v>14</v>
      </c>
      <c r="C23" s="15" t="s">
        <v>185</v>
      </c>
      <c r="D23" s="16" t="s">
        <v>196</v>
      </c>
      <c r="E23" s="8">
        <v>181059</v>
      </c>
      <c r="F23" s="28">
        <f>$E$4*(E23/H11)+(1-$E$4)*(F22+G22)</f>
        <v>217978.42934499605</v>
      </c>
      <c r="G23" s="28">
        <f>$E$5*(F23-F22)+(1-$E$5)*G22</f>
        <v>18120.673005831341</v>
      </c>
      <c r="H23" s="36">
        <f t="shared" ref="H23:H86" si="1">$E$6*(E23/F23)+(1-$E$6)*H11</f>
        <v>0.85209060080483257</v>
      </c>
      <c r="I23" s="33">
        <f>(F22+G22)*H11</f>
        <v>199772.48329228573</v>
      </c>
      <c r="J23" s="28">
        <f>E23-I23</f>
        <v>-18713.483292285731</v>
      </c>
      <c r="K23" s="15">
        <f>ABS(J23)</f>
        <v>18713.483292285731</v>
      </c>
      <c r="L23" s="15">
        <f>K23^2</f>
        <v>350194456.93065721</v>
      </c>
      <c r="M23" s="39">
        <f>(K23/E23)</f>
        <v>0.10335571991608111</v>
      </c>
    </row>
    <row r="24" spans="2:15" x14ac:dyDescent="0.35">
      <c r="B24" s="13">
        <v>15</v>
      </c>
      <c r="C24" s="15" t="s">
        <v>186</v>
      </c>
      <c r="D24" s="16" t="s">
        <v>196</v>
      </c>
      <c r="E24" s="8">
        <v>192770</v>
      </c>
      <c r="F24" s="28">
        <f t="shared" ref="F24:F87" si="2">$E$4*(E24/H12)+(1-$E$4)*(F23+G23)</f>
        <v>220937.82593067558</v>
      </c>
      <c r="G24" s="28">
        <f t="shared" ref="G24:G87" si="3">$E$5*(F24-F23)+(1-$E$5)*G23</f>
        <v>10540.034795755433</v>
      </c>
      <c r="H24" s="36">
        <f t="shared" si="1"/>
        <v>0.90465037764093581</v>
      </c>
      <c r="I24" s="33">
        <f t="shared" ref="I24:I87" si="4">(F23+G23)*H12</f>
        <v>221175.950653412</v>
      </c>
      <c r="J24" s="28">
        <f t="shared" ref="J24:J87" si="5">E24-I24</f>
        <v>-28405.950653412001</v>
      </c>
      <c r="K24" s="15">
        <f t="shared" ref="K24:K87" si="6">ABS(J24)</f>
        <v>28405.950653412001</v>
      </c>
      <c r="L24" s="15">
        <f t="shared" ref="L24:L87" si="7">K24^2</f>
        <v>806898032.52407765</v>
      </c>
      <c r="M24" s="39">
        <f t="shared" ref="M24:M87" si="8">(K24/E24)</f>
        <v>0.14735669789600042</v>
      </c>
    </row>
    <row r="25" spans="2:15" x14ac:dyDescent="0.35">
      <c r="B25" s="13">
        <v>16</v>
      </c>
      <c r="C25" s="15" t="s">
        <v>187</v>
      </c>
      <c r="D25" s="16" t="s">
        <v>196</v>
      </c>
      <c r="E25" s="8">
        <v>199314</v>
      </c>
      <c r="F25" s="28">
        <f t="shared" si="2"/>
        <v>217582.04713231738</v>
      </c>
      <c r="G25" s="28">
        <f t="shared" si="3"/>
        <v>3592.1279986986192</v>
      </c>
      <c r="H25" s="36">
        <f t="shared" si="1"/>
        <v>0.94728755884020999</v>
      </c>
      <c r="I25" s="33">
        <f t="shared" si="4"/>
        <v>226509.06510171379</v>
      </c>
      <c r="J25" s="28">
        <f t="shared" si="5"/>
        <v>-27195.065101713786</v>
      </c>
      <c r="K25" s="15">
        <f t="shared" si="6"/>
        <v>27195.065101713786</v>
      </c>
      <c r="L25" s="15">
        <f t="shared" si="7"/>
        <v>739571565.88645101</v>
      </c>
      <c r="M25" s="39">
        <f t="shared" si="8"/>
        <v>0.13644332611715076</v>
      </c>
    </row>
    <row r="26" spans="2:15" x14ac:dyDescent="0.35">
      <c r="B26" s="13">
        <v>17</v>
      </c>
      <c r="C26" s="15" t="s">
        <v>188</v>
      </c>
      <c r="D26" s="16" t="s">
        <v>196</v>
      </c>
      <c r="E26" s="8">
        <v>208693</v>
      </c>
      <c r="F26" s="28">
        <f t="shared" si="2"/>
        <v>212711.73855043278</v>
      </c>
      <c r="G26" s="28">
        <f t="shared" si="3"/>
        <v>-639.09029159299098</v>
      </c>
      <c r="H26" s="36">
        <f t="shared" si="1"/>
        <v>1.0014316801100875</v>
      </c>
      <c r="I26" s="33">
        <f t="shared" si="4"/>
        <v>225986.09486279028</v>
      </c>
      <c r="J26" s="28">
        <f t="shared" si="5"/>
        <v>-17293.094862790284</v>
      </c>
      <c r="K26" s="15">
        <f t="shared" si="6"/>
        <v>17293.094862790284</v>
      </c>
      <c r="L26" s="15">
        <f t="shared" si="7"/>
        <v>299051129.93346369</v>
      </c>
      <c r="M26" s="39">
        <f t="shared" si="8"/>
        <v>8.2863799278319272E-2</v>
      </c>
    </row>
    <row r="27" spans="2:15" x14ac:dyDescent="0.35">
      <c r="B27" s="13">
        <v>18</v>
      </c>
      <c r="C27" s="15" t="s">
        <v>189</v>
      </c>
      <c r="D27" s="16" t="s">
        <v>196</v>
      </c>
      <c r="E27" s="8">
        <v>218488</v>
      </c>
      <c r="F27" s="28">
        <f t="shared" si="2"/>
        <v>208716.29584810662</v>
      </c>
      <c r="G27" s="28">
        <f t="shared" si="3"/>
        <v>-2317.2664969595789</v>
      </c>
      <c r="H27" s="36">
        <f t="shared" si="1"/>
        <v>1.0553725868611079</v>
      </c>
      <c r="I27" s="33">
        <f t="shared" si="4"/>
        <v>225629.82827713824</v>
      </c>
      <c r="J27" s="28">
        <f t="shared" si="5"/>
        <v>-7141.8282771382364</v>
      </c>
      <c r="K27" s="15">
        <f t="shared" si="6"/>
        <v>7141.8282771382364</v>
      </c>
      <c r="L27" s="15">
        <f t="shared" si="7"/>
        <v>51005711.14013131</v>
      </c>
      <c r="M27" s="39">
        <f t="shared" si="8"/>
        <v>3.268750813380248E-2</v>
      </c>
    </row>
    <row r="28" spans="2:15" x14ac:dyDescent="0.35">
      <c r="B28" s="13">
        <v>19</v>
      </c>
      <c r="C28" s="15" t="s">
        <v>190</v>
      </c>
      <c r="D28" s="16" t="s">
        <v>196</v>
      </c>
      <c r="E28" s="8">
        <v>219621</v>
      </c>
      <c r="F28" s="28">
        <f t="shared" si="2"/>
        <v>207299.75144111554</v>
      </c>
      <c r="G28" s="28">
        <f t="shared" si="3"/>
        <v>-1866.9054519753263</v>
      </c>
      <c r="H28" s="36">
        <f t="shared" si="1"/>
        <v>1.0571451897461794</v>
      </c>
      <c r="I28" s="33">
        <f t="shared" si="4"/>
        <v>217720.74028621562</v>
      </c>
      <c r="J28" s="28">
        <f t="shared" si="5"/>
        <v>1900.2597137843841</v>
      </c>
      <c r="K28" s="15">
        <f t="shared" si="6"/>
        <v>1900.2597137843841</v>
      </c>
      <c r="L28" s="15">
        <f t="shared" si="7"/>
        <v>3610986.9798319093</v>
      </c>
      <c r="M28" s="39">
        <f t="shared" si="8"/>
        <v>8.6524499650961623E-3</v>
      </c>
    </row>
    <row r="29" spans="2:15" x14ac:dyDescent="0.35">
      <c r="B29" s="13">
        <v>20</v>
      </c>
      <c r="C29" s="15" t="s">
        <v>191</v>
      </c>
      <c r="D29" s="16" t="s">
        <v>196</v>
      </c>
      <c r="E29" s="8">
        <v>216305</v>
      </c>
      <c r="F29" s="28">
        <f t="shared" si="2"/>
        <v>206049.63316006004</v>
      </c>
      <c r="G29" s="28">
        <f t="shared" si="3"/>
        <v>-1558.511866515415</v>
      </c>
      <c r="H29" s="36">
        <f t="shared" si="1"/>
        <v>1.0482048433473419</v>
      </c>
      <c r="I29" s="33">
        <f t="shared" si="4"/>
        <v>215013.89379327185</v>
      </c>
      <c r="J29" s="28">
        <f t="shared" si="5"/>
        <v>1291.1062067281455</v>
      </c>
      <c r="K29" s="15">
        <f t="shared" si="6"/>
        <v>1291.1062067281455</v>
      </c>
      <c r="L29" s="15">
        <f t="shared" si="7"/>
        <v>1666955.2370519408</v>
      </c>
      <c r="M29" s="39">
        <f t="shared" si="8"/>
        <v>5.9689152203053347E-3</v>
      </c>
    </row>
    <row r="30" spans="2:15" x14ac:dyDescent="0.35">
      <c r="B30" s="13">
        <v>21</v>
      </c>
      <c r="C30" s="15" t="s">
        <v>192</v>
      </c>
      <c r="D30" s="16" t="s">
        <v>196</v>
      </c>
      <c r="E30" s="8">
        <v>209875</v>
      </c>
      <c r="F30" s="28">
        <f t="shared" si="2"/>
        <v>204153.41135902875</v>
      </c>
      <c r="G30" s="28">
        <f t="shared" si="3"/>
        <v>-1727.3668337733543</v>
      </c>
      <c r="H30" s="36">
        <f t="shared" si="1"/>
        <v>1.0288776146787306</v>
      </c>
      <c r="I30" s="33">
        <f t="shared" si="4"/>
        <v>210570.49963041264</v>
      </c>
      <c r="J30" s="28">
        <f t="shared" si="5"/>
        <v>-695.49963041263982</v>
      </c>
      <c r="K30" s="15">
        <f t="shared" si="6"/>
        <v>695.49963041263982</v>
      </c>
      <c r="L30" s="15">
        <f t="shared" si="7"/>
        <v>483719.73590411857</v>
      </c>
      <c r="M30" s="39">
        <f t="shared" si="8"/>
        <v>3.313875546933364E-3</v>
      </c>
    </row>
    <row r="31" spans="2:15" x14ac:dyDescent="0.35">
      <c r="B31" s="13">
        <v>22</v>
      </c>
      <c r="C31" s="15" t="s">
        <v>193</v>
      </c>
      <c r="D31" s="16" t="s">
        <v>196</v>
      </c>
      <c r="E31" s="8">
        <v>209418</v>
      </c>
      <c r="F31" s="28">
        <f t="shared" si="2"/>
        <v>204132.53019812691</v>
      </c>
      <c r="G31" s="28">
        <f t="shared" si="3"/>
        <v>-874.1239973375923</v>
      </c>
      <c r="H31" s="36">
        <f t="shared" si="1"/>
        <v>1.0216398208283239</v>
      </c>
      <c r="I31" s="33">
        <f t="shared" si="4"/>
        <v>205945.68630738716</v>
      </c>
      <c r="J31" s="28">
        <f t="shared" si="5"/>
        <v>3472.3136926128354</v>
      </c>
      <c r="K31" s="15">
        <f t="shared" si="6"/>
        <v>3472.3136926128354</v>
      </c>
      <c r="L31" s="15">
        <f t="shared" si="7"/>
        <v>12056962.379906585</v>
      </c>
      <c r="M31" s="39">
        <f t="shared" si="8"/>
        <v>1.658077955387233E-2</v>
      </c>
    </row>
    <row r="32" spans="2:15" x14ac:dyDescent="0.35">
      <c r="B32" s="13">
        <v>23</v>
      </c>
      <c r="C32" s="15" t="s">
        <v>194</v>
      </c>
      <c r="D32" s="16" t="s">
        <v>196</v>
      </c>
      <c r="E32" s="8">
        <v>207645</v>
      </c>
      <c r="F32" s="28">
        <f t="shared" si="2"/>
        <v>201285.88565278886</v>
      </c>
      <c r="G32" s="28">
        <f t="shared" si="3"/>
        <v>-1860.3842713378253</v>
      </c>
      <c r="H32" s="36">
        <f t="shared" si="1"/>
        <v>1.0366970686518409</v>
      </c>
      <c r="I32" s="33">
        <f t="shared" si="4"/>
        <v>211754.9504689434</v>
      </c>
      <c r="J32" s="28">
        <f t="shared" si="5"/>
        <v>-4109.9504689433961</v>
      </c>
      <c r="K32" s="15">
        <f t="shared" si="6"/>
        <v>4109.9504689433961</v>
      </c>
      <c r="L32" s="15">
        <f t="shared" si="7"/>
        <v>16891692.857168041</v>
      </c>
      <c r="M32" s="39">
        <f t="shared" si="8"/>
        <v>1.9793158847761304E-2</v>
      </c>
      <c r="O32" s="40"/>
    </row>
    <row r="33" spans="2:13" x14ac:dyDescent="0.35">
      <c r="B33" s="13">
        <v>24</v>
      </c>
      <c r="C33" s="15" t="s">
        <v>195</v>
      </c>
      <c r="D33" s="16" t="s">
        <v>196</v>
      </c>
      <c r="E33" s="8">
        <v>211089</v>
      </c>
      <c r="F33" s="28">
        <f t="shared" si="2"/>
        <v>199145.8951171849</v>
      </c>
      <c r="G33" s="28">
        <f t="shared" si="3"/>
        <v>-2000.187403470889</v>
      </c>
      <c r="H33" s="36">
        <f t="shared" si="1"/>
        <v>1.0607167955022385</v>
      </c>
      <c r="I33" s="33">
        <f t="shared" si="4"/>
        <v>211682.58282450098</v>
      </c>
      <c r="J33" s="28">
        <f t="shared" si="5"/>
        <v>-593.58282450097613</v>
      </c>
      <c r="K33" s="15">
        <f t="shared" si="6"/>
        <v>593.58282450097613</v>
      </c>
      <c r="L33" s="15">
        <f t="shared" si="7"/>
        <v>352340.56954255665</v>
      </c>
      <c r="M33" s="39">
        <f t="shared" si="8"/>
        <v>2.8120026363333767E-3</v>
      </c>
    </row>
    <row r="34" spans="2:13" x14ac:dyDescent="0.35">
      <c r="B34" s="13">
        <v>25</v>
      </c>
      <c r="C34" s="15" t="s">
        <v>183</v>
      </c>
      <c r="D34" s="16" t="s">
        <v>197</v>
      </c>
      <c r="E34" s="8">
        <v>199836</v>
      </c>
      <c r="F34" s="28">
        <f t="shared" si="2"/>
        <v>212952.54818914685</v>
      </c>
      <c r="G34" s="28">
        <f t="shared" si="3"/>
        <v>5903.2328342455294</v>
      </c>
      <c r="H34" s="36">
        <f t="shared" si="1"/>
        <v>0.90598519289910362</v>
      </c>
      <c r="I34" s="33">
        <f t="shared" si="4"/>
        <v>172219.42179799953</v>
      </c>
      <c r="J34" s="28">
        <f t="shared" si="5"/>
        <v>27616.57820200047</v>
      </c>
      <c r="K34" s="15">
        <f t="shared" si="6"/>
        <v>27616.57820200047</v>
      </c>
      <c r="L34" s="15">
        <f t="shared" si="7"/>
        <v>762675391.58720756</v>
      </c>
      <c r="M34" s="39">
        <f t="shared" si="8"/>
        <v>0.13819621190376344</v>
      </c>
    </row>
    <row r="35" spans="2:13" x14ac:dyDescent="0.35">
      <c r="B35" s="13">
        <v>26</v>
      </c>
      <c r="C35" s="15" t="s">
        <v>185</v>
      </c>
      <c r="D35" s="16" t="s">
        <v>197</v>
      </c>
      <c r="E35" s="8">
        <v>200734</v>
      </c>
      <c r="F35" s="28">
        <f t="shared" si="2"/>
        <v>227217.00813040891</v>
      </c>
      <c r="G35" s="28">
        <f t="shared" si="3"/>
        <v>10083.846387753794</v>
      </c>
      <c r="H35" s="36">
        <f t="shared" si="1"/>
        <v>0.86776839510312365</v>
      </c>
      <c r="I35" s="33">
        <f t="shared" si="4"/>
        <v>186484.95394183329</v>
      </c>
      <c r="J35" s="28">
        <f t="shared" si="5"/>
        <v>14249.046058166714</v>
      </c>
      <c r="K35" s="15">
        <f t="shared" si="6"/>
        <v>14249.046058166714</v>
      </c>
      <c r="L35" s="15">
        <f t="shared" si="7"/>
        <v>203035313.56775635</v>
      </c>
      <c r="M35" s="39">
        <f t="shared" si="8"/>
        <v>7.0984716381712679E-2</v>
      </c>
    </row>
    <row r="36" spans="2:13" x14ac:dyDescent="0.35">
      <c r="B36" s="13">
        <v>27</v>
      </c>
      <c r="C36" s="15" t="s">
        <v>186</v>
      </c>
      <c r="D36" s="16" t="s">
        <v>197</v>
      </c>
      <c r="E36" s="8">
        <v>208664</v>
      </c>
      <c r="F36" s="28">
        <f t="shared" si="2"/>
        <v>233978.95922970562</v>
      </c>
      <c r="G36" s="28">
        <f t="shared" si="3"/>
        <v>8422.8987435252529</v>
      </c>
      <c r="H36" s="36">
        <f t="shared" si="1"/>
        <v>0.89822853134099556</v>
      </c>
      <c r="I36" s="33">
        <f t="shared" si="4"/>
        <v>214674.30765437265</v>
      </c>
      <c r="J36" s="28">
        <f t="shared" si="5"/>
        <v>-6010.3076543726493</v>
      </c>
      <c r="K36" s="15">
        <f t="shared" si="6"/>
        <v>6010.3076543726493</v>
      </c>
      <c r="L36" s="15">
        <f t="shared" si="7"/>
        <v>36123798.100210458</v>
      </c>
      <c r="M36" s="39">
        <f t="shared" si="8"/>
        <v>2.8803759414046743E-2</v>
      </c>
    </row>
    <row r="37" spans="2:13" x14ac:dyDescent="0.35">
      <c r="B37" s="13">
        <v>28</v>
      </c>
      <c r="C37" s="15" t="s">
        <v>187</v>
      </c>
      <c r="D37" s="16" t="s">
        <v>197</v>
      </c>
      <c r="E37" s="8">
        <v>214367</v>
      </c>
      <c r="F37" s="28">
        <f t="shared" si="2"/>
        <v>234348.72555561893</v>
      </c>
      <c r="G37" s="28">
        <f t="shared" si="3"/>
        <v>4396.3325347192822</v>
      </c>
      <c r="H37" s="36">
        <f t="shared" si="1"/>
        <v>0.93101131895281608</v>
      </c>
      <c r="I37" s="33">
        <f t="shared" si="4"/>
        <v>229624.26429779318</v>
      </c>
      <c r="J37" s="28">
        <f t="shared" si="5"/>
        <v>-15257.264297793183</v>
      </c>
      <c r="K37" s="15">
        <f t="shared" si="6"/>
        <v>15257.264297793183</v>
      </c>
      <c r="L37" s="15">
        <f t="shared" si="7"/>
        <v>232784113.85271451</v>
      </c>
      <c r="M37" s="39">
        <f t="shared" si="8"/>
        <v>7.1173568216158195E-2</v>
      </c>
    </row>
    <row r="38" spans="2:13" x14ac:dyDescent="0.35">
      <c r="B38" s="13">
        <v>29</v>
      </c>
      <c r="C38" s="15" t="s">
        <v>188</v>
      </c>
      <c r="D38" s="16" t="s">
        <v>197</v>
      </c>
      <c r="E38" s="8">
        <v>221307</v>
      </c>
      <c r="F38" s="28">
        <f t="shared" si="2"/>
        <v>229867.83511321346</v>
      </c>
      <c r="G38" s="28">
        <f t="shared" si="3"/>
        <v>-42.278953843097952</v>
      </c>
      <c r="H38" s="36">
        <f t="shared" si="1"/>
        <v>0.98209462863371311</v>
      </c>
      <c r="I38" s="33">
        <f t="shared" si="4"/>
        <v>239086.86464138786</v>
      </c>
      <c r="J38" s="28">
        <f t="shared" si="5"/>
        <v>-17779.86464138786</v>
      </c>
      <c r="K38" s="15">
        <f t="shared" si="6"/>
        <v>17779.86464138786</v>
      </c>
      <c r="L38" s="15">
        <f t="shared" si="7"/>
        <v>316123586.66607422</v>
      </c>
      <c r="M38" s="39">
        <f t="shared" si="8"/>
        <v>8.0340272297703463E-2</v>
      </c>
    </row>
    <row r="39" spans="2:13" x14ac:dyDescent="0.35">
      <c r="B39" s="13">
        <v>30</v>
      </c>
      <c r="C39" s="15" t="s">
        <v>189</v>
      </c>
      <c r="D39" s="16" t="s">
        <v>197</v>
      </c>
      <c r="E39" s="8">
        <v>228754</v>
      </c>
      <c r="F39" s="28">
        <f t="shared" si="2"/>
        <v>223288.72172645014</v>
      </c>
      <c r="G39" s="28">
        <f t="shared" si="3"/>
        <v>-3310.696170303208</v>
      </c>
      <c r="H39" s="36">
        <f t="shared" si="1"/>
        <v>1.0399244356692052</v>
      </c>
      <c r="I39" s="33">
        <f t="shared" si="4"/>
        <v>242551.5917307075</v>
      </c>
      <c r="J39" s="28">
        <f t="shared" si="5"/>
        <v>-13797.5917307075</v>
      </c>
      <c r="K39" s="15">
        <f t="shared" si="6"/>
        <v>13797.5917307075</v>
      </c>
      <c r="L39" s="15">
        <f t="shared" si="7"/>
        <v>190373537.56728798</v>
      </c>
      <c r="M39" s="39">
        <f t="shared" si="8"/>
        <v>6.0316286188252445E-2</v>
      </c>
    </row>
    <row r="40" spans="2:13" x14ac:dyDescent="0.35">
      <c r="B40" s="13">
        <v>31</v>
      </c>
      <c r="C40" s="15" t="s">
        <v>190</v>
      </c>
      <c r="D40" s="16" t="s">
        <v>197</v>
      </c>
      <c r="E40" s="8">
        <v>228475</v>
      </c>
      <c r="F40" s="28">
        <f t="shared" si="2"/>
        <v>218051.2743368934</v>
      </c>
      <c r="G40" s="28">
        <f t="shared" si="3"/>
        <v>-4274.0717799299719</v>
      </c>
      <c r="H40" s="36">
        <f t="shared" si="1"/>
        <v>1.0524746007081984</v>
      </c>
      <c r="I40" s="33">
        <f t="shared" si="4"/>
        <v>232548.71156654286</v>
      </c>
      <c r="J40" s="28">
        <f t="shared" si="5"/>
        <v>-4073.7115665428573</v>
      </c>
      <c r="K40" s="15">
        <f t="shared" si="6"/>
        <v>4073.7115665428573</v>
      </c>
      <c r="L40" s="15">
        <f t="shared" si="7"/>
        <v>16595125.92738506</v>
      </c>
      <c r="M40" s="39">
        <f t="shared" si="8"/>
        <v>1.7830010139152457E-2</v>
      </c>
    </row>
    <row r="41" spans="2:13" x14ac:dyDescent="0.35">
      <c r="B41" s="13">
        <v>32</v>
      </c>
      <c r="C41" s="15" t="s">
        <v>191</v>
      </c>
      <c r="D41" s="16" t="s">
        <v>197</v>
      </c>
      <c r="E41" s="8">
        <v>226230</v>
      </c>
      <c r="F41" s="28">
        <f t="shared" si="2"/>
        <v>214801.66876515548</v>
      </c>
      <c r="G41" s="28">
        <f t="shared" si="3"/>
        <v>-3761.8386758339461</v>
      </c>
      <c r="H41" s="36">
        <f t="shared" si="1"/>
        <v>1.0507044757930437</v>
      </c>
      <c r="I41" s="33">
        <f t="shared" si="4"/>
        <v>224082.29911745482</v>
      </c>
      <c r="J41" s="28">
        <f t="shared" si="5"/>
        <v>2147.7008825451776</v>
      </c>
      <c r="K41" s="15">
        <f t="shared" si="6"/>
        <v>2147.7008825451776</v>
      </c>
      <c r="L41" s="15">
        <f t="shared" si="7"/>
        <v>4612619.0808853349</v>
      </c>
      <c r="M41" s="39">
        <f t="shared" si="8"/>
        <v>9.4934397849320493E-3</v>
      </c>
    </row>
    <row r="42" spans="2:13" x14ac:dyDescent="0.35">
      <c r="B42" s="13">
        <v>33</v>
      </c>
      <c r="C42" s="15" t="s">
        <v>192</v>
      </c>
      <c r="D42" s="16" t="s">
        <v>197</v>
      </c>
      <c r="E42" s="8">
        <v>219713</v>
      </c>
      <c r="F42" s="28">
        <f t="shared" si="2"/>
        <v>212293.06126993164</v>
      </c>
      <c r="G42" s="28">
        <f t="shared" si="3"/>
        <v>-3135.2230855288935</v>
      </c>
      <c r="H42" s="36">
        <f t="shared" si="1"/>
        <v>1.0319145050510157</v>
      </c>
      <c r="I42" s="33">
        <f t="shared" si="4"/>
        <v>217134.15698450574</v>
      </c>
      <c r="J42" s="28">
        <f t="shared" si="5"/>
        <v>2578.8430154942616</v>
      </c>
      <c r="K42" s="15">
        <f t="shared" si="6"/>
        <v>2578.8430154942616</v>
      </c>
      <c r="L42" s="15">
        <f t="shared" si="7"/>
        <v>6650431.2985635363</v>
      </c>
      <c r="M42" s="39">
        <f t="shared" si="8"/>
        <v>1.1737325581528001E-2</v>
      </c>
    </row>
    <row r="43" spans="2:13" x14ac:dyDescent="0.35">
      <c r="B43" s="13">
        <v>34</v>
      </c>
      <c r="C43" s="15" t="s">
        <v>193</v>
      </c>
      <c r="D43" s="16" t="s">
        <v>197</v>
      </c>
      <c r="E43" s="8">
        <v>219231</v>
      </c>
      <c r="F43" s="28">
        <f t="shared" si="2"/>
        <v>211872.60299650149</v>
      </c>
      <c r="G43" s="28">
        <f t="shared" si="3"/>
        <v>-1777.8406794795224</v>
      </c>
      <c r="H43" s="36">
        <f t="shared" si="1"/>
        <v>1.0281850555519219</v>
      </c>
      <c r="I43" s="33">
        <f t="shared" si="4"/>
        <v>213683.97632755281</v>
      </c>
      <c r="J43" s="28">
        <f t="shared" si="5"/>
        <v>5547.0236724471906</v>
      </c>
      <c r="K43" s="15">
        <f t="shared" si="6"/>
        <v>5547.0236724471906</v>
      </c>
      <c r="L43" s="15">
        <f t="shared" si="7"/>
        <v>30769471.622689519</v>
      </c>
      <c r="M43" s="39">
        <f t="shared" si="8"/>
        <v>2.5302186608860931E-2</v>
      </c>
    </row>
    <row r="44" spans="2:13" x14ac:dyDescent="0.35">
      <c r="B44" s="13">
        <v>35</v>
      </c>
      <c r="C44" s="15" t="s">
        <v>194</v>
      </c>
      <c r="D44" s="16" t="s">
        <v>197</v>
      </c>
      <c r="E44" s="8">
        <v>219457</v>
      </c>
      <c r="F44" s="28">
        <f t="shared" si="2"/>
        <v>210891.7047492924</v>
      </c>
      <c r="G44" s="28">
        <f t="shared" si="3"/>
        <v>-1379.3694633443044</v>
      </c>
      <c r="H44" s="36">
        <f t="shared" si="1"/>
        <v>1.0386558651924664</v>
      </c>
      <c r="I44" s="33">
        <f t="shared" si="4"/>
        <v>217804.62423316191</v>
      </c>
      <c r="J44" s="28">
        <f t="shared" si="5"/>
        <v>1652.3757668380858</v>
      </c>
      <c r="K44" s="15">
        <f t="shared" si="6"/>
        <v>1652.3757668380858</v>
      </c>
      <c r="L44" s="15">
        <f t="shared" si="7"/>
        <v>2730345.6748337522</v>
      </c>
      <c r="M44" s="39">
        <f t="shared" si="8"/>
        <v>7.5293828259662982E-3</v>
      </c>
    </row>
    <row r="45" spans="2:13" x14ac:dyDescent="0.35">
      <c r="B45" s="13">
        <v>36</v>
      </c>
      <c r="C45" s="15" t="s">
        <v>195</v>
      </c>
      <c r="D45" s="16" t="s">
        <v>197</v>
      </c>
      <c r="E45" s="8">
        <v>221423</v>
      </c>
      <c r="F45" s="28">
        <f t="shared" si="2"/>
        <v>209130.39879444672</v>
      </c>
      <c r="G45" s="28">
        <f t="shared" si="3"/>
        <v>-1570.3377090949925</v>
      </c>
      <c r="H45" s="36">
        <f t="shared" si="1"/>
        <v>1.0597481977907481</v>
      </c>
      <c r="I45" s="33">
        <f t="shared" si="4"/>
        <v>222233.25290270144</v>
      </c>
      <c r="J45" s="28">
        <f t="shared" si="5"/>
        <v>-810.25290270143887</v>
      </c>
      <c r="K45" s="15">
        <f t="shared" si="6"/>
        <v>810.25290270143887</v>
      </c>
      <c r="L45" s="15">
        <f t="shared" si="7"/>
        <v>656509.76633610739</v>
      </c>
      <c r="M45" s="39">
        <f t="shared" si="8"/>
        <v>3.6592987300390605E-3</v>
      </c>
    </row>
    <row r="46" spans="2:13" x14ac:dyDescent="0.35">
      <c r="B46" s="13">
        <v>37</v>
      </c>
      <c r="C46" s="15" t="s">
        <v>183</v>
      </c>
      <c r="D46" s="16" t="s">
        <v>198</v>
      </c>
      <c r="E46" s="8">
        <v>212069</v>
      </c>
      <c r="F46" s="28">
        <f t="shared" si="2"/>
        <v>220817.81530016771</v>
      </c>
      <c r="G46" s="28">
        <f t="shared" si="3"/>
        <v>5058.5393983129989</v>
      </c>
      <c r="H46" s="36">
        <f t="shared" si="1"/>
        <v>0.93318256597652349</v>
      </c>
      <c r="I46" s="33">
        <f t="shared" si="4"/>
        <v>188046.34198056214</v>
      </c>
      <c r="J46" s="28">
        <f t="shared" si="5"/>
        <v>24022.658019437862</v>
      </c>
      <c r="K46" s="15">
        <f t="shared" si="6"/>
        <v>24022.658019437862</v>
      </c>
      <c r="L46" s="15">
        <f t="shared" si="7"/>
        <v>577088098.3188622</v>
      </c>
      <c r="M46" s="39">
        <f t="shared" si="8"/>
        <v>0.11327755598148651</v>
      </c>
    </row>
    <row r="47" spans="2:13" x14ac:dyDescent="0.35">
      <c r="B47" s="13">
        <v>38</v>
      </c>
      <c r="C47" s="15" t="s">
        <v>185</v>
      </c>
      <c r="D47" s="16" t="s">
        <v>198</v>
      </c>
      <c r="E47" s="8">
        <v>213923</v>
      </c>
      <c r="F47" s="28">
        <f t="shared" si="2"/>
        <v>236198.60098715004</v>
      </c>
      <c r="G47" s="28">
        <f t="shared" si="3"/>
        <v>10219.662542647664</v>
      </c>
      <c r="H47" s="36">
        <f t="shared" si="1"/>
        <v>0.88672980947717628</v>
      </c>
      <c r="I47" s="33">
        <f t="shared" si="4"/>
        <v>196008.36180844452</v>
      </c>
      <c r="J47" s="28">
        <f t="shared" si="5"/>
        <v>17914.638191555481</v>
      </c>
      <c r="K47" s="15">
        <f t="shared" si="6"/>
        <v>17914.638191555481</v>
      </c>
      <c r="L47" s="15">
        <f t="shared" si="7"/>
        <v>320934261.53433824</v>
      </c>
      <c r="M47" s="39">
        <f t="shared" si="8"/>
        <v>8.3743394546427832E-2</v>
      </c>
    </row>
    <row r="48" spans="2:13" x14ac:dyDescent="0.35">
      <c r="B48" s="13">
        <v>39</v>
      </c>
      <c r="C48" s="15" t="s">
        <v>186</v>
      </c>
      <c r="D48" s="16" t="s">
        <v>198</v>
      </c>
      <c r="E48" s="8">
        <v>224694</v>
      </c>
      <c r="F48" s="28">
        <f t="shared" si="2"/>
        <v>248285.31903794548</v>
      </c>
      <c r="G48" s="28">
        <f t="shared" si="3"/>
        <v>11153.190296721548</v>
      </c>
      <c r="H48" s="36">
        <f t="shared" si="1"/>
        <v>0.90160578001102143</v>
      </c>
      <c r="I48" s="33">
        <f t="shared" si="4"/>
        <v>221339.9149459686</v>
      </c>
      <c r="J48" s="28">
        <f t="shared" si="5"/>
        <v>3354.0850540313986</v>
      </c>
      <c r="K48" s="15">
        <f t="shared" si="6"/>
        <v>3354.0850540313986</v>
      </c>
      <c r="L48" s="15">
        <f t="shared" si="7"/>
        <v>11249886.549676809</v>
      </c>
      <c r="M48" s="39">
        <f t="shared" si="8"/>
        <v>1.4927345874973958E-2</v>
      </c>
    </row>
    <row r="49" spans="2:13" x14ac:dyDescent="0.35">
      <c r="B49" s="13">
        <v>40</v>
      </c>
      <c r="C49" s="15" t="s">
        <v>187</v>
      </c>
      <c r="D49" s="16" t="s">
        <v>198</v>
      </c>
      <c r="E49" s="8">
        <v>230790</v>
      </c>
      <c r="F49" s="28">
        <f t="shared" si="2"/>
        <v>253665.11617393058</v>
      </c>
      <c r="G49" s="28">
        <f t="shared" si="3"/>
        <v>8266.4937163533286</v>
      </c>
      <c r="H49" s="36">
        <f t="shared" si="1"/>
        <v>0.92041645580709908</v>
      </c>
      <c r="I49" s="33">
        <f t="shared" si="4"/>
        <v>241540.18876282085</v>
      </c>
      <c r="J49" s="28">
        <f t="shared" si="5"/>
        <v>-10750.18876282085</v>
      </c>
      <c r="K49" s="15">
        <f t="shared" si="6"/>
        <v>10750.18876282085</v>
      </c>
      <c r="L49" s="15">
        <f t="shared" si="7"/>
        <v>115566558.43627967</v>
      </c>
      <c r="M49" s="39">
        <f t="shared" si="8"/>
        <v>4.6579959109237186E-2</v>
      </c>
    </row>
    <row r="50" spans="2:13" x14ac:dyDescent="0.35">
      <c r="B50" s="13">
        <v>41</v>
      </c>
      <c r="C50" s="15" t="s">
        <v>188</v>
      </c>
      <c r="D50" s="16" t="s">
        <v>198</v>
      </c>
      <c r="E50" s="8">
        <v>238200</v>
      </c>
      <c r="F50" s="28">
        <f t="shared" si="2"/>
        <v>252237.21457059885</v>
      </c>
      <c r="G50" s="28">
        <f t="shared" si="3"/>
        <v>3419.2960565107987</v>
      </c>
      <c r="H50" s="36">
        <f t="shared" si="1"/>
        <v>0.96322189094605182</v>
      </c>
      <c r="I50" s="33">
        <f t="shared" si="4"/>
        <v>257241.62714262897</v>
      </c>
      <c r="J50" s="28">
        <f t="shared" si="5"/>
        <v>-19041.627142628975</v>
      </c>
      <c r="K50" s="15">
        <f t="shared" si="6"/>
        <v>19041.627142628975</v>
      </c>
      <c r="L50" s="15">
        <f t="shared" si="7"/>
        <v>362583564.23890448</v>
      </c>
      <c r="M50" s="39">
        <f t="shared" si="8"/>
        <v>7.9939660548400404E-2</v>
      </c>
    </row>
    <row r="51" spans="2:13" x14ac:dyDescent="0.35">
      <c r="B51" s="13">
        <v>42</v>
      </c>
      <c r="C51" s="15" t="s">
        <v>189</v>
      </c>
      <c r="D51" s="16" t="s">
        <v>198</v>
      </c>
      <c r="E51" s="8">
        <v>244771</v>
      </c>
      <c r="F51" s="28">
        <f t="shared" si="2"/>
        <v>245515.17159535497</v>
      </c>
      <c r="G51" s="28">
        <f t="shared" si="3"/>
        <v>-1651.3734593665404</v>
      </c>
      <c r="H51" s="36">
        <f t="shared" si="1"/>
        <v>1.0184466870620654</v>
      </c>
      <c r="I51" s="33">
        <f t="shared" si="4"/>
        <v>265863.45253905514</v>
      </c>
      <c r="J51" s="28">
        <f t="shared" si="5"/>
        <v>-21092.452539055143</v>
      </c>
      <c r="K51" s="15">
        <f t="shared" si="6"/>
        <v>21092.452539055143</v>
      </c>
      <c r="L51" s="15">
        <f t="shared" si="7"/>
        <v>444891554.11229372</v>
      </c>
      <c r="M51" s="39">
        <f t="shared" si="8"/>
        <v>8.6172187632747102E-2</v>
      </c>
    </row>
    <row r="52" spans="2:13" x14ac:dyDescent="0.35">
      <c r="B52" s="13">
        <v>43</v>
      </c>
      <c r="C52" s="15" t="s">
        <v>190</v>
      </c>
      <c r="D52" s="16" t="s">
        <v>198</v>
      </c>
      <c r="E52" s="8">
        <v>241811</v>
      </c>
      <c r="F52" s="28">
        <f t="shared" si="2"/>
        <v>236809.25565089326</v>
      </c>
      <c r="G52" s="28">
        <f t="shared" si="3"/>
        <v>-5178.6447019141251</v>
      </c>
      <c r="H52" s="36">
        <f t="shared" si="1"/>
        <v>1.0367980031766282</v>
      </c>
      <c r="I52" s="33">
        <f t="shared" si="4"/>
        <v>256660.45357035915</v>
      </c>
      <c r="J52" s="28">
        <f t="shared" si="5"/>
        <v>-14849.453570359154</v>
      </c>
      <c r="K52" s="15">
        <f t="shared" si="6"/>
        <v>14849.453570359154</v>
      </c>
      <c r="L52" s="15">
        <f t="shared" si="7"/>
        <v>220506271.33825222</v>
      </c>
      <c r="M52" s="39">
        <f t="shared" si="8"/>
        <v>6.140933857582638E-2</v>
      </c>
    </row>
    <row r="53" spans="2:13" x14ac:dyDescent="0.35">
      <c r="B53" s="13">
        <v>44</v>
      </c>
      <c r="C53" s="15" t="s">
        <v>191</v>
      </c>
      <c r="D53" s="16" t="s">
        <v>198</v>
      </c>
      <c r="E53" s="8">
        <v>239295</v>
      </c>
      <c r="F53" s="28">
        <f t="shared" si="2"/>
        <v>229688.90433747455</v>
      </c>
      <c r="G53" s="28">
        <f t="shared" si="3"/>
        <v>-6149.4980076664169</v>
      </c>
      <c r="H53" s="36">
        <f t="shared" si="1"/>
        <v>1.04626333869661</v>
      </c>
      <c r="I53" s="33">
        <f t="shared" si="4"/>
        <v>243375.31965476956</v>
      </c>
      <c r="J53" s="28">
        <f t="shared" si="5"/>
        <v>-4080.3196547695552</v>
      </c>
      <c r="K53" s="15">
        <f t="shared" si="6"/>
        <v>4080.3196547695552</v>
      </c>
      <c r="L53" s="15">
        <f t="shared" si="7"/>
        <v>16649008.485098742</v>
      </c>
      <c r="M53" s="39">
        <f t="shared" si="8"/>
        <v>1.7051420442422763E-2</v>
      </c>
    </row>
    <row r="54" spans="2:13" x14ac:dyDescent="0.35">
      <c r="B54" s="13">
        <v>45</v>
      </c>
      <c r="C54" s="15" t="s">
        <v>192</v>
      </c>
      <c r="D54" s="16" t="s">
        <v>198</v>
      </c>
      <c r="E54" s="8">
        <v>233308</v>
      </c>
      <c r="F54" s="28">
        <f t="shared" si="2"/>
        <v>224815.89006217313</v>
      </c>
      <c r="G54" s="28">
        <f t="shared" si="3"/>
        <v>-5511.2561414839201</v>
      </c>
      <c r="H54" s="36">
        <f t="shared" si="1"/>
        <v>1.0348440623846293</v>
      </c>
      <c r="I54" s="33">
        <f t="shared" si="4"/>
        <v>230673.55584222186</v>
      </c>
      <c r="J54" s="28">
        <f t="shared" si="5"/>
        <v>2634.4441577781399</v>
      </c>
      <c r="K54" s="15">
        <f t="shared" si="6"/>
        <v>2634.4441577781399</v>
      </c>
      <c r="L54" s="15">
        <f t="shared" si="7"/>
        <v>6940296.0204513734</v>
      </c>
      <c r="M54" s="39">
        <f t="shared" si="8"/>
        <v>1.1291700918005984E-2</v>
      </c>
    </row>
    <row r="55" spans="2:13" x14ac:dyDescent="0.35">
      <c r="B55" s="13">
        <v>46</v>
      </c>
      <c r="C55" s="15" t="s">
        <v>193</v>
      </c>
      <c r="D55" s="16" t="s">
        <v>198</v>
      </c>
      <c r="E55" s="8">
        <v>231796</v>
      </c>
      <c r="F55" s="28">
        <f t="shared" si="2"/>
        <v>222373.27061959307</v>
      </c>
      <c r="G55" s="28">
        <f t="shared" si="3"/>
        <v>-3976.9377920319921</v>
      </c>
      <c r="H55" s="36">
        <f t="shared" si="1"/>
        <v>1.035279267877756</v>
      </c>
      <c r="I55" s="33">
        <f t="shared" si="4"/>
        <v>225485.74721053772</v>
      </c>
      <c r="J55" s="28">
        <f t="shared" si="5"/>
        <v>6310.2527894622763</v>
      </c>
      <c r="K55" s="15">
        <f t="shared" si="6"/>
        <v>6310.2527894622763</v>
      </c>
      <c r="L55" s="15">
        <f t="shared" si="7"/>
        <v>39819290.266916439</v>
      </c>
      <c r="M55" s="39">
        <f t="shared" si="8"/>
        <v>2.7223303203947766E-2</v>
      </c>
    </row>
    <row r="56" spans="2:13" x14ac:dyDescent="0.35">
      <c r="B56" s="13">
        <v>47</v>
      </c>
      <c r="C56" s="15" t="s">
        <v>194</v>
      </c>
      <c r="D56" s="16" t="s">
        <v>198</v>
      </c>
      <c r="E56" s="8">
        <v>233849</v>
      </c>
      <c r="F56" s="28">
        <f t="shared" si="2"/>
        <v>221771.06367300267</v>
      </c>
      <c r="G56" s="28">
        <f t="shared" si="3"/>
        <v>-2289.5723693111918</v>
      </c>
      <c r="H56" s="36">
        <f t="shared" si="1"/>
        <v>1.0465585733456639</v>
      </c>
      <c r="I56" s="33">
        <f t="shared" si="4"/>
        <v>226838.63202787231</v>
      </c>
      <c r="J56" s="28">
        <f t="shared" si="5"/>
        <v>7010.3679721276858</v>
      </c>
      <c r="K56" s="15">
        <f t="shared" si="6"/>
        <v>7010.3679721276858</v>
      </c>
      <c r="L56" s="15">
        <f t="shared" si="7"/>
        <v>49145259.104633644</v>
      </c>
      <c r="M56" s="39">
        <f t="shared" si="8"/>
        <v>2.9978182383194649E-2</v>
      </c>
    </row>
    <row r="57" spans="2:13" x14ac:dyDescent="0.35">
      <c r="B57" s="13">
        <v>48</v>
      </c>
      <c r="C57" s="15" t="s">
        <v>195</v>
      </c>
      <c r="D57" s="16" t="s">
        <v>198</v>
      </c>
      <c r="E57" s="8">
        <v>236762</v>
      </c>
      <c r="F57" s="28">
        <f t="shared" si="2"/>
        <v>221447.47018017079</v>
      </c>
      <c r="G57" s="28">
        <f t="shared" si="3"/>
        <v>-1306.5829310715405</v>
      </c>
      <c r="H57" s="36">
        <f t="shared" si="1"/>
        <v>1.0644523440371434</v>
      </c>
      <c r="I57" s="33">
        <f t="shared" si="4"/>
        <v>232595.11485751282</v>
      </c>
      <c r="J57" s="28">
        <f t="shared" si="5"/>
        <v>4166.8851424871827</v>
      </c>
      <c r="K57" s="15">
        <f t="shared" si="6"/>
        <v>4166.8851424871827</v>
      </c>
      <c r="L57" s="15">
        <f t="shared" si="7"/>
        <v>17362931.790680431</v>
      </c>
      <c r="M57" s="39">
        <f t="shared" si="8"/>
        <v>1.7599467577090844E-2</v>
      </c>
    </row>
    <row r="58" spans="2:13" x14ac:dyDescent="0.35">
      <c r="B58" s="13">
        <v>49</v>
      </c>
      <c r="C58" s="15" t="s">
        <v>183</v>
      </c>
      <c r="D58" s="16" t="s">
        <v>199</v>
      </c>
      <c r="E58" s="8">
        <v>227145</v>
      </c>
      <c r="F58" s="28">
        <f t="shared" si="2"/>
        <v>231774.92476340663</v>
      </c>
      <c r="G58" s="28">
        <f t="shared" si="3"/>
        <v>4510.4358260821509</v>
      </c>
      <c r="H58" s="36">
        <f t="shared" si="1"/>
        <v>0.95660330700653551</v>
      </c>
      <c r="I58" s="33">
        <f t="shared" si="4"/>
        <v>205431.63803946297</v>
      </c>
      <c r="J58" s="28">
        <f t="shared" si="5"/>
        <v>21713.361960537033</v>
      </c>
      <c r="K58" s="15">
        <f t="shared" si="6"/>
        <v>21713.361960537033</v>
      </c>
      <c r="L58" s="15">
        <f t="shared" si="7"/>
        <v>471470087.62929666</v>
      </c>
      <c r="M58" s="39">
        <f t="shared" si="8"/>
        <v>9.5592515620141469E-2</v>
      </c>
    </row>
    <row r="59" spans="2:13" x14ac:dyDescent="0.35">
      <c r="B59" s="13">
        <v>50</v>
      </c>
      <c r="C59" s="15" t="s">
        <v>185</v>
      </c>
      <c r="D59" s="16" t="s">
        <v>199</v>
      </c>
      <c r="E59" s="8">
        <v>226348</v>
      </c>
      <c r="F59" s="28">
        <f t="shared" si="2"/>
        <v>245773.44086061325</v>
      </c>
      <c r="G59" s="28">
        <f t="shared" si="3"/>
        <v>9254.4759616443862</v>
      </c>
      <c r="H59" s="36">
        <f t="shared" si="1"/>
        <v>0.90384590546716137</v>
      </c>
      <c r="I59" s="33">
        <f t="shared" si="4"/>
        <v>209521.27277776328</v>
      </c>
      <c r="J59" s="28">
        <f t="shared" si="5"/>
        <v>16826.727222236717</v>
      </c>
      <c r="K59" s="15">
        <f t="shared" si="6"/>
        <v>16826.727222236717</v>
      </c>
      <c r="L59" s="15">
        <f t="shared" si="7"/>
        <v>283138749.01156217</v>
      </c>
      <c r="M59" s="39">
        <f t="shared" si="8"/>
        <v>7.4340074673673803E-2</v>
      </c>
    </row>
    <row r="60" spans="2:13" x14ac:dyDescent="0.35">
      <c r="B60" s="13">
        <v>51</v>
      </c>
      <c r="C60" s="15" t="s">
        <v>186</v>
      </c>
      <c r="D60" s="16" t="s">
        <v>199</v>
      </c>
      <c r="E60" s="8">
        <v>238180</v>
      </c>
      <c r="F60" s="28">
        <f t="shared" si="2"/>
        <v>259600.51180317142</v>
      </c>
      <c r="G60" s="28">
        <f t="shared" si="3"/>
        <v>11540.773452101279</v>
      </c>
      <c r="H60" s="36">
        <f t="shared" si="1"/>
        <v>0.90954620746974513</v>
      </c>
      <c r="I60" s="33">
        <f t="shared" si="4"/>
        <v>229934.64387111747</v>
      </c>
      <c r="J60" s="28">
        <f t="shared" si="5"/>
        <v>8245.3561288825294</v>
      </c>
      <c r="K60" s="15">
        <f t="shared" si="6"/>
        <v>8245.3561288825294</v>
      </c>
      <c r="L60" s="15">
        <f t="shared" si="7"/>
        <v>67985897.692100689</v>
      </c>
      <c r="M60" s="39">
        <f t="shared" si="8"/>
        <v>3.4618171672191327E-2</v>
      </c>
    </row>
    <row r="61" spans="2:13" x14ac:dyDescent="0.35">
      <c r="B61" s="13">
        <v>52</v>
      </c>
      <c r="C61" s="15" t="s">
        <v>187</v>
      </c>
      <c r="D61" s="16" t="s">
        <v>199</v>
      </c>
      <c r="E61" s="8">
        <v>243742</v>
      </c>
      <c r="F61" s="28">
        <f t="shared" si="2"/>
        <v>267979.1835995958</v>
      </c>
      <c r="G61" s="28">
        <f t="shared" si="3"/>
        <v>9959.7226242628258</v>
      </c>
      <c r="H61" s="36">
        <f t="shared" si="1"/>
        <v>0.91498608923958136</v>
      </c>
      <c r="I61" s="33">
        <f t="shared" si="4"/>
        <v>249562.90079763974</v>
      </c>
      <c r="J61" s="28">
        <f t="shared" si="5"/>
        <v>-5820.9007976397406</v>
      </c>
      <c r="K61" s="15">
        <f t="shared" si="6"/>
        <v>5820.9007976397406</v>
      </c>
      <c r="L61" s="15">
        <f t="shared" si="7"/>
        <v>33882886.095962971</v>
      </c>
      <c r="M61" s="39">
        <f t="shared" si="8"/>
        <v>2.3881402456859057E-2</v>
      </c>
    </row>
    <row r="62" spans="2:13" x14ac:dyDescent="0.35">
      <c r="B62" s="13">
        <v>53</v>
      </c>
      <c r="C62" s="15" t="s">
        <v>188</v>
      </c>
      <c r="D62" s="16" t="s">
        <v>199</v>
      </c>
      <c r="E62" s="8">
        <v>251816</v>
      </c>
      <c r="F62" s="28">
        <f t="shared" si="2"/>
        <v>269684.92083903466</v>
      </c>
      <c r="G62" s="28">
        <f t="shared" si="3"/>
        <v>5832.7299318508458</v>
      </c>
      <c r="H62" s="36">
        <f t="shared" si="1"/>
        <v>0.94848169081644096</v>
      </c>
      <c r="I62" s="33">
        <f t="shared" si="4"/>
        <v>267716.83882042248</v>
      </c>
      <c r="J62" s="28">
        <f t="shared" si="5"/>
        <v>-15900.838820422476</v>
      </c>
      <c r="K62" s="15">
        <f t="shared" si="6"/>
        <v>15900.838820422476</v>
      </c>
      <c r="L62" s="15">
        <f t="shared" si="7"/>
        <v>252836675.19305444</v>
      </c>
      <c r="M62" s="39">
        <f t="shared" si="8"/>
        <v>6.3144672381510614E-2</v>
      </c>
    </row>
    <row r="63" spans="2:13" x14ac:dyDescent="0.35">
      <c r="B63" s="13">
        <v>54</v>
      </c>
      <c r="C63" s="15" t="s">
        <v>189</v>
      </c>
      <c r="D63" s="16" t="s">
        <v>199</v>
      </c>
      <c r="E63" s="8">
        <v>258553</v>
      </c>
      <c r="F63" s="28">
        <f t="shared" si="2"/>
        <v>264693.79571062163</v>
      </c>
      <c r="G63" s="28">
        <f t="shared" si="3"/>
        <v>420.80240171890955</v>
      </c>
      <c r="H63" s="36">
        <f t="shared" si="1"/>
        <v>0.99762353308943275</v>
      </c>
      <c r="I63" s="33">
        <f t="shared" si="4"/>
        <v>280600.03865473147</v>
      </c>
      <c r="J63" s="28">
        <f t="shared" si="5"/>
        <v>-22047.03865473147</v>
      </c>
      <c r="K63" s="15">
        <f t="shared" si="6"/>
        <v>22047.03865473147</v>
      </c>
      <c r="L63" s="15">
        <f t="shared" si="7"/>
        <v>486071913.44322366</v>
      </c>
      <c r="M63" s="39">
        <f t="shared" si="8"/>
        <v>8.527086769339931E-2</v>
      </c>
    </row>
    <row r="64" spans="2:13" x14ac:dyDescent="0.35">
      <c r="B64" s="13">
        <v>55</v>
      </c>
      <c r="C64" s="15" t="s">
        <v>190</v>
      </c>
      <c r="D64" s="16" t="s">
        <v>199</v>
      </c>
      <c r="E64" s="8">
        <v>256080</v>
      </c>
      <c r="F64" s="28">
        <f t="shared" si="2"/>
        <v>256052.90727271812</v>
      </c>
      <c r="G64" s="28">
        <f t="shared" si="3"/>
        <v>-4110.0430180923031</v>
      </c>
      <c r="H64" s="36">
        <f t="shared" si="1"/>
        <v>1.0184519061375545</v>
      </c>
      <c r="I64" s="33">
        <f t="shared" si="4"/>
        <v>274870.28593584895</v>
      </c>
      <c r="J64" s="28">
        <f t="shared" si="5"/>
        <v>-18790.285935848951</v>
      </c>
      <c r="K64" s="15">
        <f t="shared" si="6"/>
        <v>18790.285935848951</v>
      </c>
      <c r="L64" s="15">
        <f t="shared" si="7"/>
        <v>353074845.55096292</v>
      </c>
      <c r="M64" s="39">
        <f t="shared" si="8"/>
        <v>7.3376624241834387E-2</v>
      </c>
    </row>
    <row r="65" spans="2:13" x14ac:dyDescent="0.35">
      <c r="B65" s="13">
        <v>56</v>
      </c>
      <c r="C65" s="15" t="s">
        <v>191</v>
      </c>
      <c r="D65" s="16" t="s">
        <v>199</v>
      </c>
      <c r="E65" s="8">
        <v>254885</v>
      </c>
      <c r="F65" s="28">
        <f t="shared" si="2"/>
        <v>247778.72029891453</v>
      </c>
      <c r="G65" s="28">
        <f t="shared" si="3"/>
        <v>-6192.1149959479462</v>
      </c>
      <c r="H65" s="36">
        <f t="shared" si="1"/>
        <v>1.0374716411031688</v>
      </c>
      <c r="I65" s="33">
        <f t="shared" si="4"/>
        <v>263598.58231583162</v>
      </c>
      <c r="J65" s="28">
        <f t="shared" si="5"/>
        <v>-8713.5823158316198</v>
      </c>
      <c r="K65" s="15">
        <f t="shared" si="6"/>
        <v>8713.5823158316198</v>
      </c>
      <c r="L65" s="15">
        <f t="shared" si="7"/>
        <v>75926516.774773538</v>
      </c>
      <c r="M65" s="39">
        <f t="shared" si="8"/>
        <v>3.4186328406268E-2</v>
      </c>
    </row>
    <row r="66" spans="2:13" x14ac:dyDescent="0.35">
      <c r="B66" s="13">
        <v>57</v>
      </c>
      <c r="C66" s="15" t="s">
        <v>192</v>
      </c>
      <c r="D66" s="16" t="s">
        <v>199</v>
      </c>
      <c r="E66" s="8">
        <v>252088</v>
      </c>
      <c r="F66" s="28">
        <f t="shared" si="2"/>
        <v>242593.29608194483</v>
      </c>
      <c r="G66" s="28">
        <f t="shared" si="3"/>
        <v>-5688.7696064588208</v>
      </c>
      <c r="H66" s="36">
        <f t="shared" si="1"/>
        <v>1.036991211527059</v>
      </c>
      <c r="I66" s="33">
        <f t="shared" si="4"/>
        <v>250004.46404943397</v>
      </c>
      <c r="J66" s="28">
        <f t="shared" si="5"/>
        <v>2083.5359505660308</v>
      </c>
      <c r="K66" s="15">
        <f t="shared" si="6"/>
        <v>2083.5359505660308</v>
      </c>
      <c r="L66" s="15">
        <f t="shared" si="7"/>
        <v>4341122.0573010938</v>
      </c>
      <c r="M66" s="39">
        <f t="shared" si="8"/>
        <v>8.2651135736966086E-3</v>
      </c>
    </row>
    <row r="67" spans="2:13" x14ac:dyDescent="0.35">
      <c r="B67" s="13">
        <v>58</v>
      </c>
      <c r="C67" s="15" t="s">
        <v>193</v>
      </c>
      <c r="D67" s="16" t="s">
        <v>199</v>
      </c>
      <c r="E67" s="8">
        <v>251508</v>
      </c>
      <c r="F67" s="28">
        <f t="shared" si="2"/>
        <v>239920.93734515191</v>
      </c>
      <c r="G67" s="28">
        <f t="shared" si="3"/>
        <v>-4180.5641716258742</v>
      </c>
      <c r="H67" s="36">
        <f t="shared" si="1"/>
        <v>1.0417873027148192</v>
      </c>
      <c r="I67" s="33">
        <f t="shared" si="4"/>
        <v>245262.34472646765</v>
      </c>
      <c r="J67" s="28">
        <f t="shared" si="5"/>
        <v>6245.6552735323494</v>
      </c>
      <c r="K67" s="15">
        <f t="shared" si="6"/>
        <v>6245.6552735323494</v>
      </c>
      <c r="L67" s="15">
        <f t="shared" si="7"/>
        <v>39008209.795802444</v>
      </c>
      <c r="M67" s="39">
        <f t="shared" si="8"/>
        <v>2.4832829466785746E-2</v>
      </c>
    </row>
    <row r="68" spans="2:13" x14ac:dyDescent="0.35">
      <c r="B68" s="13">
        <v>59</v>
      </c>
      <c r="C68" s="15" t="s">
        <v>194</v>
      </c>
      <c r="D68" s="16" t="s">
        <v>199</v>
      </c>
      <c r="E68" s="8">
        <v>253953</v>
      </c>
      <c r="F68" s="28">
        <f t="shared" si="2"/>
        <v>239197.84395244531</v>
      </c>
      <c r="G68" s="28">
        <f t="shared" si="3"/>
        <v>-2451.8287821662334</v>
      </c>
      <c r="H68" s="36">
        <f t="shared" si="1"/>
        <v>1.0541222821692466</v>
      </c>
      <c r="I68" s="33">
        <f t="shared" si="4"/>
        <v>246716.10862845983</v>
      </c>
      <c r="J68" s="28">
        <f t="shared" si="5"/>
        <v>7236.8913715401723</v>
      </c>
      <c r="K68" s="15">
        <f t="shared" si="6"/>
        <v>7236.8913715401723</v>
      </c>
      <c r="L68" s="15">
        <f t="shared" si="7"/>
        <v>52372596.723472595</v>
      </c>
      <c r="M68" s="39">
        <f t="shared" si="8"/>
        <v>2.8496971374782624E-2</v>
      </c>
    </row>
    <row r="69" spans="2:13" x14ac:dyDescent="0.35">
      <c r="B69" s="13">
        <v>60</v>
      </c>
      <c r="C69" s="15" t="s">
        <v>195</v>
      </c>
      <c r="D69" s="16" t="s">
        <v>199</v>
      </c>
      <c r="E69" s="8">
        <v>254059</v>
      </c>
      <c r="F69" s="28">
        <f t="shared" si="2"/>
        <v>237710.90064497894</v>
      </c>
      <c r="G69" s="28">
        <f t="shared" si="3"/>
        <v>-1969.3860448163009</v>
      </c>
      <c r="H69" s="36">
        <f t="shared" si="1"/>
        <v>1.0666126879727496</v>
      </c>
      <c r="I69" s="33">
        <f t="shared" si="4"/>
        <v>252004.85078945666</v>
      </c>
      <c r="J69" s="28">
        <f t="shared" si="5"/>
        <v>2054.1492105433426</v>
      </c>
      <c r="K69" s="15">
        <f t="shared" si="6"/>
        <v>2054.1492105433426</v>
      </c>
      <c r="L69" s="15">
        <f t="shared" si="7"/>
        <v>4219528.9791758377</v>
      </c>
      <c r="M69" s="39">
        <f t="shared" si="8"/>
        <v>8.0853235293508307E-3</v>
      </c>
    </row>
    <row r="70" spans="2:13" x14ac:dyDescent="0.35">
      <c r="B70" s="13">
        <v>61</v>
      </c>
      <c r="C70" s="15" t="s">
        <v>183</v>
      </c>
      <c r="D70" s="16" t="s">
        <v>200</v>
      </c>
      <c r="E70" s="8">
        <v>245632</v>
      </c>
      <c r="F70" s="28">
        <f t="shared" si="2"/>
        <v>246258.3544372099</v>
      </c>
      <c r="G70" s="28">
        <f t="shared" si="3"/>
        <v>3289.0338737073262</v>
      </c>
      <c r="H70" s="36">
        <f t="shared" si="1"/>
        <v>0.97702991098991965</v>
      </c>
      <c r="I70" s="33">
        <f t="shared" si="4"/>
        <v>225511.11246524507</v>
      </c>
      <c r="J70" s="28">
        <f t="shared" si="5"/>
        <v>20120.887534754933</v>
      </c>
      <c r="K70" s="15">
        <f t="shared" si="6"/>
        <v>20120.887534754933</v>
      </c>
      <c r="L70" s="15">
        <f t="shared" si="7"/>
        <v>404850115.18625647</v>
      </c>
      <c r="M70" s="39">
        <f t="shared" si="8"/>
        <v>8.1914764911554416E-2</v>
      </c>
    </row>
    <row r="71" spans="2:13" x14ac:dyDescent="0.35">
      <c r="B71" s="13">
        <v>62</v>
      </c>
      <c r="C71" s="15" t="s">
        <v>185</v>
      </c>
      <c r="D71" s="16" t="s">
        <v>200</v>
      </c>
      <c r="E71" s="8">
        <v>245541</v>
      </c>
      <c r="F71" s="28">
        <f t="shared" si="2"/>
        <v>260604.92297155299</v>
      </c>
      <c r="G71" s="28">
        <f t="shared" si="3"/>
        <v>8817.8012040252106</v>
      </c>
      <c r="H71" s="36">
        <f t="shared" si="1"/>
        <v>0.92302111388919839</v>
      </c>
      <c r="I71" s="33">
        <f t="shared" si="4"/>
        <v>225552.38514484628</v>
      </c>
      <c r="J71" s="28">
        <f t="shared" si="5"/>
        <v>19988.614855153719</v>
      </c>
      <c r="K71" s="15">
        <f t="shared" si="6"/>
        <v>19988.614855153719</v>
      </c>
      <c r="L71" s="15">
        <f t="shared" si="7"/>
        <v>399544723.82767195</v>
      </c>
      <c r="M71" s="39">
        <f t="shared" si="8"/>
        <v>8.1406424406326103E-2</v>
      </c>
    </row>
    <row r="72" spans="2:13" x14ac:dyDescent="0.35">
      <c r="B72" s="13">
        <v>63</v>
      </c>
      <c r="C72" s="15" t="s">
        <v>186</v>
      </c>
      <c r="D72" s="16" t="s">
        <v>200</v>
      </c>
      <c r="E72" s="8">
        <v>256104</v>
      </c>
      <c r="F72" s="28">
        <f t="shared" si="2"/>
        <v>275498.05214087199</v>
      </c>
      <c r="G72" s="28">
        <f t="shared" si="3"/>
        <v>11855.465186672105</v>
      </c>
      <c r="H72" s="36">
        <f t="shared" si="1"/>
        <v>0.91957493810327828</v>
      </c>
      <c r="I72" s="33">
        <f t="shared" si="4"/>
        <v>245052.41698006439</v>
      </c>
      <c r="J72" s="28">
        <f t="shared" si="5"/>
        <v>11051.583019935613</v>
      </c>
      <c r="K72" s="15">
        <f t="shared" si="6"/>
        <v>11051.583019935613</v>
      </c>
      <c r="L72" s="15">
        <f t="shared" si="7"/>
        <v>122137487.24652918</v>
      </c>
      <c r="M72" s="39">
        <f t="shared" si="8"/>
        <v>4.3152715380999955E-2</v>
      </c>
    </row>
    <row r="73" spans="2:13" x14ac:dyDescent="0.35">
      <c r="B73" s="13">
        <v>64</v>
      </c>
      <c r="C73" s="15" t="s">
        <v>187</v>
      </c>
      <c r="D73" s="16" t="s">
        <v>200</v>
      </c>
      <c r="E73" s="8">
        <v>261879</v>
      </c>
      <c r="F73" s="28">
        <f t="shared" si="2"/>
        <v>286782.21298693016</v>
      </c>
      <c r="G73" s="28">
        <f t="shared" si="3"/>
        <v>11569.813016365133</v>
      </c>
      <c r="H73" s="36">
        <f t="shared" si="1"/>
        <v>0.91407470858082385</v>
      </c>
      <c r="I73" s="33">
        <f t="shared" si="4"/>
        <v>262924.47104876785</v>
      </c>
      <c r="J73" s="28">
        <f t="shared" si="5"/>
        <v>-1045.4710487678531</v>
      </c>
      <c r="K73" s="15">
        <f t="shared" si="6"/>
        <v>1045.4710487678531</v>
      </c>
      <c r="L73" s="15">
        <f t="shared" si="7"/>
        <v>1093009.7138117545</v>
      </c>
      <c r="M73" s="39">
        <f t="shared" si="8"/>
        <v>3.9921912362879536E-3</v>
      </c>
    </row>
    <row r="74" spans="2:13" x14ac:dyDescent="0.35">
      <c r="B74" s="13">
        <v>65</v>
      </c>
      <c r="C74" s="15" t="s">
        <v>188</v>
      </c>
      <c r="D74" s="16" t="s">
        <v>200</v>
      </c>
      <c r="E74" s="8">
        <v>267956</v>
      </c>
      <c r="F74" s="28">
        <f t="shared" si="2"/>
        <v>290431.24364787492</v>
      </c>
      <c r="G74" s="28">
        <f t="shared" si="3"/>
        <v>7609.4218386549455</v>
      </c>
      <c r="H74" s="36">
        <f t="shared" si="1"/>
        <v>0.9355479634620818</v>
      </c>
      <c r="I74" s="33">
        <f t="shared" si="4"/>
        <v>282981.43408211623</v>
      </c>
      <c r="J74" s="28">
        <f t="shared" si="5"/>
        <v>-15025.434082116233</v>
      </c>
      <c r="K74" s="15">
        <f t="shared" si="6"/>
        <v>15025.434082116233</v>
      </c>
      <c r="L74" s="15">
        <f t="shared" si="7"/>
        <v>225763669.35602009</v>
      </c>
      <c r="M74" s="39">
        <f t="shared" si="8"/>
        <v>5.6074258766798404E-2</v>
      </c>
    </row>
    <row r="75" spans="2:13" x14ac:dyDescent="0.35">
      <c r="B75" s="13">
        <v>66</v>
      </c>
      <c r="C75" s="15" t="s">
        <v>189</v>
      </c>
      <c r="D75" s="16" t="s">
        <v>200</v>
      </c>
      <c r="E75" s="8">
        <v>277072</v>
      </c>
      <c r="F75" s="28">
        <f t="shared" si="2"/>
        <v>287886.34322217054</v>
      </c>
      <c r="G75" s="28">
        <f t="shared" si="3"/>
        <v>2532.2607064752874</v>
      </c>
      <c r="H75" s="36">
        <f t="shared" si="1"/>
        <v>0.98002945283519671</v>
      </c>
      <c r="I75" s="33">
        <f t="shared" si="4"/>
        <v>297332.38170699769</v>
      </c>
      <c r="J75" s="28">
        <f t="shared" si="5"/>
        <v>-20260.381706997694</v>
      </c>
      <c r="K75" s="15">
        <f t="shared" si="6"/>
        <v>20260.381706997694</v>
      </c>
      <c r="L75" s="15">
        <f t="shared" si="7"/>
        <v>410483066.91324681</v>
      </c>
      <c r="M75" s="39">
        <f t="shared" si="8"/>
        <v>7.3123165484053579E-2</v>
      </c>
    </row>
    <row r="76" spans="2:13" x14ac:dyDescent="0.35">
      <c r="B76" s="13">
        <v>67</v>
      </c>
      <c r="C76" s="15" t="s">
        <v>190</v>
      </c>
      <c r="D76" s="16" t="s">
        <v>200</v>
      </c>
      <c r="E76" s="8">
        <v>272755</v>
      </c>
      <c r="F76" s="28">
        <f t="shared" si="2"/>
        <v>279115.96871818777</v>
      </c>
      <c r="G76" s="28">
        <f t="shared" si="3"/>
        <v>-3119.0568987537449</v>
      </c>
      <c r="H76" s="36">
        <f t="shared" si="1"/>
        <v>0.99783110391808216</v>
      </c>
      <c r="I76" s="33">
        <f t="shared" si="4"/>
        <v>295777.38074893685</v>
      </c>
      <c r="J76" s="28">
        <f t="shared" si="5"/>
        <v>-23022.380748936848</v>
      </c>
      <c r="K76" s="15">
        <f t="shared" si="6"/>
        <v>23022.380748936848</v>
      </c>
      <c r="L76" s="15">
        <f t="shared" si="7"/>
        <v>530030015.34901798</v>
      </c>
      <c r="M76" s="39">
        <f t="shared" si="8"/>
        <v>8.4406814719938578E-2</v>
      </c>
    </row>
    <row r="77" spans="2:13" x14ac:dyDescent="0.35">
      <c r="B77" s="13">
        <v>68</v>
      </c>
      <c r="C77" s="15" t="s">
        <v>191</v>
      </c>
      <c r="D77" s="16" t="s">
        <v>200</v>
      </c>
      <c r="E77" s="8">
        <v>271082</v>
      </c>
      <c r="F77" s="28">
        <f t="shared" si="2"/>
        <v>268643.95466848405</v>
      </c>
      <c r="G77" s="28">
        <f t="shared" si="3"/>
        <v>-6795.5354742287327</v>
      </c>
      <c r="H77" s="36">
        <f t="shared" si="1"/>
        <v>1.0232735093570604</v>
      </c>
      <c r="I77" s="33">
        <f t="shared" si="4"/>
        <v>286338.96904471476</v>
      </c>
      <c r="J77" s="28">
        <f t="shared" si="5"/>
        <v>-15256.969044714759</v>
      </c>
      <c r="K77" s="15">
        <f t="shared" si="6"/>
        <v>15256.969044714759</v>
      </c>
      <c r="L77" s="15">
        <f t="shared" si="7"/>
        <v>232775104.43138438</v>
      </c>
      <c r="M77" s="39">
        <f t="shared" si="8"/>
        <v>5.6281748860915734E-2</v>
      </c>
    </row>
    <row r="78" spans="2:13" x14ac:dyDescent="0.35">
      <c r="B78" s="13">
        <v>69</v>
      </c>
      <c r="C78" s="15" t="s">
        <v>192</v>
      </c>
      <c r="D78" s="16" t="s">
        <v>200</v>
      </c>
      <c r="E78" s="8">
        <v>268414</v>
      </c>
      <c r="F78" s="28">
        <f t="shared" si="2"/>
        <v>260343.82136256259</v>
      </c>
      <c r="G78" s="28">
        <f t="shared" si="3"/>
        <v>-7547.8343900750924</v>
      </c>
      <c r="H78" s="36">
        <f t="shared" si="1"/>
        <v>1.0339946842421361</v>
      </c>
      <c r="I78" s="33">
        <f t="shared" si="4"/>
        <v>271534.50945669605</v>
      </c>
      <c r="J78" s="28">
        <f t="shared" si="5"/>
        <v>-3120.509456696047</v>
      </c>
      <c r="K78" s="15">
        <f t="shared" si="6"/>
        <v>3120.509456696047</v>
      </c>
      <c r="L78" s="15">
        <f t="shared" si="7"/>
        <v>9737579.2693294585</v>
      </c>
      <c r="M78" s="39">
        <f t="shared" si="8"/>
        <v>1.1625732848122851E-2</v>
      </c>
    </row>
    <row r="79" spans="2:13" x14ac:dyDescent="0.35">
      <c r="B79" s="13">
        <v>70</v>
      </c>
      <c r="C79" s="15" t="s">
        <v>193</v>
      </c>
      <c r="D79" s="16" t="s">
        <v>200</v>
      </c>
      <c r="E79" s="8">
        <v>267982</v>
      </c>
      <c r="F79" s="28">
        <f t="shared" si="2"/>
        <v>255014.45833547885</v>
      </c>
      <c r="G79" s="28">
        <f t="shared" si="3"/>
        <v>-6438.5987085794186</v>
      </c>
      <c r="H79" s="36">
        <f t="shared" si="1"/>
        <v>1.0463187620534118</v>
      </c>
      <c r="I79" s="33">
        <f t="shared" si="4"/>
        <v>263359.64940519835</v>
      </c>
      <c r="J79" s="28">
        <f t="shared" si="5"/>
        <v>4622.3505948016536</v>
      </c>
      <c r="K79" s="15">
        <f t="shared" si="6"/>
        <v>4622.3505948016536</v>
      </c>
      <c r="L79" s="15">
        <f t="shared" si="7"/>
        <v>21366125.021263201</v>
      </c>
      <c r="M79" s="39">
        <f t="shared" si="8"/>
        <v>1.7248735343424759E-2</v>
      </c>
    </row>
    <row r="80" spans="2:13" x14ac:dyDescent="0.35">
      <c r="B80" s="13">
        <v>71</v>
      </c>
      <c r="C80" s="15" t="s">
        <v>194</v>
      </c>
      <c r="D80" s="16" t="s">
        <v>200</v>
      </c>
      <c r="E80" s="8">
        <v>270106</v>
      </c>
      <c r="F80" s="28">
        <f t="shared" si="2"/>
        <v>252406.84190216725</v>
      </c>
      <c r="G80" s="28">
        <f t="shared" si="3"/>
        <v>-4523.1075709455108</v>
      </c>
      <c r="H80" s="36">
        <f t="shared" si="1"/>
        <v>1.0621219143276341</v>
      </c>
      <c r="I80" s="33">
        <f t="shared" si="4"/>
        <v>262029.3524420895</v>
      </c>
      <c r="J80" s="28">
        <f t="shared" si="5"/>
        <v>8076.6475579105027</v>
      </c>
      <c r="K80" s="15">
        <f t="shared" si="6"/>
        <v>8076.6475579105027</v>
      </c>
      <c r="L80" s="15">
        <f t="shared" si="7"/>
        <v>65232235.774701685</v>
      </c>
      <c r="M80" s="39">
        <f t="shared" si="8"/>
        <v>2.9901770260233031E-2</v>
      </c>
    </row>
    <row r="81" spans="2:13" x14ac:dyDescent="0.35">
      <c r="B81" s="13">
        <v>72</v>
      </c>
      <c r="C81" s="15" t="s">
        <v>195</v>
      </c>
      <c r="D81" s="16" t="s">
        <v>200</v>
      </c>
      <c r="E81" s="8">
        <v>270783</v>
      </c>
      <c r="F81" s="28">
        <f t="shared" si="2"/>
        <v>250877.82201284877</v>
      </c>
      <c r="G81" s="28">
        <f t="shared" si="3"/>
        <v>-3026.0637301319912</v>
      </c>
      <c r="H81" s="36">
        <f t="shared" si="1"/>
        <v>1.0729774034436188</v>
      </c>
      <c r="I81" s="33">
        <f t="shared" si="4"/>
        <v>264395.93617974734</v>
      </c>
      <c r="J81" s="28">
        <f t="shared" si="5"/>
        <v>6387.0638202526607</v>
      </c>
      <c r="K81" s="15">
        <f t="shared" si="6"/>
        <v>6387.0638202526607</v>
      </c>
      <c r="L81" s="15">
        <f t="shared" si="7"/>
        <v>40794584.243980512</v>
      </c>
      <c r="M81" s="39">
        <f t="shared" si="8"/>
        <v>2.3587388500211096E-2</v>
      </c>
    </row>
    <row r="82" spans="2:13" x14ac:dyDescent="0.35">
      <c r="B82" s="13">
        <v>73</v>
      </c>
      <c r="C82" s="15" t="s">
        <v>183</v>
      </c>
      <c r="D82" s="16" t="s">
        <v>201</v>
      </c>
      <c r="E82" s="8">
        <v>262788</v>
      </c>
      <c r="F82" s="28">
        <f t="shared" si="2"/>
        <v>258408.96765486413</v>
      </c>
      <c r="G82" s="28">
        <f t="shared" si="3"/>
        <v>2252.5409559416821</v>
      </c>
      <c r="H82" s="36">
        <f t="shared" si="1"/>
        <v>0.99698802124201347</v>
      </c>
      <c r="I82" s="33">
        <f t="shared" si="4"/>
        <v>242158.58133365787</v>
      </c>
      <c r="J82" s="28">
        <f t="shared" si="5"/>
        <v>20629.418666342128</v>
      </c>
      <c r="K82" s="15">
        <f t="shared" si="6"/>
        <v>20629.418666342128</v>
      </c>
      <c r="L82" s="15">
        <f t="shared" si="7"/>
        <v>425572914.51122504</v>
      </c>
      <c r="M82" s="39">
        <f t="shared" si="8"/>
        <v>7.8502133530991253E-2</v>
      </c>
    </row>
    <row r="83" spans="2:13" x14ac:dyDescent="0.35">
      <c r="B83" s="13">
        <v>74</v>
      </c>
      <c r="C83" s="15" t="s">
        <v>185</v>
      </c>
      <c r="D83" s="16" t="s">
        <v>201</v>
      </c>
      <c r="E83" s="8">
        <v>267548</v>
      </c>
      <c r="F83" s="28">
        <f t="shared" si="2"/>
        <v>275261.35013580183</v>
      </c>
      <c r="G83" s="28">
        <f t="shared" si="3"/>
        <v>9552.4617184396884</v>
      </c>
      <c r="H83" s="36">
        <f t="shared" si="1"/>
        <v>0.94749959948181628</v>
      </c>
      <c r="I83" s="33">
        <f t="shared" si="4"/>
        <v>240596.07602598486</v>
      </c>
      <c r="J83" s="28">
        <f t="shared" si="5"/>
        <v>26951.923974015139</v>
      </c>
      <c r="K83" s="15">
        <f t="shared" si="6"/>
        <v>26951.923974015139</v>
      </c>
      <c r="L83" s="15">
        <f t="shared" si="7"/>
        <v>726406205.90109193</v>
      </c>
      <c r="M83" s="39">
        <f t="shared" si="8"/>
        <v>0.10073677984516849</v>
      </c>
    </row>
    <row r="84" spans="2:13" x14ac:dyDescent="0.35">
      <c r="B84" s="13">
        <v>75</v>
      </c>
      <c r="C84" s="15" t="s">
        <v>186</v>
      </c>
      <c r="D84" s="16" t="s">
        <v>201</v>
      </c>
      <c r="E84" s="8">
        <v>275790</v>
      </c>
      <c r="F84" s="28">
        <f t="shared" si="2"/>
        <v>292362.05834180402</v>
      </c>
      <c r="G84" s="28">
        <f t="shared" si="3"/>
        <v>13326.584962220941</v>
      </c>
      <c r="H84" s="36">
        <f t="shared" si="1"/>
        <v>0.93144579839198505</v>
      </c>
      <c r="I84" s="33">
        <f t="shared" si="4"/>
        <v>261907.6434068229</v>
      </c>
      <c r="J84" s="28">
        <f t="shared" si="5"/>
        <v>13882.356593177101</v>
      </c>
      <c r="K84" s="15">
        <f t="shared" si="6"/>
        <v>13882.356593177101</v>
      </c>
      <c r="L84" s="15">
        <f t="shared" si="7"/>
        <v>192719824.58012772</v>
      </c>
      <c r="M84" s="39">
        <f t="shared" si="8"/>
        <v>5.0336693111342326E-2</v>
      </c>
    </row>
    <row r="85" spans="2:13" x14ac:dyDescent="0.35">
      <c r="B85" s="13">
        <v>76</v>
      </c>
      <c r="C85" s="15" t="s">
        <v>187</v>
      </c>
      <c r="D85" s="16" t="s">
        <v>201</v>
      </c>
      <c r="E85" s="8">
        <v>280868</v>
      </c>
      <c r="F85" s="28">
        <f t="shared" si="2"/>
        <v>306479.46622136101</v>
      </c>
      <c r="G85" s="28">
        <f t="shared" si="3"/>
        <v>13721.996420888969</v>
      </c>
      <c r="H85" s="36">
        <f t="shared" si="1"/>
        <v>0.91525402286999202</v>
      </c>
      <c r="I85" s="33">
        <f t="shared" si="4"/>
        <v>279422.257544594</v>
      </c>
      <c r="J85" s="28">
        <f t="shared" si="5"/>
        <v>1445.742455405998</v>
      </c>
      <c r="K85" s="15">
        <f t="shared" si="6"/>
        <v>1445.742455405998</v>
      </c>
      <c r="L85" s="15">
        <f t="shared" si="7"/>
        <v>2090171.2473633643</v>
      </c>
      <c r="M85" s="39">
        <f t="shared" si="8"/>
        <v>5.1474089444365255E-3</v>
      </c>
    </row>
    <row r="86" spans="2:13" x14ac:dyDescent="0.35">
      <c r="B86" s="13">
        <v>77</v>
      </c>
      <c r="C86" s="15" t="s">
        <v>188</v>
      </c>
      <c r="D86" s="16" t="s">
        <v>201</v>
      </c>
      <c r="E86" s="8">
        <v>286424</v>
      </c>
      <c r="F86" s="28">
        <f t="shared" si="2"/>
        <v>313178.9331805259</v>
      </c>
      <c r="G86" s="28">
        <f t="shared" si="3"/>
        <v>10210.731690026927</v>
      </c>
      <c r="H86" s="36">
        <f t="shared" si="1"/>
        <v>0.92505889085820825</v>
      </c>
      <c r="I86" s="33">
        <f t="shared" si="4"/>
        <v>299563.82627253683</v>
      </c>
      <c r="J86" s="28">
        <f t="shared" si="5"/>
        <v>-13139.826272536826</v>
      </c>
      <c r="K86" s="15">
        <f t="shared" si="6"/>
        <v>13139.826272536826</v>
      </c>
      <c r="L86" s="15">
        <f t="shared" si="7"/>
        <v>172655034.472449</v>
      </c>
      <c r="M86" s="39">
        <f t="shared" si="8"/>
        <v>4.5875437367458125E-2</v>
      </c>
    </row>
    <row r="87" spans="2:13" x14ac:dyDescent="0.35">
      <c r="B87" s="13">
        <v>78</v>
      </c>
      <c r="C87" s="15" t="s">
        <v>189</v>
      </c>
      <c r="D87" s="16" t="s">
        <v>201</v>
      </c>
      <c r="E87" s="8">
        <v>291774</v>
      </c>
      <c r="F87" s="28">
        <f t="shared" si="2"/>
        <v>310554.64432965685</v>
      </c>
      <c r="G87" s="28">
        <f t="shared" si="3"/>
        <v>3793.2214195789375</v>
      </c>
      <c r="H87" s="36">
        <f t="shared" ref="H87:H150" si="9">$E$6*(E87/F87)+(1-$E$6)*H75</f>
        <v>0.95977746435668876</v>
      </c>
      <c r="I87" s="33">
        <f t="shared" si="4"/>
        <v>316931.39631564554</v>
      </c>
      <c r="J87" s="28">
        <f t="shared" si="5"/>
        <v>-25157.396315645543</v>
      </c>
      <c r="K87" s="15">
        <f t="shared" si="6"/>
        <v>25157.396315645543</v>
      </c>
      <c r="L87" s="15">
        <f t="shared" si="7"/>
        <v>632894589.38245595</v>
      </c>
      <c r="M87" s="39">
        <f t="shared" si="8"/>
        <v>8.6222200455302878E-2</v>
      </c>
    </row>
    <row r="88" spans="2:13" x14ac:dyDescent="0.35">
      <c r="B88" s="13">
        <v>79</v>
      </c>
      <c r="C88" s="15" t="s">
        <v>190</v>
      </c>
      <c r="D88" s="16" t="s">
        <v>201</v>
      </c>
      <c r="E88" s="8">
        <v>286793</v>
      </c>
      <c r="F88" s="28">
        <f t="shared" ref="F88:F151" si="10">$E$4*(E88/H76)+(1-$E$4)*(F87+G87)</f>
        <v>300882.12100078422</v>
      </c>
      <c r="G88" s="28">
        <f t="shared" ref="G88:G151" si="11">$E$5*(F88-F87)+(1-$E$5)*G87</f>
        <v>-2939.6509546468465</v>
      </c>
      <c r="H88" s="36">
        <f t="shared" si="9"/>
        <v>0.97550252736003618</v>
      </c>
      <c r="I88" s="33">
        <f t="shared" ref="I88:I151" si="12">(F87+G87)*H76</f>
        <v>313666.07789485302</v>
      </c>
      <c r="J88" s="28">
        <f t="shared" ref="J88:J151" si="13">E88-I88</f>
        <v>-26873.077894853021</v>
      </c>
      <c r="K88" s="15">
        <f t="shared" ref="K88:K151" si="14">ABS(J88)</f>
        <v>26873.077894853021</v>
      </c>
      <c r="L88" s="15">
        <f t="shared" ref="L88:L151" si="15">K88^2</f>
        <v>722162315.5428381</v>
      </c>
      <c r="M88" s="39">
        <f t="shared" ref="M88:M151" si="16">(K88/E88)</f>
        <v>9.3702000728236118E-2</v>
      </c>
    </row>
    <row r="89" spans="2:13" x14ac:dyDescent="0.35">
      <c r="B89" s="13">
        <v>80</v>
      </c>
      <c r="C89" s="15" t="s">
        <v>191</v>
      </c>
      <c r="D89" s="16" t="s">
        <v>201</v>
      </c>
      <c r="E89" s="8">
        <v>283091</v>
      </c>
      <c r="F89" s="28">
        <f t="shared" si="10"/>
        <v>287297.39973433473</v>
      </c>
      <c r="G89" s="28">
        <f t="shared" si="11"/>
        <v>-8262.1861105481676</v>
      </c>
      <c r="H89" s="36">
        <f t="shared" si="9"/>
        <v>1.0043161180521207</v>
      </c>
      <c r="I89" s="33">
        <f t="shared" si="12"/>
        <v>304876.63691062183</v>
      </c>
      <c r="J89" s="28">
        <f t="shared" si="13"/>
        <v>-21785.636910621834</v>
      </c>
      <c r="K89" s="15">
        <f t="shared" si="14"/>
        <v>21785.636910621834</v>
      </c>
      <c r="L89" s="15">
        <f t="shared" si="15"/>
        <v>474613975.60144842</v>
      </c>
      <c r="M89" s="39">
        <f t="shared" si="16"/>
        <v>7.6956303487648259E-2</v>
      </c>
    </row>
    <row r="90" spans="2:13" x14ac:dyDescent="0.35">
      <c r="B90" s="13">
        <v>81</v>
      </c>
      <c r="C90" s="15" t="s">
        <v>192</v>
      </c>
      <c r="D90" s="16" t="s">
        <v>201</v>
      </c>
      <c r="E90" s="8">
        <v>278097</v>
      </c>
      <c r="F90" s="28">
        <f t="shared" si="10"/>
        <v>273994.60376271926</v>
      </c>
      <c r="G90" s="28">
        <f t="shared" si="11"/>
        <v>-10782.491041081819</v>
      </c>
      <c r="H90" s="36">
        <f t="shared" si="9"/>
        <v>1.0244836140785141</v>
      </c>
      <c r="I90" s="33">
        <f t="shared" si="12"/>
        <v>288520.92760336422</v>
      </c>
      <c r="J90" s="28">
        <f t="shared" si="13"/>
        <v>-10423.927603364224</v>
      </c>
      <c r="K90" s="15">
        <f t="shared" si="14"/>
        <v>10423.927603364224</v>
      </c>
      <c r="L90" s="15">
        <f t="shared" si="15"/>
        <v>108658266.68017861</v>
      </c>
      <c r="M90" s="39">
        <f t="shared" si="16"/>
        <v>3.7483063835151847E-2</v>
      </c>
    </row>
    <row r="91" spans="2:13" x14ac:dyDescent="0.35">
      <c r="B91" s="13">
        <v>82</v>
      </c>
      <c r="C91" s="15" t="s">
        <v>193</v>
      </c>
      <c r="D91" s="16" t="s">
        <v>201</v>
      </c>
      <c r="E91" s="8">
        <v>277166</v>
      </c>
      <c r="F91" s="28">
        <f t="shared" si="10"/>
        <v>264054.2213235012</v>
      </c>
      <c r="G91" s="28">
        <f t="shared" si="11"/>
        <v>-10361.436740149937</v>
      </c>
      <c r="H91" s="36">
        <f t="shared" si="9"/>
        <v>1.0479871959557374</v>
      </c>
      <c r="I91" s="33">
        <f t="shared" si="12"/>
        <v>275403.77194036671</v>
      </c>
      <c r="J91" s="28">
        <f t="shared" si="13"/>
        <v>1762.2280596332857</v>
      </c>
      <c r="K91" s="15">
        <f t="shared" si="14"/>
        <v>1762.2280596332857</v>
      </c>
      <c r="L91" s="15">
        <f t="shared" si="15"/>
        <v>3105447.7341588954</v>
      </c>
      <c r="M91" s="39">
        <f t="shared" si="16"/>
        <v>6.3580239265757189E-3</v>
      </c>
    </row>
    <row r="92" spans="2:13" x14ac:dyDescent="0.35">
      <c r="B92" s="13">
        <v>83</v>
      </c>
      <c r="C92" s="15" t="s">
        <v>194</v>
      </c>
      <c r="D92" s="16" t="s">
        <v>201</v>
      </c>
      <c r="E92" s="8">
        <v>278566</v>
      </c>
      <c r="F92" s="28">
        <f t="shared" si="10"/>
        <v>257982.93897348637</v>
      </c>
      <c r="G92" s="28">
        <f t="shared" si="11"/>
        <v>-8216.3595450823868</v>
      </c>
      <c r="H92" s="36">
        <f t="shared" si="9"/>
        <v>1.0709532483137931</v>
      </c>
      <c r="I92" s="33">
        <f t="shared" si="12"/>
        <v>269452.66601277713</v>
      </c>
      <c r="J92" s="28">
        <f t="shared" si="13"/>
        <v>9113.333987222868</v>
      </c>
      <c r="K92" s="15">
        <f t="shared" si="14"/>
        <v>9113.333987222868</v>
      </c>
      <c r="L92" s="15">
        <f t="shared" si="15"/>
        <v>83052856.362671465</v>
      </c>
      <c r="M92" s="39">
        <f t="shared" si="16"/>
        <v>3.2715169788211297E-2</v>
      </c>
    </row>
    <row r="93" spans="2:13" x14ac:dyDescent="0.35">
      <c r="B93" s="13">
        <v>84</v>
      </c>
      <c r="C93" s="15" t="s">
        <v>195</v>
      </c>
      <c r="D93" s="16" t="s">
        <v>201</v>
      </c>
      <c r="E93" s="8">
        <v>277368</v>
      </c>
      <c r="F93" s="28">
        <f t="shared" si="10"/>
        <v>254134.84669471893</v>
      </c>
      <c r="G93" s="28">
        <f t="shared" si="11"/>
        <v>-6032.2259119249111</v>
      </c>
      <c r="H93" s="36">
        <f t="shared" si="9"/>
        <v>1.0821989882241363</v>
      </c>
      <c r="I93" s="33">
        <f t="shared" si="12"/>
        <v>267993.8958620833</v>
      </c>
      <c r="J93" s="28">
        <f t="shared" si="13"/>
        <v>9374.1041379167</v>
      </c>
      <c r="K93" s="15">
        <f t="shared" si="14"/>
        <v>9374.1041379167</v>
      </c>
      <c r="L93" s="15">
        <f t="shared" si="15"/>
        <v>87873828.388506994</v>
      </c>
      <c r="M93" s="39">
        <f t="shared" si="16"/>
        <v>3.3796631687565616E-2</v>
      </c>
    </row>
    <row r="94" spans="2:13" x14ac:dyDescent="0.35">
      <c r="B94" s="13">
        <v>85</v>
      </c>
      <c r="C94" s="15" t="s">
        <v>183</v>
      </c>
      <c r="D94" s="16" t="s">
        <v>202</v>
      </c>
      <c r="E94" s="8">
        <v>270997</v>
      </c>
      <c r="F94" s="28">
        <f t="shared" si="10"/>
        <v>259959.16195334517</v>
      </c>
      <c r="G94" s="28">
        <f t="shared" si="11"/>
        <v>-103.95532664933353</v>
      </c>
      <c r="H94" s="36">
        <f t="shared" si="9"/>
        <v>1.0197239568243179</v>
      </c>
      <c r="I94" s="33">
        <f t="shared" si="12"/>
        <v>247355.34095919546</v>
      </c>
      <c r="J94" s="28">
        <f t="shared" si="13"/>
        <v>23641.659040804545</v>
      </c>
      <c r="K94" s="15">
        <f t="shared" si="14"/>
        <v>23641.659040804545</v>
      </c>
      <c r="L94" s="15">
        <f t="shared" si="15"/>
        <v>558928042.20165527</v>
      </c>
      <c r="M94" s="39">
        <f t="shared" si="16"/>
        <v>8.7239559998097932E-2</v>
      </c>
    </row>
    <row r="95" spans="2:13" x14ac:dyDescent="0.35">
      <c r="B95" s="13">
        <v>86</v>
      </c>
      <c r="C95" s="15" t="s">
        <v>185</v>
      </c>
      <c r="D95" s="16" t="s">
        <v>202</v>
      </c>
      <c r="E95" s="8">
        <v>274065</v>
      </c>
      <c r="F95" s="28">
        <f t="shared" si="10"/>
        <v>274552.9942633204</v>
      </c>
      <c r="G95" s="28">
        <f t="shared" si="11"/>
        <v>7244.9384916629488</v>
      </c>
      <c r="H95" s="36">
        <f t="shared" si="9"/>
        <v>0.97286109287280453</v>
      </c>
      <c r="I95" s="33">
        <f t="shared" si="12"/>
        <v>246212.70420205893</v>
      </c>
      <c r="J95" s="28">
        <f t="shared" si="13"/>
        <v>27852.295797941071</v>
      </c>
      <c r="K95" s="15">
        <f t="shared" si="14"/>
        <v>27852.295797941071</v>
      </c>
      <c r="L95" s="15">
        <f t="shared" si="15"/>
        <v>775750381.2160058</v>
      </c>
      <c r="M95" s="39">
        <f t="shared" si="16"/>
        <v>0.1016266060895812</v>
      </c>
    </row>
    <row r="96" spans="2:13" x14ac:dyDescent="0.35">
      <c r="B96" s="13">
        <v>87</v>
      </c>
      <c r="C96" s="15" t="s">
        <v>186</v>
      </c>
      <c r="D96" s="16" t="s">
        <v>202</v>
      </c>
      <c r="E96" s="8">
        <v>283153</v>
      </c>
      <c r="F96" s="28">
        <f t="shared" si="10"/>
        <v>292895.46498687146</v>
      </c>
      <c r="G96" s="28">
        <f t="shared" si="11"/>
        <v>12793.704607607004</v>
      </c>
      <c r="H96" s="36">
        <f t="shared" si="9"/>
        <v>0.9490915986954741</v>
      </c>
      <c r="I96" s="33">
        <f t="shared" si="12"/>
        <v>262479.50046017638</v>
      </c>
      <c r="J96" s="28">
        <f t="shared" si="13"/>
        <v>20673.499539823621</v>
      </c>
      <c r="K96" s="15">
        <f t="shared" si="14"/>
        <v>20673.499539823621</v>
      </c>
      <c r="L96" s="15">
        <f t="shared" si="15"/>
        <v>427393583.22308743</v>
      </c>
      <c r="M96" s="39">
        <f t="shared" si="16"/>
        <v>7.30117623328152E-2</v>
      </c>
    </row>
    <row r="97" spans="2:13" x14ac:dyDescent="0.35">
      <c r="B97" s="13">
        <v>88</v>
      </c>
      <c r="C97" s="15" t="s">
        <v>187</v>
      </c>
      <c r="D97" s="16" t="s">
        <v>202</v>
      </c>
      <c r="E97" s="8">
        <v>288005</v>
      </c>
      <c r="F97" s="28">
        <f t="shared" si="10"/>
        <v>310180.68647144618</v>
      </c>
      <c r="G97" s="28">
        <f t="shared" si="11"/>
        <v>15039.463046090863</v>
      </c>
      <c r="H97" s="36">
        <f t="shared" si="9"/>
        <v>0.9218806103232563</v>
      </c>
      <c r="I97" s="33">
        <f t="shared" si="12"/>
        <v>279783.24221913365</v>
      </c>
      <c r="J97" s="28">
        <f t="shared" si="13"/>
        <v>8221.7577808663482</v>
      </c>
      <c r="K97" s="15">
        <f t="shared" si="14"/>
        <v>8221.7577808663482</v>
      </c>
      <c r="L97" s="15">
        <f t="shared" si="15"/>
        <v>67597301.007236332</v>
      </c>
      <c r="M97" s="39">
        <f t="shared" si="16"/>
        <v>2.8547274460048778E-2</v>
      </c>
    </row>
    <row r="98" spans="2:13" x14ac:dyDescent="0.35">
      <c r="B98" s="13">
        <v>89</v>
      </c>
      <c r="C98" s="15" t="s">
        <v>188</v>
      </c>
      <c r="D98" s="16" t="s">
        <v>202</v>
      </c>
      <c r="E98" s="8">
        <v>296826</v>
      </c>
      <c r="F98" s="28">
        <f t="shared" si="10"/>
        <v>323046.34694281535</v>
      </c>
      <c r="G98" s="28">
        <f t="shared" si="11"/>
        <v>13952.561758730013</v>
      </c>
      <c r="H98" s="36">
        <f t="shared" si="9"/>
        <v>0.92194649627806979</v>
      </c>
      <c r="I98" s="33">
        <f t="shared" si="12"/>
        <v>300847.79079743347</v>
      </c>
      <c r="J98" s="28">
        <f t="shared" si="13"/>
        <v>-4021.7907974334667</v>
      </c>
      <c r="K98" s="15">
        <f t="shared" si="14"/>
        <v>4021.7907974334667</v>
      </c>
      <c r="L98" s="15">
        <f t="shared" si="15"/>
        <v>16174801.218320519</v>
      </c>
      <c r="M98" s="39">
        <f t="shared" si="16"/>
        <v>1.3549321142465508E-2</v>
      </c>
    </row>
    <row r="99" spans="2:13" x14ac:dyDescent="0.35">
      <c r="B99" s="13">
        <v>90</v>
      </c>
      <c r="C99" s="15" t="s">
        <v>189</v>
      </c>
      <c r="D99" s="16" t="s">
        <v>202</v>
      </c>
      <c r="E99" s="8">
        <v>301858</v>
      </c>
      <c r="F99" s="28">
        <f t="shared" si="10"/>
        <v>325753.61545067246</v>
      </c>
      <c r="G99" s="28">
        <f t="shared" si="11"/>
        <v>8329.9151332935617</v>
      </c>
      <c r="H99" s="36">
        <f t="shared" si="9"/>
        <v>0.94321129512578328</v>
      </c>
      <c r="I99" s="33">
        <f t="shared" si="12"/>
        <v>323443.9580845405</v>
      </c>
      <c r="J99" s="28">
        <f t="shared" si="13"/>
        <v>-21585.9580845405</v>
      </c>
      <c r="K99" s="15">
        <f t="shared" si="14"/>
        <v>21585.9580845405</v>
      </c>
      <c r="L99" s="15">
        <f t="shared" si="15"/>
        <v>465953586.42753935</v>
      </c>
      <c r="M99" s="39">
        <f t="shared" si="16"/>
        <v>7.1510306450518119E-2</v>
      </c>
    </row>
    <row r="100" spans="2:13" x14ac:dyDescent="0.35">
      <c r="B100" s="13">
        <v>91</v>
      </c>
      <c r="C100" s="15" t="s">
        <v>190</v>
      </c>
      <c r="D100" s="16" t="s">
        <v>202</v>
      </c>
      <c r="E100" s="8">
        <v>298894</v>
      </c>
      <c r="F100" s="28">
        <f t="shared" si="10"/>
        <v>320241.77842207963</v>
      </c>
      <c r="G100" s="28">
        <f t="shared" si="11"/>
        <v>1409.0390523503684</v>
      </c>
      <c r="H100" s="36">
        <f t="shared" si="9"/>
        <v>0.95442054317367742</v>
      </c>
      <c r="I100" s="33">
        <f t="shared" si="12"/>
        <v>325899.32843402278</v>
      </c>
      <c r="J100" s="28">
        <f t="shared" si="13"/>
        <v>-27005.328434022784</v>
      </c>
      <c r="K100" s="15">
        <f t="shared" si="14"/>
        <v>27005.328434022784</v>
      </c>
      <c r="L100" s="15">
        <f t="shared" si="15"/>
        <v>729287763.8294394</v>
      </c>
      <c r="M100" s="39">
        <f t="shared" si="16"/>
        <v>9.0350854931924976E-2</v>
      </c>
    </row>
    <row r="101" spans="2:13" x14ac:dyDescent="0.35">
      <c r="B101" s="13">
        <v>92</v>
      </c>
      <c r="C101" s="15" t="s">
        <v>191</v>
      </c>
      <c r="D101" s="16" t="s">
        <v>202</v>
      </c>
      <c r="E101" s="8">
        <v>296084</v>
      </c>
      <c r="F101" s="28">
        <f t="shared" si="10"/>
        <v>308231.18799238489</v>
      </c>
      <c r="G101" s="28">
        <f t="shared" si="11"/>
        <v>-5300.7756886721863</v>
      </c>
      <c r="H101" s="36">
        <f t="shared" si="9"/>
        <v>0.98245338852937292</v>
      </c>
      <c r="I101" s="33">
        <f t="shared" si="12"/>
        <v>323039.1003742108</v>
      </c>
      <c r="J101" s="28">
        <f t="shared" si="13"/>
        <v>-26955.100374210801</v>
      </c>
      <c r="K101" s="15">
        <f t="shared" si="14"/>
        <v>26955.100374210801</v>
      </c>
      <c r="L101" s="15">
        <f t="shared" si="15"/>
        <v>726577436.18377924</v>
      </c>
      <c r="M101" s="39">
        <f t="shared" si="16"/>
        <v>9.1038692986486272E-2</v>
      </c>
    </row>
    <row r="102" spans="2:13" x14ac:dyDescent="0.35">
      <c r="B102" s="13">
        <v>93</v>
      </c>
      <c r="C102" s="15" t="s">
        <v>192</v>
      </c>
      <c r="D102" s="16" t="s">
        <v>202</v>
      </c>
      <c r="E102" s="8">
        <v>292138</v>
      </c>
      <c r="F102" s="28">
        <f t="shared" si="10"/>
        <v>294043.37723503541</v>
      </c>
      <c r="G102" s="28">
        <f t="shared" si="11"/>
        <v>-9744.2932230108327</v>
      </c>
      <c r="H102" s="36">
        <f t="shared" si="9"/>
        <v>1.0090018475935587</v>
      </c>
      <c r="I102" s="33">
        <f t="shared" si="12"/>
        <v>310347.24361120193</v>
      </c>
      <c r="J102" s="28">
        <f t="shared" si="13"/>
        <v>-18209.243611201935</v>
      </c>
      <c r="K102" s="15">
        <f t="shared" si="14"/>
        <v>18209.243611201935</v>
      </c>
      <c r="L102" s="15">
        <f t="shared" si="15"/>
        <v>331576552.89209849</v>
      </c>
      <c r="M102" s="39">
        <f t="shared" si="16"/>
        <v>6.23309655409496E-2</v>
      </c>
    </row>
    <row r="103" spans="2:13" x14ac:dyDescent="0.35">
      <c r="B103" s="13">
        <v>94</v>
      </c>
      <c r="C103" s="15" t="s">
        <v>193</v>
      </c>
      <c r="D103" s="16" t="s">
        <v>202</v>
      </c>
      <c r="E103" s="8">
        <v>292837</v>
      </c>
      <c r="F103" s="28">
        <f t="shared" si="10"/>
        <v>281863.5581362095</v>
      </c>
      <c r="G103" s="28">
        <f t="shared" si="11"/>
        <v>-10962.056160918375</v>
      </c>
      <c r="H103" s="36">
        <f t="shared" si="9"/>
        <v>1.0434594734822282</v>
      </c>
      <c r="I103" s="33">
        <f t="shared" si="12"/>
        <v>297941.79986654624</v>
      </c>
      <c r="J103" s="28">
        <f t="shared" si="13"/>
        <v>-5104.7998665462364</v>
      </c>
      <c r="K103" s="15">
        <f t="shared" si="14"/>
        <v>5104.7998665462364</v>
      </c>
      <c r="L103" s="15">
        <f t="shared" si="15"/>
        <v>26058981.677490473</v>
      </c>
      <c r="M103" s="39">
        <f t="shared" si="16"/>
        <v>1.7432222931344867E-2</v>
      </c>
    </row>
    <row r="104" spans="2:13" x14ac:dyDescent="0.35">
      <c r="B104" s="13">
        <v>95</v>
      </c>
      <c r="C104" s="15" t="s">
        <v>194</v>
      </c>
      <c r="D104" s="16" t="s">
        <v>202</v>
      </c>
      <c r="E104" s="8">
        <v>292906</v>
      </c>
      <c r="F104" s="28">
        <f t="shared" si="10"/>
        <v>272200.88478721993</v>
      </c>
      <c r="G104" s="28">
        <f t="shared" si="11"/>
        <v>-10312.364754953973</v>
      </c>
      <c r="H104" s="36">
        <f t="shared" si="9"/>
        <v>1.0735094087104171</v>
      </c>
      <c r="I104" s="33">
        <f t="shared" si="12"/>
        <v>290122.84351352346</v>
      </c>
      <c r="J104" s="28">
        <f t="shared" si="13"/>
        <v>2783.1564864765387</v>
      </c>
      <c r="K104" s="15">
        <f t="shared" si="14"/>
        <v>2783.1564864765387</v>
      </c>
      <c r="L104" s="15">
        <f t="shared" si="15"/>
        <v>7745960.0282164318</v>
      </c>
      <c r="M104" s="39">
        <f t="shared" si="16"/>
        <v>9.5018759823169846E-3</v>
      </c>
    </row>
    <row r="105" spans="2:13" x14ac:dyDescent="0.35">
      <c r="B105" s="13">
        <v>96</v>
      </c>
      <c r="C105" s="15" t="s">
        <v>195</v>
      </c>
      <c r="D105" s="16" t="s">
        <v>202</v>
      </c>
      <c r="E105" s="8">
        <v>295396</v>
      </c>
      <c r="F105" s="28">
        <f t="shared" si="10"/>
        <v>267423.7814416418</v>
      </c>
      <c r="G105" s="28">
        <f t="shared" si="11"/>
        <v>-7544.7340502660509</v>
      </c>
      <c r="H105" s="36">
        <f t="shared" si="9"/>
        <v>1.093398916413937</v>
      </c>
      <c r="I105" s="33">
        <f t="shared" si="12"/>
        <v>283415.49140643468</v>
      </c>
      <c r="J105" s="28">
        <f t="shared" si="13"/>
        <v>11980.508593565319</v>
      </c>
      <c r="K105" s="15">
        <f t="shared" si="14"/>
        <v>11980.508593565319</v>
      </c>
      <c r="L105" s="15">
        <f t="shared" si="15"/>
        <v>143532586.16049245</v>
      </c>
      <c r="M105" s="39">
        <f t="shared" si="16"/>
        <v>4.0557450316068326E-2</v>
      </c>
    </row>
    <row r="106" spans="2:13" x14ac:dyDescent="0.35">
      <c r="B106" s="13">
        <v>97</v>
      </c>
      <c r="C106" s="15" t="s">
        <v>183</v>
      </c>
      <c r="D106" s="16" t="s">
        <v>203</v>
      </c>
      <c r="E106" s="8">
        <v>288578</v>
      </c>
      <c r="F106" s="28">
        <f t="shared" si="10"/>
        <v>271437.62132727925</v>
      </c>
      <c r="G106" s="28">
        <f t="shared" si="11"/>
        <v>-1765.4470823142979</v>
      </c>
      <c r="H106" s="36">
        <f t="shared" si="9"/>
        <v>1.0414353074682188</v>
      </c>
      <c r="I106" s="33">
        <f t="shared" si="12"/>
        <v>265004.89050166815</v>
      </c>
      <c r="J106" s="28">
        <f t="shared" si="13"/>
        <v>23573.109498331847</v>
      </c>
      <c r="K106" s="15">
        <f t="shared" si="14"/>
        <v>23573.109498331847</v>
      </c>
      <c r="L106" s="15">
        <f t="shared" si="15"/>
        <v>555691491.42034316</v>
      </c>
      <c r="M106" s="39">
        <f t="shared" si="16"/>
        <v>8.1687133109009866E-2</v>
      </c>
    </row>
    <row r="107" spans="2:13" x14ac:dyDescent="0.35">
      <c r="B107" s="13">
        <v>98</v>
      </c>
      <c r="C107" s="15" t="s">
        <v>185</v>
      </c>
      <c r="D107" s="16" t="s">
        <v>203</v>
      </c>
      <c r="E107" s="8">
        <v>292597</v>
      </c>
      <c r="F107" s="28">
        <f t="shared" si="10"/>
        <v>285215.72618070478</v>
      </c>
      <c r="G107" s="28">
        <f t="shared" si="11"/>
        <v>6006.3288855556129</v>
      </c>
      <c r="H107" s="36">
        <f t="shared" si="9"/>
        <v>0.99937035504747906</v>
      </c>
      <c r="I107" s="33">
        <f t="shared" si="12"/>
        <v>262353.56615334196</v>
      </c>
      <c r="J107" s="28">
        <f t="shared" si="13"/>
        <v>30243.433846658038</v>
      </c>
      <c r="K107" s="15">
        <f t="shared" si="14"/>
        <v>30243.433846658038</v>
      </c>
      <c r="L107" s="15">
        <f t="shared" si="15"/>
        <v>914665290.83718097</v>
      </c>
      <c r="M107" s="39">
        <f t="shared" si="16"/>
        <v>0.10336207769272425</v>
      </c>
    </row>
    <row r="108" spans="2:13" x14ac:dyDescent="0.35">
      <c r="B108" s="13">
        <v>99</v>
      </c>
      <c r="C108" s="15" t="s">
        <v>186</v>
      </c>
      <c r="D108" s="16" t="s">
        <v>203</v>
      </c>
      <c r="E108" s="8">
        <v>302426</v>
      </c>
      <c r="F108" s="28">
        <f t="shared" si="10"/>
        <v>304934.95391477994</v>
      </c>
      <c r="G108" s="28">
        <f t="shared" si="11"/>
        <v>12862.778309815387</v>
      </c>
      <c r="H108" s="36">
        <f t="shared" si="9"/>
        <v>0.97043188278525416</v>
      </c>
      <c r="I108" s="33">
        <f t="shared" si="12"/>
        <v>276396.40581821848</v>
      </c>
      <c r="J108" s="28">
        <f t="shared" si="13"/>
        <v>26029.594181781518</v>
      </c>
      <c r="K108" s="15">
        <f t="shared" si="14"/>
        <v>26029.594181781518</v>
      </c>
      <c r="L108" s="15">
        <f t="shared" si="15"/>
        <v>677539773.26823425</v>
      </c>
      <c r="M108" s="39">
        <f t="shared" si="16"/>
        <v>8.6069300198334531E-2</v>
      </c>
    </row>
    <row r="109" spans="2:13" x14ac:dyDescent="0.35">
      <c r="B109" s="13">
        <v>100</v>
      </c>
      <c r="C109" s="15" t="s">
        <v>187</v>
      </c>
      <c r="D109" s="16" t="s">
        <v>203</v>
      </c>
      <c r="E109" s="8">
        <v>302719</v>
      </c>
      <c r="F109" s="28">
        <f t="shared" si="10"/>
        <v>323084.44318710559</v>
      </c>
      <c r="G109" s="28">
        <f t="shared" si="11"/>
        <v>15506.133791070519</v>
      </c>
      <c r="H109" s="36">
        <f t="shared" si="9"/>
        <v>0.92942309098348908</v>
      </c>
      <c r="I109" s="33">
        <f t="shared" si="12"/>
        <v>292971.56734255672</v>
      </c>
      <c r="J109" s="28">
        <f t="shared" si="13"/>
        <v>9747.432657443278</v>
      </c>
      <c r="K109" s="15">
        <f t="shared" si="14"/>
        <v>9747.432657443278</v>
      </c>
      <c r="L109" s="15">
        <f t="shared" si="15"/>
        <v>95012443.41139172</v>
      </c>
      <c r="M109" s="39">
        <f t="shared" si="16"/>
        <v>3.2199606425243471E-2</v>
      </c>
    </row>
    <row r="110" spans="2:13" x14ac:dyDescent="0.35">
      <c r="B110" s="13">
        <v>101</v>
      </c>
      <c r="C110" s="15" t="s">
        <v>188</v>
      </c>
      <c r="D110" s="16" t="s">
        <v>203</v>
      </c>
      <c r="E110" s="8">
        <v>298423</v>
      </c>
      <c r="F110" s="28">
        <f t="shared" si="10"/>
        <v>331139.27900521026</v>
      </c>
      <c r="G110" s="28">
        <f t="shared" si="11"/>
        <v>11780.484804587599</v>
      </c>
      <c r="H110" s="36">
        <f t="shared" si="9"/>
        <v>0.91157367358011421</v>
      </c>
      <c r="I110" s="33">
        <f t="shared" si="12"/>
        <v>312162.39611779957</v>
      </c>
      <c r="J110" s="28">
        <f t="shared" si="13"/>
        <v>-13739.396117799566</v>
      </c>
      <c r="K110" s="15">
        <f t="shared" si="14"/>
        <v>13739.396117799566</v>
      </c>
      <c r="L110" s="15">
        <f t="shared" si="15"/>
        <v>188771005.68180579</v>
      </c>
      <c r="M110" s="39">
        <f t="shared" si="16"/>
        <v>4.6040004013764242E-2</v>
      </c>
    </row>
    <row r="111" spans="2:13" x14ac:dyDescent="0.35">
      <c r="B111" s="13">
        <v>102</v>
      </c>
      <c r="C111" s="15" t="s">
        <v>189</v>
      </c>
      <c r="D111" s="16" t="s">
        <v>203</v>
      </c>
      <c r="E111" s="8">
        <v>309682</v>
      </c>
      <c r="F111" s="28">
        <f t="shared" si="10"/>
        <v>335623.52243822289</v>
      </c>
      <c r="G111" s="28">
        <f t="shared" si="11"/>
        <v>8132.3641188001129</v>
      </c>
      <c r="H111" s="36">
        <f t="shared" si="9"/>
        <v>0.93295888906133606</v>
      </c>
      <c r="I111" s="33">
        <f t="shared" si="12"/>
        <v>323445.79454726714</v>
      </c>
      <c r="J111" s="28">
        <f t="shared" si="13"/>
        <v>-13763.794547267142</v>
      </c>
      <c r="K111" s="15">
        <f t="shared" si="14"/>
        <v>13763.794547267142</v>
      </c>
      <c r="L111" s="15">
        <f t="shared" si="15"/>
        <v>189442040.33938071</v>
      </c>
      <c r="M111" s="39">
        <f t="shared" si="16"/>
        <v>4.4444929144306554E-2</v>
      </c>
    </row>
    <row r="112" spans="2:13" x14ac:dyDescent="0.35">
      <c r="B112" s="13">
        <v>103</v>
      </c>
      <c r="C112" s="15" t="s">
        <v>190</v>
      </c>
      <c r="D112" s="16" t="s">
        <v>203</v>
      </c>
      <c r="E112" s="8">
        <v>322530</v>
      </c>
      <c r="F112" s="28">
        <f t="shared" si="10"/>
        <v>340844.33985643421</v>
      </c>
      <c r="G112" s="28">
        <f t="shared" si="11"/>
        <v>6676.5907685057136</v>
      </c>
      <c r="H112" s="36">
        <f t="shared" si="9"/>
        <v>0.95034413693993747</v>
      </c>
      <c r="I112" s="33">
        <f t="shared" si="12"/>
        <v>328087.67996690288</v>
      </c>
      <c r="J112" s="28">
        <f t="shared" si="13"/>
        <v>-5557.6799669028842</v>
      </c>
      <c r="K112" s="15">
        <f t="shared" si="14"/>
        <v>5557.6799669028842</v>
      </c>
      <c r="L112" s="15">
        <f t="shared" si="15"/>
        <v>30887806.614513643</v>
      </c>
      <c r="M112" s="39">
        <f t="shared" si="16"/>
        <v>1.7231513244978403E-2</v>
      </c>
    </row>
    <row r="113" spans="2:13" x14ac:dyDescent="0.35">
      <c r="B113" s="13">
        <v>104</v>
      </c>
      <c r="C113" s="15" t="s">
        <v>191</v>
      </c>
      <c r="D113" s="16" t="s">
        <v>203</v>
      </c>
      <c r="E113" s="8">
        <v>327900</v>
      </c>
      <c r="F113" s="28">
        <f t="shared" si="10"/>
        <v>340638.61130310624</v>
      </c>
      <c r="G113" s="28">
        <f t="shared" si="11"/>
        <v>3235.4311075888745</v>
      </c>
      <c r="H113" s="36">
        <f t="shared" si="9"/>
        <v>0.97252856246105013</v>
      </c>
      <c r="I113" s="33">
        <f t="shared" si="12"/>
        <v>341423.11587735335</v>
      </c>
      <c r="J113" s="28">
        <f t="shared" si="13"/>
        <v>-13523.115877353353</v>
      </c>
      <c r="K113" s="15">
        <f t="shared" si="14"/>
        <v>13523.115877353353</v>
      </c>
      <c r="L113" s="15">
        <f t="shared" si="15"/>
        <v>182874663.03232637</v>
      </c>
      <c r="M113" s="39">
        <f t="shared" si="16"/>
        <v>4.1241585475307575E-2</v>
      </c>
    </row>
    <row r="114" spans="2:13" x14ac:dyDescent="0.35">
      <c r="B114" s="13">
        <v>105</v>
      </c>
      <c r="C114" s="15" t="s">
        <v>192</v>
      </c>
      <c r="D114" s="16" t="s">
        <v>203</v>
      </c>
      <c r="E114" s="8">
        <v>331011</v>
      </c>
      <c r="F114" s="28">
        <f t="shared" si="10"/>
        <v>335965.95771792775</v>
      </c>
      <c r="G114" s="28">
        <f t="shared" si="11"/>
        <v>-718.61123879480601</v>
      </c>
      <c r="H114" s="36">
        <f t="shared" si="9"/>
        <v>0.99712672768538657</v>
      </c>
      <c r="I114" s="33">
        <f t="shared" si="12"/>
        <v>346969.54413185711</v>
      </c>
      <c r="J114" s="28">
        <f t="shared" si="13"/>
        <v>-15958.54413185711</v>
      </c>
      <c r="K114" s="15">
        <f t="shared" si="14"/>
        <v>15958.54413185711</v>
      </c>
      <c r="L114" s="15">
        <f t="shared" si="15"/>
        <v>254675130.808431</v>
      </c>
      <c r="M114" s="39">
        <f t="shared" si="16"/>
        <v>4.8211522069831848E-2</v>
      </c>
    </row>
    <row r="115" spans="2:13" x14ac:dyDescent="0.35">
      <c r="B115" s="13">
        <v>106</v>
      </c>
      <c r="C115" s="15" t="s">
        <v>193</v>
      </c>
      <c r="D115" s="16" t="s">
        <v>203</v>
      </c>
      <c r="E115" s="8">
        <v>333403</v>
      </c>
      <c r="F115" s="28">
        <f t="shared" si="10"/>
        <v>327382.15379050199</v>
      </c>
      <c r="G115" s="28">
        <f t="shared" si="11"/>
        <v>-4651.2075831102829</v>
      </c>
      <c r="H115" s="36">
        <f t="shared" si="9"/>
        <v>1.0309251772069234</v>
      </c>
      <c r="I115" s="33">
        <f t="shared" si="12"/>
        <v>349817.01964343019</v>
      </c>
      <c r="J115" s="28">
        <f t="shared" si="13"/>
        <v>-16414.019643430191</v>
      </c>
      <c r="K115" s="15">
        <f t="shared" si="14"/>
        <v>16414.019643430191</v>
      </c>
      <c r="L115" s="15">
        <f t="shared" si="15"/>
        <v>269420040.85491216</v>
      </c>
      <c r="M115" s="39">
        <f t="shared" si="16"/>
        <v>4.9231769490467064E-2</v>
      </c>
    </row>
    <row r="116" spans="2:13" x14ac:dyDescent="0.35">
      <c r="B116" s="13">
        <v>107</v>
      </c>
      <c r="C116" s="15" t="s">
        <v>194</v>
      </c>
      <c r="D116" s="16" t="s">
        <v>203</v>
      </c>
      <c r="E116" s="8">
        <v>333502</v>
      </c>
      <c r="F116" s="28">
        <f t="shared" si="10"/>
        <v>316698.06604325311</v>
      </c>
      <c r="G116" s="28">
        <f t="shared" si="11"/>
        <v>-7667.6476651795811</v>
      </c>
      <c r="H116" s="36">
        <f t="shared" si="9"/>
        <v>1.0632846010588592</v>
      </c>
      <c r="I116" s="33">
        <f t="shared" si="12"/>
        <v>346454.70723565051</v>
      </c>
      <c r="J116" s="28">
        <f t="shared" si="13"/>
        <v>-12952.707235650509</v>
      </c>
      <c r="K116" s="15">
        <f t="shared" si="14"/>
        <v>12952.707235650509</v>
      </c>
      <c r="L116" s="15">
        <f t="shared" si="15"/>
        <v>167772624.73247305</v>
      </c>
      <c r="M116" s="39">
        <f t="shared" si="16"/>
        <v>3.883846944141417E-2</v>
      </c>
    </row>
    <row r="117" spans="2:13" x14ac:dyDescent="0.35">
      <c r="B117" s="13">
        <v>108</v>
      </c>
      <c r="C117" s="15" t="s">
        <v>195</v>
      </c>
      <c r="D117" s="16" t="s">
        <v>203</v>
      </c>
      <c r="E117" s="8">
        <v>333611</v>
      </c>
      <c r="F117" s="28">
        <f t="shared" si="10"/>
        <v>307072.06423612102</v>
      </c>
      <c r="G117" s="28">
        <f t="shared" si="11"/>
        <v>-8646.8247361558388</v>
      </c>
      <c r="H117" s="36">
        <f t="shared" si="9"/>
        <v>1.0899123369654089</v>
      </c>
      <c r="I117" s="33">
        <f t="shared" si="12"/>
        <v>337893.52459353121</v>
      </c>
      <c r="J117" s="28">
        <f t="shared" si="13"/>
        <v>-4282.5245935312123</v>
      </c>
      <c r="K117" s="15">
        <f t="shared" si="14"/>
        <v>4282.5245935312123</v>
      </c>
      <c r="L117" s="15">
        <f t="shared" si="15"/>
        <v>18340016.894199677</v>
      </c>
      <c r="M117" s="39">
        <f t="shared" si="16"/>
        <v>1.2836880659004686E-2</v>
      </c>
    </row>
    <row r="118" spans="2:13" x14ac:dyDescent="0.35">
      <c r="B118" s="13">
        <v>109</v>
      </c>
      <c r="C118" s="15" t="s">
        <v>183</v>
      </c>
      <c r="D118" s="16" t="s">
        <v>204</v>
      </c>
      <c r="E118" s="8">
        <v>330919</v>
      </c>
      <c r="F118" s="28">
        <f t="shared" si="10"/>
        <v>308089.02696747961</v>
      </c>
      <c r="G118" s="28">
        <f t="shared" si="11"/>
        <v>-3814.9310023986218</v>
      </c>
      <c r="H118" s="36">
        <f t="shared" si="9"/>
        <v>1.0577685887466863</v>
      </c>
      <c r="I118" s="33">
        <f t="shared" si="12"/>
        <v>310790.58105492307</v>
      </c>
      <c r="J118" s="28">
        <f t="shared" si="13"/>
        <v>20128.418945076934</v>
      </c>
      <c r="K118" s="15">
        <f t="shared" si="14"/>
        <v>20128.418945076934</v>
      </c>
      <c r="L118" s="15">
        <f t="shared" si="15"/>
        <v>405153249.22853202</v>
      </c>
      <c r="M118" s="39">
        <f t="shared" si="16"/>
        <v>6.0825818236719356E-2</v>
      </c>
    </row>
    <row r="119" spans="2:13" x14ac:dyDescent="0.35">
      <c r="B119" s="13">
        <v>110</v>
      </c>
      <c r="C119" s="15" t="s">
        <v>185</v>
      </c>
      <c r="D119" s="16" t="s">
        <v>204</v>
      </c>
      <c r="E119" s="8">
        <v>336359</v>
      </c>
      <c r="F119" s="28">
        <f t="shared" si="10"/>
        <v>320422.50807306916</v>
      </c>
      <c r="G119" s="28">
        <f t="shared" si="11"/>
        <v>4259.2750515954594</v>
      </c>
      <c r="H119" s="36">
        <f t="shared" si="9"/>
        <v>1.0245531120873388</v>
      </c>
      <c r="I119" s="33">
        <f t="shared" si="12"/>
        <v>304082.51131637371</v>
      </c>
      <c r="J119" s="28">
        <f t="shared" si="13"/>
        <v>32276.488683626289</v>
      </c>
      <c r="K119" s="15">
        <f t="shared" si="14"/>
        <v>32276.488683626289</v>
      </c>
      <c r="L119" s="15">
        <f t="shared" si="15"/>
        <v>1041771721.7442559</v>
      </c>
      <c r="M119" s="39">
        <f t="shared" si="16"/>
        <v>9.5958451189432387E-2</v>
      </c>
    </row>
    <row r="120" spans="2:13" x14ac:dyDescent="0.35">
      <c r="B120" s="13">
        <v>111</v>
      </c>
      <c r="C120" s="15" t="s">
        <v>186</v>
      </c>
      <c r="D120" s="16" t="s">
        <v>204</v>
      </c>
      <c r="E120" s="8">
        <v>353527</v>
      </c>
      <c r="F120" s="28">
        <f t="shared" si="10"/>
        <v>344490.20377646515</v>
      </c>
      <c r="G120" s="28">
        <f t="shared" si="11"/>
        <v>14163.485377495726</v>
      </c>
      <c r="H120" s="36">
        <f t="shared" si="9"/>
        <v>0.99833212891330136</v>
      </c>
      <c r="I120" s="33">
        <f t="shared" si="12"/>
        <v>315081.55410374183</v>
      </c>
      <c r="J120" s="28">
        <f t="shared" si="13"/>
        <v>38445.44589625817</v>
      </c>
      <c r="K120" s="15">
        <f t="shared" si="14"/>
        <v>38445.44589625817</v>
      </c>
      <c r="L120" s="15">
        <f t="shared" si="15"/>
        <v>1478052310.1621141</v>
      </c>
      <c r="M120" s="39">
        <f t="shared" si="16"/>
        <v>0.1087482593868592</v>
      </c>
    </row>
    <row r="121" spans="2:13" x14ac:dyDescent="0.35">
      <c r="B121" s="13">
        <v>112</v>
      </c>
      <c r="C121" s="15" t="s">
        <v>187</v>
      </c>
      <c r="D121" s="16" t="s">
        <v>204</v>
      </c>
      <c r="E121" s="8">
        <v>368991</v>
      </c>
      <c r="F121" s="28">
        <f t="shared" si="10"/>
        <v>377832.24194640893</v>
      </c>
      <c r="G121" s="28">
        <f t="shared" si="11"/>
        <v>23752.761773719758</v>
      </c>
      <c r="H121" s="36">
        <f t="shared" si="9"/>
        <v>0.95301158852028134</v>
      </c>
      <c r="I121" s="33">
        <f t="shared" si="12"/>
        <v>333341.02036610577</v>
      </c>
      <c r="J121" s="28">
        <f t="shared" si="13"/>
        <v>35649.979633894225</v>
      </c>
      <c r="K121" s="15">
        <f t="shared" si="14"/>
        <v>35649.979633894225</v>
      </c>
      <c r="L121" s="15">
        <f t="shared" si="15"/>
        <v>1270921047.897073</v>
      </c>
      <c r="M121" s="39">
        <f t="shared" si="16"/>
        <v>9.6614767389703884E-2</v>
      </c>
    </row>
    <row r="122" spans="2:13" x14ac:dyDescent="0.35">
      <c r="B122" s="13">
        <v>113</v>
      </c>
      <c r="C122" s="15" t="s">
        <v>188</v>
      </c>
      <c r="D122" s="16" t="s">
        <v>204</v>
      </c>
      <c r="E122" s="8">
        <v>376984</v>
      </c>
      <c r="F122" s="28">
        <f t="shared" si="10"/>
        <v>407568.98681461171</v>
      </c>
      <c r="G122" s="28">
        <f t="shared" si="11"/>
        <v>26744.753320961267</v>
      </c>
      <c r="H122" s="36">
        <f t="shared" si="9"/>
        <v>0.91826559768198468</v>
      </c>
      <c r="I122" s="33">
        <f t="shared" si="12"/>
        <v>366074.31709584151</v>
      </c>
      <c r="J122" s="28">
        <f t="shared" si="13"/>
        <v>10909.682904158486</v>
      </c>
      <c r="K122" s="15">
        <f t="shared" si="14"/>
        <v>10909.682904158486</v>
      </c>
      <c r="L122" s="15">
        <f t="shared" si="15"/>
        <v>119021181.06928794</v>
      </c>
      <c r="M122" s="39">
        <f t="shared" si="16"/>
        <v>2.8939379135874431E-2</v>
      </c>
    </row>
    <row r="123" spans="2:13" x14ac:dyDescent="0.35">
      <c r="B123" s="13">
        <v>114</v>
      </c>
      <c r="C123" s="15" t="s">
        <v>189</v>
      </c>
      <c r="D123" s="16" t="s">
        <v>204</v>
      </c>
      <c r="E123" s="8">
        <v>386847</v>
      </c>
      <c r="F123" s="28">
        <f t="shared" si="10"/>
        <v>424479.5101839081</v>
      </c>
      <c r="G123" s="28">
        <f t="shared" si="11"/>
        <v>21827.638345128831</v>
      </c>
      <c r="H123" s="36">
        <f t="shared" si="9"/>
        <v>0.92215161564723902</v>
      </c>
      <c r="I123" s="33">
        <f t="shared" si="12"/>
        <v>405196.86450095795</v>
      </c>
      <c r="J123" s="28">
        <f t="shared" si="13"/>
        <v>-18349.864500957949</v>
      </c>
      <c r="K123" s="15">
        <f t="shared" si="14"/>
        <v>18349.864500957949</v>
      </c>
      <c r="L123" s="15">
        <f t="shared" si="15"/>
        <v>336717527.20351672</v>
      </c>
      <c r="M123" s="39">
        <f t="shared" si="16"/>
        <v>4.743442368936026E-2</v>
      </c>
    </row>
    <row r="124" spans="2:13" x14ac:dyDescent="0.35">
      <c r="B124" s="13">
        <v>115</v>
      </c>
      <c r="C124" s="15" t="s">
        <v>190</v>
      </c>
      <c r="D124" s="16" t="s">
        <v>204</v>
      </c>
      <c r="E124" s="8">
        <v>385070</v>
      </c>
      <c r="F124" s="28">
        <f t="shared" si="10"/>
        <v>425748.60538656387</v>
      </c>
      <c r="G124" s="28">
        <f t="shared" si="11"/>
        <v>11548.366773892298</v>
      </c>
      <c r="H124" s="36">
        <f t="shared" si="9"/>
        <v>0.92739903425224157</v>
      </c>
      <c r="I124" s="33">
        <f t="shared" si="12"/>
        <v>424145.38187895209</v>
      </c>
      <c r="J124" s="28">
        <f t="shared" si="13"/>
        <v>-39075.381878952088</v>
      </c>
      <c r="K124" s="15">
        <f t="shared" si="14"/>
        <v>39075.381878952088</v>
      </c>
      <c r="L124" s="15">
        <f t="shared" si="15"/>
        <v>1526885468.9859371</v>
      </c>
      <c r="M124" s="39">
        <f t="shared" si="16"/>
        <v>0.1014760481963074</v>
      </c>
    </row>
    <row r="125" spans="2:13" x14ac:dyDescent="0.35">
      <c r="B125" s="13">
        <v>116</v>
      </c>
      <c r="C125" s="15" t="s">
        <v>191</v>
      </c>
      <c r="D125" s="16" t="s">
        <v>204</v>
      </c>
      <c r="E125" s="8">
        <v>380907</v>
      </c>
      <c r="F125" s="28">
        <f t="shared" si="10"/>
        <v>414481.80897826655</v>
      </c>
      <c r="G125" s="28">
        <f t="shared" si="11"/>
        <v>140.78518279748914</v>
      </c>
      <c r="H125" s="36">
        <f t="shared" si="9"/>
        <v>0.94576213101429318</v>
      </c>
      <c r="I125" s="33">
        <f t="shared" si="12"/>
        <v>425283.79570377828</v>
      </c>
      <c r="J125" s="28">
        <f t="shared" si="13"/>
        <v>-44376.795703778276</v>
      </c>
      <c r="K125" s="15">
        <f t="shared" si="14"/>
        <v>44376.795703778276</v>
      </c>
      <c r="L125" s="15">
        <f t="shared" si="15"/>
        <v>1969299996.9348741</v>
      </c>
      <c r="M125" s="39">
        <f t="shared" si="16"/>
        <v>0.11650296713837834</v>
      </c>
    </row>
    <row r="126" spans="2:13" x14ac:dyDescent="0.35">
      <c r="B126" s="13">
        <v>117</v>
      </c>
      <c r="C126" s="15" t="s">
        <v>192</v>
      </c>
      <c r="D126" s="16" t="s">
        <v>204</v>
      </c>
      <c r="E126" s="8">
        <v>377222</v>
      </c>
      <c r="F126" s="28">
        <f t="shared" si="10"/>
        <v>396465.78944663226</v>
      </c>
      <c r="G126" s="28">
        <f t="shared" si="11"/>
        <v>-8937.6171744183994</v>
      </c>
      <c r="H126" s="36">
        <f t="shared" si="9"/>
        <v>0.97429419616306601</v>
      </c>
      <c r="I126" s="33">
        <f t="shared" si="12"/>
        <v>413431.27054024785</v>
      </c>
      <c r="J126" s="28">
        <f t="shared" si="13"/>
        <v>-36209.270540247846</v>
      </c>
      <c r="K126" s="15">
        <f t="shared" si="14"/>
        <v>36209.270540247846</v>
      </c>
      <c r="L126" s="15">
        <f t="shared" si="15"/>
        <v>1311111273.0568604</v>
      </c>
      <c r="M126" s="39">
        <f t="shared" si="16"/>
        <v>9.5989286256495762E-2</v>
      </c>
    </row>
    <row r="127" spans="2:13" x14ac:dyDescent="0.35">
      <c r="B127" s="13">
        <v>118</v>
      </c>
      <c r="C127" s="15" t="s">
        <v>193</v>
      </c>
      <c r="D127" s="16" t="s">
        <v>204</v>
      </c>
      <c r="E127" s="8">
        <v>379753</v>
      </c>
      <c r="F127" s="28">
        <f t="shared" si="10"/>
        <v>377944.76597402757</v>
      </c>
      <c r="G127" s="28">
        <f t="shared" si="11"/>
        <v>-13729.320323511545</v>
      </c>
      <c r="H127" s="36">
        <f t="shared" si="9"/>
        <v>1.0178547821046897</v>
      </c>
      <c r="I127" s="33">
        <f t="shared" si="12"/>
        <v>399512.54967240721</v>
      </c>
      <c r="J127" s="28">
        <f t="shared" si="13"/>
        <v>-19759.549672407215</v>
      </c>
      <c r="K127" s="15">
        <f t="shared" si="14"/>
        <v>19759.549672407215</v>
      </c>
      <c r="L127" s="15">
        <f t="shared" si="15"/>
        <v>390439803.25632805</v>
      </c>
      <c r="M127" s="39">
        <f t="shared" si="16"/>
        <v>5.2032636140878975E-2</v>
      </c>
    </row>
    <row r="128" spans="2:13" x14ac:dyDescent="0.35">
      <c r="B128" s="13">
        <v>119</v>
      </c>
      <c r="C128" s="15" t="s">
        <v>194</v>
      </c>
      <c r="D128" s="16" t="s">
        <v>204</v>
      </c>
      <c r="E128" s="8">
        <v>383791</v>
      </c>
      <c r="F128" s="28">
        <f t="shared" si="10"/>
        <v>362581.98137174989</v>
      </c>
      <c r="G128" s="28">
        <f t="shared" si="11"/>
        <v>-14546.052462894611</v>
      </c>
      <c r="H128" s="36">
        <f t="shared" si="9"/>
        <v>1.0608895049106435</v>
      </c>
      <c r="I128" s="33">
        <f t="shared" si="12"/>
        <v>387264.67482798354</v>
      </c>
      <c r="J128" s="28">
        <f t="shared" si="13"/>
        <v>-3473.6748279835447</v>
      </c>
      <c r="K128" s="15">
        <f t="shared" si="14"/>
        <v>3473.6748279835447</v>
      </c>
      <c r="L128" s="15">
        <f t="shared" si="15"/>
        <v>12066416.810566509</v>
      </c>
      <c r="M128" s="39">
        <f t="shared" si="16"/>
        <v>9.050954368350338E-3</v>
      </c>
    </row>
    <row r="129" spans="2:13" x14ac:dyDescent="0.35">
      <c r="B129" s="13">
        <v>120</v>
      </c>
      <c r="C129" s="15" t="s">
        <v>195</v>
      </c>
      <c r="D129" s="16" t="s">
        <v>204</v>
      </c>
      <c r="E129" s="8">
        <v>382925</v>
      </c>
      <c r="F129" s="28">
        <f t="shared" si="10"/>
        <v>349685.76222711819</v>
      </c>
      <c r="G129" s="28">
        <f t="shared" si="11"/>
        <v>-13721.135803763156</v>
      </c>
      <c r="H129" s="36">
        <f t="shared" si="9"/>
        <v>1.0924834649347877</v>
      </c>
      <c r="I129" s="33">
        <f t="shared" si="12"/>
        <v>379328.6526249774</v>
      </c>
      <c r="J129" s="28">
        <f t="shared" si="13"/>
        <v>3596.3473750225967</v>
      </c>
      <c r="K129" s="15">
        <f t="shared" si="14"/>
        <v>3596.3473750225967</v>
      </c>
      <c r="L129" s="15">
        <f t="shared" si="15"/>
        <v>12933714.441831922</v>
      </c>
      <c r="M129" s="39">
        <f t="shared" si="16"/>
        <v>9.391780048371344E-3</v>
      </c>
    </row>
    <row r="130" spans="2:13" x14ac:dyDescent="0.35">
      <c r="B130" s="13">
        <v>121</v>
      </c>
      <c r="C130" s="15" t="s">
        <v>183</v>
      </c>
      <c r="D130" s="16" t="s">
        <v>205</v>
      </c>
      <c r="E130" s="8">
        <v>377036</v>
      </c>
      <c r="F130" s="28">
        <f t="shared" si="10"/>
        <v>346204.65976799617</v>
      </c>
      <c r="G130" s="28">
        <f t="shared" si="11"/>
        <v>-8601.1191314425887</v>
      </c>
      <c r="H130" s="36">
        <f t="shared" si="9"/>
        <v>1.0734119160591185</v>
      </c>
      <c r="I130" s="33">
        <f t="shared" si="12"/>
        <v>355372.82876063994</v>
      </c>
      <c r="J130" s="28">
        <f t="shared" si="13"/>
        <v>21663.171239360061</v>
      </c>
      <c r="K130" s="15">
        <f t="shared" si="14"/>
        <v>21663.171239360061</v>
      </c>
      <c r="L130" s="15">
        <f t="shared" si="15"/>
        <v>469292988.14583695</v>
      </c>
      <c r="M130" s="39">
        <f t="shared" si="16"/>
        <v>5.7456506114429554E-2</v>
      </c>
    </row>
    <row r="131" spans="2:13" x14ac:dyDescent="0.35">
      <c r="B131" s="13">
        <v>122</v>
      </c>
      <c r="C131" s="15" t="s">
        <v>185</v>
      </c>
      <c r="D131" s="16" t="s">
        <v>205</v>
      </c>
      <c r="E131" s="8">
        <v>389582</v>
      </c>
      <c r="F131" s="28">
        <f t="shared" si="10"/>
        <v>358924.66165687132</v>
      </c>
      <c r="G131" s="28">
        <f t="shared" si="11"/>
        <v>2059.4413787162812</v>
      </c>
      <c r="H131" s="36">
        <f t="shared" si="9"/>
        <v>1.0549837612293036</v>
      </c>
      <c r="I131" s="33">
        <f t="shared" si="12"/>
        <v>345892.75821088534</v>
      </c>
      <c r="J131" s="28">
        <f t="shared" si="13"/>
        <v>43689.241789114662</v>
      </c>
      <c r="K131" s="15">
        <f t="shared" si="14"/>
        <v>43689.241789114662</v>
      </c>
      <c r="L131" s="15">
        <f t="shared" si="15"/>
        <v>1908749848.1077228</v>
      </c>
      <c r="M131" s="39">
        <f t="shared" si="16"/>
        <v>0.1121438921436685</v>
      </c>
    </row>
    <row r="132" spans="2:13" x14ac:dyDescent="0.35">
      <c r="B132" s="13">
        <v>123</v>
      </c>
      <c r="C132" s="15" t="s">
        <v>186</v>
      </c>
      <c r="D132" s="16" t="s">
        <v>205</v>
      </c>
      <c r="E132" s="8">
        <v>412819</v>
      </c>
      <c r="F132" s="28">
        <f t="shared" si="10"/>
        <v>387246.39110283717</v>
      </c>
      <c r="G132" s="28">
        <f t="shared" si="11"/>
        <v>15190.585412341063</v>
      </c>
      <c r="H132" s="36">
        <f t="shared" si="9"/>
        <v>1.0321845889473951</v>
      </c>
      <c r="I132" s="33">
        <f t="shared" si="12"/>
        <v>360382.02808737668</v>
      </c>
      <c r="J132" s="28">
        <f t="shared" si="13"/>
        <v>52436.971912623325</v>
      </c>
      <c r="K132" s="15">
        <f t="shared" si="14"/>
        <v>52436.971912623325</v>
      </c>
      <c r="L132" s="15">
        <f t="shared" si="15"/>
        <v>2749636023.3652472</v>
      </c>
      <c r="M132" s="39">
        <f t="shared" si="16"/>
        <v>0.12702170179333636</v>
      </c>
    </row>
    <row r="133" spans="2:13" x14ac:dyDescent="0.35">
      <c r="B133" s="13">
        <v>124</v>
      </c>
      <c r="C133" s="15" t="s">
        <v>187</v>
      </c>
      <c r="D133" s="16" t="s">
        <v>205</v>
      </c>
      <c r="E133" s="8">
        <v>425507</v>
      </c>
      <c r="F133" s="28">
        <f t="shared" si="10"/>
        <v>424461.83866672462</v>
      </c>
      <c r="G133" s="28">
        <f t="shared" si="11"/>
        <v>26203.016488114259</v>
      </c>
      <c r="H133" s="36">
        <f t="shared" si="9"/>
        <v>0.97773695480045952</v>
      </c>
      <c r="I133" s="33">
        <f t="shared" si="12"/>
        <v>383527.10226802912</v>
      </c>
      <c r="J133" s="28">
        <f t="shared" si="13"/>
        <v>41979.897731970879</v>
      </c>
      <c r="K133" s="15">
        <f t="shared" si="14"/>
        <v>41979.897731970879</v>
      </c>
      <c r="L133" s="15">
        <f t="shared" si="15"/>
        <v>1762311813.5867338</v>
      </c>
      <c r="M133" s="39">
        <f t="shared" si="16"/>
        <v>9.8658536127421828E-2</v>
      </c>
    </row>
    <row r="134" spans="2:13" x14ac:dyDescent="0.35">
      <c r="B134" s="13">
        <v>125</v>
      </c>
      <c r="C134" s="15" t="s">
        <v>188</v>
      </c>
      <c r="D134" s="16" t="s">
        <v>205</v>
      </c>
      <c r="E134" s="8">
        <v>431657</v>
      </c>
      <c r="F134" s="28">
        <f t="shared" si="10"/>
        <v>460371.72399103298</v>
      </c>
      <c r="G134" s="28">
        <f t="shared" si="11"/>
        <v>31056.450906211307</v>
      </c>
      <c r="H134" s="36">
        <f t="shared" si="9"/>
        <v>0.92794634396698239</v>
      </c>
      <c r="I134" s="33">
        <f t="shared" si="12"/>
        <v>413830.03257302317</v>
      </c>
      <c r="J134" s="28">
        <f t="shared" si="13"/>
        <v>17826.967426976829</v>
      </c>
      <c r="K134" s="15">
        <f t="shared" si="14"/>
        <v>17826.967426976829</v>
      </c>
      <c r="L134" s="15">
        <f t="shared" si="15"/>
        <v>317800767.64249289</v>
      </c>
      <c r="M134" s="39">
        <f t="shared" si="16"/>
        <v>4.1298918879983014E-2</v>
      </c>
    </row>
    <row r="135" spans="2:13" x14ac:dyDescent="0.35">
      <c r="B135" s="13">
        <v>126</v>
      </c>
      <c r="C135" s="15" t="s">
        <v>189</v>
      </c>
      <c r="D135" s="16" t="s">
        <v>205</v>
      </c>
      <c r="E135" s="8">
        <v>428743</v>
      </c>
      <c r="F135" s="28">
        <f t="shared" si="10"/>
        <v>478182.90967102547</v>
      </c>
      <c r="G135" s="28">
        <f t="shared" si="11"/>
        <v>24433.818293101896</v>
      </c>
      <c r="H135" s="36">
        <f t="shared" si="9"/>
        <v>0.909380202783031</v>
      </c>
      <c r="I135" s="33">
        <f t="shared" si="12"/>
        <v>453171.28545606782</v>
      </c>
      <c r="J135" s="28">
        <f t="shared" si="13"/>
        <v>-24428.285456067824</v>
      </c>
      <c r="K135" s="15">
        <f t="shared" si="14"/>
        <v>24428.285456067824</v>
      </c>
      <c r="L135" s="15">
        <f t="shared" si="15"/>
        <v>596741130.32313478</v>
      </c>
      <c r="M135" s="39">
        <f t="shared" si="16"/>
        <v>5.6976523129398784E-2</v>
      </c>
    </row>
    <row r="136" spans="2:13" x14ac:dyDescent="0.35">
      <c r="B136" s="13">
        <v>127</v>
      </c>
      <c r="C136" s="15" t="s">
        <v>190</v>
      </c>
      <c r="D136" s="16" t="s">
        <v>205</v>
      </c>
      <c r="E136" s="8">
        <v>413696</v>
      </c>
      <c r="F136" s="28">
        <f t="shared" si="10"/>
        <v>474349.35535723891</v>
      </c>
      <c r="G136" s="28">
        <f t="shared" si="11"/>
        <v>10300.131989657668</v>
      </c>
      <c r="H136" s="36">
        <f t="shared" si="9"/>
        <v>0.89976630558885617</v>
      </c>
      <c r="I136" s="33">
        <f t="shared" si="12"/>
        <v>466126.26811295334</v>
      </c>
      <c r="J136" s="28">
        <f t="shared" si="13"/>
        <v>-52430.268112953345</v>
      </c>
      <c r="K136" s="15">
        <f t="shared" si="14"/>
        <v>52430.268112953345</v>
      </c>
      <c r="L136" s="15">
        <f t="shared" si="15"/>
        <v>2748933014.3961725</v>
      </c>
      <c r="M136" s="39">
        <f t="shared" si="16"/>
        <v>0.12673622203974258</v>
      </c>
    </row>
    <row r="137" spans="2:13" x14ac:dyDescent="0.35">
      <c r="B137" s="13">
        <v>128</v>
      </c>
      <c r="C137" s="15" t="s">
        <v>191</v>
      </c>
      <c r="D137" s="16" t="s">
        <v>205</v>
      </c>
      <c r="E137" s="8">
        <v>407211</v>
      </c>
      <c r="F137" s="28">
        <f t="shared" si="10"/>
        <v>457606.67696637998</v>
      </c>
      <c r="G137" s="28">
        <f t="shared" si="11"/>
        <v>-3221.2732006006299</v>
      </c>
      <c r="H137" s="36">
        <f t="shared" si="9"/>
        <v>0.91781666249136351</v>
      </c>
      <c r="I137" s="33">
        <f t="shared" si="12"/>
        <v>458363.13194818562</v>
      </c>
      <c r="J137" s="28">
        <f t="shared" si="13"/>
        <v>-51152.131948185619</v>
      </c>
      <c r="K137" s="15">
        <f t="shared" si="14"/>
        <v>51152.131948185619</v>
      </c>
      <c r="L137" s="15">
        <f t="shared" si="15"/>
        <v>2616540602.8445921</v>
      </c>
      <c r="M137" s="39">
        <f t="shared" si="16"/>
        <v>0.12561579119470156</v>
      </c>
    </row>
    <row r="138" spans="2:13" x14ac:dyDescent="0.35">
      <c r="B138" s="13">
        <v>129</v>
      </c>
      <c r="C138" s="15" t="s">
        <v>192</v>
      </c>
      <c r="D138" s="16" t="s">
        <v>205</v>
      </c>
      <c r="E138" s="8">
        <v>404857</v>
      </c>
      <c r="F138" s="28">
        <f t="shared" si="10"/>
        <v>434962.08078014408</v>
      </c>
      <c r="G138" s="28">
        <f t="shared" si="11"/>
        <v>-12932.934693418263</v>
      </c>
      <c r="H138" s="36">
        <f t="shared" si="9"/>
        <v>0.9525405402798186</v>
      </c>
      <c r="I138" s="33">
        <f t="shared" si="12"/>
        <v>442705.06171021017</v>
      </c>
      <c r="J138" s="28">
        <f t="shared" si="13"/>
        <v>-37848.061710210168</v>
      </c>
      <c r="K138" s="15">
        <f t="shared" si="14"/>
        <v>37848.061710210168</v>
      </c>
      <c r="L138" s="15">
        <f t="shared" si="15"/>
        <v>1432475775.219877</v>
      </c>
      <c r="M138" s="39">
        <f t="shared" si="16"/>
        <v>9.3485012511109272E-2</v>
      </c>
    </row>
    <row r="139" spans="2:13" x14ac:dyDescent="0.35">
      <c r="B139" s="13">
        <v>130</v>
      </c>
      <c r="C139" s="15" t="s">
        <v>193</v>
      </c>
      <c r="D139" s="16" t="s">
        <v>205</v>
      </c>
      <c r="E139" s="8">
        <v>398349</v>
      </c>
      <c r="F139" s="28">
        <f t="shared" si="10"/>
        <v>406695.23741883785</v>
      </c>
      <c r="G139" s="28">
        <f t="shared" si="11"/>
        <v>-20599.889027362249</v>
      </c>
      <c r="H139" s="36">
        <f t="shared" si="9"/>
        <v>0.99866634463364479</v>
      </c>
      <c r="I139" s="33">
        <f t="shared" si="12"/>
        <v>429564.38453193259</v>
      </c>
      <c r="J139" s="28">
        <f t="shared" si="13"/>
        <v>-31215.384531932592</v>
      </c>
      <c r="K139" s="15">
        <f t="shared" si="14"/>
        <v>31215.384531932592</v>
      </c>
      <c r="L139" s="15">
        <f t="shared" si="15"/>
        <v>974400231.47641647</v>
      </c>
      <c r="M139" s="39">
        <f t="shared" si="16"/>
        <v>7.8361900072380225E-2</v>
      </c>
    </row>
    <row r="140" spans="2:13" x14ac:dyDescent="0.35">
      <c r="B140" s="13">
        <v>131</v>
      </c>
      <c r="C140" s="15" t="s">
        <v>194</v>
      </c>
      <c r="D140" s="16" t="s">
        <v>205</v>
      </c>
      <c r="E140" s="8">
        <v>392673</v>
      </c>
      <c r="F140" s="28">
        <f t="shared" si="10"/>
        <v>378115.48671645555</v>
      </c>
      <c r="G140" s="28">
        <f t="shared" si="11"/>
        <v>-24589.819864872276</v>
      </c>
      <c r="H140" s="36">
        <f t="shared" si="9"/>
        <v>1.0496948411120459</v>
      </c>
      <c r="I140" s="33">
        <f t="shared" si="12"/>
        <v>409604.50300333498</v>
      </c>
      <c r="J140" s="28">
        <f t="shared" si="13"/>
        <v>-16931.503003334976</v>
      </c>
      <c r="K140" s="15">
        <f t="shared" si="14"/>
        <v>16931.503003334976</v>
      </c>
      <c r="L140" s="15">
        <f t="shared" si="15"/>
        <v>286675793.95194131</v>
      </c>
      <c r="M140" s="39">
        <f t="shared" si="16"/>
        <v>4.3118582136625068E-2</v>
      </c>
    </row>
    <row r="141" spans="2:13" x14ac:dyDescent="0.35">
      <c r="B141" s="13">
        <v>132</v>
      </c>
      <c r="C141" s="15" t="s">
        <v>195</v>
      </c>
      <c r="D141" s="16" t="s">
        <v>205</v>
      </c>
      <c r="E141" s="8">
        <v>388126</v>
      </c>
      <c r="F141" s="28">
        <f t="shared" si="10"/>
        <v>354397.55855326436</v>
      </c>
      <c r="G141" s="28">
        <f t="shared" si="11"/>
        <v>-24153.874014031731</v>
      </c>
      <c r="H141" s="36">
        <f t="shared" si="9"/>
        <v>1.0938273332040682</v>
      </c>
      <c r="I141" s="33">
        <f t="shared" si="12"/>
        <v>386220.94546539913</v>
      </c>
      <c r="J141" s="28">
        <f t="shared" si="13"/>
        <v>1905.054534600873</v>
      </c>
      <c r="K141" s="15">
        <f t="shared" si="14"/>
        <v>1905.054534600873</v>
      </c>
      <c r="L141" s="15">
        <f t="shared" si="15"/>
        <v>3629232.7798033487</v>
      </c>
      <c r="M141" s="39">
        <f t="shared" si="16"/>
        <v>4.9083404219270885E-3</v>
      </c>
    </row>
    <row r="142" spans="2:13" x14ac:dyDescent="0.35">
      <c r="B142" s="13">
        <v>133</v>
      </c>
      <c r="C142" s="15" t="s">
        <v>183</v>
      </c>
      <c r="D142" s="16" t="s">
        <v>206</v>
      </c>
      <c r="E142" s="8">
        <v>381996</v>
      </c>
      <c r="F142" s="28">
        <f t="shared" si="10"/>
        <v>343057.26216063299</v>
      </c>
      <c r="G142" s="28">
        <f t="shared" si="11"/>
        <v>-17747.08520333155</v>
      </c>
      <c r="H142" s="36">
        <f t="shared" si="9"/>
        <v>1.0934584919857335</v>
      </c>
      <c r="I142" s="33">
        <f t="shared" si="12"/>
        <v>354487.50618768076</v>
      </c>
      <c r="J142" s="28">
        <f t="shared" si="13"/>
        <v>27508.493812319241</v>
      </c>
      <c r="K142" s="15">
        <f t="shared" si="14"/>
        <v>27508.493812319241</v>
      </c>
      <c r="L142" s="15">
        <f t="shared" si="15"/>
        <v>756717231.82240593</v>
      </c>
      <c r="M142" s="39">
        <f t="shared" si="16"/>
        <v>7.2012517964374606E-2</v>
      </c>
    </row>
    <row r="143" spans="2:13" x14ac:dyDescent="0.35">
      <c r="B143" s="13">
        <v>134</v>
      </c>
      <c r="C143" s="15" t="s">
        <v>185</v>
      </c>
      <c r="D143" s="16" t="s">
        <v>206</v>
      </c>
      <c r="E143" s="8">
        <v>387176</v>
      </c>
      <c r="F143" s="28">
        <f t="shared" si="10"/>
        <v>346153.64752227487</v>
      </c>
      <c r="G143" s="28">
        <f t="shared" si="11"/>
        <v>-7325.3499208448357</v>
      </c>
      <c r="H143" s="36">
        <f t="shared" si="9"/>
        <v>1.0867464237508546</v>
      </c>
      <c r="I143" s="33">
        <f t="shared" si="12"/>
        <v>343196.95405258419</v>
      </c>
      <c r="J143" s="28">
        <f t="shared" si="13"/>
        <v>43979.045947415812</v>
      </c>
      <c r="K143" s="15">
        <f t="shared" si="14"/>
        <v>43979.045947415812</v>
      </c>
      <c r="L143" s="15">
        <f t="shared" si="15"/>
        <v>1934156482.4449112</v>
      </c>
      <c r="M143" s="39">
        <f t="shared" si="16"/>
        <v>0.11358928742333153</v>
      </c>
    </row>
    <row r="144" spans="2:13" x14ac:dyDescent="0.35">
      <c r="B144" s="13">
        <v>135</v>
      </c>
      <c r="C144" s="15" t="s">
        <v>186</v>
      </c>
      <c r="D144" s="16" t="s">
        <v>206</v>
      </c>
      <c r="E144" s="8">
        <v>400463</v>
      </c>
      <c r="F144" s="28">
        <f t="shared" si="10"/>
        <v>363402.22239149862</v>
      </c>
      <c r="G144" s="28">
        <f t="shared" si="11"/>
        <v>4961.6124741894591</v>
      </c>
      <c r="H144" s="36">
        <f t="shared" si="9"/>
        <v>1.0670836964588171</v>
      </c>
      <c r="I144" s="33">
        <f t="shared" si="12"/>
        <v>349733.34708347771</v>
      </c>
      <c r="J144" s="28">
        <f t="shared" si="13"/>
        <v>50729.652916522289</v>
      </c>
      <c r="K144" s="15">
        <f t="shared" si="14"/>
        <v>50729.652916522289</v>
      </c>
      <c r="L144" s="15">
        <f t="shared" si="15"/>
        <v>2573497685.0308185</v>
      </c>
      <c r="M144" s="39">
        <f t="shared" si="16"/>
        <v>0.1266775030814889</v>
      </c>
    </row>
    <row r="145" spans="2:13" x14ac:dyDescent="0.35">
      <c r="B145" s="13">
        <v>136</v>
      </c>
      <c r="C145" s="15" t="s">
        <v>187</v>
      </c>
      <c r="D145" s="16" t="s">
        <v>206</v>
      </c>
      <c r="E145" s="8">
        <v>408163</v>
      </c>
      <c r="F145" s="28">
        <f t="shared" si="10"/>
        <v>392910.34791509958</v>
      </c>
      <c r="G145" s="28">
        <f t="shared" si="11"/>
        <v>17234.86899889521</v>
      </c>
      <c r="H145" s="36">
        <f t="shared" si="9"/>
        <v>1.0082783149952887</v>
      </c>
      <c r="I145" s="33">
        <f t="shared" si="12"/>
        <v>360162.93416019715</v>
      </c>
      <c r="J145" s="28">
        <f t="shared" si="13"/>
        <v>48000.065839802846</v>
      </c>
      <c r="K145" s="15">
        <f t="shared" si="14"/>
        <v>48000.065839802846</v>
      </c>
      <c r="L145" s="15">
        <f t="shared" si="15"/>
        <v>2304006320.6254082</v>
      </c>
      <c r="M145" s="39">
        <f t="shared" si="16"/>
        <v>0.1176002377476715</v>
      </c>
    </row>
    <row r="146" spans="2:13" x14ac:dyDescent="0.35">
      <c r="B146" s="13">
        <v>137</v>
      </c>
      <c r="C146" s="15" t="s">
        <v>188</v>
      </c>
      <c r="D146" s="16" t="s">
        <v>206</v>
      </c>
      <c r="E146" s="8">
        <v>418377</v>
      </c>
      <c r="F146" s="28">
        <f t="shared" si="10"/>
        <v>430504.28493272606</v>
      </c>
      <c r="G146" s="28">
        <f t="shared" si="11"/>
        <v>27414.403008260844</v>
      </c>
      <c r="H146" s="36">
        <f t="shared" si="9"/>
        <v>0.94988819611081066</v>
      </c>
      <c r="I146" s="33">
        <f t="shared" si="12"/>
        <v>380592.75453088642</v>
      </c>
      <c r="J146" s="28">
        <f t="shared" si="13"/>
        <v>37784.245469113579</v>
      </c>
      <c r="K146" s="15">
        <f t="shared" si="14"/>
        <v>37784.245469113579</v>
      </c>
      <c r="L146" s="15">
        <f t="shared" si="15"/>
        <v>1427649205.6702299</v>
      </c>
      <c r="M146" s="39">
        <f t="shared" si="16"/>
        <v>9.0311478568644021E-2</v>
      </c>
    </row>
    <row r="147" spans="2:13" x14ac:dyDescent="0.35">
      <c r="B147" s="13">
        <v>138</v>
      </c>
      <c r="C147" s="15" t="s">
        <v>189</v>
      </c>
      <c r="D147" s="16" t="s">
        <v>206</v>
      </c>
      <c r="E147" s="8">
        <v>425297</v>
      </c>
      <c r="F147" s="28">
        <f t="shared" si="10"/>
        <v>462798.28102808387</v>
      </c>
      <c r="G147" s="28">
        <f t="shared" si="11"/>
        <v>29854.199551809328</v>
      </c>
      <c r="H147" s="36">
        <f t="shared" si="9"/>
        <v>0.91417430588685566</v>
      </c>
      <c r="I147" s="33">
        <f t="shared" si="12"/>
        <v>416422.18929791416</v>
      </c>
      <c r="J147" s="28">
        <f t="shared" si="13"/>
        <v>8874.8107020858442</v>
      </c>
      <c r="K147" s="15">
        <f t="shared" si="14"/>
        <v>8874.8107020858442</v>
      </c>
      <c r="L147" s="15">
        <f t="shared" si="15"/>
        <v>78762264.997857437</v>
      </c>
      <c r="M147" s="39">
        <f t="shared" si="16"/>
        <v>2.0867324956644048E-2</v>
      </c>
    </row>
    <row r="148" spans="2:13" x14ac:dyDescent="0.35">
      <c r="B148" s="13">
        <v>139</v>
      </c>
      <c r="C148" s="15" t="s">
        <v>190</v>
      </c>
      <c r="D148" s="16" t="s">
        <v>206</v>
      </c>
      <c r="E148" s="8">
        <v>421369</v>
      </c>
      <c r="F148" s="28">
        <f t="shared" si="10"/>
        <v>480480.92989250575</v>
      </c>
      <c r="G148" s="28">
        <f t="shared" si="11"/>
        <v>23768.424208115604</v>
      </c>
      <c r="H148" s="36">
        <f t="shared" si="9"/>
        <v>0.88836985828580906</v>
      </c>
      <c r="I148" s="33">
        <f t="shared" si="12"/>
        <v>443272.10239055625</v>
      </c>
      <c r="J148" s="28">
        <f t="shared" si="13"/>
        <v>-21903.102390556247</v>
      </c>
      <c r="K148" s="15">
        <f t="shared" si="14"/>
        <v>21903.102390556247</v>
      </c>
      <c r="L148" s="15">
        <f t="shared" si="15"/>
        <v>479745894.33119076</v>
      </c>
      <c r="M148" s="39">
        <f t="shared" si="16"/>
        <v>5.1980811095634107E-2</v>
      </c>
    </row>
    <row r="149" spans="2:13" x14ac:dyDescent="0.35">
      <c r="B149" s="13">
        <v>140</v>
      </c>
      <c r="C149" s="15" t="s">
        <v>191</v>
      </c>
      <c r="D149" s="16" t="s">
        <v>206</v>
      </c>
      <c r="E149" s="8">
        <v>420438</v>
      </c>
      <c r="F149" s="28">
        <f t="shared" si="10"/>
        <v>481167.15207944333</v>
      </c>
      <c r="G149" s="28">
        <f t="shared" si="11"/>
        <v>12227.323197526592</v>
      </c>
      <c r="H149" s="36">
        <f t="shared" si="9"/>
        <v>0.89580224449704127</v>
      </c>
      <c r="I149" s="33">
        <f t="shared" si="12"/>
        <v>462808.45924405806</v>
      </c>
      <c r="J149" s="28">
        <f t="shared" si="13"/>
        <v>-42370.45924405806</v>
      </c>
      <c r="K149" s="15">
        <f t="shared" si="14"/>
        <v>42370.45924405806</v>
      </c>
      <c r="L149" s="15">
        <f t="shared" si="15"/>
        <v>1795255816.5523851</v>
      </c>
      <c r="M149" s="39">
        <f t="shared" si="16"/>
        <v>0.10077694985719193</v>
      </c>
    </row>
    <row r="150" spans="2:13" x14ac:dyDescent="0.35">
      <c r="B150" s="13">
        <v>141</v>
      </c>
      <c r="C150" s="15" t="s">
        <v>192</v>
      </c>
      <c r="D150" s="16" t="s">
        <v>206</v>
      </c>
      <c r="E150" s="8">
        <v>412079</v>
      </c>
      <c r="F150" s="28">
        <f t="shared" si="10"/>
        <v>463002.46695657127</v>
      </c>
      <c r="G150" s="28">
        <f t="shared" si="11"/>
        <v>-2968.6809626727354</v>
      </c>
      <c r="H150" s="36">
        <f t="shared" si="9"/>
        <v>0.92127761827424681</v>
      </c>
      <c r="I150" s="33">
        <f t="shared" si="12"/>
        <v>469978.24005140254</v>
      </c>
      <c r="J150" s="28">
        <f t="shared" si="13"/>
        <v>-57899.240051402536</v>
      </c>
      <c r="K150" s="15">
        <f t="shared" si="14"/>
        <v>57899.240051402536</v>
      </c>
      <c r="L150" s="15">
        <f t="shared" si="15"/>
        <v>3352321998.5299354</v>
      </c>
      <c r="M150" s="39">
        <f t="shared" si="16"/>
        <v>0.14050519451707691</v>
      </c>
    </row>
    <row r="151" spans="2:13" x14ac:dyDescent="0.35">
      <c r="B151" s="13">
        <v>142</v>
      </c>
      <c r="C151" s="15" t="s">
        <v>193</v>
      </c>
      <c r="D151" s="16" t="s">
        <v>206</v>
      </c>
      <c r="E151" s="8">
        <v>414348</v>
      </c>
      <c r="F151" s="28">
        <f t="shared" si="10"/>
        <v>437467.56069317635</v>
      </c>
      <c r="G151" s="28">
        <f t="shared" si="11"/>
        <v>-14251.793613033828</v>
      </c>
      <c r="H151" s="36">
        <f t="shared" ref="H151:H169" si="17">$E$6*(E151/F151)+(1-$E$6)*H139</f>
        <v>0.97290885795561244</v>
      </c>
      <c r="I151" s="33">
        <f t="shared" si="12"/>
        <v>459420.25946650305</v>
      </c>
      <c r="J151" s="28">
        <f t="shared" si="13"/>
        <v>-45072.259466503048</v>
      </c>
      <c r="K151" s="15">
        <f t="shared" si="14"/>
        <v>45072.259466503048</v>
      </c>
      <c r="L151" s="15">
        <f t="shared" si="15"/>
        <v>2031508573.4157736</v>
      </c>
      <c r="M151" s="39">
        <f t="shared" si="16"/>
        <v>0.10877875473395081</v>
      </c>
    </row>
    <row r="152" spans="2:13" x14ac:dyDescent="0.35">
      <c r="B152" s="13">
        <v>143</v>
      </c>
      <c r="C152" s="15" t="s">
        <v>194</v>
      </c>
      <c r="D152" s="16" t="s">
        <v>206</v>
      </c>
      <c r="E152" s="8">
        <v>407869</v>
      </c>
      <c r="F152" s="28">
        <f t="shared" ref="F152:F169" si="18">$E$4*(E152/H140)+(1-$E$4)*(F151+G151)</f>
        <v>405887.67992732604</v>
      </c>
      <c r="G152" s="28">
        <f t="shared" ref="G152:G169" si="19">$E$5*(F152-F151)+(1-$E$5)*G151</f>
        <v>-22915.837189442067</v>
      </c>
      <c r="H152" s="36">
        <f t="shared" si="17"/>
        <v>1.0272881451340994</v>
      </c>
      <c r="I152" s="33">
        <f t="shared" ref="I152:I169" si="20">(F151+G151)*H140</f>
        <v>444247.40738130285</v>
      </c>
      <c r="J152" s="28">
        <f t="shared" ref="J152:J169" si="21">E152-I152</f>
        <v>-36378.407381302852</v>
      </c>
      <c r="K152" s="15">
        <f t="shared" ref="K152:K169" si="22">ABS(J152)</f>
        <v>36378.407381302852</v>
      </c>
      <c r="L152" s="15">
        <f t="shared" ref="L152:L169" si="23">K152^2</f>
        <v>1323388523.6000297</v>
      </c>
      <c r="M152" s="39">
        <f t="shared" ref="M152:M169" si="24">(K152/E152)</f>
        <v>8.91914006244722E-2</v>
      </c>
    </row>
    <row r="153" spans="2:13" x14ac:dyDescent="0.35">
      <c r="B153" s="13">
        <v>144</v>
      </c>
      <c r="C153" s="15" t="s">
        <v>195</v>
      </c>
      <c r="D153" s="16" t="s">
        <v>206</v>
      </c>
      <c r="E153" s="8">
        <v>402109</v>
      </c>
      <c r="F153" s="28">
        <f t="shared" si="18"/>
        <v>375294.18241418921</v>
      </c>
      <c r="G153" s="28">
        <f t="shared" si="19"/>
        <v>-26754.667351289449</v>
      </c>
      <c r="H153" s="36">
        <f t="shared" si="17"/>
        <v>1.0826387308880252</v>
      </c>
      <c r="I153" s="33">
        <f t="shared" si="20"/>
        <v>418905.06943422742</v>
      </c>
      <c r="J153" s="28">
        <f t="shared" si="21"/>
        <v>-16796.069434227422</v>
      </c>
      <c r="K153" s="15">
        <f t="shared" si="22"/>
        <v>16796.069434227422</v>
      </c>
      <c r="L153" s="15">
        <f t="shared" si="23"/>
        <v>282107948.43938869</v>
      </c>
      <c r="M153" s="39">
        <f t="shared" si="24"/>
        <v>4.1769941568647856E-2</v>
      </c>
    </row>
    <row r="154" spans="2:13" x14ac:dyDescent="0.35">
      <c r="B154" s="13">
        <v>145</v>
      </c>
      <c r="C154" s="15" t="s">
        <v>183</v>
      </c>
      <c r="D154" s="16" t="s">
        <v>207</v>
      </c>
      <c r="E154" s="8">
        <v>402055</v>
      </c>
      <c r="F154" s="28">
        <f t="shared" si="18"/>
        <v>358115.32777795434</v>
      </c>
      <c r="G154" s="28">
        <f t="shared" si="19"/>
        <v>-21966.76099376216</v>
      </c>
      <c r="H154" s="36">
        <f t="shared" si="17"/>
        <v>1.1080777401981887</v>
      </c>
      <c r="I154" s="33">
        <f t="shared" si="20"/>
        <v>381113.49253811728</v>
      </c>
      <c r="J154" s="28">
        <f t="shared" si="21"/>
        <v>20941.50746188272</v>
      </c>
      <c r="K154" s="15">
        <f t="shared" si="22"/>
        <v>20941.50746188272</v>
      </c>
      <c r="L154" s="15">
        <f t="shared" si="23"/>
        <v>438546734.77608967</v>
      </c>
      <c r="M154" s="39">
        <f t="shared" si="24"/>
        <v>5.2086175925887553E-2</v>
      </c>
    </row>
    <row r="155" spans="2:13" x14ac:dyDescent="0.35">
      <c r="B155" s="13">
        <v>146</v>
      </c>
      <c r="C155" s="15" t="s">
        <v>185</v>
      </c>
      <c r="D155" s="16" t="s">
        <v>207</v>
      </c>
      <c r="E155" s="8">
        <v>412284</v>
      </c>
      <c r="F155" s="28">
        <f t="shared" si="18"/>
        <v>357761.58807952306</v>
      </c>
      <c r="G155" s="28">
        <f t="shared" si="19"/>
        <v>-11160.25034609672</v>
      </c>
      <c r="H155" s="36">
        <f t="shared" si="17"/>
        <v>1.1195725772309357</v>
      </c>
      <c r="I155" s="33">
        <f t="shared" si="20"/>
        <v>365308.25280169613</v>
      </c>
      <c r="J155" s="28">
        <f t="shared" si="21"/>
        <v>46975.74719830387</v>
      </c>
      <c r="K155" s="15">
        <f t="shared" si="22"/>
        <v>46975.74719830387</v>
      </c>
      <c r="L155" s="15">
        <f t="shared" si="23"/>
        <v>2206720824.838954</v>
      </c>
      <c r="M155" s="39">
        <f t="shared" si="24"/>
        <v>0.11394026253336019</v>
      </c>
    </row>
    <row r="156" spans="2:13" x14ac:dyDescent="0.35">
      <c r="B156" s="13">
        <v>147</v>
      </c>
      <c r="C156" s="15" t="s">
        <v>186</v>
      </c>
      <c r="D156" s="16" t="s">
        <v>207</v>
      </c>
      <c r="E156" s="8">
        <v>420395</v>
      </c>
      <c r="F156" s="28">
        <f t="shared" si="18"/>
        <v>370283.81151761615</v>
      </c>
      <c r="G156" s="28">
        <f t="shared" si="19"/>
        <v>680.98654599818474</v>
      </c>
      <c r="H156" s="36">
        <f t="shared" si="17"/>
        <v>1.1012077668081901</v>
      </c>
      <c r="I156" s="33">
        <f t="shared" si="20"/>
        <v>369852.63666615548</v>
      </c>
      <c r="J156" s="28">
        <f t="shared" si="21"/>
        <v>50542.363333844522</v>
      </c>
      <c r="K156" s="15">
        <f t="shared" si="22"/>
        <v>50542.363333844522</v>
      </c>
      <c r="L156" s="15">
        <f t="shared" si="23"/>
        <v>2554530491.3703513</v>
      </c>
      <c r="M156" s="39">
        <f t="shared" si="24"/>
        <v>0.12022589073096616</v>
      </c>
    </row>
    <row r="157" spans="2:13" x14ac:dyDescent="0.35">
      <c r="B157" s="13">
        <v>148</v>
      </c>
      <c r="C157" s="15" t="s">
        <v>187</v>
      </c>
      <c r="D157" s="16" t="s">
        <v>207</v>
      </c>
      <c r="E157" s="8">
        <v>432288</v>
      </c>
      <c r="F157" s="28">
        <f t="shared" si="18"/>
        <v>399851.78175626846</v>
      </c>
      <c r="G157" s="28">
        <f t="shared" si="19"/>
        <v>15124.478392325249</v>
      </c>
      <c r="H157" s="36">
        <f t="shared" si="17"/>
        <v>1.0446994597442192</v>
      </c>
      <c r="I157" s="33">
        <f t="shared" si="20"/>
        <v>374035.76151414862</v>
      </c>
      <c r="J157" s="28">
        <f t="shared" si="21"/>
        <v>58252.238485851383</v>
      </c>
      <c r="K157" s="15">
        <f t="shared" si="22"/>
        <v>58252.238485851383</v>
      </c>
      <c r="L157" s="15">
        <f t="shared" si="23"/>
        <v>3393323288.612505</v>
      </c>
      <c r="M157" s="39">
        <f t="shared" si="24"/>
        <v>0.13475330910377198</v>
      </c>
    </row>
    <row r="158" spans="2:13" x14ac:dyDescent="0.35">
      <c r="B158" s="13">
        <v>149</v>
      </c>
      <c r="C158" s="15" t="s">
        <v>188</v>
      </c>
      <c r="D158" s="16" t="s">
        <v>207</v>
      </c>
      <c r="E158" s="8">
        <v>438201</v>
      </c>
      <c r="F158" s="28">
        <f t="shared" si="18"/>
        <v>438147.38123362011</v>
      </c>
      <c r="G158" s="28">
        <f t="shared" si="19"/>
        <v>26710.038934838445</v>
      </c>
      <c r="H158" s="36">
        <f t="shared" si="17"/>
        <v>0.97500528610385251</v>
      </c>
      <c r="I158" s="33">
        <f t="shared" si="20"/>
        <v>394181.05118135817</v>
      </c>
      <c r="J158" s="28">
        <f t="shared" si="21"/>
        <v>44019.948818641831</v>
      </c>
      <c r="K158" s="15">
        <f t="shared" si="22"/>
        <v>44019.948818641831</v>
      </c>
      <c r="L158" s="15">
        <f t="shared" si="23"/>
        <v>1937755893.9958463</v>
      </c>
      <c r="M158" s="39">
        <f t="shared" si="24"/>
        <v>0.1004560665508336</v>
      </c>
    </row>
    <row r="159" spans="2:13" x14ac:dyDescent="0.35">
      <c r="B159" s="13">
        <v>150</v>
      </c>
      <c r="C159" s="15" t="s">
        <v>189</v>
      </c>
      <c r="D159" s="16" t="s">
        <v>207</v>
      </c>
      <c r="E159" s="8">
        <v>442477</v>
      </c>
      <c r="F159" s="28">
        <f t="shared" si="18"/>
        <v>474437.80897852918</v>
      </c>
      <c r="G159" s="28">
        <f t="shared" si="19"/>
        <v>31500.233339873761</v>
      </c>
      <c r="H159" s="36">
        <f t="shared" si="17"/>
        <v>0.92340433048104731</v>
      </c>
      <c r="I159" s="33">
        <f t="shared" si="20"/>
        <v>424960.70941885503</v>
      </c>
      <c r="J159" s="28">
        <f t="shared" si="21"/>
        <v>17516.290581144975</v>
      </c>
      <c r="K159" s="15">
        <f t="shared" si="22"/>
        <v>17516.290581144975</v>
      </c>
      <c r="L159" s="15">
        <f t="shared" si="23"/>
        <v>306820435.72310817</v>
      </c>
      <c r="M159" s="39">
        <f t="shared" si="24"/>
        <v>3.9586895095439931E-2</v>
      </c>
    </row>
    <row r="160" spans="2:13" x14ac:dyDescent="0.35">
      <c r="B160" s="13">
        <v>151</v>
      </c>
      <c r="C160" s="15" t="s">
        <v>190</v>
      </c>
      <c r="D160" s="16" t="s">
        <v>207</v>
      </c>
      <c r="E160" s="8">
        <v>437807</v>
      </c>
      <c r="F160" s="28">
        <f t="shared" si="18"/>
        <v>499379.33996762475</v>
      </c>
      <c r="G160" s="28">
        <f t="shared" si="19"/>
        <v>28220.882164484665</v>
      </c>
      <c r="H160" s="36">
        <f t="shared" si="17"/>
        <v>0.88253606320101707</v>
      </c>
      <c r="I160" s="33">
        <f t="shared" si="20"/>
        <v>449460.10695579933</v>
      </c>
      <c r="J160" s="28">
        <f t="shared" si="21"/>
        <v>-11653.106955799332</v>
      </c>
      <c r="K160" s="15">
        <f t="shared" si="22"/>
        <v>11653.106955799332</v>
      </c>
      <c r="L160" s="15">
        <f t="shared" si="23"/>
        <v>135794901.72329879</v>
      </c>
      <c r="M160" s="39">
        <f t="shared" si="24"/>
        <v>2.6616995515830792E-2</v>
      </c>
    </row>
    <row r="161" spans="2:13" x14ac:dyDescent="0.35">
      <c r="B161" s="13">
        <v>152</v>
      </c>
      <c r="C161" s="15" t="s">
        <v>191</v>
      </c>
      <c r="D161" s="16" t="s">
        <v>207</v>
      </c>
      <c r="E161" s="8">
        <v>432801</v>
      </c>
      <c r="F161" s="28">
        <f t="shared" si="18"/>
        <v>505371.84336451598</v>
      </c>
      <c r="G161" s="28">
        <f t="shared" si="19"/>
        <v>17106.692780687947</v>
      </c>
      <c r="H161" s="36">
        <f t="shared" si="17"/>
        <v>0.87610166970940095</v>
      </c>
      <c r="I161" s="33">
        <f t="shared" si="20"/>
        <v>472625.46318308118</v>
      </c>
      <c r="J161" s="28">
        <f t="shared" si="21"/>
        <v>-39824.463183081185</v>
      </c>
      <c r="K161" s="15">
        <f t="shared" si="22"/>
        <v>39824.463183081185</v>
      </c>
      <c r="L161" s="15">
        <f t="shared" si="23"/>
        <v>1585987867.8205888</v>
      </c>
      <c r="M161" s="39">
        <f t="shared" si="24"/>
        <v>9.2015645026423662E-2</v>
      </c>
    </row>
    <row r="162" spans="2:13" x14ac:dyDescent="0.35">
      <c r="B162" s="13">
        <v>153</v>
      </c>
      <c r="C162" s="15" t="s">
        <v>192</v>
      </c>
      <c r="D162" s="16" t="s">
        <v>207</v>
      </c>
      <c r="E162" s="8">
        <v>428235</v>
      </c>
      <c r="F162" s="28">
        <f t="shared" si="18"/>
        <v>493652.92466515937</v>
      </c>
      <c r="G162" s="28">
        <f t="shared" si="19"/>
        <v>2693.8870406656679</v>
      </c>
      <c r="H162" s="36">
        <f t="shared" si="17"/>
        <v>0.89437978240337945</v>
      </c>
      <c r="I162" s="33">
        <f t="shared" si="20"/>
        <v>481347.78137926845</v>
      </c>
      <c r="J162" s="28">
        <f t="shared" si="21"/>
        <v>-53112.781379268446</v>
      </c>
      <c r="K162" s="15">
        <f t="shared" si="22"/>
        <v>53112.781379268446</v>
      </c>
      <c r="L162" s="15">
        <f t="shared" si="23"/>
        <v>2820967545.8419652</v>
      </c>
      <c r="M162" s="39">
        <f t="shared" si="24"/>
        <v>0.1240271845581712</v>
      </c>
    </row>
    <row r="163" spans="2:13" x14ac:dyDescent="0.35">
      <c r="B163" s="13">
        <v>154</v>
      </c>
      <c r="C163" s="15" t="s">
        <v>193</v>
      </c>
      <c r="D163" s="16" t="s">
        <v>207</v>
      </c>
      <c r="E163" s="8">
        <v>434379</v>
      </c>
      <c r="F163" s="28">
        <f t="shared" si="18"/>
        <v>471410.65795932611</v>
      </c>
      <c r="G163" s="28">
        <f t="shared" si="19"/>
        <v>-9774.1898325837956</v>
      </c>
      <c r="H163" s="36">
        <f t="shared" si="17"/>
        <v>0.94717693563513206</v>
      </c>
      <c r="I163" s="33">
        <f t="shared" si="20"/>
        <v>482900.20972662367</v>
      </c>
      <c r="J163" s="28">
        <f t="shared" si="21"/>
        <v>-48521.209726623667</v>
      </c>
      <c r="K163" s="15">
        <f t="shared" si="22"/>
        <v>48521.209726623667</v>
      </c>
      <c r="L163" s="15">
        <f t="shared" si="23"/>
        <v>2354307793.3349991</v>
      </c>
      <c r="M163" s="39">
        <f t="shared" si="24"/>
        <v>0.11170247577950054</v>
      </c>
    </row>
    <row r="164" spans="2:13" x14ac:dyDescent="0.35">
      <c r="B164" s="13">
        <v>155</v>
      </c>
      <c r="C164" s="15" t="s">
        <v>194</v>
      </c>
      <c r="D164" s="16" t="s">
        <v>207</v>
      </c>
      <c r="E164" s="8">
        <v>430230</v>
      </c>
      <c r="F164" s="28">
        <f t="shared" si="18"/>
        <v>440219.07356387906</v>
      </c>
      <c r="G164" s="28">
        <f t="shared" si="19"/>
        <v>-20482.887114015422</v>
      </c>
      <c r="H164" s="36">
        <f t="shared" si="17"/>
        <v>1.0022985015051116</v>
      </c>
      <c r="I164" s="33">
        <f t="shared" si="20"/>
        <v>474233.67106817791</v>
      </c>
      <c r="J164" s="28">
        <f t="shared" si="21"/>
        <v>-44003.671068177908</v>
      </c>
      <c r="K164" s="15">
        <f t="shared" si="22"/>
        <v>44003.671068177908</v>
      </c>
      <c r="L164" s="15">
        <f t="shared" si="23"/>
        <v>1936323067.4763975</v>
      </c>
      <c r="M164" s="39">
        <f t="shared" si="24"/>
        <v>0.10227941117118264</v>
      </c>
    </row>
    <row r="165" spans="2:13" x14ac:dyDescent="0.35">
      <c r="B165" s="13">
        <v>156</v>
      </c>
      <c r="C165" s="15" t="s">
        <v>195</v>
      </c>
      <c r="D165" s="16" t="s">
        <v>207</v>
      </c>
      <c r="E165" s="8">
        <v>427580</v>
      </c>
      <c r="F165" s="28">
        <f t="shared" si="18"/>
        <v>407339.32153083268</v>
      </c>
      <c r="G165" s="28">
        <f t="shared" si="19"/>
        <v>-26681.319573530905</v>
      </c>
      <c r="H165" s="36">
        <f t="shared" si="17"/>
        <v>1.0661643502015612</v>
      </c>
      <c r="I165" s="33">
        <f t="shared" si="20"/>
        <v>454422.65220585989</v>
      </c>
      <c r="J165" s="28">
        <f t="shared" si="21"/>
        <v>-26842.652205859893</v>
      </c>
      <c r="K165" s="15">
        <f t="shared" si="22"/>
        <v>26842.652205859893</v>
      </c>
      <c r="L165" s="15">
        <f t="shared" si="23"/>
        <v>720527977.44475496</v>
      </c>
      <c r="M165" s="39">
        <f t="shared" si="24"/>
        <v>6.2778081776181979E-2</v>
      </c>
    </row>
    <row r="166" spans="2:13" x14ac:dyDescent="0.35">
      <c r="B166" s="13">
        <v>157</v>
      </c>
      <c r="C166" s="15" t="s">
        <v>183</v>
      </c>
      <c r="D166" s="16" t="s">
        <v>208</v>
      </c>
      <c r="E166" s="8">
        <v>417897</v>
      </c>
      <c r="F166" s="28">
        <f t="shared" si="18"/>
        <v>378897.44922004221</v>
      </c>
      <c r="G166" s="28">
        <f t="shared" si="19"/>
        <v>-27561.595942160686</v>
      </c>
      <c r="H166" s="36">
        <f t="shared" si="17"/>
        <v>1.1055033901958093</v>
      </c>
      <c r="I166" s="33">
        <f t="shared" si="20"/>
        <v>421798.6585972046</v>
      </c>
      <c r="J166" s="28">
        <f t="shared" si="21"/>
        <v>-3901.6585972046014</v>
      </c>
      <c r="K166" s="15">
        <f t="shared" si="22"/>
        <v>3901.6585972046014</v>
      </c>
      <c r="L166" s="15">
        <f t="shared" si="23"/>
        <v>15222939.809140578</v>
      </c>
      <c r="M166" s="39">
        <f t="shared" si="24"/>
        <v>9.3364120757138749E-3</v>
      </c>
    </row>
    <row r="167" spans="2:13" x14ac:dyDescent="0.35">
      <c r="B167" s="13">
        <v>158</v>
      </c>
      <c r="C167" s="15" t="s">
        <v>185</v>
      </c>
      <c r="D167" s="16" t="s">
        <v>208</v>
      </c>
      <c r="E167" s="8">
        <v>424750</v>
      </c>
      <c r="F167" s="28">
        <f t="shared" si="18"/>
        <v>365360.85438577062</v>
      </c>
      <c r="G167" s="28">
        <f t="shared" si="19"/>
        <v>-20549.095388216134</v>
      </c>
      <c r="H167" s="36">
        <f t="shared" si="17"/>
        <v>1.1410609310700788</v>
      </c>
      <c r="I167" s="33">
        <f t="shared" si="20"/>
        <v>393345.98672794772</v>
      </c>
      <c r="J167" s="28">
        <f t="shared" si="21"/>
        <v>31404.013272052282</v>
      </c>
      <c r="K167" s="15">
        <f t="shared" si="22"/>
        <v>31404.013272052282</v>
      </c>
      <c r="L167" s="15">
        <f t="shared" si="23"/>
        <v>986212049.59123588</v>
      </c>
      <c r="M167" s="39">
        <f t="shared" si="24"/>
        <v>7.3935287279699308E-2</v>
      </c>
    </row>
    <row r="168" spans="2:13" x14ac:dyDescent="0.35">
      <c r="B168" s="13">
        <v>159</v>
      </c>
      <c r="C168" s="15" t="s">
        <v>186</v>
      </c>
      <c r="D168" s="16" t="s">
        <v>208</v>
      </c>
      <c r="E168" s="8">
        <v>430723</v>
      </c>
      <c r="F168" s="28">
        <f t="shared" si="18"/>
        <v>367974.3330561085</v>
      </c>
      <c r="G168" s="28">
        <f t="shared" si="19"/>
        <v>-8967.8083589391281</v>
      </c>
      <c r="H168" s="36">
        <f t="shared" si="17"/>
        <v>1.1358661711603495</v>
      </c>
      <c r="I168" s="33">
        <f t="shared" si="20"/>
        <v>379709.38709490083</v>
      </c>
      <c r="J168" s="28">
        <f t="shared" si="21"/>
        <v>51013.612905099173</v>
      </c>
      <c r="K168" s="15">
        <f t="shared" si="22"/>
        <v>51013.612905099173</v>
      </c>
      <c r="L168" s="15">
        <f t="shared" si="23"/>
        <v>2602388701.6313009</v>
      </c>
      <c r="M168" s="39">
        <f t="shared" si="24"/>
        <v>0.11843716937590788</v>
      </c>
    </row>
    <row r="169" spans="2:13" x14ac:dyDescent="0.35">
      <c r="B169" s="13">
        <v>160</v>
      </c>
      <c r="C169" s="15" t="s">
        <v>187</v>
      </c>
      <c r="D169" s="16" t="s">
        <v>208</v>
      </c>
      <c r="E169" s="8">
        <v>438466</v>
      </c>
      <c r="F169" s="28">
        <f t="shared" si="18"/>
        <v>389355.96013180772</v>
      </c>
      <c r="G169" s="28">
        <f t="shared" si="19"/>
        <v>6206.9093583800441</v>
      </c>
      <c r="H169" s="36">
        <f t="shared" si="17"/>
        <v>1.0854154652104966</v>
      </c>
      <c r="I169" s="33">
        <f t="shared" si="20"/>
        <v>375053.92239578255</v>
      </c>
      <c r="J169" s="28">
        <f t="shared" si="21"/>
        <v>63412.077604217455</v>
      </c>
      <c r="K169" s="15">
        <f t="shared" si="22"/>
        <v>63412.077604217455</v>
      </c>
      <c r="L169" s="15">
        <f t="shared" si="23"/>
        <v>4021091586.0832968</v>
      </c>
      <c r="M169" s="39">
        <f t="shared" si="24"/>
        <v>0.14462256504316745</v>
      </c>
    </row>
    <row r="170" spans="2:13" x14ac:dyDescent="0.35">
      <c r="B170" s="13">
        <v>161</v>
      </c>
      <c r="C170" s="15" t="s">
        <v>188</v>
      </c>
      <c r="D170" s="16" t="s">
        <v>208</v>
      </c>
      <c r="E170" s="15"/>
      <c r="F170" s="15"/>
      <c r="G170" s="15"/>
      <c r="H170" s="15"/>
      <c r="I170" s="34">
        <f>($F$169+(B170-$B$169)*$G$169)*H158</f>
        <v>385675.8887393414</v>
      </c>
      <c r="J170" s="15"/>
      <c r="K170" s="15"/>
      <c r="L170" s="15"/>
      <c r="M170" s="31"/>
    </row>
    <row r="171" spans="2:13" x14ac:dyDescent="0.35">
      <c r="B171" s="13">
        <v>162</v>
      </c>
      <c r="C171" s="15" t="s">
        <v>189</v>
      </c>
      <c r="D171" s="16" t="s">
        <v>208</v>
      </c>
      <c r="E171" s="15"/>
      <c r="F171" s="15"/>
      <c r="G171" s="15"/>
      <c r="H171" s="15"/>
      <c r="I171" s="34">
        <f>($F$169+(B171-$B$169)*$G$169)*H159</f>
        <v>370995.95364518021</v>
      </c>
      <c r="J171" s="15"/>
      <c r="K171" s="15"/>
      <c r="L171" s="15"/>
      <c r="M171" s="31"/>
    </row>
    <row r="172" spans="2:13" x14ac:dyDescent="0.35">
      <c r="B172" s="13">
        <v>163</v>
      </c>
      <c r="C172" s="15" t="s">
        <v>190</v>
      </c>
      <c r="D172" s="16" t="s">
        <v>208</v>
      </c>
      <c r="E172" s="15"/>
      <c r="F172" s="15"/>
      <c r="G172" s="15"/>
      <c r="H172" s="15"/>
      <c r="I172" s="34">
        <f t="shared" ref="I172:I177" si="25">($F$169+(B172-$B$169)*$G$169)*H160</f>
        <v>360054.1402879486</v>
      </c>
      <c r="J172" s="15"/>
      <c r="K172" s="15"/>
      <c r="L172" s="15"/>
      <c r="M172" s="31"/>
    </row>
    <row r="173" spans="2:13" x14ac:dyDescent="0.35">
      <c r="B173" s="13">
        <v>164</v>
      </c>
      <c r="C173" s="15" t="s">
        <v>191</v>
      </c>
      <c r="D173" s="16" t="s">
        <v>208</v>
      </c>
      <c r="E173" s="15"/>
      <c r="F173" s="15"/>
      <c r="G173" s="15"/>
      <c r="H173" s="15"/>
      <c r="I173" s="34">
        <f t="shared" si="25"/>
        <v>362866.94139323034</v>
      </c>
      <c r="J173" s="15"/>
      <c r="K173" s="15"/>
      <c r="L173" s="15"/>
      <c r="M173" s="31"/>
    </row>
    <row r="174" spans="2:13" x14ac:dyDescent="0.35">
      <c r="B174" s="13">
        <v>165</v>
      </c>
      <c r="C174" s="15" t="s">
        <v>192</v>
      </c>
      <c r="D174" s="16" t="s">
        <v>208</v>
      </c>
      <c r="E174" s="15"/>
      <c r="F174" s="15"/>
      <c r="G174" s="15"/>
      <c r="H174" s="15"/>
      <c r="I174" s="34">
        <f t="shared" si="25"/>
        <v>375988.77010687231</v>
      </c>
      <c r="J174" s="15"/>
      <c r="K174" s="15"/>
      <c r="L174" s="15"/>
      <c r="M174" s="31"/>
    </row>
    <row r="175" spans="2:13" x14ac:dyDescent="0.35">
      <c r="B175" s="13">
        <v>166</v>
      </c>
      <c r="C175" s="15" t="s">
        <v>193</v>
      </c>
      <c r="D175" s="16" t="s">
        <v>208</v>
      </c>
      <c r="E175" s="15"/>
      <c r="F175" s="15"/>
      <c r="G175" s="15"/>
      <c r="H175" s="15"/>
      <c r="I175" s="34">
        <f t="shared" si="25"/>
        <v>404063.23350393289</v>
      </c>
      <c r="J175" s="15"/>
      <c r="K175" s="15"/>
      <c r="L175" s="15"/>
      <c r="M175" s="31"/>
    </row>
    <row r="176" spans="2:13" x14ac:dyDescent="0.35">
      <c r="B176" s="13">
        <v>167</v>
      </c>
      <c r="C176" s="15" t="s">
        <v>194</v>
      </c>
      <c r="D176" s="16" t="s">
        <v>208</v>
      </c>
      <c r="E176" s="15"/>
      <c r="F176" s="15"/>
      <c r="G176" s="15"/>
      <c r="H176" s="15"/>
      <c r="I176" s="34">
        <f t="shared" si="25"/>
        <v>433799.12703437149</v>
      </c>
      <c r="J176" s="15"/>
      <c r="K176" s="15"/>
      <c r="L176" s="15"/>
      <c r="M176" s="31"/>
    </row>
    <row r="177" spans="2:13" x14ac:dyDescent="0.35">
      <c r="B177" s="18">
        <v>168</v>
      </c>
      <c r="C177" s="20" t="s">
        <v>195</v>
      </c>
      <c r="D177" s="21" t="s">
        <v>208</v>
      </c>
      <c r="E177" s="20"/>
      <c r="F177" s="20"/>
      <c r="G177" s="20"/>
      <c r="H177" s="20"/>
      <c r="I177" s="34">
        <f t="shared" si="25"/>
        <v>468058.12809373171</v>
      </c>
      <c r="J177" s="20"/>
      <c r="K177" s="20"/>
      <c r="L177" s="20"/>
      <c r="M177" s="32"/>
    </row>
  </sheetData>
  <mergeCells count="2">
    <mergeCell ref="B1:M1"/>
    <mergeCell ref="B2:M2"/>
  </mergeCells>
  <pageMargins left="0.7" right="0.7" top="0.75" bottom="0.75" header="0.3" footer="0.3"/>
  <ignoredErrors>
    <ignoredError sqref="D10:D177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CD19-D4FF-4020-9817-3A53E11D466E}">
  <dimension ref="B1:O177"/>
  <sheetViews>
    <sheetView showGridLines="0" topLeftCell="A6" zoomScaleNormal="100" workbookViewId="0">
      <selection activeCell="M5" sqref="M5"/>
    </sheetView>
  </sheetViews>
  <sheetFormatPr defaultRowHeight="14.5" x14ac:dyDescent="0.35"/>
  <cols>
    <col min="3" max="3" width="10.54296875" customWidth="1"/>
    <col min="5" max="5" width="15.7265625" bestFit="1" customWidth="1"/>
    <col min="6" max="6" width="11.453125" bestFit="1" customWidth="1"/>
    <col min="7" max="7" width="10.453125" bestFit="1" customWidth="1"/>
    <col min="8" max="8" width="11.81640625" bestFit="1" customWidth="1"/>
    <col min="9" max="9" width="12.26953125" style="6" customWidth="1"/>
    <col min="10" max="10" width="11.08984375" bestFit="1" customWidth="1"/>
    <col min="12" max="12" width="11.81640625" bestFit="1" customWidth="1"/>
    <col min="13" max="13" width="10.6328125" bestFit="1" customWidth="1"/>
  </cols>
  <sheetData>
    <row r="1" spans="2:13" ht="14.5" customHeight="1" x14ac:dyDescent="0.35">
      <c r="B1" s="57" t="s">
        <v>217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 ht="14.5" customHeight="1" x14ac:dyDescent="0.35">
      <c r="B2" s="58" t="s">
        <v>176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2:13" x14ac:dyDescent="0.35">
      <c r="D3" s="7"/>
    </row>
    <row r="4" spans="2:13" x14ac:dyDescent="0.35">
      <c r="D4" s="7" t="s">
        <v>173</v>
      </c>
      <c r="E4" s="35">
        <v>0.53107427881279401</v>
      </c>
      <c r="G4" s="7" t="s">
        <v>212</v>
      </c>
      <c r="H4" s="35">
        <f>AVERAGE(K23:K169)</f>
        <v>8772.724796698556</v>
      </c>
      <c r="J4" s="23"/>
      <c r="K4" s="5" t="s">
        <v>215</v>
      </c>
    </row>
    <row r="5" spans="2:13" x14ac:dyDescent="0.35">
      <c r="D5" s="7" t="s">
        <v>174</v>
      </c>
      <c r="E5" s="35">
        <v>0.12714540894373799</v>
      </c>
      <c r="G5" s="7" t="s">
        <v>213</v>
      </c>
      <c r="H5" s="35">
        <f>AVERAGE(L23:L169)</f>
        <v>122753553.38558008</v>
      </c>
      <c r="J5" s="37"/>
      <c r="K5" s="5" t="s">
        <v>216</v>
      </c>
    </row>
    <row r="6" spans="2:13" x14ac:dyDescent="0.35">
      <c r="D6" s="7" t="s">
        <v>175</v>
      </c>
      <c r="E6" s="35">
        <v>1</v>
      </c>
      <c r="G6" s="7" t="s">
        <v>214</v>
      </c>
      <c r="H6" s="54">
        <f>AVERAGE(M23:M169)</f>
        <v>3.2700571066972148E-2</v>
      </c>
    </row>
    <row r="7" spans="2:13" x14ac:dyDescent="0.35">
      <c r="G7" s="38" t="s">
        <v>219</v>
      </c>
      <c r="H7" s="55">
        <f>SQRT(SUMSQ(J23:J169)/COUNT(J23:J169))</f>
        <v>11079.420263965983</v>
      </c>
    </row>
    <row r="9" spans="2:13" x14ac:dyDescent="0.35">
      <c r="B9" s="29" t="s">
        <v>182</v>
      </c>
      <c r="C9" s="10" t="s">
        <v>169</v>
      </c>
      <c r="D9" s="24" t="s">
        <v>170</v>
      </c>
      <c r="E9" s="24" t="s">
        <v>171</v>
      </c>
      <c r="F9" s="24" t="s">
        <v>177</v>
      </c>
      <c r="G9" s="24" t="s">
        <v>178</v>
      </c>
      <c r="H9" s="24" t="s">
        <v>179</v>
      </c>
      <c r="I9" s="24" t="s">
        <v>180</v>
      </c>
      <c r="J9" s="24" t="s">
        <v>181</v>
      </c>
      <c r="K9" s="24" t="s">
        <v>209</v>
      </c>
      <c r="L9" s="24" t="s">
        <v>210</v>
      </c>
      <c r="M9" s="25" t="s">
        <v>211</v>
      </c>
    </row>
    <row r="10" spans="2:13" x14ac:dyDescent="0.35">
      <c r="B10" s="13">
        <v>1</v>
      </c>
      <c r="C10" s="15" t="s">
        <v>183</v>
      </c>
      <c r="D10" s="16" t="s">
        <v>184</v>
      </c>
      <c r="E10" s="8">
        <v>158759</v>
      </c>
      <c r="F10" s="15"/>
      <c r="G10" s="15"/>
      <c r="H10" s="53">
        <f>E10/AVERAGE($E$10:$E$21)</f>
        <v>0.87356414600762544</v>
      </c>
      <c r="I10" s="16"/>
      <c r="J10" s="15"/>
      <c r="K10" s="15"/>
      <c r="L10" s="15"/>
      <c r="M10" s="30"/>
    </row>
    <row r="11" spans="2:13" x14ac:dyDescent="0.35">
      <c r="B11" s="13">
        <v>2</v>
      </c>
      <c r="C11" s="15" t="s">
        <v>185</v>
      </c>
      <c r="D11" s="16" t="s">
        <v>184</v>
      </c>
      <c r="E11" s="8">
        <v>158757</v>
      </c>
      <c r="F11" s="15"/>
      <c r="G11" s="15"/>
      <c r="H11" s="53">
        <f t="shared" ref="H11:H21" si="0">E11/AVERAGE($E$10:$E$21)</f>
        <v>0.87355314109897764</v>
      </c>
      <c r="I11" s="16"/>
      <c r="J11" s="15"/>
      <c r="K11" s="15"/>
      <c r="L11" s="15"/>
      <c r="M11" s="30"/>
    </row>
    <row r="12" spans="2:13" x14ac:dyDescent="0.35">
      <c r="B12" s="13">
        <v>3</v>
      </c>
      <c r="C12" s="15" t="s">
        <v>186</v>
      </c>
      <c r="D12" s="16" t="s">
        <v>184</v>
      </c>
      <c r="E12" s="8">
        <v>170250</v>
      </c>
      <c r="F12" s="15"/>
      <c r="G12" s="15"/>
      <c r="H12" s="53">
        <f t="shared" si="0"/>
        <v>0.9367928486435303</v>
      </c>
      <c r="I12" s="16"/>
      <c r="J12" s="15"/>
      <c r="K12" s="15"/>
      <c r="L12" s="15"/>
      <c r="M12" s="30"/>
    </row>
    <row r="13" spans="2:13" x14ac:dyDescent="0.35">
      <c r="B13" s="13">
        <v>4</v>
      </c>
      <c r="C13" s="15" t="s">
        <v>187</v>
      </c>
      <c r="D13" s="16" t="s">
        <v>184</v>
      </c>
      <c r="E13" s="8">
        <v>177836</v>
      </c>
      <c r="F13" s="15"/>
      <c r="G13" s="15"/>
      <c r="H13" s="53">
        <f t="shared" si="0"/>
        <v>0.97853446714461589</v>
      </c>
      <c r="I13" s="16"/>
      <c r="J13" s="15"/>
      <c r="K13" s="15"/>
      <c r="L13" s="15"/>
      <c r="M13" s="30"/>
    </row>
    <row r="14" spans="2:13" x14ac:dyDescent="0.35">
      <c r="B14" s="13">
        <v>5</v>
      </c>
      <c r="C14" s="15" t="s">
        <v>188</v>
      </c>
      <c r="D14" s="16" t="s">
        <v>184</v>
      </c>
      <c r="E14" s="8">
        <v>185691</v>
      </c>
      <c r="F14" s="15"/>
      <c r="G14" s="15"/>
      <c r="H14" s="53">
        <f t="shared" si="0"/>
        <v>1.0217562458588298</v>
      </c>
      <c r="I14" s="16"/>
      <c r="J14" s="15"/>
      <c r="K14" s="15"/>
      <c r="L14" s="15"/>
      <c r="M14" s="30"/>
    </row>
    <row r="15" spans="2:13" x14ac:dyDescent="0.35">
      <c r="B15" s="13">
        <v>6</v>
      </c>
      <c r="C15" s="15" t="s">
        <v>189</v>
      </c>
      <c r="D15" s="16" t="s">
        <v>184</v>
      </c>
      <c r="E15" s="8">
        <v>193355</v>
      </c>
      <c r="F15" s="15"/>
      <c r="G15" s="15"/>
      <c r="H15" s="53">
        <f t="shared" si="0"/>
        <v>1.0639270557971794</v>
      </c>
      <c r="I15" s="16"/>
      <c r="J15" s="15"/>
      <c r="K15" s="15"/>
      <c r="L15" s="15"/>
      <c r="M15" s="30"/>
    </row>
    <row r="16" spans="2:13" x14ac:dyDescent="0.35">
      <c r="B16" s="13">
        <v>7</v>
      </c>
      <c r="C16" s="15" t="s">
        <v>190</v>
      </c>
      <c r="D16" s="16" t="s">
        <v>184</v>
      </c>
      <c r="E16" s="8">
        <v>191706</v>
      </c>
      <c r="F16" s="15"/>
      <c r="G16" s="15"/>
      <c r="H16" s="53">
        <f t="shared" si="0"/>
        <v>1.0548535086170727</v>
      </c>
      <c r="I16" s="16"/>
      <c r="J16" s="15"/>
      <c r="K16" s="15"/>
      <c r="L16" s="15"/>
      <c r="M16" s="30"/>
    </row>
    <row r="17" spans="2:15" x14ac:dyDescent="0.35">
      <c r="B17" s="13">
        <v>8</v>
      </c>
      <c r="C17" s="15" t="s">
        <v>191</v>
      </c>
      <c r="D17" s="16" t="s">
        <v>184</v>
      </c>
      <c r="E17" s="8">
        <v>190213</v>
      </c>
      <c r="F17" s="15"/>
      <c r="G17" s="15"/>
      <c r="H17" s="53">
        <f t="shared" si="0"/>
        <v>1.0466383443114939</v>
      </c>
      <c r="I17" s="16"/>
      <c r="J17" s="15"/>
      <c r="K17" s="15"/>
      <c r="L17" s="15"/>
      <c r="M17" s="30"/>
    </row>
    <row r="18" spans="2:15" x14ac:dyDescent="0.35">
      <c r="B18" s="13">
        <v>9</v>
      </c>
      <c r="C18" s="15" t="s">
        <v>192</v>
      </c>
      <c r="D18" s="16" t="s">
        <v>184</v>
      </c>
      <c r="E18" s="8">
        <v>187140</v>
      </c>
      <c r="F18" s="15"/>
      <c r="G18" s="15"/>
      <c r="H18" s="53">
        <f t="shared" si="0"/>
        <v>1.0297293021741571</v>
      </c>
      <c r="I18" s="16"/>
      <c r="J18" s="15"/>
      <c r="K18" s="15"/>
      <c r="L18" s="15"/>
      <c r="M18" s="30"/>
    </row>
    <row r="19" spans="2:15" x14ac:dyDescent="0.35">
      <c r="B19" s="13">
        <v>10</v>
      </c>
      <c r="C19" s="15" t="s">
        <v>193</v>
      </c>
      <c r="D19" s="16" t="s">
        <v>184</v>
      </c>
      <c r="E19" s="8">
        <v>184897</v>
      </c>
      <c r="F19" s="15"/>
      <c r="G19" s="15"/>
      <c r="H19" s="53">
        <f t="shared" si="0"/>
        <v>1.0173872971256555</v>
      </c>
      <c r="I19" s="16"/>
      <c r="J19" s="15"/>
      <c r="K19" s="15"/>
      <c r="L19" s="15"/>
      <c r="M19" s="30"/>
    </row>
    <row r="20" spans="2:15" x14ac:dyDescent="0.35">
      <c r="B20" s="13">
        <v>11</v>
      </c>
      <c r="C20" s="15" t="s">
        <v>194</v>
      </c>
      <c r="D20" s="16" t="s">
        <v>184</v>
      </c>
      <c r="E20" s="8">
        <v>189334</v>
      </c>
      <c r="F20" s="15"/>
      <c r="G20" s="15"/>
      <c r="H20" s="53">
        <f t="shared" si="0"/>
        <v>1.041801686960788</v>
      </c>
      <c r="I20" s="16"/>
      <c r="J20" s="15"/>
      <c r="K20" s="15"/>
      <c r="L20" s="15"/>
      <c r="M20" s="30"/>
    </row>
    <row r="21" spans="2:15" x14ac:dyDescent="0.35">
      <c r="B21" s="13">
        <v>12</v>
      </c>
      <c r="C21" s="15" t="s">
        <v>195</v>
      </c>
      <c r="D21" s="16" t="s">
        <v>184</v>
      </c>
      <c r="E21" s="8">
        <v>192907</v>
      </c>
      <c r="F21" s="15"/>
      <c r="G21" s="15"/>
      <c r="H21" s="53">
        <f t="shared" si="0"/>
        <v>1.0614619562600733</v>
      </c>
      <c r="I21" s="16"/>
      <c r="J21" s="15"/>
      <c r="K21" s="15"/>
      <c r="L21" s="15"/>
      <c r="M21" s="30"/>
    </row>
    <row r="22" spans="2:15" x14ac:dyDescent="0.35">
      <c r="B22" s="13">
        <v>13</v>
      </c>
      <c r="C22" s="15" t="s">
        <v>183</v>
      </c>
      <c r="D22" s="16" t="s">
        <v>196</v>
      </c>
      <c r="E22" s="8">
        <v>179267</v>
      </c>
      <c r="F22" s="27">
        <f>E22/H10</f>
        <v>205213.32156234712</v>
      </c>
      <c r="G22" s="27">
        <f>F22-E21/H21</f>
        <v>23476.238229013747</v>
      </c>
      <c r="H22" s="52">
        <f>$E$6*E22/F22+(1-$E$6)*H10</f>
        <v>0.87356414600762544</v>
      </c>
      <c r="I22" s="16"/>
      <c r="J22" s="15"/>
      <c r="K22" s="15"/>
      <c r="L22" s="15"/>
      <c r="M22" s="30"/>
    </row>
    <row r="23" spans="2:15" x14ac:dyDescent="0.35">
      <c r="B23" s="13">
        <v>14</v>
      </c>
      <c r="C23" s="15" t="s">
        <v>185</v>
      </c>
      <c r="D23" s="16" t="s">
        <v>196</v>
      </c>
      <c r="E23" s="8">
        <v>181059</v>
      </c>
      <c r="F23" s="28">
        <f>$E$4*(E23/H11)+(1-$E$4)*(F22+G22)</f>
        <v>217312.74803721497</v>
      </c>
      <c r="G23" s="28">
        <f>$E$5*(F23-F22)+(1-$E$5)*G22</f>
        <v>22029.72884605694</v>
      </c>
      <c r="H23" s="52">
        <f t="shared" ref="H23:H86" si="1">$E$6*E23/F23+(1-$E$6)*H11</f>
        <v>0.83317247439617992</v>
      </c>
      <c r="I23" s="33">
        <f>(F22+G22)*H11</f>
        <v>199772.48329228573</v>
      </c>
      <c r="J23" s="28">
        <f>E23-I23</f>
        <v>-18713.483292285731</v>
      </c>
      <c r="K23" s="15">
        <f>ABS(J23)</f>
        <v>18713.483292285731</v>
      </c>
      <c r="L23" s="15">
        <f>K23^2</f>
        <v>350194456.93065721</v>
      </c>
      <c r="M23" s="39">
        <f>(K23/E23)</f>
        <v>0.10335571991608111</v>
      </c>
    </row>
    <row r="24" spans="2:15" x14ac:dyDescent="0.35">
      <c r="B24" s="13">
        <v>15</v>
      </c>
      <c r="C24" s="15" t="s">
        <v>186</v>
      </c>
      <c r="D24" s="16" t="s">
        <v>196</v>
      </c>
      <c r="E24" s="8">
        <v>192770</v>
      </c>
      <c r="F24" s="28">
        <f t="shared" ref="F24:F86" si="2">$E$4*(E24/H12)+(1-$E$4)*(F23+G23)</f>
        <v>221516.47621110704</v>
      </c>
      <c r="G24" s="28">
        <f t="shared" ref="G24:G87" si="3">$E$5*(F24-F23)+(1-$E$5)*G23</f>
        <v>19763.234700763187</v>
      </c>
      <c r="H24" s="52">
        <f t="shared" si="1"/>
        <v>0.87022872202196189</v>
      </c>
      <c r="I24" s="33">
        <f t="shared" ref="I24:I87" si="4">(F23+G23)*H12</f>
        <v>224214.3207208786</v>
      </c>
      <c r="J24" s="28">
        <f t="shared" ref="J24:J87" si="5">E24-I24</f>
        <v>-31444.320720878604</v>
      </c>
      <c r="K24" s="15">
        <f t="shared" ref="K24:K87" si="6">ABS(J24)</f>
        <v>31444.320720878604</v>
      </c>
      <c r="L24" s="15">
        <f t="shared" ref="L24:L87" si="7">K24^2</f>
        <v>988745305.59747553</v>
      </c>
      <c r="M24" s="39">
        <f t="shared" ref="M24:M87" si="8">(K24/E24)</f>
        <v>0.1631183312801712</v>
      </c>
    </row>
    <row r="25" spans="2:15" x14ac:dyDescent="0.35">
      <c r="B25" s="13">
        <v>16</v>
      </c>
      <c r="C25" s="15" t="s">
        <v>187</v>
      </c>
      <c r="D25" s="16" t="s">
        <v>196</v>
      </c>
      <c r="E25" s="8">
        <v>199314</v>
      </c>
      <c r="F25" s="28">
        <f t="shared" si="2"/>
        <v>221314.7820275852</v>
      </c>
      <c r="G25" s="28">
        <f t="shared" si="3"/>
        <v>17224.785653238119</v>
      </c>
      <c r="H25" s="52">
        <f t="shared" si="1"/>
        <v>0.90059054426449037</v>
      </c>
      <c r="I25" s="33">
        <f>(F24+G24)*H13</f>
        <v>236100.51334995389</v>
      </c>
      <c r="J25" s="28">
        <f t="shared" si="5"/>
        <v>-36786.513349953893</v>
      </c>
      <c r="K25" s="15">
        <f t="shared" si="6"/>
        <v>36786.513349953893</v>
      </c>
      <c r="L25" s="15">
        <f t="shared" si="7"/>
        <v>1353247564.446336</v>
      </c>
      <c r="M25" s="39">
        <f t="shared" si="8"/>
        <v>0.18456562684986449</v>
      </c>
    </row>
    <row r="26" spans="2:15" x14ac:dyDescent="0.35">
      <c r="B26" s="13">
        <v>17</v>
      </c>
      <c r="C26" s="15" t="s">
        <v>188</v>
      </c>
      <c r="D26" s="16" t="s">
        <v>196</v>
      </c>
      <c r="E26" s="8">
        <v>208693</v>
      </c>
      <c r="F26" s="28">
        <f t="shared" si="2"/>
        <v>220328.88954806887</v>
      </c>
      <c r="G26" s="28">
        <f t="shared" si="3"/>
        <v>14909.381534906266</v>
      </c>
      <c r="H26" s="52">
        <f t="shared" si="1"/>
        <v>0.94718854358166105</v>
      </c>
      <c r="I26" s="33">
        <f t="shared" si="4"/>
        <v>243729.29316234629</v>
      </c>
      <c r="J26" s="28">
        <f t="shared" si="5"/>
        <v>-35036.293162346294</v>
      </c>
      <c r="K26" s="15">
        <f t="shared" si="6"/>
        <v>35036.293162346294</v>
      </c>
      <c r="L26" s="15">
        <f t="shared" si="7"/>
        <v>1227541838.5578737</v>
      </c>
      <c r="M26" s="39">
        <f t="shared" si="8"/>
        <v>0.16788437160013175</v>
      </c>
    </row>
    <row r="27" spans="2:15" x14ac:dyDescent="0.35">
      <c r="B27" s="13">
        <v>18</v>
      </c>
      <c r="C27" s="15" t="s">
        <v>189</v>
      </c>
      <c r="D27" s="16" t="s">
        <v>196</v>
      </c>
      <c r="E27" s="8">
        <v>218488</v>
      </c>
      <c r="F27" s="28">
        <f t="shared" si="2"/>
        <v>219370.65977645485</v>
      </c>
      <c r="G27" s="28">
        <f t="shared" si="3"/>
        <v>12891.887606378463</v>
      </c>
      <c r="H27" s="52">
        <f t="shared" si="1"/>
        <v>0.99597640004659549</v>
      </c>
      <c r="I27" s="33">
        <f t="shared" si="4"/>
        <v>250276.3611641285</v>
      </c>
      <c r="J27" s="28">
        <f t="shared" si="5"/>
        <v>-31788.361164128495</v>
      </c>
      <c r="K27" s="15">
        <f t="shared" si="6"/>
        <v>31788.361164128495</v>
      </c>
      <c r="L27" s="15">
        <f t="shared" si="7"/>
        <v>1010499905.5010728</v>
      </c>
      <c r="M27" s="39">
        <f t="shared" si="8"/>
        <v>0.14549248088741026</v>
      </c>
    </row>
    <row r="28" spans="2:15" x14ac:dyDescent="0.35">
      <c r="B28" s="13">
        <v>19</v>
      </c>
      <c r="C28" s="15" t="s">
        <v>190</v>
      </c>
      <c r="D28" s="16" t="s">
        <v>196</v>
      </c>
      <c r="E28" s="8">
        <v>219621</v>
      </c>
      <c r="F28" s="28">
        <f t="shared" si="2"/>
        <v>219483.7988652754</v>
      </c>
      <c r="G28" s="28">
        <f t="shared" si="3"/>
        <v>11267.128400324376</v>
      </c>
      <c r="H28" s="52">
        <f t="shared" si="1"/>
        <v>1.0006251082559803</v>
      </c>
      <c r="I28" s="33">
        <f t="shared" si="4"/>
        <v>245002.96302712083</v>
      </c>
      <c r="J28" s="28">
        <f t="shared" si="5"/>
        <v>-25381.96302712083</v>
      </c>
      <c r="K28" s="15">
        <f t="shared" si="6"/>
        <v>25381.96302712083</v>
      </c>
      <c r="L28" s="15">
        <f t="shared" si="7"/>
        <v>644244047.11012876</v>
      </c>
      <c r="M28" s="39">
        <f t="shared" si="8"/>
        <v>0.11557165766079214</v>
      </c>
    </row>
    <row r="29" spans="2:15" x14ac:dyDescent="0.35">
      <c r="B29" s="13">
        <v>20</v>
      </c>
      <c r="C29" s="15" t="s">
        <v>191</v>
      </c>
      <c r="D29" s="16" t="s">
        <v>196</v>
      </c>
      <c r="E29" s="8">
        <v>216305</v>
      </c>
      <c r="F29" s="28">
        <f t="shared" si="2"/>
        <v>217960.26511473476</v>
      </c>
      <c r="G29" s="28">
        <f t="shared" si="3"/>
        <v>9640.8544304914521</v>
      </c>
      <c r="H29" s="52">
        <f t="shared" si="1"/>
        <v>0.99240565653623414</v>
      </c>
      <c r="I29" s="33">
        <f t="shared" si="4"/>
        <v>241512.76846160932</v>
      </c>
      <c r="J29" s="28">
        <f t="shared" si="5"/>
        <v>-25207.768461609317</v>
      </c>
      <c r="K29" s="15">
        <f t="shared" si="6"/>
        <v>25207.768461609317</v>
      </c>
      <c r="L29" s="15">
        <f t="shared" si="7"/>
        <v>635431590.81410539</v>
      </c>
      <c r="M29" s="39">
        <f t="shared" si="8"/>
        <v>0.11653807568761387</v>
      </c>
    </row>
    <row r="30" spans="2:15" x14ac:dyDescent="0.35">
      <c r="B30" s="13">
        <v>21</v>
      </c>
      <c r="C30" s="15" t="s">
        <v>192</v>
      </c>
      <c r="D30" s="16" t="s">
        <v>196</v>
      </c>
      <c r="E30" s="8">
        <v>209875</v>
      </c>
      <c r="F30" s="28">
        <f t="shared" si="2"/>
        <v>214969.2957705076</v>
      </c>
      <c r="G30" s="28">
        <f t="shared" si="3"/>
        <v>8034.7760309496207</v>
      </c>
      <c r="H30" s="52">
        <f t="shared" si="1"/>
        <v>0.97630221677822282</v>
      </c>
      <c r="I30" s="33">
        <f t="shared" si="4"/>
        <v>234367.5420033627</v>
      </c>
      <c r="J30" s="28">
        <f t="shared" si="5"/>
        <v>-24492.542003362702</v>
      </c>
      <c r="K30" s="15">
        <f t="shared" si="6"/>
        <v>24492.542003362702</v>
      </c>
      <c r="L30" s="15">
        <f t="shared" si="7"/>
        <v>599884613.78648627</v>
      </c>
      <c r="M30" s="39">
        <f t="shared" si="8"/>
        <v>0.11670061704997119</v>
      </c>
    </row>
    <row r="31" spans="2:15" x14ac:dyDescent="0.35">
      <c r="B31" s="13">
        <v>22</v>
      </c>
      <c r="C31" s="15" t="s">
        <v>193</v>
      </c>
      <c r="D31" s="16" t="s">
        <v>196</v>
      </c>
      <c r="E31" s="8">
        <v>209418</v>
      </c>
      <c r="F31" s="28">
        <f t="shared" si="2"/>
        <v>213888.15210240753</v>
      </c>
      <c r="G31" s="28">
        <f t="shared" si="3"/>
        <v>6875.7286929156708</v>
      </c>
      <c r="H31" s="52">
        <f t="shared" si="1"/>
        <v>0.97910051558037081</v>
      </c>
      <c r="I31" s="33">
        <f t="shared" si="4"/>
        <v>226881.50985810015</v>
      </c>
      <c r="J31" s="28">
        <f t="shared" si="5"/>
        <v>-17463.509858100151</v>
      </c>
      <c r="K31" s="15">
        <f t="shared" si="6"/>
        <v>17463.509858100151</v>
      </c>
      <c r="L31" s="15">
        <f t="shared" si="7"/>
        <v>304974176.56396115</v>
      </c>
      <c r="M31" s="39">
        <f t="shared" si="8"/>
        <v>8.3390682071742411E-2</v>
      </c>
    </row>
    <row r="32" spans="2:15" x14ac:dyDescent="0.35">
      <c r="B32" s="13">
        <v>23</v>
      </c>
      <c r="C32" s="15" t="s">
        <v>194</v>
      </c>
      <c r="D32" s="16" t="s">
        <v>196</v>
      </c>
      <c r="E32" s="8">
        <v>207645</v>
      </c>
      <c r="F32" s="28">
        <f t="shared" si="2"/>
        <v>209372.06364480991</v>
      </c>
      <c r="G32" s="28">
        <f t="shared" si="3"/>
        <v>5427.3114427013697</v>
      </c>
      <c r="H32" s="52">
        <f t="shared" si="1"/>
        <v>0.99175122213181321</v>
      </c>
      <c r="I32" s="33">
        <f t="shared" si="4"/>
        <v>229992.18343257802</v>
      </c>
      <c r="J32" s="28">
        <f t="shared" si="5"/>
        <v>-22347.183432578022</v>
      </c>
      <c r="K32" s="15">
        <f t="shared" si="6"/>
        <v>22347.183432578022</v>
      </c>
      <c r="L32" s="15">
        <f t="shared" si="7"/>
        <v>499396607.36928964</v>
      </c>
      <c r="M32" s="39">
        <f t="shared" si="8"/>
        <v>0.10762206377508739</v>
      </c>
      <c r="O32" s="40"/>
    </row>
    <row r="33" spans="2:13" x14ac:dyDescent="0.35">
      <c r="B33" s="13">
        <v>24</v>
      </c>
      <c r="C33" s="15" t="s">
        <v>195</v>
      </c>
      <c r="D33" s="16" t="s">
        <v>196</v>
      </c>
      <c r="E33" s="8">
        <v>211089</v>
      </c>
      <c r="F33" s="28">
        <f t="shared" si="2"/>
        <v>206337.72280621302</v>
      </c>
      <c r="G33" s="28">
        <f t="shared" si="3"/>
        <v>4351.4512030559881</v>
      </c>
      <c r="H33" s="52">
        <f t="shared" si="1"/>
        <v>1.0230267017061601</v>
      </c>
      <c r="I33" s="33">
        <f t="shared" si="4"/>
        <v>228001.364883831</v>
      </c>
      <c r="J33" s="28">
        <f t="shared" si="5"/>
        <v>-16912.364883831004</v>
      </c>
      <c r="K33" s="15">
        <f t="shared" si="6"/>
        <v>16912.364883831004</v>
      </c>
      <c r="L33" s="15">
        <f t="shared" si="7"/>
        <v>286028085.96384007</v>
      </c>
      <c r="M33" s="39">
        <f t="shared" si="8"/>
        <v>8.0119593554524415E-2</v>
      </c>
    </row>
    <row r="34" spans="2:13" x14ac:dyDescent="0.35">
      <c r="B34" s="13">
        <v>25</v>
      </c>
      <c r="C34" s="15" t="s">
        <v>183</v>
      </c>
      <c r="D34" s="16" t="s">
        <v>197</v>
      </c>
      <c r="E34" s="8">
        <v>199836</v>
      </c>
      <c r="F34" s="28">
        <f t="shared" si="2"/>
        <v>220285.80022533052</v>
      </c>
      <c r="G34" s="28">
        <f t="shared" si="3"/>
        <v>5571.6181677773257</v>
      </c>
      <c r="H34" s="52">
        <f t="shared" si="1"/>
        <v>0.90716696126390173</v>
      </c>
      <c r="I34" s="33">
        <f>(F33+G33)*H22</f>
        <v>184050.50836645908</v>
      </c>
      <c r="J34" s="28">
        <f t="shared" si="5"/>
        <v>15785.491633540922</v>
      </c>
      <c r="K34" s="15">
        <f t="shared" si="6"/>
        <v>15785.491633540922</v>
      </c>
      <c r="L34" s="15">
        <f t="shared" si="7"/>
        <v>249181746.11259043</v>
      </c>
      <c r="M34" s="39">
        <f t="shared" si="8"/>
        <v>7.8992231797778784E-2</v>
      </c>
    </row>
    <row r="35" spans="2:13" x14ac:dyDescent="0.35">
      <c r="B35" s="13">
        <v>26</v>
      </c>
      <c r="C35" s="15" t="s">
        <v>185</v>
      </c>
      <c r="D35" s="16" t="s">
        <v>197</v>
      </c>
      <c r="E35" s="8">
        <v>200734</v>
      </c>
      <c r="F35" s="28">
        <f t="shared" si="2"/>
        <v>233860.64828356437</v>
      </c>
      <c r="G35" s="28">
        <f t="shared" si="3"/>
        <v>6589.1921050701676</v>
      </c>
      <c r="H35" s="52">
        <f t="shared" si="1"/>
        <v>0.85834877083126393</v>
      </c>
      <c r="I35" s="33">
        <f t="shared" si="4"/>
        <v>188178.18414331894</v>
      </c>
      <c r="J35" s="28">
        <f t="shared" si="5"/>
        <v>12555.81585668106</v>
      </c>
      <c r="K35" s="15">
        <f t="shared" si="6"/>
        <v>12555.81585668106</v>
      </c>
      <c r="L35" s="15">
        <f t="shared" si="7"/>
        <v>157648511.82688352</v>
      </c>
      <c r="M35" s="39">
        <f t="shared" si="8"/>
        <v>6.2549522535699287E-2</v>
      </c>
    </row>
    <row r="36" spans="2:13" x14ac:dyDescent="0.35">
      <c r="B36" s="13">
        <v>27</v>
      </c>
      <c r="C36" s="15" t="s">
        <v>186</v>
      </c>
      <c r="D36" s="16" t="s">
        <v>197</v>
      </c>
      <c r="E36" s="8">
        <v>208664</v>
      </c>
      <c r="F36" s="28">
        <f t="shared" si="2"/>
        <v>240094.44532806979</v>
      </c>
      <c r="G36" s="28">
        <f t="shared" si="3"/>
        <v>6544.0052547580781</v>
      </c>
      <c r="H36" s="52">
        <f t="shared" si="1"/>
        <v>0.8690913266022352</v>
      </c>
      <c r="I36" s="33">
        <f t="shared" si="4"/>
        <v>209246.35731178615</v>
      </c>
      <c r="J36" s="28">
        <f t="shared" si="5"/>
        <v>-582.35731178615242</v>
      </c>
      <c r="K36" s="15">
        <f t="shared" si="6"/>
        <v>582.35731178615242</v>
      </c>
      <c r="L36" s="15">
        <f t="shared" si="7"/>
        <v>339140.03859079396</v>
      </c>
      <c r="M36" s="39">
        <f t="shared" si="8"/>
        <v>2.7908854032614749E-3</v>
      </c>
    </row>
    <row r="37" spans="2:13" x14ac:dyDescent="0.35">
      <c r="B37" s="13">
        <v>28</v>
      </c>
      <c r="C37" s="15" t="s">
        <v>187</v>
      </c>
      <c r="D37" s="16" t="s">
        <v>197</v>
      </c>
      <c r="E37" s="8">
        <v>214367</v>
      </c>
      <c r="F37" s="28">
        <f t="shared" si="2"/>
        <v>242066.38939227664</v>
      </c>
      <c r="G37" s="28">
        <f t="shared" si="3"/>
        <v>5962.688664969648</v>
      </c>
      <c r="H37" s="52">
        <f t="shared" si="1"/>
        <v>0.88557110525828164</v>
      </c>
      <c r="I37" s="33">
        <f t="shared" si="4"/>
        <v>222120.25644693957</v>
      </c>
      <c r="J37" s="28">
        <f t="shared" si="5"/>
        <v>-7753.2564469395729</v>
      </c>
      <c r="K37" s="15">
        <f t="shared" si="6"/>
        <v>7753.2564469395729</v>
      </c>
      <c r="L37" s="15">
        <f t="shared" si="7"/>
        <v>60112985.532010049</v>
      </c>
      <c r="M37" s="39">
        <f t="shared" si="8"/>
        <v>3.6168143636565203E-2</v>
      </c>
    </row>
    <row r="38" spans="2:13" x14ac:dyDescent="0.35">
      <c r="B38" s="13">
        <v>29</v>
      </c>
      <c r="C38" s="15" t="s">
        <v>188</v>
      </c>
      <c r="D38" s="16" t="s">
        <v>197</v>
      </c>
      <c r="E38" s="8">
        <v>221307</v>
      </c>
      <c r="F38" s="28">
        <f t="shared" si="2"/>
        <v>240390.69928389866</v>
      </c>
      <c r="G38" s="28">
        <f t="shared" si="3"/>
        <v>4991.5038721651954</v>
      </c>
      <c r="H38" s="52">
        <f t="shared" si="1"/>
        <v>0.92061382016547555</v>
      </c>
      <c r="I38" s="33">
        <f t="shared" si="4"/>
        <v>234930.30121094524</v>
      </c>
      <c r="J38" s="28">
        <f t="shared" si="5"/>
        <v>-13623.301210945239</v>
      </c>
      <c r="K38" s="15">
        <f t="shared" si="6"/>
        <v>13623.301210945239</v>
      </c>
      <c r="L38" s="15">
        <f t="shared" si="7"/>
        <v>185594335.88414201</v>
      </c>
      <c r="M38" s="39">
        <f t="shared" si="8"/>
        <v>6.1558383652325681E-2</v>
      </c>
    </row>
    <row r="39" spans="2:13" x14ac:dyDescent="0.35">
      <c r="B39" s="13">
        <v>30</v>
      </c>
      <c r="C39" s="15" t="s">
        <v>189</v>
      </c>
      <c r="D39" s="16" t="s">
        <v>197</v>
      </c>
      <c r="E39" s="8">
        <v>228754</v>
      </c>
      <c r="F39" s="28">
        <f t="shared" si="2"/>
        <v>237042.1753836415</v>
      </c>
      <c r="G39" s="28">
        <f t="shared" si="3"/>
        <v>3931.1076304384223</v>
      </c>
      <c r="H39" s="52">
        <f t="shared" si="1"/>
        <v>0.96503501805015302</v>
      </c>
      <c r="I39" s="33">
        <f t="shared" si="4"/>
        <v>244394.88333487883</v>
      </c>
      <c r="J39" s="28">
        <f t="shared" si="5"/>
        <v>-15640.883334878832</v>
      </c>
      <c r="K39" s="15">
        <f t="shared" si="6"/>
        <v>15640.883334878832</v>
      </c>
      <c r="L39" s="15">
        <f t="shared" si="7"/>
        <v>244637231.49529037</v>
      </c>
      <c r="M39" s="39">
        <f t="shared" si="8"/>
        <v>6.8374250657382313E-2</v>
      </c>
    </row>
    <row r="40" spans="2:13" x14ac:dyDescent="0.35">
      <c r="B40" s="13">
        <v>31</v>
      </c>
      <c r="C40" s="15" t="s">
        <v>190</v>
      </c>
      <c r="D40" s="16" t="s">
        <v>197</v>
      </c>
      <c r="E40" s="8">
        <v>228475</v>
      </c>
      <c r="F40" s="28">
        <f t="shared" si="2"/>
        <v>234259.96487723751</v>
      </c>
      <c r="G40" s="28">
        <f t="shared" si="3"/>
        <v>3077.5400505601797</v>
      </c>
      <c r="H40" s="52">
        <f t="shared" si="1"/>
        <v>0.97530536265439516</v>
      </c>
      <c r="I40" s="33">
        <f t="shared" si="4"/>
        <v>241123.91740276272</v>
      </c>
      <c r="J40" s="28">
        <f t="shared" si="5"/>
        <v>-12648.917402762716</v>
      </c>
      <c r="K40" s="15">
        <f t="shared" si="6"/>
        <v>12648.917402762716</v>
      </c>
      <c r="L40" s="15">
        <f t="shared" si="7"/>
        <v>159995111.4619135</v>
      </c>
      <c r="M40" s="39">
        <f t="shared" si="8"/>
        <v>5.5362369636777396E-2</v>
      </c>
    </row>
    <row r="41" spans="2:13" x14ac:dyDescent="0.35">
      <c r="B41" s="13">
        <v>32</v>
      </c>
      <c r="C41" s="15" t="s">
        <v>191</v>
      </c>
      <c r="D41" s="16" t="s">
        <v>197</v>
      </c>
      <c r="E41" s="8">
        <v>226230</v>
      </c>
      <c r="F41" s="28">
        <f t="shared" si="2"/>
        <v>232357.99892483157</v>
      </c>
      <c r="G41" s="28">
        <f t="shared" si="3"/>
        <v>2444.4187234752544</v>
      </c>
      <c r="H41" s="52">
        <f t="shared" si="1"/>
        <v>0.97362690781816386</v>
      </c>
      <c r="I41" s="33">
        <f t="shared" si="4"/>
        <v>235535.08239854276</v>
      </c>
      <c r="J41" s="28">
        <f t="shared" si="5"/>
        <v>-9305.082398542756</v>
      </c>
      <c r="K41" s="15">
        <f t="shared" si="6"/>
        <v>9305.082398542756</v>
      </c>
      <c r="L41" s="15">
        <f t="shared" si="7"/>
        <v>86584558.443670213</v>
      </c>
      <c r="M41" s="39">
        <f t="shared" si="8"/>
        <v>4.1131071911518172E-2</v>
      </c>
    </row>
    <row r="42" spans="2:13" x14ac:dyDescent="0.35">
      <c r="B42" s="13">
        <v>33</v>
      </c>
      <c r="C42" s="15" t="s">
        <v>192</v>
      </c>
      <c r="D42" s="16" t="s">
        <v>197</v>
      </c>
      <c r="E42" s="8">
        <v>219713</v>
      </c>
      <c r="F42" s="28">
        <f t="shared" si="2"/>
        <v>229621.08485841649</v>
      </c>
      <c r="G42" s="28">
        <f t="shared" si="3"/>
        <v>1785.6360470310492</v>
      </c>
      <c r="H42" s="52">
        <f t="shared" si="1"/>
        <v>0.95685028287134088</v>
      </c>
      <c r="I42" s="33">
        <f t="shared" si="4"/>
        <v>229238.12085492804</v>
      </c>
      <c r="J42" s="28">
        <f t="shared" si="5"/>
        <v>-9525.1208549280418</v>
      </c>
      <c r="K42" s="15">
        <f t="shared" si="6"/>
        <v>9525.1208549280418</v>
      </c>
      <c r="L42" s="15">
        <f t="shared" si="7"/>
        <v>90727927.300985113</v>
      </c>
      <c r="M42" s="39">
        <f t="shared" si="8"/>
        <v>4.3352559270175374E-2</v>
      </c>
    </row>
    <row r="43" spans="2:13" x14ac:dyDescent="0.35">
      <c r="B43" s="13">
        <v>34</v>
      </c>
      <c r="C43" s="15" t="s">
        <v>193</v>
      </c>
      <c r="D43" s="16" t="s">
        <v>197</v>
      </c>
      <c r="E43" s="8">
        <v>219231</v>
      </c>
      <c r="F43" s="28">
        <f t="shared" si="2"/>
        <v>227425.73263237963</v>
      </c>
      <c r="G43" s="28">
        <f t="shared" si="3"/>
        <v>1279.4716650516043</v>
      </c>
      <c r="H43" s="52">
        <f t="shared" si="1"/>
        <v>0.96396743439043486</v>
      </c>
      <c r="I43" s="33">
        <f t="shared" si="4"/>
        <v>226570.43974728667</v>
      </c>
      <c r="J43" s="28">
        <f t="shared" si="5"/>
        <v>-7339.4397472866694</v>
      </c>
      <c r="K43" s="15">
        <f t="shared" si="6"/>
        <v>7339.4397472866694</v>
      </c>
      <c r="L43" s="15">
        <f t="shared" si="7"/>
        <v>53867375.804051407</v>
      </c>
      <c r="M43" s="39">
        <f t="shared" si="8"/>
        <v>3.3478110975576764E-2</v>
      </c>
    </row>
    <row r="44" spans="2:13" x14ac:dyDescent="0.35">
      <c r="B44" s="13">
        <v>35</v>
      </c>
      <c r="C44" s="15" t="s">
        <v>194</v>
      </c>
      <c r="D44" s="16" t="s">
        <v>197</v>
      </c>
      <c r="E44" s="8">
        <v>219457</v>
      </c>
      <c r="F44" s="28">
        <f t="shared" si="2"/>
        <v>224763.09532346367</v>
      </c>
      <c r="G44" s="28">
        <f t="shared" si="3"/>
        <v>778.25060745571886</v>
      </c>
      <c r="H44" s="52">
        <f t="shared" si="1"/>
        <v>0.97639249755024282</v>
      </c>
      <c r="I44" s="33">
        <f t="shared" si="4"/>
        <v>226818.66586988344</v>
      </c>
      <c r="J44" s="28">
        <f t="shared" si="5"/>
        <v>-7361.6658698834362</v>
      </c>
      <c r="K44" s="15">
        <f t="shared" si="6"/>
        <v>7361.6658698834362</v>
      </c>
      <c r="L44" s="15">
        <f t="shared" si="7"/>
        <v>54194124.379806653</v>
      </c>
      <c r="M44" s="39">
        <f t="shared" si="8"/>
        <v>3.3544912533587157E-2</v>
      </c>
    </row>
    <row r="45" spans="2:13" x14ac:dyDescent="0.35">
      <c r="B45" s="13">
        <v>36</v>
      </c>
      <c r="C45" s="15" t="s">
        <v>195</v>
      </c>
      <c r="D45" s="16" t="s">
        <v>197</v>
      </c>
      <c r="E45" s="8">
        <v>221423</v>
      </c>
      <c r="F45" s="28">
        <f t="shared" si="2"/>
        <v>220707.38835026562</v>
      </c>
      <c r="G45" s="28">
        <f t="shared" si="3"/>
        <v>163.63509404681372</v>
      </c>
      <c r="H45" s="52">
        <f t="shared" si="1"/>
        <v>1.003242354753429</v>
      </c>
      <c r="I45" s="33">
        <f t="shared" si="4"/>
        <v>230734.81922607654</v>
      </c>
      <c r="J45" s="28">
        <f t="shared" si="5"/>
        <v>-9311.8192260765354</v>
      </c>
      <c r="K45" s="15">
        <f t="shared" si="6"/>
        <v>9311.8192260765354</v>
      </c>
      <c r="L45" s="15">
        <f t="shared" si="7"/>
        <v>86709977.299128607</v>
      </c>
      <c r="M45" s="39">
        <f t="shared" si="8"/>
        <v>4.2054435293878846E-2</v>
      </c>
    </row>
    <row r="46" spans="2:13" x14ac:dyDescent="0.35">
      <c r="B46" s="13">
        <v>37</v>
      </c>
      <c r="C46" s="15" t="s">
        <v>183</v>
      </c>
      <c r="D46" s="16" t="s">
        <v>198</v>
      </c>
      <c r="E46" s="8">
        <v>212069</v>
      </c>
      <c r="F46" s="28">
        <f t="shared" si="2"/>
        <v>227721.67734702624</v>
      </c>
      <c r="G46" s="28">
        <f t="shared" si="3"/>
        <v>1034.6642860393749</v>
      </c>
      <c r="H46" s="52">
        <f t="shared" si="1"/>
        <v>0.93126399941638827</v>
      </c>
      <c r="I46" s="33">
        <f t="shared" si="4"/>
        <v>200366.89516922491</v>
      </c>
      <c r="J46" s="28">
        <f t="shared" si="5"/>
        <v>11702.10483077509</v>
      </c>
      <c r="K46" s="15">
        <f t="shared" si="6"/>
        <v>11702.10483077509</v>
      </c>
      <c r="L46" s="15">
        <f t="shared" si="7"/>
        <v>136939257.47044969</v>
      </c>
      <c r="M46" s="39">
        <f t="shared" si="8"/>
        <v>5.5180647953143036E-2</v>
      </c>
    </row>
    <row r="47" spans="2:13" x14ac:dyDescent="0.35">
      <c r="B47" s="13">
        <v>38</v>
      </c>
      <c r="C47" s="15" t="s">
        <v>185</v>
      </c>
      <c r="D47" s="16" t="s">
        <v>198</v>
      </c>
      <c r="E47" s="8">
        <v>213923</v>
      </c>
      <c r="F47" s="28">
        <f t="shared" si="2"/>
        <v>239627.35539985666</v>
      </c>
      <c r="G47" s="28">
        <f t="shared" si="3"/>
        <v>2416.8637770510281</v>
      </c>
      <c r="H47" s="52">
        <f t="shared" si="1"/>
        <v>0.8927319656098327</v>
      </c>
      <c r="I47" s="33">
        <f t="shared" si="4"/>
        <v>196352.72466059856</v>
      </c>
      <c r="J47" s="28">
        <f t="shared" si="5"/>
        <v>17570.275339401443</v>
      </c>
      <c r="K47" s="15">
        <f t="shared" si="6"/>
        <v>17570.275339401443</v>
      </c>
      <c r="L47" s="15">
        <f t="shared" si="7"/>
        <v>308714575.50237852</v>
      </c>
      <c r="M47" s="39">
        <f t="shared" si="8"/>
        <v>8.2133643130478926E-2</v>
      </c>
    </row>
    <row r="48" spans="2:13" x14ac:dyDescent="0.35">
      <c r="B48" s="13">
        <v>39</v>
      </c>
      <c r="C48" s="15" t="s">
        <v>186</v>
      </c>
      <c r="D48" s="16" t="s">
        <v>198</v>
      </c>
      <c r="E48" s="8">
        <v>224694</v>
      </c>
      <c r="F48" s="28">
        <f t="shared" si="2"/>
        <v>250804.1714861145</v>
      </c>
      <c r="G48" s="28">
        <f t="shared" si="3"/>
        <v>3530.6514957327695</v>
      </c>
      <c r="H48" s="52">
        <f t="shared" si="1"/>
        <v>0.89589418975210278</v>
      </c>
      <c r="I48" s="33">
        <f t="shared" si="4"/>
        <v>210358.53154086089</v>
      </c>
      <c r="J48" s="28">
        <f t="shared" si="5"/>
        <v>14335.468459139112</v>
      </c>
      <c r="K48" s="15">
        <f t="shared" si="6"/>
        <v>14335.468459139112</v>
      </c>
      <c r="L48" s="15">
        <f t="shared" si="7"/>
        <v>205505655.9429723</v>
      </c>
      <c r="M48" s="39">
        <f t="shared" si="8"/>
        <v>6.3799961098823785E-2</v>
      </c>
    </row>
    <row r="49" spans="2:13" x14ac:dyDescent="0.35">
      <c r="B49" s="13">
        <v>40</v>
      </c>
      <c r="C49" s="15" t="s">
        <v>187</v>
      </c>
      <c r="D49" s="16" t="s">
        <v>198</v>
      </c>
      <c r="E49" s="8">
        <v>230790</v>
      </c>
      <c r="F49" s="28">
        <f t="shared" si="2"/>
        <v>257668.19624806495</v>
      </c>
      <c r="G49" s="28">
        <f t="shared" si="3"/>
        <v>3954.4746028281397</v>
      </c>
      <c r="H49" s="52">
        <f t="shared" si="1"/>
        <v>0.8956867916202258</v>
      </c>
      <c r="I49" s="33">
        <f t="shared" si="4"/>
        <v>225231.5702937039</v>
      </c>
      <c r="J49" s="28">
        <f t="shared" si="5"/>
        <v>5558.4297062960977</v>
      </c>
      <c r="K49" s="15">
        <f t="shared" si="6"/>
        <v>5558.4297062960977</v>
      </c>
      <c r="L49" s="15">
        <f t="shared" si="7"/>
        <v>30896140.799834922</v>
      </c>
      <c r="M49" s="39">
        <f t="shared" si="8"/>
        <v>2.4084361134780959E-2</v>
      </c>
    </row>
    <row r="50" spans="2:13" x14ac:dyDescent="0.35">
      <c r="B50" s="13">
        <v>41</v>
      </c>
      <c r="C50" s="15" t="s">
        <v>188</v>
      </c>
      <c r="D50" s="16" t="s">
        <v>198</v>
      </c>
      <c r="E50" s="8">
        <v>238200</v>
      </c>
      <c r="F50" s="28">
        <f t="shared" si="2"/>
        <v>260091.97781650128</v>
      </c>
      <c r="G50" s="28">
        <f t="shared" si="3"/>
        <v>3759.8540110030617</v>
      </c>
      <c r="H50" s="52">
        <f t="shared" si="1"/>
        <v>0.91582986141946143</v>
      </c>
      <c r="I50" s="33">
        <f t="shared" si="4"/>
        <v>240853.4464539355</v>
      </c>
      <c r="J50" s="28">
        <f t="shared" si="5"/>
        <v>-2653.4464539354958</v>
      </c>
      <c r="K50" s="15">
        <f t="shared" si="6"/>
        <v>2653.4464539354958</v>
      </c>
      <c r="L50" s="15">
        <f t="shared" si="7"/>
        <v>7040778.0839028573</v>
      </c>
      <c r="M50" s="39">
        <f t="shared" si="8"/>
        <v>1.1139573694103677E-2</v>
      </c>
    </row>
    <row r="51" spans="2:13" x14ac:dyDescent="0.35">
      <c r="B51" s="13">
        <v>42</v>
      </c>
      <c r="C51" s="15" t="s">
        <v>189</v>
      </c>
      <c r="D51" s="16" t="s">
        <v>198</v>
      </c>
      <c r="E51" s="8">
        <v>244771</v>
      </c>
      <c r="F51" s="28">
        <f t="shared" si="2"/>
        <v>258428.32536398346</v>
      </c>
      <c r="G51" s="28">
        <f t="shared" si="3"/>
        <v>3070.2800637896921</v>
      </c>
      <c r="H51" s="52">
        <f t="shared" si="1"/>
        <v>0.94715236673554348</v>
      </c>
      <c r="I51" s="33">
        <f t="shared" si="4"/>
        <v>254626.25729022158</v>
      </c>
      <c r="J51" s="28">
        <f t="shared" si="5"/>
        <v>-9855.2572902215761</v>
      </c>
      <c r="K51" s="15">
        <f t="shared" si="6"/>
        <v>9855.2572902215761</v>
      </c>
      <c r="L51" s="15">
        <f t="shared" si="7"/>
        <v>97126096.256465524</v>
      </c>
      <c r="M51" s="39">
        <f t="shared" si="8"/>
        <v>4.0263173702038135E-2</v>
      </c>
    </row>
    <row r="52" spans="2:13" x14ac:dyDescent="0.35">
      <c r="B52" s="13">
        <v>43</v>
      </c>
      <c r="C52" s="15" t="s">
        <v>190</v>
      </c>
      <c r="D52" s="16" t="s">
        <v>198</v>
      </c>
      <c r="E52" s="8">
        <v>241811</v>
      </c>
      <c r="F52" s="28">
        <f t="shared" si="2"/>
        <v>254294.59647269163</v>
      </c>
      <c r="G52" s="28">
        <f t="shared" si="3"/>
        <v>2154.3233991615011</v>
      </c>
      <c r="H52" s="52">
        <f t="shared" si="1"/>
        <v>0.95090891963159652</v>
      </c>
      <c r="I52" s="33">
        <f t="shared" si="4"/>
        <v>255040.99220035286</v>
      </c>
      <c r="J52" s="28">
        <f t="shared" si="5"/>
        <v>-13229.992200352863</v>
      </c>
      <c r="K52" s="15">
        <f t="shared" si="6"/>
        <v>13229.992200352863</v>
      </c>
      <c r="L52" s="15">
        <f t="shared" si="7"/>
        <v>175032693.62139758</v>
      </c>
      <c r="M52" s="39">
        <f t="shared" si="8"/>
        <v>5.4712118970406072E-2</v>
      </c>
    </row>
    <row r="53" spans="2:13" x14ac:dyDescent="0.35">
      <c r="B53" s="13">
        <v>44</v>
      </c>
      <c r="C53" s="15" t="s">
        <v>191</v>
      </c>
      <c r="D53" s="16" t="s">
        <v>198</v>
      </c>
      <c r="E53" s="8">
        <v>239295</v>
      </c>
      <c r="F53" s="28">
        <f t="shared" si="2"/>
        <v>250781.28289120703</v>
      </c>
      <c r="G53" s="28">
        <f t="shared" si="3"/>
        <v>1433.7093775125995</v>
      </c>
      <c r="H53" s="52">
        <f t="shared" si="1"/>
        <v>0.95419800569331181</v>
      </c>
      <c r="I53" s="33">
        <f t="shared" si="4"/>
        <v>249685.56886814046</v>
      </c>
      <c r="J53" s="28">
        <f t="shared" si="5"/>
        <v>-10390.568868140457</v>
      </c>
      <c r="K53" s="15">
        <f t="shared" si="6"/>
        <v>10390.568868140457</v>
      </c>
      <c r="L53" s="15">
        <f t="shared" si="7"/>
        <v>107963921.40356967</v>
      </c>
      <c r="M53" s="39">
        <f t="shared" si="8"/>
        <v>4.3421587864938493E-2</v>
      </c>
    </row>
    <row r="54" spans="2:13" x14ac:dyDescent="0.35">
      <c r="B54" s="13">
        <v>45</v>
      </c>
      <c r="C54" s="15" t="s">
        <v>192</v>
      </c>
      <c r="D54" s="16" t="s">
        <v>198</v>
      </c>
      <c r="E54" s="8">
        <v>233308</v>
      </c>
      <c r="F54" s="28">
        <f t="shared" si="2"/>
        <v>247761.49204570131</v>
      </c>
      <c r="G54" s="28">
        <f t="shared" si="3"/>
        <v>867.46727042590715</v>
      </c>
      <c r="H54" s="52">
        <f t="shared" si="1"/>
        <v>0.94166368661101196</v>
      </c>
      <c r="I54" s="33">
        <f t="shared" si="4"/>
        <v>241331.98669671742</v>
      </c>
      <c r="J54" s="28">
        <f t="shared" si="5"/>
        <v>-8023.9866967174166</v>
      </c>
      <c r="K54" s="15">
        <f t="shared" si="6"/>
        <v>8023.9866967174166</v>
      </c>
      <c r="L54" s="15">
        <f t="shared" si="7"/>
        <v>64384362.509098083</v>
      </c>
      <c r="M54" s="39">
        <f t="shared" si="8"/>
        <v>3.4392248430047047E-2</v>
      </c>
    </row>
    <row r="55" spans="2:13" x14ac:dyDescent="0.35">
      <c r="B55" s="13">
        <v>46</v>
      </c>
      <c r="C55" s="15" t="s">
        <v>193</v>
      </c>
      <c r="D55" s="16" t="s">
        <v>198</v>
      </c>
      <c r="E55" s="8">
        <v>231796</v>
      </c>
      <c r="F55" s="28">
        <f t="shared" si="2"/>
        <v>244290.85039985849</v>
      </c>
      <c r="G55" s="28">
        <f t="shared" si="3"/>
        <v>315.89663822444459</v>
      </c>
      <c r="H55" s="52">
        <f t="shared" si="1"/>
        <v>0.94885256496751003</v>
      </c>
      <c r="I55" s="33">
        <f t="shared" si="4"/>
        <v>239670.22002713094</v>
      </c>
      <c r="J55" s="28">
        <f t="shared" si="5"/>
        <v>-7874.2200271309412</v>
      </c>
      <c r="K55" s="15">
        <f t="shared" si="6"/>
        <v>7874.2200271309412</v>
      </c>
      <c r="L55" s="15">
        <f t="shared" si="7"/>
        <v>62003341.035669997</v>
      </c>
      <c r="M55" s="39">
        <f t="shared" si="8"/>
        <v>3.3970474154562377E-2</v>
      </c>
    </row>
    <row r="56" spans="2:13" x14ac:dyDescent="0.35">
      <c r="B56" s="13">
        <v>47</v>
      </c>
      <c r="C56" s="15" t="s">
        <v>194</v>
      </c>
      <c r="D56" s="16" t="s">
        <v>198</v>
      </c>
      <c r="E56" s="8">
        <v>233849</v>
      </c>
      <c r="F56" s="28">
        <f t="shared" si="2"/>
        <v>241896.31506143996</v>
      </c>
      <c r="G56" s="28">
        <f t="shared" si="3"/>
        <v>-28.722343860010426</v>
      </c>
      <c r="H56" s="52">
        <f t="shared" si="1"/>
        <v>0.96673237845977111</v>
      </c>
      <c r="I56" s="33">
        <f t="shared" si="4"/>
        <v>238832.19265815426</v>
      </c>
      <c r="J56" s="28">
        <f t="shared" si="5"/>
        <v>-4983.1926581542648</v>
      </c>
      <c r="K56" s="15">
        <f t="shared" si="6"/>
        <v>4983.1926581542648</v>
      </c>
      <c r="L56" s="15">
        <f t="shared" si="7"/>
        <v>24832209.068282567</v>
      </c>
      <c r="M56" s="39">
        <f t="shared" si="8"/>
        <v>2.1309446087664538E-2</v>
      </c>
    </row>
    <row r="57" spans="2:13" x14ac:dyDescent="0.35">
      <c r="B57" s="13">
        <v>48</v>
      </c>
      <c r="C57" s="15" t="s">
        <v>195</v>
      </c>
      <c r="D57" s="16" t="s">
        <v>198</v>
      </c>
      <c r="E57" s="8">
        <v>236762</v>
      </c>
      <c r="F57" s="28">
        <f t="shared" si="2"/>
        <v>238749.77346609757</v>
      </c>
      <c r="G57" s="28">
        <f t="shared" si="3"/>
        <v>-425.13874760239725</v>
      </c>
      <c r="H57" s="52">
        <f t="shared" si="1"/>
        <v>0.9916742393626613</v>
      </c>
      <c r="I57" s="33">
        <f t="shared" si="4"/>
        <v>242651.81325652823</v>
      </c>
      <c r="J57" s="28">
        <f t="shared" si="5"/>
        <v>-5889.8132565282285</v>
      </c>
      <c r="K57" s="15">
        <f t="shared" si="6"/>
        <v>5889.8132565282285</v>
      </c>
      <c r="L57" s="15">
        <f t="shared" si="7"/>
        <v>34689900.19677566</v>
      </c>
      <c r="M57" s="39">
        <f t="shared" si="8"/>
        <v>2.4876514206368543E-2</v>
      </c>
    </row>
    <row r="58" spans="2:13" x14ac:dyDescent="0.35">
      <c r="B58" s="13">
        <v>49</v>
      </c>
      <c r="C58" s="15" t="s">
        <v>183</v>
      </c>
      <c r="D58" s="16" t="s">
        <v>199</v>
      </c>
      <c r="E58" s="8">
        <v>227145</v>
      </c>
      <c r="F58" s="28">
        <f t="shared" si="2"/>
        <v>241291.10547005624</v>
      </c>
      <c r="G58" s="28">
        <f t="shared" si="3"/>
        <v>-47.965610775527693</v>
      </c>
      <c r="H58" s="52">
        <f t="shared" si="1"/>
        <v>0.94137328252320618</v>
      </c>
      <c r="I58" s="33">
        <f t="shared" si="4"/>
        <v>221943.15248739562</v>
      </c>
      <c r="J58" s="28">
        <f t="shared" si="5"/>
        <v>5201.8475126043777</v>
      </c>
      <c r="K58" s="15">
        <f t="shared" si="6"/>
        <v>5201.8475126043777</v>
      </c>
      <c r="L58" s="15">
        <f t="shared" si="7"/>
        <v>27059217.54438835</v>
      </c>
      <c r="M58" s="39">
        <f t="shared" si="8"/>
        <v>2.2900999417131689E-2</v>
      </c>
    </row>
    <row r="59" spans="2:13" x14ac:dyDescent="0.35">
      <c r="B59" s="13">
        <v>50</v>
      </c>
      <c r="C59" s="15" t="s">
        <v>185</v>
      </c>
      <c r="D59" s="16" t="s">
        <v>199</v>
      </c>
      <c r="E59" s="8">
        <v>226348</v>
      </c>
      <c r="F59" s="28">
        <f t="shared" si="2"/>
        <v>247776.5042292967</v>
      </c>
      <c r="G59" s="28">
        <f t="shared" si="3"/>
        <v>782.72167382860209</v>
      </c>
      <c r="H59" s="52">
        <f t="shared" si="1"/>
        <v>0.91351680299167359</v>
      </c>
      <c r="I59" s="33">
        <f t="shared" si="4"/>
        <v>215365.46243646345</v>
      </c>
      <c r="J59" s="28">
        <f t="shared" si="5"/>
        <v>10982.537563536549</v>
      </c>
      <c r="K59" s="15">
        <f t="shared" si="6"/>
        <v>10982.537563536549</v>
      </c>
      <c r="L59" s="15">
        <f t="shared" si="7"/>
        <v>120616131.33449131</v>
      </c>
      <c r="M59" s="39">
        <f t="shared" si="8"/>
        <v>4.8520585839223446E-2</v>
      </c>
    </row>
    <row r="60" spans="2:13" x14ac:dyDescent="0.35">
      <c r="B60" s="13">
        <v>51</v>
      </c>
      <c r="C60" s="15" t="s">
        <v>186</v>
      </c>
      <c r="D60" s="16" t="s">
        <v>199</v>
      </c>
      <c r="E60" s="8">
        <v>238180</v>
      </c>
      <c r="F60" s="28">
        <f t="shared" si="2"/>
        <v>257745.78197988775</v>
      </c>
      <c r="G60" s="28">
        <f t="shared" si="3"/>
        <v>1950.7501029931445</v>
      </c>
      <c r="H60" s="52">
        <f t="shared" si="1"/>
        <v>0.92408883734355551</v>
      </c>
      <c r="I60" s="33">
        <f t="shared" si="4"/>
        <v>222682.76629589032</v>
      </c>
      <c r="J60" s="28">
        <f t="shared" si="5"/>
        <v>15497.233704109676</v>
      </c>
      <c r="K60" s="15">
        <f t="shared" si="6"/>
        <v>15497.233704109676</v>
      </c>
      <c r="L60" s="15">
        <f t="shared" si="7"/>
        <v>240164252.47979292</v>
      </c>
      <c r="M60" s="39">
        <f t="shared" si="8"/>
        <v>6.5065218339531772E-2</v>
      </c>
    </row>
    <row r="61" spans="2:13" x14ac:dyDescent="0.35">
      <c r="B61" s="13">
        <v>52</v>
      </c>
      <c r="C61" s="15" t="s">
        <v>187</v>
      </c>
      <c r="D61" s="16" t="s">
        <v>199</v>
      </c>
      <c r="E61" s="8">
        <v>243742</v>
      </c>
      <c r="F61" s="28">
        <f t="shared" si="2"/>
        <v>266298.88794879057</v>
      </c>
      <c r="G61" s="28">
        <f t="shared" si="3"/>
        <v>2790.209339556317</v>
      </c>
      <c r="H61" s="52">
        <f t="shared" si="1"/>
        <v>0.91529484737041689</v>
      </c>
      <c r="I61" s="33">
        <f t="shared" si="4"/>
        <v>232606.75361621464</v>
      </c>
      <c r="J61" s="28">
        <f t="shared" si="5"/>
        <v>11135.246383785357</v>
      </c>
      <c r="K61" s="15">
        <f t="shared" si="6"/>
        <v>11135.246383785357</v>
      </c>
      <c r="L61" s="15">
        <f t="shared" si="7"/>
        <v>123993712.02760488</v>
      </c>
      <c r="M61" s="39">
        <f t="shared" si="8"/>
        <v>4.5684561478060236E-2</v>
      </c>
    </row>
    <row r="62" spans="2:13" x14ac:dyDescent="0.35">
      <c r="B62" s="13">
        <v>53</v>
      </c>
      <c r="C62" s="15" t="s">
        <v>188</v>
      </c>
      <c r="D62" s="16" t="s">
        <v>199</v>
      </c>
      <c r="E62" s="8">
        <v>251816</v>
      </c>
      <c r="F62" s="28">
        <f t="shared" si="2"/>
        <v>272206.64713593607</v>
      </c>
      <c r="G62" s="28">
        <f t="shared" si="3"/>
        <v>3186.5914898305327</v>
      </c>
      <c r="H62" s="52">
        <f t="shared" si="1"/>
        <v>0.92509129607789009</v>
      </c>
      <c r="I62" s="33">
        <f t="shared" si="4"/>
        <v>246439.83067907472</v>
      </c>
      <c r="J62" s="28">
        <f t="shared" si="5"/>
        <v>5376.1693209252844</v>
      </c>
      <c r="K62" s="15">
        <f t="shared" si="6"/>
        <v>5376.1693209252844</v>
      </c>
      <c r="L62" s="15">
        <f t="shared" si="7"/>
        <v>28903196.567258235</v>
      </c>
      <c r="M62" s="39">
        <f t="shared" si="8"/>
        <v>2.1349593834090307E-2</v>
      </c>
    </row>
    <row r="63" spans="2:13" x14ac:dyDescent="0.35">
      <c r="B63" s="13">
        <v>54</v>
      </c>
      <c r="C63" s="15" t="s">
        <v>189</v>
      </c>
      <c r="D63" s="16" t="s">
        <v>199</v>
      </c>
      <c r="E63" s="8">
        <v>258553</v>
      </c>
      <c r="F63" s="28">
        <f t="shared" si="2"/>
        <v>274111.26348171156</v>
      </c>
      <c r="G63" s="28">
        <f t="shared" si="3"/>
        <v>3023.5942358839466</v>
      </c>
      <c r="H63" s="52">
        <f t="shared" si="1"/>
        <v>0.94324106465347934</v>
      </c>
      <c r="I63" s="33">
        <f t="shared" si="4"/>
        <v>260839.35774736112</v>
      </c>
      <c r="J63" s="28">
        <f t="shared" si="5"/>
        <v>-2286.3577473611222</v>
      </c>
      <c r="K63" s="15">
        <f t="shared" si="6"/>
        <v>2286.3577473611222</v>
      </c>
      <c r="L63" s="15">
        <f t="shared" si="7"/>
        <v>5227431.7489182251</v>
      </c>
      <c r="M63" s="39">
        <f t="shared" si="8"/>
        <v>8.842897770906244E-3</v>
      </c>
    </row>
    <row r="64" spans="2:13" x14ac:dyDescent="0.35">
      <c r="B64" s="13">
        <v>55</v>
      </c>
      <c r="C64" s="15" t="s">
        <v>190</v>
      </c>
      <c r="D64" s="16" t="s">
        <v>199</v>
      </c>
      <c r="E64" s="8">
        <v>256080</v>
      </c>
      <c r="F64" s="28">
        <f t="shared" si="2"/>
        <v>272974.09360990376</v>
      </c>
      <c r="G64" s="28">
        <f t="shared" si="3"/>
        <v>2494.5721818930524</v>
      </c>
      <c r="H64" s="52">
        <f t="shared" si="1"/>
        <v>0.93811100025467464</v>
      </c>
      <c r="I64" s="33">
        <f t="shared" si="4"/>
        <v>263530.00814449496</v>
      </c>
      <c r="J64" s="28">
        <f t="shared" si="5"/>
        <v>-7450.008144494961</v>
      </c>
      <c r="K64" s="15">
        <f t="shared" si="6"/>
        <v>7450.008144494961</v>
      </c>
      <c r="L64" s="15">
        <f t="shared" si="7"/>
        <v>55502621.353041254</v>
      </c>
      <c r="M64" s="39">
        <f t="shared" si="8"/>
        <v>2.9092502907274918E-2</v>
      </c>
    </row>
    <row r="65" spans="2:13" x14ac:dyDescent="0.35">
      <c r="B65" s="13">
        <v>56</v>
      </c>
      <c r="C65" s="15" t="s">
        <v>191</v>
      </c>
      <c r="D65" s="16" t="s">
        <v>199</v>
      </c>
      <c r="E65" s="8">
        <v>254885</v>
      </c>
      <c r="F65" s="28">
        <f t="shared" si="2"/>
        <v>271034.69748505752</v>
      </c>
      <c r="G65" s="28">
        <f t="shared" si="3"/>
        <v>1930.8134682891109</v>
      </c>
      <c r="H65" s="52">
        <f t="shared" si="1"/>
        <v>0.94041464936072305</v>
      </c>
      <c r="I65" s="33">
        <f t="shared" si="4"/>
        <v>262851.65152952995</v>
      </c>
      <c r="J65" s="28">
        <f t="shared" si="5"/>
        <v>-7966.6515295299469</v>
      </c>
      <c r="K65" s="15">
        <f t="shared" si="6"/>
        <v>7966.6515295299469</v>
      </c>
      <c r="L65" s="15">
        <f t="shared" si="7"/>
        <v>63467536.59296184</v>
      </c>
      <c r="M65" s="39">
        <f t="shared" si="8"/>
        <v>3.1255866486964504E-2</v>
      </c>
    </row>
    <row r="66" spans="2:13" x14ac:dyDescent="0.35">
      <c r="B66" s="13">
        <v>57</v>
      </c>
      <c r="C66" s="15" t="s">
        <v>192</v>
      </c>
      <c r="D66" s="16" t="s">
        <v>199</v>
      </c>
      <c r="E66" s="8">
        <v>252088</v>
      </c>
      <c r="F66" s="28">
        <f t="shared" si="2"/>
        <v>270171.74534013344</v>
      </c>
      <c r="G66" s="28">
        <f t="shared" si="3"/>
        <v>1575.5989969041659</v>
      </c>
      <c r="H66" s="52">
        <f t="shared" si="1"/>
        <v>0.93306574187701663</v>
      </c>
      <c r="I66" s="33">
        <f t="shared" si="4"/>
        <v>257041.70936198696</v>
      </c>
      <c r="J66" s="28">
        <f t="shared" si="5"/>
        <v>-4953.7093619869556</v>
      </c>
      <c r="K66" s="15">
        <f t="shared" si="6"/>
        <v>4953.7093619869556</v>
      </c>
      <c r="L66" s="15">
        <f t="shared" si="7"/>
        <v>24539236.443037212</v>
      </c>
      <c r="M66" s="39">
        <f t="shared" si="8"/>
        <v>1.9650714678949237E-2</v>
      </c>
    </row>
    <row r="67" spans="2:13" x14ac:dyDescent="0.35">
      <c r="B67" s="13">
        <v>58</v>
      </c>
      <c r="C67" s="15" t="s">
        <v>193</v>
      </c>
      <c r="D67" s="16" t="s">
        <v>199</v>
      </c>
      <c r="E67" s="8">
        <v>251508</v>
      </c>
      <c r="F67" s="28">
        <f t="shared" si="2"/>
        <v>268198.74414508668</v>
      </c>
      <c r="G67" s="28">
        <f t="shared" si="3"/>
        <v>1124.4107743207383</v>
      </c>
      <c r="H67" s="52">
        <f t="shared" si="1"/>
        <v>0.93776725465926292</v>
      </c>
      <c r="I67" s="33">
        <f t="shared" si="4"/>
        <v>257848.16469730728</v>
      </c>
      <c r="J67" s="28">
        <f t="shared" si="5"/>
        <v>-6340.1646973072784</v>
      </c>
      <c r="K67" s="15">
        <f t="shared" si="6"/>
        <v>6340.1646973072784</v>
      </c>
      <c r="L67" s="15">
        <f t="shared" si="7"/>
        <v>40197688.388981491</v>
      </c>
      <c r="M67" s="39">
        <f t="shared" si="8"/>
        <v>2.5208600510947081E-2</v>
      </c>
    </row>
    <row r="68" spans="2:13" x14ac:dyDescent="0.35">
      <c r="B68" s="13">
        <v>59</v>
      </c>
      <c r="C68" s="15" t="s">
        <v>194</v>
      </c>
      <c r="D68" s="16" t="s">
        <v>199</v>
      </c>
      <c r="E68" s="8">
        <v>253953</v>
      </c>
      <c r="F68" s="28">
        <f t="shared" si="2"/>
        <v>265801.59493384603</v>
      </c>
      <c r="G68" s="28">
        <f t="shared" si="3"/>
        <v>676.66058983663254</v>
      </c>
      <c r="H68" s="52">
        <f t="shared" si="1"/>
        <v>0.95542316088511448</v>
      </c>
      <c r="I68" s="33">
        <f t="shared" si="4"/>
        <v>260363.4141295281</v>
      </c>
      <c r="J68" s="28">
        <f t="shared" si="5"/>
        <v>-6410.4141295281006</v>
      </c>
      <c r="K68" s="15">
        <f t="shared" si="6"/>
        <v>6410.4141295281006</v>
      </c>
      <c r="L68" s="15">
        <f t="shared" si="7"/>
        <v>41093409.312053517</v>
      </c>
      <c r="M68" s="39">
        <f t="shared" si="8"/>
        <v>2.5242521763980345E-2</v>
      </c>
    </row>
    <row r="69" spans="2:13" x14ac:dyDescent="0.35">
      <c r="B69" s="13">
        <v>60</v>
      </c>
      <c r="C69" s="15" t="s">
        <v>195</v>
      </c>
      <c r="D69" s="16" t="s">
        <v>199</v>
      </c>
      <c r="E69" s="8">
        <v>254059</v>
      </c>
      <c r="F69" s="28">
        <f t="shared" si="2"/>
        <v>261015.48618519388</v>
      </c>
      <c r="G69" s="28">
        <f t="shared" si="3"/>
        <v>-17.905451670837806</v>
      </c>
      <c r="H69" s="52">
        <f t="shared" si="1"/>
        <v>0.97334837757381887</v>
      </c>
      <c r="I69" s="33">
        <f t="shared" si="4"/>
        <v>264259.6213531369</v>
      </c>
      <c r="J69" s="28">
        <f t="shared" si="5"/>
        <v>-10200.621353136899</v>
      </c>
      <c r="K69" s="15">
        <f t="shared" si="6"/>
        <v>10200.621353136899</v>
      </c>
      <c r="L69" s="15">
        <f t="shared" si="7"/>
        <v>104052675.99007247</v>
      </c>
      <c r="M69" s="39">
        <f t="shared" si="8"/>
        <v>4.0150600266618777E-2</v>
      </c>
    </row>
    <row r="70" spans="2:13" x14ac:dyDescent="0.35">
      <c r="B70" s="13">
        <v>61</v>
      </c>
      <c r="C70" s="15" t="s">
        <v>183</v>
      </c>
      <c r="D70" s="16" t="s">
        <v>200</v>
      </c>
      <c r="E70" s="8">
        <v>245632</v>
      </c>
      <c r="F70" s="28">
        <f t="shared" si="2"/>
        <v>260961.39100208442</v>
      </c>
      <c r="G70" s="28">
        <f t="shared" si="3"/>
        <v>-22.506809874165111</v>
      </c>
      <c r="H70" s="52">
        <f t="shared" si="1"/>
        <v>0.94125801160386224</v>
      </c>
      <c r="I70" s="33">
        <f t="shared" si="4"/>
        <v>245696.14930573211</v>
      </c>
      <c r="J70" s="28">
        <f t="shared" si="5"/>
        <v>-64.149305732105859</v>
      </c>
      <c r="K70" s="15">
        <f t="shared" si="6"/>
        <v>64.149305732105859</v>
      </c>
      <c r="L70" s="15">
        <f t="shared" si="7"/>
        <v>4115.13342591119</v>
      </c>
      <c r="M70" s="39">
        <f t="shared" si="8"/>
        <v>2.6116021419076449E-4</v>
      </c>
    </row>
    <row r="71" spans="2:13" x14ac:dyDescent="0.35">
      <c r="B71" s="13">
        <v>62</v>
      </c>
      <c r="C71" s="15" t="s">
        <v>185</v>
      </c>
      <c r="D71" s="16" t="s">
        <v>200</v>
      </c>
      <c r="E71" s="8">
        <v>245541</v>
      </c>
      <c r="F71" s="28">
        <f t="shared" si="2"/>
        <v>265106.56030208204</v>
      </c>
      <c r="G71" s="28">
        <f t="shared" si="3"/>
        <v>507.39407346053036</v>
      </c>
      <c r="H71" s="52">
        <f t="shared" si="1"/>
        <v>0.92619737406804425</v>
      </c>
      <c r="I71" s="33">
        <f t="shared" si="4"/>
        <v>238372.05526348244</v>
      </c>
      <c r="J71" s="28">
        <f t="shared" si="5"/>
        <v>7168.9447365175583</v>
      </c>
      <c r="K71" s="15">
        <f t="shared" si="6"/>
        <v>7168.9447365175583</v>
      </c>
      <c r="L71" s="15">
        <f t="shared" si="7"/>
        <v>51393768.635242805</v>
      </c>
      <c r="M71" s="39">
        <f t="shared" si="8"/>
        <v>2.9196528223463938E-2</v>
      </c>
    </row>
    <row r="72" spans="2:13" x14ac:dyDescent="0.35">
      <c r="B72" s="13">
        <v>63</v>
      </c>
      <c r="C72" s="15" t="s">
        <v>186</v>
      </c>
      <c r="D72" s="16" t="s">
        <v>200</v>
      </c>
      <c r="E72" s="8">
        <v>256104</v>
      </c>
      <c r="F72" s="28">
        <f t="shared" si="2"/>
        <v>271736.3014188548</v>
      </c>
      <c r="G72" s="28">
        <f t="shared" si="3"/>
        <v>1285.8223919779484</v>
      </c>
      <c r="H72" s="52">
        <f t="shared" si="1"/>
        <v>0.94247253187287938</v>
      </c>
      <c r="I72" s="33">
        <f t="shared" si="4"/>
        <v>245450.89028111935</v>
      </c>
      <c r="J72" s="28">
        <f t="shared" si="5"/>
        <v>10653.109718880645</v>
      </c>
      <c r="K72" s="15">
        <f t="shared" si="6"/>
        <v>10653.109718880645</v>
      </c>
      <c r="L72" s="15">
        <f t="shared" si="7"/>
        <v>113488746.68250926</v>
      </c>
      <c r="M72" s="39">
        <f t="shared" si="8"/>
        <v>4.1596811134853987E-2</v>
      </c>
    </row>
    <row r="73" spans="2:13" x14ac:dyDescent="0.35">
      <c r="B73" s="13">
        <v>64</v>
      </c>
      <c r="C73" s="15" t="s">
        <v>187</v>
      </c>
      <c r="D73" s="16" t="s">
        <v>200</v>
      </c>
      <c r="E73" s="8">
        <v>261879</v>
      </c>
      <c r="F73" s="28">
        <f t="shared" si="2"/>
        <v>279975.07401248295</v>
      </c>
      <c r="G73" s="28">
        <f t="shared" si="3"/>
        <v>2169.8580887322087</v>
      </c>
      <c r="H73" s="52">
        <f t="shared" si="1"/>
        <v>0.9353654103805108</v>
      </c>
      <c r="I73" s="33">
        <f t="shared" si="4"/>
        <v>249895.7431421832</v>
      </c>
      <c r="J73" s="28">
        <f t="shared" si="5"/>
        <v>11983.256857816799</v>
      </c>
      <c r="K73" s="15">
        <f t="shared" si="6"/>
        <v>11983.256857816799</v>
      </c>
      <c r="L73" s="15">
        <f t="shared" si="7"/>
        <v>143598444.92041335</v>
      </c>
      <c r="M73" s="39">
        <f t="shared" si="8"/>
        <v>4.5758754454602313E-2</v>
      </c>
    </row>
    <row r="74" spans="2:13" x14ac:dyDescent="0.35">
      <c r="B74" s="13">
        <v>65</v>
      </c>
      <c r="C74" s="15" t="s">
        <v>188</v>
      </c>
      <c r="D74" s="16" t="s">
        <v>200</v>
      </c>
      <c r="E74" s="8">
        <v>267956</v>
      </c>
      <c r="F74" s="28">
        <f t="shared" si="2"/>
        <v>286132.57857612625</v>
      </c>
      <c r="G74" s="28">
        <f t="shared" si="3"/>
        <v>2676.8690305078353</v>
      </c>
      <c r="H74" s="52">
        <f t="shared" si="1"/>
        <v>0.9364749772060984</v>
      </c>
      <c r="I74" s="33">
        <f t="shared" si="4"/>
        <v>261009.82091932144</v>
      </c>
      <c r="J74" s="28">
        <f t="shared" si="5"/>
        <v>6946.1790806785575</v>
      </c>
      <c r="K74" s="15">
        <f t="shared" si="6"/>
        <v>6946.1790806785575</v>
      </c>
      <c r="L74" s="15">
        <f t="shared" si="7"/>
        <v>48249403.820856407</v>
      </c>
      <c r="M74" s="39">
        <f t="shared" si="8"/>
        <v>2.592283464702622E-2</v>
      </c>
    </row>
    <row r="75" spans="2:13" x14ac:dyDescent="0.35">
      <c r="B75" s="13">
        <v>66</v>
      </c>
      <c r="C75" s="15" t="s">
        <v>189</v>
      </c>
      <c r="D75" s="16" t="s">
        <v>200</v>
      </c>
      <c r="E75" s="8">
        <v>277072</v>
      </c>
      <c r="F75" s="28">
        <f t="shared" si="2"/>
        <v>291430.39742349763</v>
      </c>
      <c r="G75" s="28">
        <f t="shared" si="3"/>
        <v>3010.1107667939659</v>
      </c>
      <c r="H75" s="52">
        <f t="shared" si="1"/>
        <v>0.95073129793446887</v>
      </c>
      <c r="I75" s="33">
        <f t="shared" si="4"/>
        <v>272416.93084246485</v>
      </c>
      <c r="J75" s="28">
        <f t="shared" si="5"/>
        <v>4655.069157535152</v>
      </c>
      <c r="K75" s="15">
        <f t="shared" si="6"/>
        <v>4655.069157535152</v>
      </c>
      <c r="L75" s="15">
        <f t="shared" si="7"/>
        <v>21669668.86143503</v>
      </c>
      <c r="M75" s="39">
        <f t="shared" si="8"/>
        <v>1.680093678731576E-2</v>
      </c>
    </row>
    <row r="76" spans="2:13" x14ac:dyDescent="0.35">
      <c r="B76" s="13">
        <v>67</v>
      </c>
      <c r="C76" s="15" t="s">
        <v>190</v>
      </c>
      <c r="D76" s="16" t="s">
        <v>200</v>
      </c>
      <c r="E76" s="8">
        <v>272755</v>
      </c>
      <c r="F76" s="28">
        <f t="shared" si="2"/>
        <v>292480.136427989</v>
      </c>
      <c r="G76" s="28">
        <f t="shared" si="3"/>
        <v>2760.8584973942448</v>
      </c>
      <c r="H76" s="52">
        <f t="shared" si="1"/>
        <v>0.93255905625288338</v>
      </c>
      <c r="I76" s="33">
        <f t="shared" si="4"/>
        <v>276217.87965388916</v>
      </c>
      <c r="J76" s="28">
        <f t="shared" si="5"/>
        <v>-3462.879653889162</v>
      </c>
      <c r="K76" s="15">
        <f t="shared" si="6"/>
        <v>3462.879653889162</v>
      </c>
      <c r="L76" s="15">
        <f t="shared" si="7"/>
        <v>11991535.497319523</v>
      </c>
      <c r="M76" s="39">
        <f t="shared" si="8"/>
        <v>1.2695934644238096E-2</v>
      </c>
    </row>
    <row r="77" spans="2:13" x14ac:dyDescent="0.35">
      <c r="B77" s="13">
        <v>68</v>
      </c>
      <c r="C77" s="15" t="s">
        <v>191</v>
      </c>
      <c r="D77" s="16" t="s">
        <v>200</v>
      </c>
      <c r="E77" s="8">
        <v>271082</v>
      </c>
      <c r="F77" s="28">
        <f t="shared" si="2"/>
        <v>291532.47995673423</v>
      </c>
      <c r="G77" s="28">
        <f t="shared" si="3"/>
        <v>2289.337845131392</v>
      </c>
      <c r="H77" s="52">
        <f t="shared" si="1"/>
        <v>0.92985179572523358</v>
      </c>
      <c r="I77" s="33">
        <f t="shared" si="4"/>
        <v>277648.95671966532</v>
      </c>
      <c r="J77" s="28">
        <f t="shared" si="5"/>
        <v>-6566.9567196653225</v>
      </c>
      <c r="K77" s="15">
        <f t="shared" si="6"/>
        <v>6566.9567196653225</v>
      </c>
      <c r="L77" s="15">
        <f t="shared" si="7"/>
        <v>43124920.55795753</v>
      </c>
      <c r="M77" s="39">
        <f t="shared" si="8"/>
        <v>2.4224982550170512E-2</v>
      </c>
    </row>
    <row r="78" spans="2:13" x14ac:dyDescent="0.35">
      <c r="B78" s="13">
        <v>69</v>
      </c>
      <c r="C78" s="15" t="s">
        <v>192</v>
      </c>
      <c r="D78" s="16" t="s">
        <v>200</v>
      </c>
      <c r="E78" s="8">
        <v>268414</v>
      </c>
      <c r="F78" s="28">
        <f t="shared" si="2"/>
        <v>290554.16392573004</v>
      </c>
      <c r="G78" s="28">
        <f t="shared" si="3"/>
        <v>1873.8706567635431</v>
      </c>
      <c r="H78" s="52">
        <f t="shared" si="1"/>
        <v>0.92380021808467561</v>
      </c>
      <c r="I78" s="33">
        <f t="shared" si="4"/>
        <v>274155.0724069514</v>
      </c>
      <c r="J78" s="28">
        <f t="shared" si="5"/>
        <v>-5741.0724069513963</v>
      </c>
      <c r="K78" s="15">
        <f t="shared" si="6"/>
        <v>5741.0724069513963</v>
      </c>
      <c r="L78" s="15">
        <f t="shared" si="7"/>
        <v>32959912.381858699</v>
      </c>
      <c r="M78" s="39">
        <f t="shared" si="8"/>
        <v>2.1388870949173279E-2</v>
      </c>
    </row>
    <row r="79" spans="2:13" x14ac:dyDescent="0.35">
      <c r="B79" s="13">
        <v>70</v>
      </c>
      <c r="C79" s="15" t="s">
        <v>193</v>
      </c>
      <c r="D79" s="16" t="s">
        <v>200</v>
      </c>
      <c r="E79" s="8">
        <v>267982</v>
      </c>
      <c r="F79" s="28">
        <f t="shared" si="2"/>
        <v>288890.00090308278</v>
      </c>
      <c r="G79" s="28">
        <f t="shared" si="3"/>
        <v>1424.0259177381383</v>
      </c>
      <c r="H79" s="52">
        <f t="shared" si="1"/>
        <v>0.92762642930622918</v>
      </c>
      <c r="I79" s="33">
        <f t="shared" si="4"/>
        <v>274229.43517582898</v>
      </c>
      <c r="J79" s="28">
        <f t="shared" si="5"/>
        <v>-6247.4351758289849</v>
      </c>
      <c r="K79" s="15">
        <f t="shared" si="6"/>
        <v>6247.4351758289849</v>
      </c>
      <c r="L79" s="15">
        <f t="shared" si="7"/>
        <v>39030446.276185341</v>
      </c>
      <c r="M79" s="39">
        <f t="shared" si="8"/>
        <v>2.3312891074135519E-2</v>
      </c>
    </row>
    <row r="80" spans="2:13" x14ac:dyDescent="0.35">
      <c r="B80" s="13">
        <v>71</v>
      </c>
      <c r="C80" s="15" t="s">
        <v>194</v>
      </c>
      <c r="D80" s="16" t="s">
        <v>200</v>
      </c>
      <c r="E80" s="8">
        <v>270106</v>
      </c>
      <c r="F80" s="28">
        <f t="shared" si="2"/>
        <v>286274.78892058774</v>
      </c>
      <c r="G80" s="28">
        <f t="shared" si="3"/>
        <v>910.45536309194597</v>
      </c>
      <c r="H80" s="52">
        <f t="shared" si="1"/>
        <v>0.94352003897530445</v>
      </c>
      <c r="I80" s="33">
        <f t="shared" si="4"/>
        <v>277372.74515443464</v>
      </c>
      <c r="J80" s="28">
        <f t="shared" si="5"/>
        <v>-7266.7451544346404</v>
      </c>
      <c r="K80" s="15">
        <f t="shared" si="6"/>
        <v>7266.7451544346404</v>
      </c>
      <c r="L80" s="15">
        <f t="shared" si="7"/>
        <v>52805585.139499329</v>
      </c>
      <c r="M80" s="39">
        <f t="shared" si="8"/>
        <v>2.6903308902559146E-2</v>
      </c>
    </row>
    <row r="81" spans="2:13" x14ac:dyDescent="0.35">
      <c r="B81" s="13">
        <v>72</v>
      </c>
      <c r="C81" s="15" t="s">
        <v>195</v>
      </c>
      <c r="D81" s="16" t="s">
        <v>200</v>
      </c>
      <c r="E81" s="8">
        <v>270783</v>
      </c>
      <c r="F81" s="28">
        <f t="shared" si="2"/>
        <v>282412.03794535878</v>
      </c>
      <c r="G81" s="28">
        <f t="shared" si="3"/>
        <v>303.56409123329178</v>
      </c>
      <c r="H81" s="52">
        <f t="shared" si="1"/>
        <v>0.95882244244981951</v>
      </c>
      <c r="I81" s="33">
        <f t="shared" si="4"/>
        <v>279531.29158666049</v>
      </c>
      <c r="J81" s="28">
        <f t="shared" si="5"/>
        <v>-8748.291586660489</v>
      </c>
      <c r="K81" s="15">
        <f t="shared" si="6"/>
        <v>8748.291586660489</v>
      </c>
      <c r="L81" s="15">
        <f t="shared" si="7"/>
        <v>76532605.685234696</v>
      </c>
      <c r="M81" s="39">
        <f t="shared" si="8"/>
        <v>3.2307388523875165E-2</v>
      </c>
    </row>
    <row r="82" spans="2:13" x14ac:dyDescent="0.35">
      <c r="B82" s="13">
        <v>73</v>
      </c>
      <c r="C82" s="15" t="s">
        <v>183</v>
      </c>
      <c r="D82" s="16" t="s">
        <v>201</v>
      </c>
      <c r="E82" s="8">
        <v>262788</v>
      </c>
      <c r="F82" s="28">
        <f t="shared" si="2"/>
        <v>280842.21619831969</v>
      </c>
      <c r="G82" s="28">
        <f t="shared" si="3"/>
        <v>65.371682716741645</v>
      </c>
      <c r="H82" s="52">
        <f t="shared" si="1"/>
        <v>0.9357140231881288</v>
      </c>
      <c r="I82" s="33">
        <f t="shared" si="4"/>
        <v>266108.32542235148</v>
      </c>
      <c r="J82" s="28">
        <f t="shared" si="5"/>
        <v>-3320.3254223514814</v>
      </c>
      <c r="K82" s="15">
        <f t="shared" si="6"/>
        <v>3320.3254223514814</v>
      </c>
      <c r="L82" s="15">
        <f t="shared" si="7"/>
        <v>11024560.910313543</v>
      </c>
      <c r="M82" s="39">
        <f t="shared" si="8"/>
        <v>1.263499635581336E-2</v>
      </c>
    </row>
    <row r="83" spans="2:13" x14ac:dyDescent="0.35">
      <c r="B83" s="13">
        <v>74</v>
      </c>
      <c r="C83" s="15" t="s">
        <v>185</v>
      </c>
      <c r="D83" s="16" t="s">
        <v>201</v>
      </c>
      <c r="E83" s="8">
        <v>267548</v>
      </c>
      <c r="F83" s="28">
        <f t="shared" si="2"/>
        <v>285134.70901015378</v>
      </c>
      <c r="G83" s="28">
        <f t="shared" si="3"/>
        <v>602.83072733308245</v>
      </c>
      <c r="H83" s="52">
        <f t="shared" si="1"/>
        <v>0.93832140229014527</v>
      </c>
      <c r="I83" s="33">
        <f t="shared" si="4"/>
        <v>260175.87025120432</v>
      </c>
      <c r="J83" s="28">
        <f t="shared" si="5"/>
        <v>7372.1297487956763</v>
      </c>
      <c r="K83" s="15">
        <f t="shared" si="6"/>
        <v>7372.1297487956763</v>
      </c>
      <c r="L83" s="15">
        <f t="shared" si="7"/>
        <v>54348297.033078201</v>
      </c>
      <c r="M83" s="39">
        <f t="shared" si="8"/>
        <v>2.755441920251946E-2</v>
      </c>
    </row>
    <row r="84" spans="2:13" x14ac:dyDescent="0.35">
      <c r="B84" s="13">
        <v>75</v>
      </c>
      <c r="C84" s="15" t="s">
        <v>186</v>
      </c>
      <c r="D84" s="16" t="s">
        <v>201</v>
      </c>
      <c r="E84" s="8">
        <v>275790</v>
      </c>
      <c r="F84" s="28">
        <f t="shared" si="2"/>
        <v>289394.71535478346</v>
      </c>
      <c r="G84" s="28">
        <f t="shared" si="3"/>
        <v>1067.8238167733264</v>
      </c>
      <c r="H84" s="52">
        <f t="shared" si="1"/>
        <v>0.95298906775783809</v>
      </c>
      <c r="I84" s="33">
        <f t="shared" si="4"/>
        <v>269299.78252751671</v>
      </c>
      <c r="J84" s="28">
        <f t="shared" si="5"/>
        <v>6490.2174724832876</v>
      </c>
      <c r="K84" s="15">
        <f t="shared" si="6"/>
        <v>6490.2174724832876</v>
      </c>
      <c r="L84" s="15">
        <f t="shared" si="7"/>
        <v>42122922.840127356</v>
      </c>
      <c r="M84" s="39">
        <f t="shared" si="8"/>
        <v>2.3533186382694395E-2</v>
      </c>
    </row>
    <row r="85" spans="2:13" x14ac:dyDescent="0.35">
      <c r="B85" s="13">
        <v>76</v>
      </c>
      <c r="C85" s="15" t="s">
        <v>187</v>
      </c>
      <c r="D85" s="16" t="s">
        <v>201</v>
      </c>
      <c r="E85" s="8">
        <v>280868</v>
      </c>
      <c r="F85" s="28">
        <f t="shared" si="2"/>
        <v>295674.33846092835</v>
      </c>
      <c r="G85" s="28">
        <f t="shared" si="3"/>
        <v>1730.4801687531572</v>
      </c>
      <c r="H85" s="52">
        <f t="shared" si="1"/>
        <v>0.94992349171050927</v>
      </c>
      <c r="I85" s="33">
        <f t="shared" si="4"/>
        <v>271688.61215236841</v>
      </c>
      <c r="J85" s="28">
        <f t="shared" si="5"/>
        <v>9179.3878476315876</v>
      </c>
      <c r="K85" s="15">
        <f t="shared" si="6"/>
        <v>9179.3878476315876</v>
      </c>
      <c r="L85" s="15">
        <f t="shared" si="7"/>
        <v>84261161.257246464</v>
      </c>
      <c r="M85" s="39">
        <f t="shared" si="8"/>
        <v>3.2682213166439704E-2</v>
      </c>
    </row>
    <row r="86" spans="2:13" x14ac:dyDescent="0.35">
      <c r="B86" s="13">
        <v>77</v>
      </c>
      <c r="C86" s="15" t="s">
        <v>188</v>
      </c>
      <c r="D86" s="16" t="s">
        <v>201</v>
      </c>
      <c r="E86" s="8">
        <v>286424</v>
      </c>
      <c r="F86" s="28">
        <f t="shared" si="2"/>
        <v>301891.61124751368</v>
      </c>
      <c r="G86" s="28">
        <f t="shared" si="3"/>
        <v>2300.9552509931727</v>
      </c>
      <c r="H86" s="52">
        <f t="shared" si="1"/>
        <v>0.94876435557915473</v>
      </c>
      <c r="I86" s="33">
        <f t="shared" si="4"/>
        <v>278512.17074721481</v>
      </c>
      <c r="J86" s="28">
        <f t="shared" si="5"/>
        <v>7911.8292527851881</v>
      </c>
      <c r="K86" s="15">
        <f t="shared" si="6"/>
        <v>7911.8292527851881</v>
      </c>
      <c r="L86" s="15">
        <f t="shared" si="7"/>
        <v>62597042.125227429</v>
      </c>
      <c r="M86" s="39">
        <f t="shared" si="8"/>
        <v>2.7622787380894017E-2</v>
      </c>
    </row>
    <row r="87" spans="2:13" x14ac:dyDescent="0.35">
      <c r="B87" s="13">
        <v>78</v>
      </c>
      <c r="C87" s="15" t="s">
        <v>189</v>
      </c>
      <c r="D87" s="16" t="s">
        <v>201</v>
      </c>
      <c r="E87" s="8">
        <v>291774</v>
      </c>
      <c r="F87" s="28">
        <f t="shared" ref="F87:F150" si="9">$E$4*(E87/H75)+(1-$E$4)*(F86+G86)</f>
        <v>305627.37863815675</v>
      </c>
      <c r="G87" s="28">
        <f t="shared" si="3"/>
        <v>2483.3850272463987</v>
      </c>
      <c r="H87" s="52">
        <f t="shared" ref="H87:H150" si="10">$E$6*E87/F87+(1-$E$6)*H75</f>
        <v>0.95467232451527761</v>
      </c>
      <c r="I87" s="33">
        <f t="shared" si="4"/>
        <v>289205.39356914267</v>
      </c>
      <c r="J87" s="28">
        <f t="shared" si="5"/>
        <v>2568.6064308573259</v>
      </c>
      <c r="K87" s="15">
        <f t="shared" si="6"/>
        <v>2568.6064308573259</v>
      </c>
      <c r="L87" s="15">
        <f t="shared" si="7"/>
        <v>6597738.9966416107</v>
      </c>
      <c r="M87" s="39">
        <f t="shared" si="8"/>
        <v>8.8034109648471963E-3</v>
      </c>
    </row>
    <row r="88" spans="2:13" x14ac:dyDescent="0.35">
      <c r="B88" s="13">
        <v>79</v>
      </c>
      <c r="C88" s="15" t="s">
        <v>190</v>
      </c>
      <c r="D88" s="16" t="s">
        <v>201</v>
      </c>
      <c r="E88" s="8">
        <v>286793</v>
      </c>
      <c r="F88" s="28">
        <f t="shared" si="9"/>
        <v>307804.10805889626</v>
      </c>
      <c r="G88" s="28">
        <f t="shared" ref="G88:G151" si="11">$E$5*(F88-F87)+(1-$E$5)*G87</f>
        <v>2444.3951747521915</v>
      </c>
      <c r="H88" s="52">
        <f t="shared" si="10"/>
        <v>0.93173870163267625</v>
      </c>
      <c r="I88" s="33">
        <f t="shared" ref="I88:I151" si="12">(F87+G87)*H76</f>
        <v>287331.48298516351</v>
      </c>
      <c r="J88" s="28">
        <f t="shared" ref="J88:J151" si="13">E88-I88</f>
        <v>-538.48298516351497</v>
      </c>
      <c r="K88" s="15">
        <f t="shared" ref="K88:K151" si="14">ABS(J88)</f>
        <v>538.48298516351497</v>
      </c>
      <c r="L88" s="15">
        <f t="shared" ref="L88:L151" si="15">K88^2</f>
        <v>289963.92531061027</v>
      </c>
      <c r="M88" s="39">
        <f t="shared" ref="M88:M151" si="16">(K88/E88)</f>
        <v>1.8776015633697996E-3</v>
      </c>
    </row>
    <row r="89" spans="2:13" x14ac:dyDescent="0.35">
      <c r="B89" s="13">
        <v>80</v>
      </c>
      <c r="C89" s="15" t="s">
        <v>191</v>
      </c>
      <c r="D89" s="16" t="s">
        <v>201</v>
      </c>
      <c r="E89" s="8">
        <v>283091</v>
      </c>
      <c r="F89" s="28">
        <f t="shared" si="9"/>
        <v>307167.70845273958</v>
      </c>
      <c r="G89" s="28">
        <f t="shared" si="11"/>
        <v>2052.6862624617984</v>
      </c>
      <c r="H89" s="52">
        <f t="shared" si="10"/>
        <v>0.92161705872658817</v>
      </c>
      <c r="I89" s="33">
        <f t="shared" si="12"/>
        <v>288485.12785287393</v>
      </c>
      <c r="J89" s="28">
        <f t="shared" si="13"/>
        <v>-5394.1278528739349</v>
      </c>
      <c r="K89" s="15">
        <f t="shared" si="14"/>
        <v>5394.1278528739349</v>
      </c>
      <c r="L89" s="15">
        <f t="shared" si="15"/>
        <v>29096615.293150365</v>
      </c>
      <c r="M89" s="39">
        <f t="shared" si="16"/>
        <v>1.9054395416576064E-2</v>
      </c>
    </row>
    <row r="90" spans="2:13" x14ac:dyDescent="0.35">
      <c r="B90" s="13">
        <v>81</v>
      </c>
      <c r="C90" s="15" t="s">
        <v>192</v>
      </c>
      <c r="D90" s="16" t="s">
        <v>201</v>
      </c>
      <c r="E90" s="8">
        <v>278097</v>
      </c>
      <c r="F90" s="28">
        <f t="shared" si="9"/>
        <v>304873.80279947992</v>
      </c>
      <c r="G90" s="28">
        <f t="shared" si="11"/>
        <v>1500.037055825848</v>
      </c>
      <c r="H90" s="52">
        <f t="shared" si="10"/>
        <v>0.91217086363733446</v>
      </c>
      <c r="I90" s="33">
        <f t="shared" si="12"/>
        <v>285657.86807413254</v>
      </c>
      <c r="J90" s="28">
        <f t="shared" si="13"/>
        <v>-7560.868074132537</v>
      </c>
      <c r="K90" s="15">
        <f t="shared" si="14"/>
        <v>7560.868074132537</v>
      </c>
      <c r="L90" s="15">
        <f t="shared" si="15"/>
        <v>57166726.034436658</v>
      </c>
      <c r="M90" s="39">
        <f t="shared" si="16"/>
        <v>2.7187880754314275E-2</v>
      </c>
    </row>
    <row r="91" spans="2:13" x14ac:dyDescent="0.35">
      <c r="B91" s="13">
        <v>82</v>
      </c>
      <c r="C91" s="15" t="s">
        <v>193</v>
      </c>
      <c r="D91" s="16" t="s">
        <v>201</v>
      </c>
      <c r="E91" s="8">
        <v>277166</v>
      </c>
      <c r="F91" s="28">
        <f t="shared" si="9"/>
        <v>302346.54336279858</v>
      </c>
      <c r="G91" s="28">
        <f t="shared" si="11"/>
        <v>987.98479634833939</v>
      </c>
      <c r="H91" s="52">
        <f t="shared" si="10"/>
        <v>0.91671628495324531</v>
      </c>
      <c r="I91" s="33">
        <f t="shared" si="12"/>
        <v>284200.47109781578</v>
      </c>
      <c r="J91" s="28">
        <f t="shared" si="13"/>
        <v>-7034.4710978157818</v>
      </c>
      <c r="K91" s="15">
        <f t="shared" si="14"/>
        <v>7034.4710978157818</v>
      </c>
      <c r="L91" s="15">
        <f t="shared" si="15"/>
        <v>49483783.626005568</v>
      </c>
      <c r="M91" s="39">
        <f t="shared" si="16"/>
        <v>2.5379992848386101E-2</v>
      </c>
    </row>
    <row r="92" spans="2:13" x14ac:dyDescent="0.35">
      <c r="B92" s="13">
        <v>83</v>
      </c>
      <c r="C92" s="15" t="s">
        <v>194</v>
      </c>
      <c r="D92" s="16" t="s">
        <v>201</v>
      </c>
      <c r="E92" s="8">
        <v>278566</v>
      </c>
      <c r="F92" s="28">
        <f t="shared" si="9"/>
        <v>299036.37619926472</v>
      </c>
      <c r="G92" s="28">
        <f t="shared" si="11"/>
        <v>441.49450770678851</v>
      </c>
      <c r="H92" s="52">
        <f t="shared" si="10"/>
        <v>0.93154553148535968</v>
      </c>
      <c r="I92" s="33">
        <f t="shared" si="12"/>
        <v>286202.20583127387</v>
      </c>
      <c r="J92" s="28">
        <f t="shared" si="13"/>
        <v>-7636.2058312738664</v>
      </c>
      <c r="K92" s="15">
        <f t="shared" si="14"/>
        <v>7636.2058312738664</v>
      </c>
      <c r="L92" s="15">
        <f t="shared" si="15"/>
        <v>58311639.497580998</v>
      </c>
      <c r="M92" s="39">
        <f t="shared" si="16"/>
        <v>2.7412555126159928E-2</v>
      </c>
    </row>
    <row r="93" spans="2:13" x14ac:dyDescent="0.35">
      <c r="B93" s="13">
        <v>84</v>
      </c>
      <c r="C93" s="15" t="s">
        <v>195</v>
      </c>
      <c r="D93" s="16" t="s">
        <v>201</v>
      </c>
      <c r="E93" s="8">
        <v>277368</v>
      </c>
      <c r="F93" s="28">
        <f t="shared" si="9"/>
        <v>294061.95738615753</v>
      </c>
      <c r="G93" s="28">
        <f t="shared" si="11"/>
        <v>-247.1140062719424</v>
      </c>
      <c r="H93" s="52">
        <f t="shared" si="10"/>
        <v>0.94322979573915</v>
      </c>
      <c r="I93" s="33">
        <f t="shared" si="12"/>
        <v>287146.10345092969</v>
      </c>
      <c r="J93" s="28">
        <f t="shared" si="13"/>
        <v>-9778.1034509296878</v>
      </c>
      <c r="K93" s="15">
        <f t="shared" si="14"/>
        <v>9778.1034509296878</v>
      </c>
      <c r="L93" s="15">
        <f t="shared" si="15"/>
        <v>95611307.097083077</v>
      </c>
      <c r="M93" s="39">
        <f t="shared" si="16"/>
        <v>3.5253177911401777E-2</v>
      </c>
    </row>
    <row r="94" spans="2:13" x14ac:dyDescent="0.35">
      <c r="B94" s="13">
        <v>85</v>
      </c>
      <c r="C94" s="15" t="s">
        <v>183</v>
      </c>
      <c r="D94" s="16" t="s">
        <v>202</v>
      </c>
      <c r="E94" s="8">
        <v>270997</v>
      </c>
      <c r="F94" s="28">
        <f t="shared" si="9"/>
        <v>291584.51854831539</v>
      </c>
      <c r="G94" s="28">
        <f t="shared" si="11"/>
        <v>-530.68956905930906</v>
      </c>
      <c r="H94" s="52">
        <f t="shared" si="10"/>
        <v>0.92939433598596888</v>
      </c>
      <c r="I94" s="33">
        <f t="shared" si="12"/>
        <v>274926.66917138273</v>
      </c>
      <c r="J94" s="28">
        <f t="shared" si="13"/>
        <v>-3929.6691713827313</v>
      </c>
      <c r="K94" s="15">
        <f t="shared" si="14"/>
        <v>3929.6691713827313</v>
      </c>
      <c r="L94" s="15">
        <f t="shared" si="15"/>
        <v>15442299.796515841</v>
      </c>
      <c r="M94" s="39">
        <f t="shared" si="16"/>
        <v>1.4500784773937465E-2</v>
      </c>
    </row>
    <row r="95" spans="2:13" x14ac:dyDescent="0.35">
      <c r="B95" s="13">
        <v>86</v>
      </c>
      <c r="C95" s="15" t="s">
        <v>185</v>
      </c>
      <c r="D95" s="16" t="s">
        <v>202</v>
      </c>
      <c r="E95" s="8">
        <v>274065</v>
      </c>
      <c r="F95" s="28">
        <f t="shared" si="9"/>
        <v>291598.8500202304</v>
      </c>
      <c r="G95" s="28">
        <f t="shared" si="11"/>
        <v>-461.39264592168774</v>
      </c>
      <c r="H95" s="52">
        <f t="shared" si="10"/>
        <v>0.93986996169904669</v>
      </c>
      <c r="I95" s="33">
        <f t="shared" si="12"/>
        <v>273102.0369497317</v>
      </c>
      <c r="J95" s="28">
        <f t="shared" si="13"/>
        <v>962.96305026829941</v>
      </c>
      <c r="K95" s="15">
        <f t="shared" si="14"/>
        <v>962.96305026829941</v>
      </c>
      <c r="L95" s="15">
        <f t="shared" si="15"/>
        <v>927297.83618202736</v>
      </c>
      <c r="M95" s="39">
        <f t="shared" si="16"/>
        <v>3.5136301617072572E-3</v>
      </c>
    </row>
    <row r="96" spans="2:13" x14ac:dyDescent="0.35">
      <c r="B96" s="13">
        <v>87</v>
      </c>
      <c r="C96" s="15" t="s">
        <v>186</v>
      </c>
      <c r="D96" s="16" t="s">
        <v>202</v>
      </c>
      <c r="E96" s="8">
        <v>283153</v>
      </c>
      <c r="F96" s="28">
        <f t="shared" si="9"/>
        <v>294315.12684704579</v>
      </c>
      <c r="G96" s="28">
        <f t="shared" si="11"/>
        <v>-57.36656132249982</v>
      </c>
      <c r="H96" s="52">
        <f t="shared" si="10"/>
        <v>0.96207423326614572</v>
      </c>
      <c r="I96" s="33">
        <f t="shared" si="12"/>
        <v>277450.81409252982</v>
      </c>
      <c r="J96" s="28">
        <f t="shared" si="13"/>
        <v>5702.1859074701788</v>
      </c>
      <c r="K96" s="15">
        <f t="shared" si="14"/>
        <v>5702.1859074701788</v>
      </c>
      <c r="L96" s="15">
        <f t="shared" si="15"/>
        <v>32514924.123351507</v>
      </c>
      <c r="M96" s="39">
        <f t="shared" si="16"/>
        <v>2.0138179385244651E-2</v>
      </c>
    </row>
    <row r="97" spans="2:13" x14ac:dyDescent="0.35">
      <c r="B97" s="13">
        <v>88</v>
      </c>
      <c r="C97" s="15" t="s">
        <v>187</v>
      </c>
      <c r="D97" s="16" t="s">
        <v>202</v>
      </c>
      <c r="E97" s="8">
        <v>288005</v>
      </c>
      <c r="F97" s="28">
        <f t="shared" si="9"/>
        <v>299000.15525807941</v>
      </c>
      <c r="G97" s="28">
        <f t="shared" si="11"/>
        <v>545.60718681044636</v>
      </c>
      <c r="H97" s="52">
        <f t="shared" si="10"/>
        <v>0.96322692458607906</v>
      </c>
      <c r="I97" s="33">
        <f t="shared" si="12"/>
        <v>279522.35911352834</v>
      </c>
      <c r="J97" s="28">
        <f t="shared" si="13"/>
        <v>8482.640886471665</v>
      </c>
      <c r="K97" s="15">
        <f t="shared" si="14"/>
        <v>8482.640886471665</v>
      </c>
      <c r="L97" s="15">
        <f t="shared" si="15"/>
        <v>71955196.40884079</v>
      </c>
      <c r="M97" s="39">
        <f t="shared" si="16"/>
        <v>2.9453102850546569E-2</v>
      </c>
    </row>
    <row r="98" spans="2:13" x14ac:dyDescent="0.35">
      <c r="B98" s="13">
        <v>89</v>
      </c>
      <c r="C98" s="15" t="s">
        <v>188</v>
      </c>
      <c r="D98" s="16" t="s">
        <v>202</v>
      </c>
      <c r="E98" s="8">
        <v>296826</v>
      </c>
      <c r="F98" s="28">
        <f t="shared" si="9"/>
        <v>306614.1395200775</v>
      </c>
      <c r="G98" s="28">
        <f t="shared" si="11"/>
        <v>1444.3188806037222</v>
      </c>
      <c r="H98" s="52">
        <f t="shared" si="10"/>
        <v>0.96807668578038109</v>
      </c>
      <c r="I98" s="33">
        <f t="shared" si="12"/>
        <v>284198.34227249253</v>
      </c>
      <c r="J98" s="28">
        <f t="shared" si="13"/>
        <v>12627.657727507467</v>
      </c>
      <c r="K98" s="15">
        <f t="shared" si="14"/>
        <v>12627.657727507467</v>
      </c>
      <c r="L98" s="15">
        <f t="shared" si="15"/>
        <v>159457739.68307903</v>
      </c>
      <c r="M98" s="39">
        <f t="shared" si="16"/>
        <v>4.2542289851655403E-2</v>
      </c>
    </row>
    <row r="99" spans="2:13" x14ac:dyDescent="0.35">
      <c r="B99" s="13">
        <v>90</v>
      </c>
      <c r="C99" s="15" t="s">
        <v>189</v>
      </c>
      <c r="D99" s="16" t="s">
        <v>202</v>
      </c>
      <c r="E99" s="8">
        <v>301858</v>
      </c>
      <c r="F99" s="28">
        <f t="shared" si="9"/>
        <v>312376.99872444978</v>
      </c>
      <c r="G99" s="28">
        <f t="shared" si="11"/>
        <v>1993.4014561092974</v>
      </c>
      <c r="H99" s="52">
        <f t="shared" si="10"/>
        <v>0.96632594983816755</v>
      </c>
      <c r="I99" s="33">
        <f t="shared" si="12"/>
        <v>294094.88456797128</v>
      </c>
      <c r="J99" s="28">
        <f t="shared" si="13"/>
        <v>7763.1154320287169</v>
      </c>
      <c r="K99" s="15">
        <f t="shared" si="14"/>
        <v>7763.1154320287169</v>
      </c>
      <c r="L99" s="15">
        <f t="shared" si="15"/>
        <v>60265961.211002409</v>
      </c>
      <c r="M99" s="39">
        <f t="shared" si="16"/>
        <v>2.57177727011665E-2</v>
      </c>
    </row>
    <row r="100" spans="2:13" x14ac:dyDescent="0.35">
      <c r="B100" s="13">
        <v>91</v>
      </c>
      <c r="C100" s="15" t="s">
        <v>190</v>
      </c>
      <c r="D100" s="16" t="s">
        <v>202</v>
      </c>
      <c r="E100" s="8">
        <v>298894</v>
      </c>
      <c r="F100" s="28">
        <f t="shared" si="9"/>
        <v>317780.56338201952</v>
      </c>
      <c r="G100" s="28">
        <f t="shared" si="11"/>
        <v>2426.9880509238728</v>
      </c>
      <c r="H100" s="52">
        <f t="shared" si="10"/>
        <v>0.94056727956858999</v>
      </c>
      <c r="I100" s="33">
        <f t="shared" si="12"/>
        <v>292911.06849597895</v>
      </c>
      <c r="J100" s="28">
        <f t="shared" si="13"/>
        <v>5982.9315040210495</v>
      </c>
      <c r="K100" s="15">
        <f t="shared" si="14"/>
        <v>5982.9315040210495</v>
      </c>
      <c r="L100" s="15">
        <f t="shared" si="15"/>
        <v>35795469.381807581</v>
      </c>
      <c r="M100" s="39">
        <f t="shared" si="16"/>
        <v>2.0016900653813893E-2</v>
      </c>
    </row>
    <row r="101" spans="2:13" x14ac:dyDescent="0.35">
      <c r="B101" s="13">
        <v>92</v>
      </c>
      <c r="C101" s="15" t="s">
        <v>191</v>
      </c>
      <c r="D101" s="16" t="s">
        <v>202</v>
      </c>
      <c r="E101" s="8">
        <v>296084</v>
      </c>
      <c r="F101" s="28">
        <f t="shared" si="9"/>
        <v>320769.53601812676</v>
      </c>
      <c r="G101" s="28">
        <f t="shared" si="11"/>
        <v>2498.4418108270888</v>
      </c>
      <c r="H101" s="52">
        <f t="shared" si="10"/>
        <v>0.92304276670234742</v>
      </c>
      <c r="I101" s="33">
        <f t="shared" si="12"/>
        <v>295108.74173367198</v>
      </c>
      <c r="J101" s="28">
        <f t="shared" si="13"/>
        <v>975.25826632801909</v>
      </c>
      <c r="K101" s="15">
        <f t="shared" si="14"/>
        <v>975.25826632801909</v>
      </c>
      <c r="L101" s="15">
        <f t="shared" si="15"/>
        <v>951128.68604113336</v>
      </c>
      <c r="M101" s="39">
        <f t="shared" si="16"/>
        <v>3.2938566971805945E-3</v>
      </c>
    </row>
    <row r="102" spans="2:13" x14ac:dyDescent="0.35">
      <c r="B102" s="13">
        <v>93</v>
      </c>
      <c r="C102" s="15" t="s">
        <v>192</v>
      </c>
      <c r="D102" s="16" t="s">
        <v>202</v>
      </c>
      <c r="E102" s="8">
        <v>292138</v>
      </c>
      <c r="F102" s="28">
        <f t="shared" si="9"/>
        <v>321674.10412242927</v>
      </c>
      <c r="G102" s="28">
        <f t="shared" si="11"/>
        <v>2295.7880866063501</v>
      </c>
      <c r="H102" s="52">
        <f t="shared" si="10"/>
        <v>0.90818003767195443</v>
      </c>
      <c r="I102" s="33">
        <f t="shared" si="12"/>
        <v>294875.63052253152</v>
      </c>
      <c r="J102" s="28">
        <f t="shared" si="13"/>
        <v>-2737.6305225315155</v>
      </c>
      <c r="K102" s="15">
        <f t="shared" si="14"/>
        <v>2737.6305225315155</v>
      </c>
      <c r="L102" s="15">
        <f t="shared" si="15"/>
        <v>7494620.8778961785</v>
      </c>
      <c r="M102" s="39">
        <f t="shared" si="16"/>
        <v>9.3710182260832737E-3</v>
      </c>
    </row>
    <row r="103" spans="2:13" x14ac:dyDescent="0.35">
      <c r="B103" s="13">
        <v>94</v>
      </c>
      <c r="C103" s="15" t="s">
        <v>193</v>
      </c>
      <c r="D103" s="16" t="s">
        <v>202</v>
      </c>
      <c r="E103" s="8">
        <v>292837</v>
      </c>
      <c r="F103" s="28">
        <f t="shared" si="9"/>
        <v>321564.84915385779</v>
      </c>
      <c r="G103" s="28">
        <f t="shared" si="11"/>
        <v>1989.9979038284682</v>
      </c>
      <c r="H103" s="52">
        <f t="shared" si="10"/>
        <v>0.91066234624384423</v>
      </c>
      <c r="I103" s="33">
        <f t="shared" si="12"/>
        <v>296988.47602257045</v>
      </c>
      <c r="J103" s="28">
        <f t="shared" si="13"/>
        <v>-4151.4760225704522</v>
      </c>
      <c r="K103" s="15">
        <f t="shared" si="14"/>
        <v>4151.4760225704522</v>
      </c>
      <c r="L103" s="15">
        <f t="shared" si="15"/>
        <v>17234753.165977381</v>
      </c>
      <c r="M103" s="39">
        <f t="shared" si="16"/>
        <v>1.4176746867951975E-2</v>
      </c>
    </row>
    <row r="104" spans="2:13" x14ac:dyDescent="0.35">
      <c r="B104" s="13">
        <v>95</v>
      </c>
      <c r="C104" s="15" t="s">
        <v>194</v>
      </c>
      <c r="D104" s="16" t="s">
        <v>202</v>
      </c>
      <c r="E104" s="8">
        <v>292906</v>
      </c>
      <c r="F104" s="28">
        <f t="shared" si="9"/>
        <v>318708.95446611068</v>
      </c>
      <c r="G104" s="28">
        <f t="shared" si="11"/>
        <v>1373.8649085751599</v>
      </c>
      <c r="H104" s="52">
        <f t="shared" si="10"/>
        <v>0.91903912926031583</v>
      </c>
      <c r="I104" s="33">
        <f t="shared" si="12"/>
        <v>301406.07196701661</v>
      </c>
      <c r="J104" s="28">
        <f t="shared" si="13"/>
        <v>-8500.0719670166145</v>
      </c>
      <c r="K104" s="15">
        <f t="shared" si="14"/>
        <v>8500.0719670166145</v>
      </c>
      <c r="L104" s="15">
        <f t="shared" si="15"/>
        <v>72251223.444461703</v>
      </c>
      <c r="M104" s="39">
        <f t="shared" si="16"/>
        <v>2.9019794633830014E-2</v>
      </c>
    </row>
    <row r="105" spans="2:13" x14ac:dyDescent="0.35">
      <c r="B105" s="13">
        <v>96</v>
      </c>
      <c r="C105" s="15" t="s">
        <v>195</v>
      </c>
      <c r="D105" s="16" t="s">
        <v>202</v>
      </c>
      <c r="E105" s="8">
        <v>295396</v>
      </c>
      <c r="F105" s="28">
        <f t="shared" si="9"/>
        <v>316414.25909145491</v>
      </c>
      <c r="G105" s="28">
        <f t="shared" si="11"/>
        <v>907.42431112900795</v>
      </c>
      <c r="H105" s="52">
        <f t="shared" si="10"/>
        <v>0.93357360331419237</v>
      </c>
      <c r="I105" s="33">
        <f t="shared" si="12"/>
        <v>301911.65233839618</v>
      </c>
      <c r="J105" s="28">
        <f t="shared" si="13"/>
        <v>-6515.6523383961758</v>
      </c>
      <c r="K105" s="15">
        <f t="shared" si="14"/>
        <v>6515.6523383961758</v>
      </c>
      <c r="L105" s="15">
        <f t="shared" si="15"/>
        <v>42453725.394847557</v>
      </c>
      <c r="M105" s="39">
        <f t="shared" si="16"/>
        <v>2.2057347893661986E-2</v>
      </c>
    </row>
    <row r="106" spans="2:13" x14ac:dyDescent="0.35">
      <c r="B106" s="13">
        <v>97</v>
      </c>
      <c r="C106" s="15" t="s">
        <v>183</v>
      </c>
      <c r="D106" s="16" t="s">
        <v>203</v>
      </c>
      <c r="E106" s="8">
        <v>288578</v>
      </c>
      <c r="F106" s="28">
        <f t="shared" si="9"/>
        <v>313699.46775784617</v>
      </c>
      <c r="G106" s="28">
        <f t="shared" si="11"/>
        <v>446.87622169642179</v>
      </c>
      <c r="H106" s="52">
        <f t="shared" si="10"/>
        <v>0.91991867905482649</v>
      </c>
      <c r="I106" s="33">
        <f t="shared" si="12"/>
        <v>294916.97523989435</v>
      </c>
      <c r="J106" s="28">
        <f t="shared" si="13"/>
        <v>-6338.9752398943529</v>
      </c>
      <c r="K106" s="15">
        <f t="shared" si="14"/>
        <v>6338.9752398943529</v>
      </c>
      <c r="L106" s="15">
        <f t="shared" si="15"/>
        <v>40182607.091993667</v>
      </c>
      <c r="M106" s="39">
        <f t="shared" si="16"/>
        <v>2.1966245659386208E-2</v>
      </c>
    </row>
    <row r="107" spans="2:13" x14ac:dyDescent="0.35">
      <c r="B107" s="13">
        <v>98</v>
      </c>
      <c r="C107" s="15" t="s">
        <v>185</v>
      </c>
      <c r="D107" s="16" t="s">
        <v>203</v>
      </c>
      <c r="E107" s="8">
        <v>292597</v>
      </c>
      <c r="F107" s="28">
        <f t="shared" si="9"/>
        <v>312643.47141141212</v>
      </c>
      <c r="G107" s="28">
        <f>$E$5*(F107-F106)+(1-$E$5)*G106</f>
        <v>255.79287443114663</v>
      </c>
      <c r="H107" s="52">
        <f t="shared" si="10"/>
        <v>0.93588072918678455</v>
      </c>
      <c r="I107" s="33">
        <f t="shared" si="12"/>
        <v>295256.71228394826</v>
      </c>
      <c r="J107" s="28">
        <f t="shared" si="13"/>
        <v>-2659.7122839482618</v>
      </c>
      <c r="K107" s="15">
        <f t="shared" si="14"/>
        <v>2659.7122839482618</v>
      </c>
      <c r="L107" s="15">
        <f t="shared" si="15"/>
        <v>7074069.433385279</v>
      </c>
      <c r="M107" s="39">
        <f t="shared" si="16"/>
        <v>9.0900189815625639E-3</v>
      </c>
    </row>
    <row r="108" spans="2:13" x14ac:dyDescent="0.35">
      <c r="B108" s="13">
        <v>99</v>
      </c>
      <c r="C108" s="15" t="s">
        <v>186</v>
      </c>
      <c r="D108" s="16" t="s">
        <v>203</v>
      </c>
      <c r="E108" s="8">
        <v>302426</v>
      </c>
      <c r="F108" s="28">
        <f t="shared" si="9"/>
        <v>313668.5892438874</v>
      </c>
      <c r="G108" s="28">
        <f t="shared" si="11"/>
        <v>353.60901083229248</v>
      </c>
      <c r="H108" s="52">
        <f t="shared" si="10"/>
        <v>0.96415774601152071</v>
      </c>
      <c r="I108" s="33">
        <f t="shared" si="12"/>
        <v>301032.31977734371</v>
      </c>
      <c r="J108" s="28">
        <f t="shared" si="13"/>
        <v>1393.6802226562868</v>
      </c>
      <c r="K108" s="15">
        <f t="shared" si="14"/>
        <v>1393.6802226562868</v>
      </c>
      <c r="L108" s="15">
        <f t="shared" si="15"/>
        <v>1942344.5630232771</v>
      </c>
      <c r="M108" s="39">
        <f t="shared" si="16"/>
        <v>4.6083346757761793E-3</v>
      </c>
    </row>
    <row r="109" spans="2:13" x14ac:dyDescent="0.35">
      <c r="B109" s="13">
        <v>100</v>
      </c>
      <c r="C109" s="15" t="s">
        <v>187</v>
      </c>
      <c r="D109" s="16" t="s">
        <v>203</v>
      </c>
      <c r="E109" s="8">
        <v>302719</v>
      </c>
      <c r="F109" s="28">
        <f t="shared" si="9"/>
        <v>314156.92796880024</v>
      </c>
      <c r="G109" s="28">
        <f t="shared" si="11"/>
        <v>370.73927542593691</v>
      </c>
      <c r="H109" s="52">
        <f t="shared" si="10"/>
        <v>0.96359167361753617</v>
      </c>
      <c r="I109" s="33">
        <f t="shared" si="12"/>
        <v>302474.63627665362</v>
      </c>
      <c r="J109" s="28">
        <f t="shared" si="13"/>
        <v>244.36372334638145</v>
      </c>
      <c r="K109" s="15">
        <f t="shared" si="14"/>
        <v>244.36372334638145</v>
      </c>
      <c r="L109" s="15">
        <f t="shared" si="15"/>
        <v>59713.629287706848</v>
      </c>
      <c r="M109" s="39">
        <f t="shared" si="16"/>
        <v>8.0722955396384584E-4</v>
      </c>
    </row>
    <row r="110" spans="2:13" x14ac:dyDescent="0.35">
      <c r="B110" s="13">
        <v>101</v>
      </c>
      <c r="C110" s="15" t="s">
        <v>188</v>
      </c>
      <c r="D110" s="16" t="s">
        <v>203</v>
      </c>
      <c r="E110" s="8">
        <v>298423</v>
      </c>
      <c r="F110" s="28">
        <f t="shared" si="9"/>
        <v>311201.08964434534</v>
      </c>
      <c r="G110" s="28">
        <f t="shared" si="11"/>
        <v>-52.219793893991096</v>
      </c>
      <c r="H110" s="52">
        <f t="shared" si="10"/>
        <v>0.95893944439928303</v>
      </c>
      <c r="I110" s="33">
        <f t="shared" si="12"/>
        <v>304486.90169202501</v>
      </c>
      <c r="J110" s="28">
        <f t="shared" si="13"/>
        <v>-6063.9016920250142</v>
      </c>
      <c r="K110" s="15">
        <f t="shared" si="14"/>
        <v>6063.9016920250142</v>
      </c>
      <c r="L110" s="15">
        <f t="shared" si="15"/>
        <v>36770903.73054383</v>
      </c>
      <c r="M110" s="39">
        <f t="shared" si="16"/>
        <v>2.0319820161398466E-2</v>
      </c>
    </row>
    <row r="111" spans="2:13" x14ac:dyDescent="0.35">
      <c r="B111" s="13">
        <v>102</v>
      </c>
      <c r="C111" s="15" t="s">
        <v>189</v>
      </c>
      <c r="D111" s="16" t="s">
        <v>203</v>
      </c>
      <c r="E111" s="8">
        <v>309682</v>
      </c>
      <c r="F111" s="28">
        <f t="shared" si="9"/>
        <v>316101.01841634046</v>
      </c>
      <c r="G111" s="28">
        <f t="shared" si="11"/>
        <v>577.42316066612602</v>
      </c>
      <c r="H111" s="52">
        <f t="shared" si="10"/>
        <v>0.97969314224769155</v>
      </c>
      <c r="I111" s="33">
        <f t="shared" si="12"/>
        <v>300671.2271993098</v>
      </c>
      <c r="J111" s="28">
        <f t="shared" si="13"/>
        <v>9010.7728006902034</v>
      </c>
      <c r="K111" s="15">
        <f t="shared" si="14"/>
        <v>9010.7728006902034</v>
      </c>
      <c r="L111" s="15">
        <f t="shared" si="15"/>
        <v>81194026.465658367</v>
      </c>
      <c r="M111" s="39">
        <f t="shared" si="16"/>
        <v>2.9096856777888942E-2</v>
      </c>
    </row>
    <row r="112" spans="2:13" x14ac:dyDescent="0.35">
      <c r="B112" s="13">
        <v>103</v>
      </c>
      <c r="C112" s="15" t="s">
        <v>190</v>
      </c>
      <c r="D112" s="16" t="s">
        <v>203</v>
      </c>
      <c r="E112" s="8">
        <v>322530</v>
      </c>
      <c r="F112" s="28">
        <f t="shared" si="9"/>
        <v>330609.38942350436</v>
      </c>
      <c r="G112" s="28">
        <f t="shared" si="11"/>
        <v>2348.6792215829705</v>
      </c>
      <c r="H112" s="52">
        <f t="shared" si="10"/>
        <v>0.97556212956446076</v>
      </c>
      <c r="I112" s="33">
        <f t="shared" si="12"/>
        <v>297857.38029210578</v>
      </c>
      <c r="J112" s="28">
        <f t="shared" si="13"/>
        <v>24672.61970789422</v>
      </c>
      <c r="K112" s="15">
        <f t="shared" si="14"/>
        <v>24672.61970789422</v>
      </c>
      <c r="L112" s="15">
        <f t="shared" si="15"/>
        <v>608738163.25037026</v>
      </c>
      <c r="M112" s="39">
        <f t="shared" si="16"/>
        <v>7.6497131144061703E-2</v>
      </c>
    </row>
    <row r="113" spans="2:13" x14ac:dyDescent="0.35">
      <c r="B113" s="13">
        <v>104</v>
      </c>
      <c r="C113" s="15" t="s">
        <v>191</v>
      </c>
      <c r="D113" s="16" t="s">
        <v>203</v>
      </c>
      <c r="E113" s="8">
        <v>327900</v>
      </c>
      <c r="F113" s="28">
        <f t="shared" si="9"/>
        <v>344790.444012666</v>
      </c>
      <c r="G113" s="28">
        <f t="shared" si="11"/>
        <v>3853.1114264695734</v>
      </c>
      <c r="H113" s="52">
        <f t="shared" si="10"/>
        <v>0.95101243579695749</v>
      </c>
      <c r="I113" s="33">
        <f t="shared" si="12"/>
        <v>307334.5368780315</v>
      </c>
      <c r="J113" s="28">
        <f t="shared" si="13"/>
        <v>20565.463121968496</v>
      </c>
      <c r="K113" s="15">
        <f t="shared" si="14"/>
        <v>20565.463121968496</v>
      </c>
      <c r="L113" s="15">
        <f t="shared" si="15"/>
        <v>422938273.4210462</v>
      </c>
      <c r="M113" s="39">
        <f t="shared" si="16"/>
        <v>6.2718704245100634E-2</v>
      </c>
    </row>
    <row r="114" spans="2:13" x14ac:dyDescent="0.35">
      <c r="B114" s="13">
        <v>105</v>
      </c>
      <c r="C114" s="15" t="s">
        <v>192</v>
      </c>
      <c r="D114" s="16" t="s">
        <v>203</v>
      </c>
      <c r="E114" s="8">
        <v>331011</v>
      </c>
      <c r="F114" s="28">
        <f t="shared" si="9"/>
        <v>357052.44520849729</v>
      </c>
      <c r="G114" s="28">
        <f t="shared" si="11"/>
        <v>4922.2631549578819</v>
      </c>
      <c r="H114" s="52">
        <f t="shared" si="10"/>
        <v>0.92706548979578995</v>
      </c>
      <c r="I114" s="33">
        <f t="shared" si="12"/>
        <v>316631.11731279828</v>
      </c>
      <c r="J114" s="28">
        <f t="shared" si="13"/>
        <v>14379.882687201723</v>
      </c>
      <c r="K114" s="15">
        <f t="shared" si="14"/>
        <v>14379.882687201723</v>
      </c>
      <c r="L114" s="15">
        <f t="shared" si="15"/>
        <v>206781026.09768385</v>
      </c>
      <c r="M114" s="39">
        <f t="shared" si="16"/>
        <v>4.3442310639832886E-2</v>
      </c>
    </row>
    <row r="115" spans="2:13" x14ac:dyDescent="0.35">
      <c r="B115" s="13">
        <v>106</v>
      </c>
      <c r="C115" s="15" t="s">
        <v>193</v>
      </c>
      <c r="D115" s="16" t="s">
        <v>203</v>
      </c>
      <c r="E115" s="8">
        <v>333403</v>
      </c>
      <c r="F115" s="28">
        <f t="shared" si="9"/>
        <v>364171.09356484923</v>
      </c>
      <c r="G115" s="28">
        <f t="shared" si="11"/>
        <v>5201.5234495871036</v>
      </c>
      <c r="H115" s="52">
        <f t="shared" si="10"/>
        <v>0.91551198294279157</v>
      </c>
      <c r="I115" s="33">
        <f t="shared" si="12"/>
        <v>329636.73719919537</v>
      </c>
      <c r="J115" s="28">
        <f t="shared" si="13"/>
        <v>3766.2628008046304</v>
      </c>
      <c r="K115" s="15">
        <f t="shared" si="14"/>
        <v>3766.2628008046304</v>
      </c>
      <c r="L115" s="15">
        <f t="shared" si="15"/>
        <v>14184735.48472474</v>
      </c>
      <c r="M115" s="39">
        <f t="shared" si="16"/>
        <v>1.1296427449077034E-2</v>
      </c>
    </row>
    <row r="116" spans="2:13" x14ac:dyDescent="0.35">
      <c r="B116" s="13">
        <v>107</v>
      </c>
      <c r="C116" s="15" t="s">
        <v>194</v>
      </c>
      <c r="D116" s="16" t="s">
        <v>203</v>
      </c>
      <c r="E116" s="8">
        <v>333502</v>
      </c>
      <c r="F116" s="28">
        <f t="shared" si="9"/>
        <v>365925.17964999343</v>
      </c>
      <c r="G116" s="28">
        <f t="shared" si="11"/>
        <v>4763.1976160770873</v>
      </c>
      <c r="H116" s="52">
        <f t="shared" si="10"/>
        <v>0.91139396397644423</v>
      </c>
      <c r="I116" s="33">
        <f t="shared" si="12"/>
        <v>339467.88831355172</v>
      </c>
      <c r="J116" s="28">
        <f t="shared" si="13"/>
        <v>-5965.8883135517244</v>
      </c>
      <c r="K116" s="15">
        <f t="shared" si="14"/>
        <v>5965.8883135517244</v>
      </c>
      <c r="L116" s="15">
        <f t="shared" si="15"/>
        <v>35591823.369773038</v>
      </c>
      <c r="M116" s="39">
        <f t="shared" si="16"/>
        <v>1.7888613302324198E-2</v>
      </c>
    </row>
    <row r="117" spans="2:13" x14ac:dyDescent="0.35">
      <c r="B117" s="13">
        <v>108</v>
      </c>
      <c r="C117" s="15" t="s">
        <v>195</v>
      </c>
      <c r="D117" s="16" t="s">
        <v>203</v>
      </c>
      <c r="E117" s="8">
        <v>333611</v>
      </c>
      <c r="F117" s="28">
        <f t="shared" si="9"/>
        <v>363603.83944502211</v>
      </c>
      <c r="G117" s="28">
        <f t="shared" si="11"/>
        <v>3862.4311576425093</v>
      </c>
      <c r="H117" s="52">
        <f t="shared" si="10"/>
        <v>0.91751231370163489</v>
      </c>
      <c r="I117" s="33">
        <f t="shared" si="12"/>
        <v>346064.88407097617</v>
      </c>
      <c r="J117" s="28">
        <f t="shared" si="13"/>
        <v>-12453.884070976172</v>
      </c>
      <c r="K117" s="15">
        <f t="shared" si="14"/>
        <v>12453.884070976172</v>
      </c>
      <c r="L117" s="15">
        <f t="shared" si="15"/>
        <v>155099228.45331404</v>
      </c>
      <c r="M117" s="39">
        <f t="shared" si="16"/>
        <v>3.7330555859897217E-2</v>
      </c>
    </row>
    <row r="118" spans="2:13" x14ac:dyDescent="0.35">
      <c r="B118" s="13">
        <v>109</v>
      </c>
      <c r="C118" s="15" t="s">
        <v>183</v>
      </c>
      <c r="D118" s="16" t="s">
        <v>204</v>
      </c>
      <c r="E118" s="8">
        <v>330919</v>
      </c>
      <c r="F118" s="28">
        <f t="shared" si="9"/>
        <v>363355.80436646182</v>
      </c>
      <c r="G118" s="28">
        <f t="shared" si="11"/>
        <v>3339.8042470910764</v>
      </c>
      <c r="H118" s="52">
        <f t="shared" si="10"/>
        <v>0.91072991272833026</v>
      </c>
      <c r="I118" s="33">
        <f t="shared" si="12"/>
        <v>338039.08625000663</v>
      </c>
      <c r="J118" s="28">
        <f t="shared" si="13"/>
        <v>-7120.0862500066287</v>
      </c>
      <c r="K118" s="15">
        <f t="shared" si="14"/>
        <v>7120.0862500066287</v>
      </c>
      <c r="L118" s="15">
        <f t="shared" si="15"/>
        <v>50695628.207533456</v>
      </c>
      <c r="M118" s="39">
        <f t="shared" si="16"/>
        <v>2.1516099861315394E-2</v>
      </c>
    </row>
    <row r="119" spans="2:13" x14ac:dyDescent="0.35">
      <c r="B119" s="13">
        <v>110</v>
      </c>
      <c r="C119" s="15" t="s">
        <v>185</v>
      </c>
      <c r="D119" s="16" t="s">
        <v>204</v>
      </c>
      <c r="E119" s="8">
        <v>336359</v>
      </c>
      <c r="F119" s="28">
        <f t="shared" si="9"/>
        <v>362823.06530517945</v>
      </c>
      <c r="G119" s="28">
        <f t="shared" si="11"/>
        <v>2847.4281444955991</v>
      </c>
      <c r="H119" s="52">
        <f t="shared" si="10"/>
        <v>0.92706068650040241</v>
      </c>
      <c r="I119" s="33">
        <f t="shared" si="12"/>
        <v>343183.35357884364</v>
      </c>
      <c r="J119" s="28">
        <f t="shared" si="13"/>
        <v>-6824.353578843642</v>
      </c>
      <c r="K119" s="15">
        <f t="shared" si="14"/>
        <v>6824.353578843642</v>
      </c>
      <c r="L119" s="15">
        <f t="shared" si="15"/>
        <v>46571801.769076027</v>
      </c>
      <c r="M119" s="39">
        <f t="shared" si="16"/>
        <v>2.0288898405702367E-2</v>
      </c>
    </row>
    <row r="120" spans="2:13" x14ac:dyDescent="0.35">
      <c r="B120" s="13">
        <v>111</v>
      </c>
      <c r="C120" s="15" t="s">
        <v>186</v>
      </c>
      <c r="D120" s="16" t="s">
        <v>204</v>
      </c>
      <c r="E120" s="8">
        <v>353527</v>
      </c>
      <c r="F120" s="28">
        <f t="shared" si="9"/>
        <v>366200.90867984504</v>
      </c>
      <c r="G120" s="28">
        <f t="shared" si="11"/>
        <v>2914.8680058455498</v>
      </c>
      <c r="H120" s="52">
        <f t="shared" si="10"/>
        <v>0.96539083224688194</v>
      </c>
      <c r="I120" s="33">
        <f t="shared" si="12"/>
        <v>352564.03874735924</v>
      </c>
      <c r="J120" s="28">
        <f t="shared" si="13"/>
        <v>962.96125264075818</v>
      </c>
      <c r="K120" s="15">
        <f t="shared" si="14"/>
        <v>962.96125264075818</v>
      </c>
      <c r="L120" s="15">
        <f t="shared" si="15"/>
        <v>927294.37408745813</v>
      </c>
      <c r="M120" s="39">
        <f t="shared" si="16"/>
        <v>2.7238690471753451E-3</v>
      </c>
    </row>
    <row r="121" spans="2:13" x14ac:dyDescent="0.35">
      <c r="B121" s="13">
        <v>112</v>
      </c>
      <c r="C121" s="15" t="s">
        <v>187</v>
      </c>
      <c r="D121" s="16" t="s">
        <v>204</v>
      </c>
      <c r="E121" s="8">
        <v>368991</v>
      </c>
      <c r="F121" s="28">
        <f t="shared" si="9"/>
        <v>376453.72084074974</v>
      </c>
      <c r="G121" s="28">
        <f t="shared" si="11"/>
        <v>3847.8539162468564</v>
      </c>
      <c r="H121" s="52">
        <f t="shared" si="10"/>
        <v>0.98017625958356069</v>
      </c>
      <c r="I121" s="33">
        <f t="shared" si="12"/>
        <v>355676.8890152013</v>
      </c>
      <c r="J121" s="28">
        <f t="shared" si="13"/>
        <v>13314.110984798695</v>
      </c>
      <c r="K121" s="15">
        <f t="shared" si="14"/>
        <v>13314.110984798695</v>
      </c>
      <c r="L121" s="15">
        <f t="shared" si="15"/>
        <v>177265551.31553727</v>
      </c>
      <c r="M121" s="39">
        <f t="shared" si="16"/>
        <v>3.6082481645348247E-2</v>
      </c>
    </row>
    <row r="122" spans="2:13" x14ac:dyDescent="0.35">
      <c r="B122" s="13">
        <v>113</v>
      </c>
      <c r="C122" s="15" t="s">
        <v>188</v>
      </c>
      <c r="D122" s="16" t="s">
        <v>204</v>
      </c>
      <c r="E122" s="8">
        <v>376984</v>
      </c>
      <c r="F122" s="28">
        <f t="shared" si="9"/>
        <v>387112.28162684164</v>
      </c>
      <c r="G122" s="28">
        <f t="shared" si="11"/>
        <v>4713.8040264092297</v>
      </c>
      <c r="H122" s="52">
        <f t="shared" si="10"/>
        <v>0.97383632060373426</v>
      </c>
      <c r="I122" s="33">
        <f t="shared" si="12"/>
        <v>364686.18080164673</v>
      </c>
      <c r="J122" s="28">
        <f t="shared" si="13"/>
        <v>12297.819198353274</v>
      </c>
      <c r="K122" s="15">
        <f t="shared" si="14"/>
        <v>12297.819198353274</v>
      </c>
      <c r="L122" s="15">
        <f t="shared" si="15"/>
        <v>151236357.03538638</v>
      </c>
      <c r="M122" s="39">
        <f t="shared" si="16"/>
        <v>3.2621594546063691E-2</v>
      </c>
    </row>
    <row r="123" spans="2:13" x14ac:dyDescent="0.35">
      <c r="B123" s="13">
        <v>114</v>
      </c>
      <c r="C123" s="15" t="s">
        <v>189</v>
      </c>
      <c r="D123" s="16" t="s">
        <v>204</v>
      </c>
      <c r="E123" s="8">
        <v>386847</v>
      </c>
      <c r="F123" s="28">
        <f t="shared" si="9"/>
        <v>393440.22826018464</v>
      </c>
      <c r="G123" s="28">
        <f t="shared" si="11"/>
        <v>4919.0348482613354</v>
      </c>
      <c r="H123" s="52">
        <f t="shared" si="10"/>
        <v>0.98324210950837365</v>
      </c>
      <c r="I123" s="33">
        <f t="shared" si="12"/>
        <v>383869.32906824647</v>
      </c>
      <c r="J123" s="28">
        <f t="shared" si="13"/>
        <v>2977.6709317535278</v>
      </c>
      <c r="K123" s="15">
        <f t="shared" si="14"/>
        <v>2977.6709317535278</v>
      </c>
      <c r="L123" s="15">
        <f t="shared" si="15"/>
        <v>8866524.177809922</v>
      </c>
      <c r="M123" s="39">
        <f t="shared" si="16"/>
        <v>7.6972832457109083E-3</v>
      </c>
    </row>
    <row r="124" spans="2:13" x14ac:dyDescent="0.35">
      <c r="B124" s="13">
        <v>115</v>
      </c>
      <c r="C124" s="15" t="s">
        <v>190</v>
      </c>
      <c r="D124" s="16" t="s">
        <v>204</v>
      </c>
      <c r="E124" s="8">
        <v>385070</v>
      </c>
      <c r="F124" s="28">
        <f t="shared" si="9"/>
        <v>396424.42983353575</v>
      </c>
      <c r="G124" s="28">
        <f t="shared" si="11"/>
        <v>4673.0296802849216</v>
      </c>
      <c r="H124" s="52">
        <f t="shared" si="10"/>
        <v>0.97135789578280118</v>
      </c>
      <c r="I124" s="33">
        <f t="shared" si="12"/>
        <v>388624.21104980487</v>
      </c>
      <c r="J124" s="28">
        <f t="shared" si="13"/>
        <v>-3554.2110498048714</v>
      </c>
      <c r="K124" s="15">
        <f t="shared" si="14"/>
        <v>3554.2110498048714</v>
      </c>
      <c r="L124" s="15">
        <f t="shared" si="15"/>
        <v>12632416.186555047</v>
      </c>
      <c r="M124" s="39">
        <f t="shared" si="16"/>
        <v>9.230038823603166E-3</v>
      </c>
    </row>
    <row r="125" spans="2:13" x14ac:dyDescent="0.35">
      <c r="B125" s="13">
        <v>116</v>
      </c>
      <c r="C125" s="15" t="s">
        <v>191</v>
      </c>
      <c r="D125" s="16" t="s">
        <v>204</v>
      </c>
      <c r="E125" s="8">
        <v>380907</v>
      </c>
      <c r="F125" s="28">
        <f t="shared" si="9"/>
        <v>400794.97340857331</v>
      </c>
      <c r="G125" s="28">
        <f t="shared" si="11"/>
        <v>4634.5699607334473</v>
      </c>
      <c r="H125" s="52">
        <f t="shared" si="10"/>
        <v>0.95037868554229754</v>
      </c>
      <c r="I125" s="33">
        <f t="shared" si="12"/>
        <v>381448.67196421011</v>
      </c>
      <c r="J125" s="28">
        <f t="shared" si="13"/>
        <v>-541.67196421010885</v>
      </c>
      <c r="K125" s="15">
        <f t="shared" si="14"/>
        <v>541.67196421010885</v>
      </c>
      <c r="L125" s="15">
        <f t="shared" si="15"/>
        <v>293408.51681123744</v>
      </c>
      <c r="M125" s="39">
        <f t="shared" si="16"/>
        <v>1.4220583087475652E-3</v>
      </c>
    </row>
    <row r="126" spans="2:13" x14ac:dyDescent="0.35">
      <c r="B126" s="13">
        <v>117</v>
      </c>
      <c r="C126" s="15" t="s">
        <v>192</v>
      </c>
      <c r="D126" s="16" t="s">
        <v>204</v>
      </c>
      <c r="E126" s="8">
        <v>377222</v>
      </c>
      <c r="F126" s="28">
        <f t="shared" si="9"/>
        <v>406209.92211302608</v>
      </c>
      <c r="G126" s="28">
        <f t="shared" si="11"/>
        <v>4733.7915352346417</v>
      </c>
      <c r="H126" s="52">
        <f t="shared" si="10"/>
        <v>0.92863807471211812</v>
      </c>
      <c r="I126" s="33">
        <f t="shared" si="12"/>
        <v>375859.73820134986</v>
      </c>
      <c r="J126" s="28">
        <f t="shared" si="13"/>
        <v>1362.2617986501427</v>
      </c>
      <c r="K126" s="15">
        <f t="shared" si="14"/>
        <v>1362.2617986501427</v>
      </c>
      <c r="L126" s="15">
        <f t="shared" si="15"/>
        <v>1855757.2080615221</v>
      </c>
      <c r="M126" s="39">
        <f t="shared" si="16"/>
        <v>3.6112999736233379E-3</v>
      </c>
    </row>
    <row r="127" spans="2:13" x14ac:dyDescent="0.35">
      <c r="B127" s="13">
        <v>118</v>
      </c>
      <c r="C127" s="15" t="s">
        <v>193</v>
      </c>
      <c r="D127" s="16" t="s">
        <v>204</v>
      </c>
      <c r="E127" s="8">
        <v>379753</v>
      </c>
      <c r="F127" s="28">
        <f t="shared" si="9"/>
        <v>412990.89312133635</v>
      </c>
      <c r="G127" s="28">
        <f t="shared" si="11"/>
        <v>4994.0810065200676</v>
      </c>
      <c r="H127" s="52">
        <f t="shared" si="10"/>
        <v>0.91951906525074123</v>
      </c>
      <c r="I127" s="33">
        <f t="shared" si="12"/>
        <v>376223.89415999391</v>
      </c>
      <c r="J127" s="28">
        <f t="shared" si="13"/>
        <v>3529.1058400060865</v>
      </c>
      <c r="K127" s="15">
        <f t="shared" si="14"/>
        <v>3529.1058400060865</v>
      </c>
      <c r="L127" s="15">
        <f t="shared" si="15"/>
        <v>12454588.029965065</v>
      </c>
      <c r="M127" s="39">
        <f t="shared" si="16"/>
        <v>9.2931611863661025E-3</v>
      </c>
    </row>
    <row r="128" spans="2:13" x14ac:dyDescent="0.35">
      <c r="B128" s="13">
        <v>119</v>
      </c>
      <c r="C128" s="15" t="s">
        <v>194</v>
      </c>
      <c r="D128" s="16" t="s">
        <v>204</v>
      </c>
      <c r="E128" s="8">
        <v>383791</v>
      </c>
      <c r="F128" s="28">
        <f t="shared" si="9"/>
        <v>419641.03339400794</v>
      </c>
      <c r="G128" s="28">
        <f t="shared" si="11"/>
        <v>5204.64133914997</v>
      </c>
      <c r="H128" s="52">
        <f t="shared" si="10"/>
        <v>0.91456976191280193</v>
      </c>
      <c r="I128" s="33">
        <f t="shared" si="12"/>
        <v>380948.98245297855</v>
      </c>
      <c r="J128" s="28">
        <f t="shared" si="13"/>
        <v>2842.0175470214454</v>
      </c>
      <c r="K128" s="15">
        <f t="shared" si="14"/>
        <v>2842.0175470214454</v>
      </c>
      <c r="L128" s="15">
        <f t="shared" si="15"/>
        <v>8077063.7375777932</v>
      </c>
      <c r="M128" s="39">
        <f t="shared" si="16"/>
        <v>7.4051177516446329E-3</v>
      </c>
    </row>
    <row r="129" spans="2:13" x14ac:dyDescent="0.35">
      <c r="B129" s="13">
        <v>120</v>
      </c>
      <c r="C129" s="15" t="s">
        <v>195</v>
      </c>
      <c r="D129" s="16" t="s">
        <v>204</v>
      </c>
      <c r="E129" s="8">
        <v>382925</v>
      </c>
      <c r="F129" s="28">
        <f t="shared" si="9"/>
        <v>420865.63002987002</v>
      </c>
      <c r="G129" s="28">
        <f t="shared" si="11"/>
        <v>4698.5969277360728</v>
      </c>
      <c r="H129" s="52">
        <f t="shared" si="10"/>
        <v>0.90985096590762882</v>
      </c>
      <c r="I129" s="33">
        <f t="shared" si="12"/>
        <v>389801.13799055194</v>
      </c>
      <c r="J129" s="28">
        <f t="shared" si="13"/>
        <v>-6876.1379905519425</v>
      </c>
      <c r="K129" s="15">
        <f t="shared" si="14"/>
        <v>6876.1379905519425</v>
      </c>
      <c r="L129" s="15">
        <f t="shared" si="15"/>
        <v>47281273.665111706</v>
      </c>
      <c r="M129" s="39">
        <f t="shared" si="16"/>
        <v>1.7956879259781792E-2</v>
      </c>
    </row>
    <row r="130" spans="2:13" x14ac:dyDescent="0.35">
      <c r="B130" s="13">
        <v>121</v>
      </c>
      <c r="C130" s="15" t="s">
        <v>183</v>
      </c>
      <c r="D130" s="16" t="s">
        <v>205</v>
      </c>
      <c r="E130" s="8">
        <v>377036</v>
      </c>
      <c r="F130" s="28">
        <f t="shared" si="9"/>
        <v>419419.15746388846</v>
      </c>
      <c r="G130" s="28">
        <f t="shared" si="11"/>
        <v>3917.2795539696554</v>
      </c>
      <c r="H130" s="52">
        <f t="shared" si="10"/>
        <v>0.89894796956780021</v>
      </c>
      <c r="I130" s="33">
        <f t="shared" si="12"/>
        <v>387574.07127739995</v>
      </c>
      <c r="J130" s="28">
        <f t="shared" si="13"/>
        <v>-10538.071277399955</v>
      </c>
      <c r="K130" s="15">
        <f t="shared" si="14"/>
        <v>10538.071277399955</v>
      </c>
      <c r="L130" s="15">
        <f t="shared" si="15"/>
        <v>111050946.24756192</v>
      </c>
      <c r="M130" s="39">
        <f t="shared" si="16"/>
        <v>2.7949774762622018E-2</v>
      </c>
    </row>
    <row r="131" spans="2:13" x14ac:dyDescent="0.35">
      <c r="B131" s="13">
        <v>122</v>
      </c>
      <c r="C131" s="15" t="s">
        <v>185</v>
      </c>
      <c r="D131" s="16" t="s">
        <v>205</v>
      </c>
      <c r="E131" s="8">
        <v>389582</v>
      </c>
      <c r="F131" s="28">
        <f t="shared" si="9"/>
        <v>421688.57161153108</v>
      </c>
      <c r="G131" s="28">
        <f t="shared" si="11"/>
        <v>3707.7610329979648</v>
      </c>
      <c r="H131" s="52">
        <f t="shared" si="10"/>
        <v>0.92386188819670367</v>
      </c>
      <c r="I131" s="33">
        <f t="shared" si="12"/>
        <v>392458.56792240991</v>
      </c>
      <c r="J131" s="28">
        <f t="shared" si="13"/>
        <v>-2876.5679224099149</v>
      </c>
      <c r="K131" s="15">
        <f t="shared" si="14"/>
        <v>2876.5679224099149</v>
      </c>
      <c r="L131" s="15">
        <f t="shared" si="15"/>
        <v>8274643.0122376941</v>
      </c>
      <c r="M131" s="39">
        <f t="shared" si="16"/>
        <v>7.3837290285739968E-3</v>
      </c>
    </row>
    <row r="132" spans="2:13" x14ac:dyDescent="0.35">
      <c r="B132" s="13">
        <v>123</v>
      </c>
      <c r="C132" s="15" t="s">
        <v>186</v>
      </c>
      <c r="D132" s="16" t="s">
        <v>205</v>
      </c>
      <c r="E132" s="8">
        <v>412819</v>
      </c>
      <c r="F132" s="28">
        <f t="shared" si="9"/>
        <v>426576.47979300749</v>
      </c>
      <c r="G132" s="28">
        <f t="shared" si="11"/>
        <v>3857.8113248050422</v>
      </c>
      <c r="H132" s="52">
        <f t="shared" si="10"/>
        <v>0.9677490896833244</v>
      </c>
      <c r="I132" s="33">
        <f t="shared" si="12"/>
        <v>410673.71960647334</v>
      </c>
      <c r="J132" s="28">
        <f t="shared" si="13"/>
        <v>2145.2803935266566</v>
      </c>
      <c r="K132" s="15">
        <f t="shared" si="14"/>
        <v>2145.2803935266566</v>
      </c>
      <c r="L132" s="15">
        <f t="shared" si="15"/>
        <v>4602227.9668498868</v>
      </c>
      <c r="M132" s="39">
        <f t="shared" si="16"/>
        <v>5.1966609907166499E-3</v>
      </c>
    </row>
    <row r="133" spans="2:13" x14ac:dyDescent="0.35">
      <c r="B133" s="13">
        <v>124</v>
      </c>
      <c r="C133" s="15" t="s">
        <v>187</v>
      </c>
      <c r="D133" s="16" t="s">
        <v>205</v>
      </c>
      <c r="E133" s="8">
        <v>425507</v>
      </c>
      <c r="F133" s="28">
        <f t="shared" si="9"/>
        <v>432387.81976731226</v>
      </c>
      <c r="G133" s="28">
        <f t="shared" si="11"/>
        <v>4106.1935238289943</v>
      </c>
      <c r="H133" s="52">
        <f t="shared" si="10"/>
        <v>0.98408646253954346</v>
      </c>
      <c r="I133" s="33">
        <f t="shared" si="12"/>
        <v>421901.47346435895</v>
      </c>
      <c r="J133" s="28">
        <f t="shared" si="13"/>
        <v>3605.5265356410528</v>
      </c>
      <c r="K133" s="15">
        <f t="shared" si="14"/>
        <v>3605.5265356410528</v>
      </c>
      <c r="L133" s="15">
        <f t="shared" si="15"/>
        <v>12999821.599211771</v>
      </c>
      <c r="M133" s="39">
        <f t="shared" si="16"/>
        <v>8.4734834812142997E-3</v>
      </c>
    </row>
    <row r="134" spans="2:13" x14ac:dyDescent="0.35">
      <c r="B134" s="13">
        <v>125</v>
      </c>
      <c r="C134" s="15" t="s">
        <v>188</v>
      </c>
      <c r="D134" s="16" t="s">
        <v>205</v>
      </c>
      <c r="E134" s="8">
        <v>431657</v>
      </c>
      <c r="F134" s="28">
        <f t="shared" si="9"/>
        <v>440084.15318377485</v>
      </c>
      <c r="G134" s="28">
        <f t="shared" si="11"/>
        <v>4562.6633286431197</v>
      </c>
      <c r="H134" s="52">
        <f t="shared" si="10"/>
        <v>0.98085104150465574</v>
      </c>
      <c r="I134" s="33">
        <f t="shared" si="12"/>
        <v>425073.72386900248</v>
      </c>
      <c r="J134" s="28">
        <f t="shared" si="13"/>
        <v>6583.2761309975176</v>
      </c>
      <c r="K134" s="15">
        <f t="shared" si="14"/>
        <v>6583.2761309975176</v>
      </c>
      <c r="L134" s="15">
        <f t="shared" si="15"/>
        <v>43339524.616961643</v>
      </c>
      <c r="M134" s="39">
        <f t="shared" si="16"/>
        <v>1.5251174267989439E-2</v>
      </c>
    </row>
    <row r="135" spans="2:13" x14ac:dyDescent="0.35">
      <c r="B135" s="13">
        <v>126</v>
      </c>
      <c r="C135" s="15" t="s">
        <v>189</v>
      </c>
      <c r="D135" s="16" t="s">
        <v>205</v>
      </c>
      <c r="E135" s="8">
        <v>428743</v>
      </c>
      <c r="F135" s="28">
        <f t="shared" si="9"/>
        <v>440081.41861833958</v>
      </c>
      <c r="G135" s="28">
        <f t="shared" si="11"/>
        <v>3982.1939464096426</v>
      </c>
      <c r="H135" s="52">
        <f t="shared" si="10"/>
        <v>0.9742356342743641</v>
      </c>
      <c r="I135" s="33">
        <f t="shared" si="12"/>
        <v>437195.4738538526</v>
      </c>
      <c r="J135" s="28">
        <f t="shared" si="13"/>
        <v>-8452.4738538525999</v>
      </c>
      <c r="K135" s="15">
        <f t="shared" si="14"/>
        <v>8452.4738538525999</v>
      </c>
      <c r="L135" s="15">
        <f t="shared" si="15"/>
        <v>71444314.250061825</v>
      </c>
      <c r="M135" s="39">
        <f t="shared" si="16"/>
        <v>1.9714546602166334E-2</v>
      </c>
    </row>
    <row r="136" spans="2:13" x14ac:dyDescent="0.35">
      <c r="B136" s="13">
        <v>127</v>
      </c>
      <c r="C136" s="15" t="s">
        <v>190</v>
      </c>
      <c r="D136" s="16" t="s">
        <v>205</v>
      </c>
      <c r="E136" s="8">
        <v>413696</v>
      </c>
      <c r="F136" s="28">
        <f t="shared" si="9"/>
        <v>434414.47222488571</v>
      </c>
      <c r="G136" s="28">
        <f t="shared" si="11"/>
        <v>2755.3500519421777</v>
      </c>
      <c r="H136" s="52">
        <f t="shared" si="10"/>
        <v>0.95230713166903824</v>
      </c>
      <c r="I136" s="33">
        <f t="shared" si="12"/>
        <v>431344.69629460387</v>
      </c>
      <c r="J136" s="28">
        <f t="shared" si="13"/>
        <v>-17648.696294603869</v>
      </c>
      <c r="K136" s="15">
        <f t="shared" si="14"/>
        <v>17648.696294603869</v>
      </c>
      <c r="L136" s="15">
        <f t="shared" si="15"/>
        <v>311476480.89916432</v>
      </c>
      <c r="M136" s="39">
        <f t="shared" si="16"/>
        <v>4.2661027166334381E-2</v>
      </c>
    </row>
    <row r="137" spans="2:13" x14ac:dyDescent="0.35">
      <c r="B137" s="13">
        <v>128</v>
      </c>
      <c r="C137" s="15" t="s">
        <v>191</v>
      </c>
      <c r="D137" s="16" t="s">
        <v>205</v>
      </c>
      <c r="E137" s="8">
        <v>407211</v>
      </c>
      <c r="F137" s="28">
        <f t="shared" si="9"/>
        <v>432550.82472732698</v>
      </c>
      <c r="G137" s="28">
        <f t="shared" si="11"/>
        <v>2168.0657196007605</v>
      </c>
      <c r="H137" s="52">
        <f t="shared" si="10"/>
        <v>0.94141769410958631</v>
      </c>
      <c r="I137" s="33">
        <f t="shared" si="12"/>
        <v>415476.88105421152</v>
      </c>
      <c r="J137" s="28">
        <f t="shared" si="13"/>
        <v>-8265.8810542115243</v>
      </c>
      <c r="K137" s="15">
        <f t="shared" si="14"/>
        <v>8265.8810542115243</v>
      </c>
      <c r="L137" s="15">
        <f t="shared" si="15"/>
        <v>68324789.602373019</v>
      </c>
      <c r="M137" s="39">
        <f t="shared" si="16"/>
        <v>2.0298766620281683E-2</v>
      </c>
    </row>
    <row r="138" spans="2:13" x14ac:dyDescent="0.35">
      <c r="B138" s="13">
        <v>129</v>
      </c>
      <c r="C138" s="15" t="s">
        <v>192</v>
      </c>
      <c r="D138" s="16" t="s">
        <v>205</v>
      </c>
      <c r="E138" s="8">
        <v>404857</v>
      </c>
      <c r="F138" s="28">
        <f t="shared" si="9"/>
        <v>435382.55540542863</v>
      </c>
      <c r="G138" s="28">
        <f t="shared" si="11"/>
        <v>2252.4476721509855</v>
      </c>
      <c r="H138" s="52">
        <f t="shared" si="10"/>
        <v>0.92988796857741995</v>
      </c>
      <c r="I138" s="33">
        <f t="shared" si="12"/>
        <v>403696.5134656232</v>
      </c>
      <c r="J138" s="28">
        <f t="shared" si="13"/>
        <v>1160.4865343768033</v>
      </c>
      <c r="K138" s="15">
        <f t="shared" si="14"/>
        <v>1160.4865343768033</v>
      </c>
      <c r="L138" s="15">
        <f t="shared" si="15"/>
        <v>1346728.9964698835</v>
      </c>
      <c r="M138" s="39">
        <f t="shared" si="16"/>
        <v>2.8664109410898252E-3</v>
      </c>
    </row>
    <row r="139" spans="2:13" x14ac:dyDescent="0.35">
      <c r="B139" s="13">
        <v>130</v>
      </c>
      <c r="C139" s="15" t="s">
        <v>193</v>
      </c>
      <c r="D139" s="16" t="s">
        <v>205</v>
      </c>
      <c r="E139" s="8">
        <v>398349</v>
      </c>
      <c r="F139" s="28">
        <f t="shared" si="9"/>
        <v>435287.39216036524</v>
      </c>
      <c r="G139" s="28">
        <f t="shared" si="11"/>
        <v>1953.9597220409794</v>
      </c>
      <c r="H139" s="52">
        <f t="shared" si="10"/>
        <v>0.9151402204023481</v>
      </c>
      <c r="I139" s="33">
        <f t="shared" si="12"/>
        <v>402413.72895090125</v>
      </c>
      <c r="J139" s="28">
        <f t="shared" si="13"/>
        <v>-4064.728950901248</v>
      </c>
      <c r="K139" s="15">
        <f t="shared" si="14"/>
        <v>4064.728950901248</v>
      </c>
      <c r="L139" s="15">
        <f t="shared" si="15"/>
        <v>16522021.44429476</v>
      </c>
      <c r="M139" s="39">
        <f t="shared" si="16"/>
        <v>1.0203939136037113E-2</v>
      </c>
    </row>
    <row r="140" spans="2:13" x14ac:dyDescent="0.35">
      <c r="B140" s="13">
        <v>131</v>
      </c>
      <c r="C140" s="15" t="s">
        <v>194</v>
      </c>
      <c r="D140" s="16" t="s">
        <v>205</v>
      </c>
      <c r="E140" s="8">
        <v>392673</v>
      </c>
      <c r="F140" s="28">
        <f t="shared" si="9"/>
        <v>433051.89373840176</v>
      </c>
      <c r="G140" s="28">
        <f t="shared" si="11"/>
        <v>1421.2893530688589</v>
      </c>
      <c r="H140" s="52">
        <f t="shared" si="10"/>
        <v>0.90675737868313333</v>
      </c>
      <c r="I140" s="33">
        <f t="shared" si="12"/>
        <v>399887.71908952389</v>
      </c>
      <c r="J140" s="28">
        <f t="shared" si="13"/>
        <v>-7214.7190895238891</v>
      </c>
      <c r="K140" s="15">
        <f t="shared" si="14"/>
        <v>7214.7190895238891</v>
      </c>
      <c r="L140" s="15">
        <f t="shared" si="15"/>
        <v>52052171.540740415</v>
      </c>
      <c r="M140" s="39">
        <f t="shared" si="16"/>
        <v>1.8373351591588649E-2</v>
      </c>
    </row>
    <row r="141" spans="2:13" x14ac:dyDescent="0.35">
      <c r="B141" s="13">
        <v>132</v>
      </c>
      <c r="C141" s="15" t="s">
        <v>195</v>
      </c>
      <c r="D141" s="16" t="s">
        <v>205</v>
      </c>
      <c r="E141" s="8">
        <v>388126</v>
      </c>
      <c r="F141" s="28">
        <f t="shared" si="9"/>
        <v>430282.35260842758</v>
      </c>
      <c r="G141" s="28">
        <f t="shared" si="11"/>
        <v>888.44449748846819</v>
      </c>
      <c r="H141" s="52">
        <f t="shared" si="10"/>
        <v>0.90202630353564284</v>
      </c>
      <c r="I141" s="33">
        <f t="shared" si="12"/>
        <v>395305.84529673663</v>
      </c>
      <c r="J141" s="28">
        <f t="shared" si="13"/>
        <v>-7179.845296736632</v>
      </c>
      <c r="K141" s="15">
        <f t="shared" si="14"/>
        <v>7179.845296736632</v>
      </c>
      <c r="L141" s="15">
        <f t="shared" si="15"/>
        <v>51550178.485071138</v>
      </c>
      <c r="M141" s="39">
        <f t="shared" si="16"/>
        <v>1.8498748593850017E-2</v>
      </c>
    </row>
    <row r="142" spans="2:13" x14ac:dyDescent="0.35">
      <c r="B142" s="13">
        <v>133</v>
      </c>
      <c r="C142" s="15" t="s">
        <v>183</v>
      </c>
      <c r="D142" s="16" t="s">
        <v>206</v>
      </c>
      <c r="E142" s="8">
        <v>381996</v>
      </c>
      <c r="F142" s="28">
        <f t="shared" si="9"/>
        <v>427860.03813466895</v>
      </c>
      <c r="G142" s="28">
        <f t="shared" si="11"/>
        <v>467.49669417510705</v>
      </c>
      <c r="H142" s="52">
        <f t="shared" si="10"/>
        <v>0.89280597848160514</v>
      </c>
      <c r="I142" s="33">
        <f t="shared" si="12"/>
        <v>387600.11259529321</v>
      </c>
      <c r="J142" s="28">
        <f t="shared" si="13"/>
        <v>-5604.1125952932052</v>
      </c>
      <c r="K142" s="15">
        <f t="shared" si="14"/>
        <v>5604.1125952932052</v>
      </c>
      <c r="L142" s="15">
        <f t="shared" si="15"/>
        <v>31406077.980723944</v>
      </c>
      <c r="M142" s="39">
        <f t="shared" si="16"/>
        <v>1.4670605439044401E-2</v>
      </c>
    </row>
    <row r="143" spans="2:13" x14ac:dyDescent="0.35">
      <c r="B143" s="13">
        <v>134</v>
      </c>
      <c r="C143" s="15" t="s">
        <v>185</v>
      </c>
      <c r="D143" s="16" t="s">
        <v>206</v>
      </c>
      <c r="E143" s="8">
        <v>387176</v>
      </c>
      <c r="F143" s="28">
        <f t="shared" si="9"/>
        <v>423418.68325106503</v>
      </c>
      <c r="G143" s="28">
        <f t="shared" si="11"/>
        <v>-156.64124712572158</v>
      </c>
      <c r="H143" s="52">
        <f t="shared" si="10"/>
        <v>0.91440461962427144</v>
      </c>
      <c r="I143" s="33">
        <f t="shared" si="12"/>
        <v>395715.48509361525</v>
      </c>
      <c r="J143" s="28">
        <f t="shared" si="13"/>
        <v>-8539.4850936152507</v>
      </c>
      <c r="K143" s="15">
        <f t="shared" si="14"/>
        <v>8539.4850936152507</v>
      </c>
      <c r="L143" s="15">
        <f t="shared" si="15"/>
        <v>72922805.664077073</v>
      </c>
      <c r="M143" s="39">
        <f t="shared" si="16"/>
        <v>2.205582240018816E-2</v>
      </c>
    </row>
    <row r="144" spans="2:13" x14ac:dyDescent="0.35">
      <c r="B144" s="13">
        <v>135</v>
      </c>
      <c r="C144" s="15" t="s">
        <v>186</v>
      </c>
      <c r="D144" s="16" t="s">
        <v>206</v>
      </c>
      <c r="E144" s="8">
        <v>400463</v>
      </c>
      <c r="F144" s="28">
        <f t="shared" si="9"/>
        <v>418241.61920747964</v>
      </c>
      <c r="G144" s="28">
        <f t="shared" si="11"/>
        <v>-794.9649566520502</v>
      </c>
      <c r="H144" s="52">
        <f t="shared" si="10"/>
        <v>0.95749198934059188</v>
      </c>
      <c r="I144" s="33">
        <f t="shared" si="12"/>
        <v>409611.45584681723</v>
      </c>
      <c r="J144" s="28">
        <f t="shared" si="13"/>
        <v>-9148.4558468172327</v>
      </c>
      <c r="K144" s="15">
        <f t="shared" si="14"/>
        <v>9148.4558468172327</v>
      </c>
      <c r="L144" s="15">
        <f t="shared" si="15"/>
        <v>83694244.381164417</v>
      </c>
      <c r="M144" s="39">
        <f t="shared" si="16"/>
        <v>2.2844696880404015E-2</v>
      </c>
    </row>
    <row r="145" spans="2:13" x14ac:dyDescent="0.35">
      <c r="B145" s="13">
        <v>136</v>
      </c>
      <c r="C145" s="15" t="s">
        <v>187</v>
      </c>
      <c r="D145" s="16" t="s">
        <v>206</v>
      </c>
      <c r="E145" s="8">
        <v>408163</v>
      </c>
      <c r="F145" s="28">
        <f t="shared" si="9"/>
        <v>416021.62151829485</v>
      </c>
      <c r="G145" s="28">
        <f t="shared" si="11"/>
        <v>-976.15132618813777</v>
      </c>
      <c r="H145" s="52">
        <f t="shared" si="10"/>
        <v>0.98111006468939199</v>
      </c>
      <c r="I145" s="33">
        <f t="shared" si="12"/>
        <v>410803.60128066485</v>
      </c>
      <c r="J145" s="28">
        <f t="shared" si="13"/>
        <v>-2640.6012806648505</v>
      </c>
      <c r="K145" s="15">
        <f t="shared" si="14"/>
        <v>2640.6012806648505</v>
      </c>
      <c r="L145" s="15">
        <f t="shared" si="15"/>
        <v>6972775.1234488487</v>
      </c>
      <c r="M145" s="39">
        <f t="shared" si="16"/>
        <v>6.4694773427891568E-3</v>
      </c>
    </row>
    <row r="146" spans="2:13" x14ac:dyDescent="0.35">
      <c r="B146" s="13">
        <v>137</v>
      </c>
      <c r="C146" s="15" t="s">
        <v>188</v>
      </c>
      <c r="D146" s="16" t="s">
        <v>206</v>
      </c>
      <c r="E146" s="8">
        <v>418377</v>
      </c>
      <c r="F146" s="28">
        <f t="shared" si="9"/>
        <v>421152.51648722496</v>
      </c>
      <c r="G146" s="28">
        <f t="shared" si="11"/>
        <v>-199.66842755698838</v>
      </c>
      <c r="H146" s="52">
        <f t="shared" si="10"/>
        <v>0.99340971173489556</v>
      </c>
      <c r="I146" s="33">
        <f t="shared" si="12"/>
        <v>407097.78170971741</v>
      </c>
      <c r="J146" s="28">
        <f t="shared" si="13"/>
        <v>11279.218290282588</v>
      </c>
      <c r="K146" s="15">
        <f t="shared" si="14"/>
        <v>11279.218290282588</v>
      </c>
      <c r="L146" s="15">
        <f t="shared" si="15"/>
        <v>127220765.23984526</v>
      </c>
      <c r="M146" s="39">
        <f t="shared" si="16"/>
        <v>2.6959460702387052E-2</v>
      </c>
    </row>
    <row r="147" spans="2:13" x14ac:dyDescent="0.35">
      <c r="B147" s="13">
        <v>138</v>
      </c>
      <c r="C147" s="15" t="s">
        <v>189</v>
      </c>
      <c r="D147" s="16" t="s">
        <v>206</v>
      </c>
      <c r="E147" s="8">
        <v>425297</v>
      </c>
      <c r="F147" s="28">
        <f t="shared" si="9"/>
        <v>429233.06006832793</v>
      </c>
      <c r="G147" s="28">
        <f t="shared" si="11"/>
        <v>853.12251442493277</v>
      </c>
      <c r="H147" s="52">
        <f t="shared" si="10"/>
        <v>0.9908300165236541</v>
      </c>
      <c r="I147" s="33">
        <f t="shared" si="12"/>
        <v>410107.26492901065</v>
      </c>
      <c r="J147" s="28">
        <f t="shared" si="13"/>
        <v>15189.735070989351</v>
      </c>
      <c r="K147" s="15">
        <f t="shared" si="14"/>
        <v>15189.735070989351</v>
      </c>
      <c r="L147" s="15">
        <f t="shared" si="15"/>
        <v>230728051.52684385</v>
      </c>
      <c r="M147" s="39">
        <f t="shared" si="16"/>
        <v>3.5715594210608943E-2</v>
      </c>
    </row>
    <row r="148" spans="2:13" x14ac:dyDescent="0.35">
      <c r="B148" s="13">
        <v>139</v>
      </c>
      <c r="C148" s="15" t="s">
        <v>190</v>
      </c>
      <c r="D148" s="16" t="s">
        <v>206</v>
      </c>
      <c r="E148" s="8">
        <v>421369</v>
      </c>
      <c r="F148" s="28">
        <f t="shared" si="9"/>
        <v>436663.83714497904</v>
      </c>
      <c r="G148" s="28">
        <f t="shared" si="11"/>
        <v>1689.4410936298239</v>
      </c>
      <c r="H148" s="52">
        <f t="shared" si="10"/>
        <v>0.96497342842727574</v>
      </c>
      <c r="I148" s="33">
        <f t="shared" si="12"/>
        <v>409574.13890586764</v>
      </c>
      <c r="J148" s="28">
        <f t="shared" si="13"/>
        <v>11794.861094132357</v>
      </c>
      <c r="K148" s="15">
        <f t="shared" si="14"/>
        <v>11794.861094132357</v>
      </c>
      <c r="L148" s="15">
        <f t="shared" si="15"/>
        <v>139118748.22987714</v>
      </c>
      <c r="M148" s="39">
        <f t="shared" si="16"/>
        <v>2.7991762787799666E-2</v>
      </c>
    </row>
    <row r="149" spans="2:13" x14ac:dyDescent="0.35">
      <c r="B149" s="13">
        <v>140</v>
      </c>
      <c r="C149" s="15" t="s">
        <v>191</v>
      </c>
      <c r="D149" s="16" t="s">
        <v>206</v>
      </c>
      <c r="E149" s="8">
        <v>420438</v>
      </c>
      <c r="F149" s="28">
        <f t="shared" si="9"/>
        <v>442733.38396033389</v>
      </c>
      <c r="G149" s="28">
        <f t="shared" si="11"/>
        <v>2246.3514268353579</v>
      </c>
      <c r="H149" s="52">
        <f t="shared" si="10"/>
        <v>0.94964151164545696</v>
      </c>
      <c r="I149" s="33">
        <f t="shared" si="12"/>
        <v>412673.53240476904</v>
      </c>
      <c r="J149" s="28">
        <f t="shared" si="13"/>
        <v>7764.4675952309626</v>
      </c>
      <c r="K149" s="15">
        <f t="shared" si="14"/>
        <v>7764.4675952309626</v>
      </c>
      <c r="L149" s="15">
        <f t="shared" si="15"/>
        <v>60286957.037391685</v>
      </c>
      <c r="M149" s="39">
        <f t="shared" si="16"/>
        <v>1.846756857189636E-2</v>
      </c>
    </row>
    <row r="150" spans="2:13" x14ac:dyDescent="0.35">
      <c r="B150" s="13">
        <v>141</v>
      </c>
      <c r="C150" s="15" t="s">
        <v>192</v>
      </c>
      <c r="D150" s="16" t="s">
        <v>206</v>
      </c>
      <c r="E150" s="8">
        <v>412079</v>
      </c>
      <c r="F150" s="28">
        <f t="shared" si="9"/>
        <v>444007.52266660711</v>
      </c>
      <c r="G150" s="28">
        <f t="shared" si="11"/>
        <v>2122.7390428991812</v>
      </c>
      <c r="H150" s="52">
        <f t="shared" si="10"/>
        <v>0.92809013127784024</v>
      </c>
      <c r="I150" s="33">
        <f t="shared" si="12"/>
        <v>413781.30219729268</v>
      </c>
      <c r="J150" s="28">
        <f t="shared" si="13"/>
        <v>-1702.3021972926799</v>
      </c>
      <c r="K150" s="15">
        <f t="shared" si="14"/>
        <v>1702.3021972926799</v>
      </c>
      <c r="L150" s="15">
        <f t="shared" si="15"/>
        <v>2897832.7709074863</v>
      </c>
      <c r="M150" s="39">
        <f t="shared" si="16"/>
        <v>4.1310093387255352E-3</v>
      </c>
    </row>
    <row r="151" spans="2:13" x14ac:dyDescent="0.35">
      <c r="B151" s="13">
        <v>142</v>
      </c>
      <c r="C151" s="15" t="s">
        <v>193</v>
      </c>
      <c r="D151" s="16" t="s">
        <v>206</v>
      </c>
      <c r="E151" s="8">
        <v>414348</v>
      </c>
      <c r="F151" s="28">
        <f t="shared" ref="F151:F169" si="17">$E$4*(E151/H139)+(1-$E$4)*(F150+G150)</f>
        <v>449656.43411849102</v>
      </c>
      <c r="G151" s="28">
        <f t="shared" si="11"/>
        <v>2571.0756758456696</v>
      </c>
      <c r="H151" s="52">
        <f t="shared" ref="H151:H169" si="18">$E$6*E151/F151+(1-$E$6)*H139</f>
        <v>0.92147686224548331</v>
      </c>
      <c r="I151" s="33">
        <f t="shared" si="12"/>
        <v>408271.74602899479</v>
      </c>
      <c r="J151" s="28">
        <f t="shared" si="13"/>
        <v>6076.2539710052079</v>
      </c>
      <c r="K151" s="15">
        <f t="shared" si="14"/>
        <v>6076.2539710052079</v>
      </c>
      <c r="L151" s="15">
        <f t="shared" si="15"/>
        <v>36920862.320156559</v>
      </c>
      <c r="M151" s="39">
        <f t="shared" si="16"/>
        <v>1.466461518097157E-2</v>
      </c>
    </row>
    <row r="152" spans="2:13" x14ac:dyDescent="0.35">
      <c r="B152" s="13">
        <v>143</v>
      </c>
      <c r="C152" s="15" t="s">
        <v>194</v>
      </c>
      <c r="D152" s="16" t="s">
        <v>206</v>
      </c>
      <c r="E152" s="8">
        <v>407869</v>
      </c>
      <c r="F152" s="28">
        <f t="shared" si="17"/>
        <v>450943.90398562863</v>
      </c>
      <c r="G152" s="28">
        <f t="shared" ref="G152:G169" si="19">$E$5*(F152-F151)+(1-$E$5)*G151</f>
        <v>2407.8710903749256</v>
      </c>
      <c r="H152" s="52">
        <f t="shared" si="18"/>
        <v>0.90447835394842946</v>
      </c>
      <c r="I152" s="33">
        <f t="shared" ref="I152:I168" si="20">(F151+G151)*H140</f>
        <v>410060.63134951371</v>
      </c>
      <c r="J152" s="28">
        <f t="shared" ref="J152:J169" si="21">E152-I152</f>
        <v>-2191.6313495137147</v>
      </c>
      <c r="K152" s="15">
        <f t="shared" ref="K152:K169" si="22">ABS(J152)</f>
        <v>2191.6313495137147</v>
      </c>
      <c r="L152" s="15">
        <f t="shared" ref="L152:L169" si="23">K152^2</f>
        <v>4803247.9721713057</v>
      </c>
      <c r="M152" s="39">
        <f t="shared" ref="M152:M169" si="24">(K152/E152)</f>
        <v>5.3733707379421203E-3</v>
      </c>
    </row>
    <row r="153" spans="2:13" x14ac:dyDescent="0.35">
      <c r="B153" s="13">
        <v>144</v>
      </c>
      <c r="C153" s="15" t="s">
        <v>195</v>
      </c>
      <c r="D153" s="16" t="s">
        <v>206</v>
      </c>
      <c r="E153" s="8">
        <v>402109</v>
      </c>
      <c r="F153" s="28">
        <f t="shared" si="17"/>
        <v>449332.7869729118</v>
      </c>
      <c r="G153" s="28">
        <f t="shared" si="19"/>
        <v>1896.8752044673065</v>
      </c>
      <c r="H153" s="52">
        <f t="shared" si="18"/>
        <v>0.89490242345533821</v>
      </c>
      <c r="I153" s="33">
        <f t="shared" si="20"/>
        <v>408935.22587312968</v>
      </c>
      <c r="J153" s="28">
        <f t="shared" si="21"/>
        <v>-6826.2258731296752</v>
      </c>
      <c r="K153" s="15">
        <f t="shared" si="22"/>
        <v>6826.2258731296752</v>
      </c>
      <c r="L153" s="15">
        <f t="shared" si="23"/>
        <v>46597359.670984998</v>
      </c>
      <c r="M153" s="39">
        <f t="shared" si="24"/>
        <v>1.6976058414831987E-2</v>
      </c>
    </row>
    <row r="154" spans="2:13" x14ac:dyDescent="0.35">
      <c r="B154" s="13">
        <v>145</v>
      </c>
      <c r="C154" s="15" t="s">
        <v>183</v>
      </c>
      <c r="D154" s="16" t="s">
        <v>207</v>
      </c>
      <c r="E154" s="8">
        <v>402055</v>
      </c>
      <c r="F154" s="28">
        <f t="shared" si="17"/>
        <v>450750.49691993697</v>
      </c>
      <c r="G154" s="28">
        <f t="shared" si="19"/>
        <v>1835.9515418581946</v>
      </c>
      <c r="H154" s="52">
        <f t="shared" si="18"/>
        <v>0.8919679573229925</v>
      </c>
      <c r="I154" s="33">
        <f t="shared" si="20"/>
        <v>402860.5400601991</v>
      </c>
      <c r="J154" s="28">
        <f t="shared" si="21"/>
        <v>-805.54006019909866</v>
      </c>
      <c r="K154" s="15">
        <f t="shared" si="22"/>
        <v>805.54006019909866</v>
      </c>
      <c r="L154" s="15">
        <f t="shared" si="23"/>
        <v>648894.7885855675</v>
      </c>
      <c r="M154" s="39">
        <f t="shared" si="24"/>
        <v>2.0035568770419435E-3</v>
      </c>
    </row>
    <row r="155" spans="2:13" x14ac:dyDescent="0.35">
      <c r="B155" s="13">
        <v>146</v>
      </c>
      <c r="C155" s="15" t="s">
        <v>185</v>
      </c>
      <c r="D155" s="16" t="s">
        <v>207</v>
      </c>
      <c r="E155" s="8">
        <v>412284</v>
      </c>
      <c r="F155" s="28">
        <f t="shared" si="17"/>
        <v>451678.5975678332</v>
      </c>
      <c r="G155" s="28">
        <f t="shared" si="19"/>
        <v>1720.5224686854633</v>
      </c>
      <c r="H155" s="52">
        <f t="shared" si="18"/>
        <v>0.91278179267301474</v>
      </c>
      <c r="I155" s="33">
        <f t="shared" si="20"/>
        <v>413847.13925280771</v>
      </c>
      <c r="J155" s="28">
        <f t="shared" si="21"/>
        <v>-1563.1392528077122</v>
      </c>
      <c r="K155" s="15">
        <f t="shared" si="22"/>
        <v>1563.1392528077122</v>
      </c>
      <c r="L155" s="15">
        <f t="shared" si="23"/>
        <v>2443404.3236682527</v>
      </c>
      <c r="M155" s="39">
        <f t="shared" si="24"/>
        <v>3.7914138137975575E-3</v>
      </c>
    </row>
    <row r="156" spans="2:13" x14ac:dyDescent="0.35">
      <c r="B156" s="13">
        <v>147</v>
      </c>
      <c r="C156" s="15" t="s">
        <v>186</v>
      </c>
      <c r="D156" s="16" t="s">
        <v>207</v>
      </c>
      <c r="E156" s="8">
        <v>420395</v>
      </c>
      <c r="F156" s="28">
        <f t="shared" si="17"/>
        <v>445783.1874776592</v>
      </c>
      <c r="G156" s="28">
        <f t="shared" si="19"/>
        <v>752.1916090013475</v>
      </c>
      <c r="H156" s="52">
        <f t="shared" si="18"/>
        <v>0.94304812700247576</v>
      </c>
      <c r="I156" s="33">
        <f t="shared" si="20"/>
        <v>434126.02540904004</v>
      </c>
      <c r="J156" s="28">
        <f t="shared" si="21"/>
        <v>-13731.025409040041</v>
      </c>
      <c r="K156" s="15">
        <f t="shared" si="22"/>
        <v>13731.025409040041</v>
      </c>
      <c r="L156" s="15">
        <f t="shared" si="23"/>
        <v>188541058.78370324</v>
      </c>
      <c r="M156" s="39">
        <f t="shared" si="24"/>
        <v>3.2662199619500808E-2</v>
      </c>
    </row>
    <row r="157" spans="2:13" x14ac:dyDescent="0.35">
      <c r="B157" s="13">
        <v>148</v>
      </c>
      <c r="C157" s="15" t="s">
        <v>187</v>
      </c>
      <c r="D157" s="16" t="s">
        <v>207</v>
      </c>
      <c r="E157" s="8">
        <v>432288</v>
      </c>
      <c r="F157" s="28">
        <f t="shared" si="17"/>
        <v>443389.15505805961</v>
      </c>
      <c r="G157" s="28">
        <f t="shared" si="19"/>
        <v>352.16366825626608</v>
      </c>
      <c r="H157" s="52">
        <f t="shared" si="18"/>
        <v>0.97496295312724557</v>
      </c>
      <c r="I157" s="33">
        <f t="shared" si="20"/>
        <v>438100.35466181574</v>
      </c>
      <c r="J157" s="28">
        <f t="shared" si="21"/>
        <v>-5812.3546618157416</v>
      </c>
      <c r="K157" s="15">
        <f t="shared" si="22"/>
        <v>5812.3546618157416</v>
      </c>
      <c r="L157" s="15">
        <f t="shared" si="23"/>
        <v>33783466.714731187</v>
      </c>
      <c r="M157" s="39">
        <f t="shared" si="24"/>
        <v>1.3445560972813823E-2</v>
      </c>
    </row>
    <row r="158" spans="2:13" x14ac:dyDescent="0.35">
      <c r="B158" s="13">
        <v>149</v>
      </c>
      <c r="C158" s="15" t="s">
        <v>188</v>
      </c>
      <c r="D158" s="16" t="s">
        <v>207</v>
      </c>
      <c r="E158" s="8">
        <v>438201</v>
      </c>
      <c r="F158" s="28">
        <f t="shared" si="17"/>
        <v>442342.84631991218</v>
      </c>
      <c r="G158" s="28">
        <f t="shared" si="19"/>
        <v>174.35432224753444</v>
      </c>
      <c r="H158" s="52">
        <f t="shared" si="18"/>
        <v>0.99063656990415827</v>
      </c>
      <c r="I158" s="33">
        <f t="shared" si="20"/>
        <v>440816.93552077183</v>
      </c>
      <c r="J158" s="28">
        <f t="shared" si="21"/>
        <v>-2615.9355207718327</v>
      </c>
      <c r="K158" s="15">
        <f t="shared" si="22"/>
        <v>2615.9355207718327</v>
      </c>
      <c r="L158" s="15">
        <f t="shared" si="23"/>
        <v>6843118.6488357997</v>
      </c>
      <c r="M158" s="39">
        <f t="shared" si="24"/>
        <v>5.9697159996710018E-3</v>
      </c>
    </row>
    <row r="159" spans="2:13" x14ac:dyDescent="0.35">
      <c r="B159" s="13">
        <v>150</v>
      </c>
      <c r="C159" s="15" t="s">
        <v>189</v>
      </c>
      <c r="D159" s="16" t="s">
        <v>207</v>
      </c>
      <c r="E159" s="8">
        <v>442477</v>
      </c>
      <c r="F159" s="28">
        <f t="shared" si="17"/>
        <v>444670.63129973109</v>
      </c>
      <c r="G159" s="28">
        <f t="shared" si="19"/>
        <v>448.15314383642999</v>
      </c>
      <c r="H159" s="52">
        <f t="shared" si="18"/>
        <v>0.99506684016140368</v>
      </c>
      <c r="I159" s="33">
        <f t="shared" si="20"/>
        <v>438459.32522427227</v>
      </c>
      <c r="J159" s="28">
        <f t="shared" si="21"/>
        <v>4017.6747757277335</v>
      </c>
      <c r="K159" s="15">
        <f t="shared" si="22"/>
        <v>4017.6747757277335</v>
      </c>
      <c r="L159" s="15">
        <f t="shared" si="23"/>
        <v>16141710.603518894</v>
      </c>
      <c r="M159" s="39">
        <f t="shared" si="24"/>
        <v>9.0799629714713604E-3</v>
      </c>
    </row>
    <row r="160" spans="2:13" x14ac:dyDescent="0.35">
      <c r="B160" s="13">
        <v>151</v>
      </c>
      <c r="C160" s="15" t="s">
        <v>190</v>
      </c>
      <c r="D160" s="16" t="s">
        <v>207</v>
      </c>
      <c r="E160" s="8">
        <v>437807</v>
      </c>
      <c r="F160" s="28">
        <f t="shared" si="17"/>
        <v>449675.25233664451</v>
      </c>
      <c r="G160" s="28">
        <f t="shared" si="19"/>
        <v>1027.4871174407162</v>
      </c>
      <c r="H160" s="52">
        <f t="shared" si="18"/>
        <v>0.97360705914996748</v>
      </c>
      <c r="I160" s="33">
        <f t="shared" si="20"/>
        <v>429527.79948189086</v>
      </c>
      <c r="J160" s="28">
        <f t="shared" si="21"/>
        <v>8279.2005181091372</v>
      </c>
      <c r="K160" s="15">
        <f t="shared" si="22"/>
        <v>8279.2005181091372</v>
      </c>
      <c r="L160" s="15">
        <f t="shared" si="23"/>
        <v>68545161.219058603</v>
      </c>
      <c r="M160" s="39">
        <f t="shared" si="24"/>
        <v>1.8910617048400635E-2</v>
      </c>
    </row>
    <row r="161" spans="2:13" x14ac:dyDescent="0.35">
      <c r="B161" s="13">
        <v>152</v>
      </c>
      <c r="C161" s="15" t="s">
        <v>191</v>
      </c>
      <c r="D161" s="16" t="s">
        <v>207</v>
      </c>
      <c r="E161" s="8">
        <v>432801</v>
      </c>
      <c r="F161" s="28">
        <f t="shared" si="17"/>
        <v>453384.26167030411</v>
      </c>
      <c r="G161" s="28">
        <f t="shared" si="19"/>
        <v>1368.4303562135851</v>
      </c>
      <c r="H161" s="52">
        <f t="shared" si="18"/>
        <v>0.9546008465435617</v>
      </c>
      <c r="I161" s="33">
        <f t="shared" si="20"/>
        <v>428006.03079792607</v>
      </c>
      <c r="J161" s="28">
        <f t="shared" si="21"/>
        <v>4794.9692020739312</v>
      </c>
      <c r="K161" s="15">
        <f t="shared" si="22"/>
        <v>4794.9692020739312</v>
      </c>
      <c r="L161" s="15">
        <f t="shared" si="23"/>
        <v>22991729.648837514</v>
      </c>
      <c r="M161" s="39">
        <f t="shared" si="24"/>
        <v>1.1078923574746664E-2</v>
      </c>
    </row>
    <row r="162" spans="2:13" x14ac:dyDescent="0.35">
      <c r="B162" s="13">
        <v>153</v>
      </c>
      <c r="C162" s="15" t="s">
        <v>192</v>
      </c>
      <c r="D162" s="16" t="s">
        <v>207</v>
      </c>
      <c r="E162" s="8">
        <v>428235</v>
      </c>
      <c r="F162" s="28">
        <f t="shared" si="17"/>
        <v>458291.03956154193</v>
      </c>
      <c r="G162" s="28">
        <f t="shared" si="19"/>
        <v>1818.3150005393077</v>
      </c>
      <c r="H162" s="52">
        <f t="shared" si="18"/>
        <v>0.93441713460010634</v>
      </c>
      <c r="I162" s="33">
        <f t="shared" si="20"/>
        <v>422051.48564184207</v>
      </c>
      <c r="J162" s="28">
        <f t="shared" si="21"/>
        <v>6183.5143581579323</v>
      </c>
      <c r="K162" s="15">
        <f t="shared" si="22"/>
        <v>6183.5143581579323</v>
      </c>
      <c r="L162" s="15">
        <f t="shared" si="23"/>
        <v>38235849.817545302</v>
      </c>
      <c r="M162" s="39">
        <f t="shared" si="24"/>
        <v>1.443953520417045E-2</v>
      </c>
    </row>
    <row r="163" spans="2:13" x14ac:dyDescent="0.35">
      <c r="B163" s="13">
        <v>154</v>
      </c>
      <c r="C163" s="15" t="s">
        <v>193</v>
      </c>
      <c r="D163" s="16" t="s">
        <v>207</v>
      </c>
      <c r="E163" s="8">
        <v>434379</v>
      </c>
      <c r="F163" s="28">
        <f t="shared" si="17"/>
        <v>466102.53314561001</v>
      </c>
      <c r="G163" s="28">
        <f t="shared" si="19"/>
        <v>2580.3201424149265</v>
      </c>
      <c r="H163" s="52">
        <f t="shared" si="18"/>
        <v>0.93193872401525957</v>
      </c>
      <c r="I163" s="33">
        <f t="shared" si="20"/>
        <v>423980.12433166115</v>
      </c>
      <c r="J163" s="28">
        <f t="shared" si="21"/>
        <v>10398.875668338849</v>
      </c>
      <c r="K163" s="15">
        <f t="shared" si="22"/>
        <v>10398.875668338849</v>
      </c>
      <c r="L163" s="15">
        <f t="shared" si="23"/>
        <v>108136615.16556975</v>
      </c>
      <c r="M163" s="39">
        <f t="shared" si="24"/>
        <v>2.3939637202394337E-2</v>
      </c>
    </row>
    <row r="164" spans="2:13" x14ac:dyDescent="0.35">
      <c r="B164" s="13">
        <v>155</v>
      </c>
      <c r="C164" s="15" t="s">
        <v>194</v>
      </c>
      <c r="D164" s="16" t="s">
        <v>207</v>
      </c>
      <c r="E164" s="8">
        <v>430230</v>
      </c>
      <c r="F164" s="28">
        <f t="shared" si="17"/>
        <v>472391.6573398367</v>
      </c>
      <c r="G164" s="28">
        <f t="shared" si="19"/>
        <v>3051.8775502747258</v>
      </c>
      <c r="H164" s="52">
        <f t="shared" si="18"/>
        <v>0.91074851410954161</v>
      </c>
      <c r="I164" s="33">
        <f t="shared" si="20"/>
        <v>423913.49566580605</v>
      </c>
      <c r="J164" s="28">
        <f t="shared" si="21"/>
        <v>6316.5043341939454</v>
      </c>
      <c r="K164" s="15">
        <f t="shared" si="22"/>
        <v>6316.5043341939454</v>
      </c>
      <c r="L164" s="15">
        <f t="shared" si="23"/>
        <v>39898227.003890894</v>
      </c>
      <c r="M164" s="39">
        <f t="shared" si="24"/>
        <v>1.4681691965213829E-2</v>
      </c>
    </row>
    <row r="165" spans="2:13" x14ac:dyDescent="0.35">
      <c r="B165" s="13">
        <v>156</v>
      </c>
      <c r="C165" s="15" t="s">
        <v>195</v>
      </c>
      <c r="D165" s="16" t="s">
        <v>207</v>
      </c>
      <c r="E165" s="8">
        <v>427580</v>
      </c>
      <c r="F165" s="28">
        <f t="shared" si="17"/>
        <v>476692.39484535961</v>
      </c>
      <c r="G165" s="28">
        <f t="shared" si="19"/>
        <v>3210.664359998214</v>
      </c>
      <c r="H165" s="52">
        <f t="shared" si="18"/>
        <v>0.89697256474735287</v>
      </c>
      <c r="I165" s="33">
        <f t="shared" si="20"/>
        <v>425475.57158933335</v>
      </c>
      <c r="J165" s="28">
        <f t="shared" si="21"/>
        <v>2104.4284106666455</v>
      </c>
      <c r="K165" s="15">
        <f t="shared" si="22"/>
        <v>2104.4284106666455</v>
      </c>
      <c r="L165" s="15">
        <f t="shared" si="23"/>
        <v>4428618.935620944</v>
      </c>
      <c r="M165" s="39">
        <f t="shared" si="24"/>
        <v>4.9217185337636126E-3</v>
      </c>
    </row>
    <row r="166" spans="2:13" x14ac:dyDescent="0.35">
      <c r="B166" s="13">
        <v>157</v>
      </c>
      <c r="C166" s="15" t="s">
        <v>183</v>
      </c>
      <c r="D166" s="16" t="s">
        <v>208</v>
      </c>
      <c r="E166" s="8">
        <v>417897</v>
      </c>
      <c r="F166" s="28">
        <f t="shared" si="17"/>
        <v>473853.14886430034</v>
      </c>
      <c r="G166" s="28">
        <f t="shared" si="19"/>
        <v>2441.4460356115105</v>
      </c>
      <c r="H166" s="52">
        <f t="shared" si="18"/>
        <v>0.88191246803273904</v>
      </c>
      <c r="I166" s="33">
        <f t="shared" si="20"/>
        <v>428058.15143245814</v>
      </c>
      <c r="J166" s="28">
        <f t="shared" si="21"/>
        <v>-10161.151432458137</v>
      </c>
      <c r="K166" s="15">
        <f t="shared" si="22"/>
        <v>10161.151432458137</v>
      </c>
      <c r="L166" s="15">
        <f t="shared" si="23"/>
        <v>103248998.43334605</v>
      </c>
      <c r="M166" s="39">
        <f t="shared" si="24"/>
        <v>2.4314966205687374E-2</v>
      </c>
    </row>
    <row r="167" spans="2:13" x14ac:dyDescent="0.35">
      <c r="B167" s="13">
        <v>158</v>
      </c>
      <c r="C167" s="15" t="s">
        <v>185</v>
      </c>
      <c r="D167" s="16" t="s">
        <v>208</v>
      </c>
      <c r="E167" s="8">
        <v>424750</v>
      </c>
      <c r="F167" s="28">
        <f t="shared" si="17"/>
        <v>470474.6342016164</v>
      </c>
      <c r="G167" s="28">
        <f t="shared" si="19"/>
        <v>1701.4647525902521</v>
      </c>
      <c r="H167" s="52">
        <f t="shared" si="18"/>
        <v>0.90281169083810453</v>
      </c>
      <c r="I167" s="33">
        <f t="shared" si="20"/>
        <v>434753.03417320887</v>
      </c>
      <c r="J167" s="28">
        <f t="shared" si="21"/>
        <v>-10003.034173208871</v>
      </c>
      <c r="K167" s="15">
        <f t="shared" si="22"/>
        <v>10003.034173208871</v>
      </c>
      <c r="L167" s="15">
        <f t="shared" si="23"/>
        <v>100060692.67038448</v>
      </c>
      <c r="M167" s="39">
        <f t="shared" si="24"/>
        <v>2.3550404174711881E-2</v>
      </c>
    </row>
    <row r="168" spans="2:13" x14ac:dyDescent="0.35">
      <c r="B168" s="13">
        <v>159</v>
      </c>
      <c r="C168" s="15" t="s">
        <v>186</v>
      </c>
      <c r="D168" s="16" t="s">
        <v>208</v>
      </c>
      <c r="E168" s="8">
        <v>430723</v>
      </c>
      <c r="F168" s="28">
        <f t="shared" si="17"/>
        <v>463975.67987109511</v>
      </c>
      <c r="G168" s="28">
        <f t="shared" si="19"/>
        <v>658.81911475800257</v>
      </c>
      <c r="H168" s="52">
        <f t="shared" si="18"/>
        <v>0.92833098519229806</v>
      </c>
      <c r="I168" s="33">
        <f t="shared" si="20"/>
        <v>445284.78573410021</v>
      </c>
      <c r="J168" s="28">
        <f t="shared" si="21"/>
        <v>-14561.785734100209</v>
      </c>
      <c r="K168" s="15">
        <f t="shared" si="22"/>
        <v>14561.785734100209</v>
      </c>
      <c r="L168" s="15">
        <f t="shared" si="23"/>
        <v>212045603.76584437</v>
      </c>
      <c r="M168" s="39">
        <f t="shared" si="24"/>
        <v>3.3807773752737164E-2</v>
      </c>
    </row>
    <row r="169" spans="2:13" x14ac:dyDescent="0.35">
      <c r="B169" s="13">
        <v>160</v>
      </c>
      <c r="C169" s="15" t="s">
        <v>187</v>
      </c>
      <c r="D169" s="16" t="s">
        <v>208</v>
      </c>
      <c r="E169" s="8">
        <v>438466</v>
      </c>
      <c r="F169" s="28">
        <f t="shared" si="17"/>
        <v>456716.87565649196</v>
      </c>
      <c r="G169" s="28">
        <f t="shared" si="19"/>
        <v>-347.87034131610164</v>
      </c>
      <c r="H169" s="52">
        <f t="shared" si="18"/>
        <v>0.96003897243722847</v>
      </c>
      <c r="I169" s="33">
        <f>(F168+G168)*H157</f>
        <v>453001.42325604556</v>
      </c>
      <c r="J169" s="28">
        <f t="shared" si="21"/>
        <v>-14535.423256045557</v>
      </c>
      <c r="K169" s="15">
        <f t="shared" si="22"/>
        <v>14535.423256045557</v>
      </c>
      <c r="L169" s="15">
        <f t="shared" si="23"/>
        <v>211278529.23239002</v>
      </c>
      <c r="M169" s="39">
        <f t="shared" si="24"/>
        <v>3.3150627998626017E-2</v>
      </c>
    </row>
    <row r="170" spans="2:13" x14ac:dyDescent="0.35">
      <c r="B170" s="13">
        <v>161</v>
      </c>
      <c r="C170" s="15" t="s">
        <v>188</v>
      </c>
      <c r="D170" s="16" t="s">
        <v>208</v>
      </c>
      <c r="E170" s="15"/>
      <c r="F170" s="15"/>
      <c r="G170" s="15"/>
      <c r="H170" s="15"/>
      <c r="I170" s="34">
        <f>($F$169+(B170-$B$169)*$G$169)*H158</f>
        <v>452095.82603599841</v>
      </c>
      <c r="J170" s="15"/>
      <c r="K170" s="15"/>
      <c r="L170" s="15"/>
      <c r="M170" s="31"/>
    </row>
    <row r="171" spans="2:13" x14ac:dyDescent="0.35">
      <c r="B171" s="13">
        <v>162</v>
      </c>
      <c r="C171" s="15" t="s">
        <v>189</v>
      </c>
      <c r="D171" s="16" t="s">
        <v>208</v>
      </c>
      <c r="E171" s="15"/>
      <c r="F171" s="15"/>
      <c r="G171" s="15"/>
      <c r="H171" s="15"/>
      <c r="I171" s="34">
        <f t="shared" ref="I171:I177" si="25">($F$169+(B171-$B$169)*$G$169)*H159</f>
        <v>453771.50982525561</v>
      </c>
      <c r="J171" s="15"/>
      <c r="K171" s="15"/>
      <c r="L171" s="15"/>
      <c r="M171" s="31"/>
    </row>
    <row r="172" spans="2:13" x14ac:dyDescent="0.35">
      <c r="B172" s="13">
        <v>163</v>
      </c>
      <c r="C172" s="15" t="s">
        <v>190</v>
      </c>
      <c r="D172" s="16" t="s">
        <v>208</v>
      </c>
      <c r="E172" s="15"/>
      <c r="F172" s="15"/>
      <c r="G172" s="15"/>
      <c r="H172" s="15"/>
      <c r="I172" s="34">
        <f t="shared" si="25"/>
        <v>443646.70711215574</v>
      </c>
      <c r="J172" s="15"/>
      <c r="K172" s="15"/>
      <c r="L172" s="15"/>
      <c r="M172" s="31"/>
    </row>
    <row r="173" spans="2:13" x14ac:dyDescent="0.35">
      <c r="B173" s="13">
        <v>164</v>
      </c>
      <c r="C173" s="15" t="s">
        <v>191</v>
      </c>
      <c r="D173" s="16" t="s">
        <v>208</v>
      </c>
      <c r="E173" s="15"/>
      <c r="F173" s="15"/>
      <c r="G173" s="15"/>
      <c r="H173" s="15"/>
      <c r="I173" s="34">
        <f t="shared" si="25"/>
        <v>434654.00684318686</v>
      </c>
      <c r="J173" s="15"/>
      <c r="K173" s="15"/>
      <c r="L173" s="15"/>
      <c r="M173" s="31"/>
    </row>
    <row r="174" spans="2:13" x14ac:dyDescent="0.35">
      <c r="B174" s="13">
        <v>165</v>
      </c>
      <c r="C174" s="15" t="s">
        <v>192</v>
      </c>
      <c r="D174" s="16" t="s">
        <v>208</v>
      </c>
      <c r="E174" s="15"/>
      <c r="F174" s="15"/>
      <c r="G174" s="15"/>
      <c r="H174" s="15"/>
      <c r="I174" s="34">
        <f t="shared" si="25"/>
        <v>425138.79423672752</v>
      </c>
      <c r="J174" s="15"/>
      <c r="K174" s="15"/>
      <c r="L174" s="15"/>
      <c r="M174" s="31"/>
    </row>
    <row r="175" spans="2:13" x14ac:dyDescent="0.35">
      <c r="B175" s="13">
        <v>166</v>
      </c>
      <c r="C175" s="15" t="s">
        <v>193</v>
      </c>
      <c r="D175" s="16" t="s">
        <v>208</v>
      </c>
      <c r="E175" s="15"/>
      <c r="F175" s="15"/>
      <c r="G175" s="15"/>
      <c r="H175" s="15"/>
      <c r="I175" s="34">
        <f t="shared" si="25"/>
        <v>423686.97928349383</v>
      </c>
      <c r="J175" s="15"/>
      <c r="K175" s="15"/>
      <c r="L175" s="15"/>
      <c r="M175" s="31"/>
    </row>
    <row r="176" spans="2:13" x14ac:dyDescent="0.35">
      <c r="B176" s="13">
        <v>167</v>
      </c>
      <c r="C176" s="15" t="s">
        <v>194</v>
      </c>
      <c r="D176" s="16" t="s">
        <v>208</v>
      </c>
      <c r="E176" s="15"/>
      <c r="F176" s="15"/>
      <c r="G176" s="15"/>
      <c r="H176" s="15"/>
      <c r="I176" s="34">
        <f t="shared" si="25"/>
        <v>413736.45909770741</v>
      </c>
      <c r="J176" s="15"/>
      <c r="K176" s="15"/>
      <c r="L176" s="15"/>
      <c r="M176" s="31"/>
    </row>
    <row r="177" spans="2:13" x14ac:dyDescent="0.35">
      <c r="B177" s="18">
        <v>168</v>
      </c>
      <c r="C177" s="20" t="s">
        <v>195</v>
      </c>
      <c r="D177" s="21" t="s">
        <v>208</v>
      </c>
      <c r="E177" s="20"/>
      <c r="F177" s="20"/>
      <c r="G177" s="20"/>
      <c r="H177" s="20"/>
      <c r="I177" s="34">
        <f t="shared" si="25"/>
        <v>407166.26610300277</v>
      </c>
      <c r="J177" s="20"/>
      <c r="K177" s="20"/>
      <c r="L177" s="20"/>
      <c r="M177" s="32"/>
    </row>
  </sheetData>
  <mergeCells count="2">
    <mergeCell ref="B1:M1"/>
    <mergeCell ref="B2:M2"/>
  </mergeCells>
  <pageMargins left="0.7" right="0.7" top="0.75" bottom="0.75" header="0.3" footer="0.3"/>
  <ignoredErrors>
    <ignoredError sqref="D10:D177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B87-EEA7-4D6B-B082-357835FEE0CA}">
  <dimension ref="B2:G170"/>
  <sheetViews>
    <sheetView showGridLines="0" topLeftCell="A2" zoomScaleNormal="100" workbookViewId="0">
      <selection activeCell="T22" sqref="T22"/>
    </sheetView>
  </sheetViews>
  <sheetFormatPr defaultRowHeight="14.5" x14ac:dyDescent="0.35"/>
  <cols>
    <col min="3" max="3" width="9.90625" bestFit="1" customWidth="1"/>
    <col min="5" max="5" width="7" bestFit="1" customWidth="1"/>
    <col min="6" max="6" width="11.6328125" customWidth="1"/>
    <col min="7" max="7" width="12.453125" customWidth="1"/>
  </cols>
  <sheetData>
    <row r="2" spans="2:7" s="47" customFormat="1" ht="43.5" x14ac:dyDescent="0.35">
      <c r="B2" s="44" t="s">
        <v>182</v>
      </c>
      <c r="C2" s="45" t="s">
        <v>169</v>
      </c>
      <c r="D2" s="46" t="s">
        <v>170</v>
      </c>
      <c r="E2" s="46" t="s">
        <v>171</v>
      </c>
      <c r="F2" s="45" t="s">
        <v>180</v>
      </c>
      <c r="G2" s="48" t="s">
        <v>218</v>
      </c>
    </row>
    <row r="3" spans="2:7" x14ac:dyDescent="0.35">
      <c r="B3" s="13">
        <v>1</v>
      </c>
      <c r="C3" s="15" t="s">
        <v>183</v>
      </c>
      <c r="D3" s="16" t="s">
        <v>184</v>
      </c>
      <c r="E3" s="8">
        <f>'Holt Winters'!E10</f>
        <v>158759</v>
      </c>
      <c r="F3" s="15"/>
      <c r="G3" s="30"/>
    </row>
    <row r="4" spans="2:7" x14ac:dyDescent="0.35">
      <c r="B4" s="13">
        <v>2</v>
      </c>
      <c r="C4" s="15" t="s">
        <v>185</v>
      </c>
      <c r="D4" s="16" t="s">
        <v>184</v>
      </c>
      <c r="E4" s="8">
        <f>'Holt Winters'!E11</f>
        <v>158757</v>
      </c>
      <c r="F4" s="15"/>
      <c r="G4" s="30"/>
    </row>
    <row r="5" spans="2:7" x14ac:dyDescent="0.35">
      <c r="B5" s="13">
        <v>3</v>
      </c>
      <c r="C5" s="15" t="s">
        <v>186</v>
      </c>
      <c r="D5" s="16" t="s">
        <v>184</v>
      </c>
      <c r="E5" s="8">
        <f>'Holt Winters'!E12</f>
        <v>170250</v>
      </c>
      <c r="F5" s="15"/>
      <c r="G5" s="30"/>
    </row>
    <row r="6" spans="2:7" x14ac:dyDescent="0.35">
      <c r="B6" s="13">
        <v>4</v>
      </c>
      <c r="C6" s="15" t="s">
        <v>187</v>
      </c>
      <c r="D6" s="16" t="s">
        <v>184</v>
      </c>
      <c r="E6" s="8">
        <f>'Holt Winters'!E13</f>
        <v>177836</v>
      </c>
      <c r="F6" s="15"/>
      <c r="G6" s="30"/>
    </row>
    <row r="7" spans="2:7" x14ac:dyDescent="0.35">
      <c r="B7" s="13">
        <v>5</v>
      </c>
      <c r="C7" s="15" t="s">
        <v>188</v>
      </c>
      <c r="D7" s="16" t="s">
        <v>184</v>
      </c>
      <c r="E7" s="8">
        <f>'Holt Winters'!E14</f>
        <v>185691</v>
      </c>
      <c r="F7" s="15"/>
      <c r="G7" s="30"/>
    </row>
    <row r="8" spans="2:7" x14ac:dyDescent="0.35">
      <c r="B8" s="13">
        <v>6</v>
      </c>
      <c r="C8" s="15" t="s">
        <v>189</v>
      </c>
      <c r="D8" s="16" t="s">
        <v>184</v>
      </c>
      <c r="E8" s="8">
        <f>'Holt Winters'!E15</f>
        <v>193355</v>
      </c>
      <c r="F8" s="15"/>
      <c r="G8" s="30"/>
    </row>
    <row r="9" spans="2:7" x14ac:dyDescent="0.35">
      <c r="B9" s="13">
        <v>7</v>
      </c>
      <c r="C9" s="15" t="s">
        <v>190</v>
      </c>
      <c r="D9" s="16" t="s">
        <v>184</v>
      </c>
      <c r="E9" s="8">
        <f>'Holt Winters'!E16</f>
        <v>191706</v>
      </c>
      <c r="F9" s="15"/>
      <c r="G9" s="30"/>
    </row>
    <row r="10" spans="2:7" x14ac:dyDescent="0.35">
      <c r="B10" s="13">
        <v>8</v>
      </c>
      <c r="C10" s="15" t="s">
        <v>191</v>
      </c>
      <c r="D10" s="16" t="s">
        <v>184</v>
      </c>
      <c r="E10" s="8">
        <f>'Holt Winters'!E17</f>
        <v>190213</v>
      </c>
      <c r="F10" s="15"/>
      <c r="G10" s="30"/>
    </row>
    <row r="11" spans="2:7" x14ac:dyDescent="0.35">
      <c r="B11" s="13">
        <v>9</v>
      </c>
      <c r="C11" s="15" t="s">
        <v>192</v>
      </c>
      <c r="D11" s="16" t="s">
        <v>184</v>
      </c>
      <c r="E11" s="8">
        <f>'Holt Winters'!E18</f>
        <v>187140</v>
      </c>
      <c r="F11" s="15"/>
      <c r="G11" s="30"/>
    </row>
    <row r="12" spans="2:7" x14ac:dyDescent="0.35">
      <c r="B12" s="13">
        <v>10</v>
      </c>
      <c r="C12" s="15" t="s">
        <v>193</v>
      </c>
      <c r="D12" s="16" t="s">
        <v>184</v>
      </c>
      <c r="E12" s="8">
        <f>'Holt Winters'!E19</f>
        <v>184897</v>
      </c>
      <c r="F12" s="15"/>
      <c r="G12" s="30"/>
    </row>
    <row r="13" spans="2:7" x14ac:dyDescent="0.35">
      <c r="B13" s="13">
        <v>11</v>
      </c>
      <c r="C13" s="15" t="s">
        <v>194</v>
      </c>
      <c r="D13" s="16" t="s">
        <v>184</v>
      </c>
      <c r="E13" s="8">
        <f>'Holt Winters'!E20</f>
        <v>189334</v>
      </c>
      <c r="F13" s="15"/>
      <c r="G13" s="30"/>
    </row>
    <row r="14" spans="2:7" x14ac:dyDescent="0.35">
      <c r="B14" s="13">
        <v>12</v>
      </c>
      <c r="C14" s="15" t="s">
        <v>195</v>
      </c>
      <c r="D14" s="16" t="s">
        <v>184</v>
      </c>
      <c r="E14" s="8">
        <f>'Holt Winters'!E21</f>
        <v>192907</v>
      </c>
      <c r="F14" s="15"/>
      <c r="G14" s="30"/>
    </row>
    <row r="15" spans="2:7" x14ac:dyDescent="0.35">
      <c r="B15" s="13">
        <v>13</v>
      </c>
      <c r="C15" s="15" t="s">
        <v>183</v>
      </c>
      <c r="D15" s="16" t="s">
        <v>196</v>
      </c>
      <c r="E15" s="8">
        <f>'Holt Winters'!E22</f>
        <v>179267</v>
      </c>
      <c r="F15" s="15"/>
      <c r="G15" s="30"/>
    </row>
    <row r="16" spans="2:7" x14ac:dyDescent="0.35">
      <c r="B16" s="13">
        <v>14</v>
      </c>
      <c r="C16" s="15" t="s">
        <v>185</v>
      </c>
      <c r="D16" s="16" t="s">
        <v>196</v>
      </c>
      <c r="E16" s="8">
        <f>'Holt Winters'!E23</f>
        <v>181059</v>
      </c>
      <c r="F16" s="41">
        <f>'Holt Winters'!I23</f>
        <v>199772.48329228573</v>
      </c>
      <c r="G16" s="49">
        <f>'Holt Winters Optimize'!I23</f>
        <v>199772.48329228573</v>
      </c>
    </row>
    <row r="17" spans="2:7" x14ac:dyDescent="0.35">
      <c r="B17" s="13">
        <v>15</v>
      </c>
      <c r="C17" s="15" t="s">
        <v>186</v>
      </c>
      <c r="D17" s="16" t="s">
        <v>196</v>
      </c>
      <c r="E17" s="8">
        <f>'Holt Winters'!E24</f>
        <v>192770</v>
      </c>
      <c r="F17" s="41">
        <f>'Holt Winters'!I24</f>
        <v>221175.950653412</v>
      </c>
      <c r="G17" s="49">
        <f>'Holt Winters Optimize'!I24</f>
        <v>224214.3207208786</v>
      </c>
    </row>
    <row r="18" spans="2:7" x14ac:dyDescent="0.35">
      <c r="B18" s="13">
        <v>16</v>
      </c>
      <c r="C18" s="15" t="s">
        <v>187</v>
      </c>
      <c r="D18" s="16" t="s">
        <v>196</v>
      </c>
      <c r="E18" s="8">
        <f>'Holt Winters'!E25</f>
        <v>199314</v>
      </c>
      <c r="F18" s="41">
        <f>'Holt Winters'!I25</f>
        <v>226509.06510171379</v>
      </c>
      <c r="G18" s="49">
        <f>'Holt Winters Optimize'!I25</f>
        <v>236100.51334995389</v>
      </c>
    </row>
    <row r="19" spans="2:7" x14ac:dyDescent="0.35">
      <c r="B19" s="13">
        <v>17</v>
      </c>
      <c r="C19" s="15" t="s">
        <v>188</v>
      </c>
      <c r="D19" s="16" t="s">
        <v>196</v>
      </c>
      <c r="E19" s="8">
        <f>'Holt Winters'!E26</f>
        <v>208693</v>
      </c>
      <c r="F19" s="41">
        <f>'Holt Winters'!I26</f>
        <v>225986.09486279028</v>
      </c>
      <c r="G19" s="49">
        <f>'Holt Winters Optimize'!I26</f>
        <v>243729.29316234629</v>
      </c>
    </row>
    <row r="20" spans="2:7" x14ac:dyDescent="0.35">
      <c r="B20" s="13">
        <v>18</v>
      </c>
      <c r="C20" s="15" t="s">
        <v>189</v>
      </c>
      <c r="D20" s="16" t="s">
        <v>196</v>
      </c>
      <c r="E20" s="8">
        <f>'Holt Winters'!E27</f>
        <v>218488</v>
      </c>
      <c r="F20" s="41">
        <f>'Holt Winters'!I27</f>
        <v>225629.82827713824</v>
      </c>
      <c r="G20" s="49">
        <f>'Holt Winters Optimize'!I27</f>
        <v>250276.3611641285</v>
      </c>
    </row>
    <row r="21" spans="2:7" x14ac:dyDescent="0.35">
      <c r="B21" s="13">
        <v>19</v>
      </c>
      <c r="C21" s="15" t="s">
        <v>190</v>
      </c>
      <c r="D21" s="16" t="s">
        <v>196</v>
      </c>
      <c r="E21" s="8">
        <f>'Holt Winters'!E28</f>
        <v>219621</v>
      </c>
      <c r="F21" s="41">
        <f>'Holt Winters'!I28</f>
        <v>217720.74028621562</v>
      </c>
      <c r="G21" s="49">
        <f>'Holt Winters Optimize'!I28</f>
        <v>245002.96302712083</v>
      </c>
    </row>
    <row r="22" spans="2:7" x14ac:dyDescent="0.35">
      <c r="B22" s="13">
        <v>20</v>
      </c>
      <c r="C22" s="15" t="s">
        <v>191</v>
      </c>
      <c r="D22" s="16" t="s">
        <v>196</v>
      </c>
      <c r="E22" s="8">
        <f>'Holt Winters'!E29</f>
        <v>216305</v>
      </c>
      <c r="F22" s="41">
        <f>'Holt Winters'!I29</f>
        <v>215013.89379327185</v>
      </c>
      <c r="G22" s="49">
        <f>'Holt Winters Optimize'!I29</f>
        <v>241512.76846160932</v>
      </c>
    </row>
    <row r="23" spans="2:7" x14ac:dyDescent="0.35">
      <c r="B23" s="13">
        <v>21</v>
      </c>
      <c r="C23" s="15" t="s">
        <v>192</v>
      </c>
      <c r="D23" s="16" t="s">
        <v>196</v>
      </c>
      <c r="E23" s="8">
        <f>'Holt Winters'!E30</f>
        <v>209875</v>
      </c>
      <c r="F23" s="41">
        <f>'Holt Winters'!I30</f>
        <v>210570.49963041264</v>
      </c>
      <c r="G23" s="49">
        <f>'Holt Winters Optimize'!I30</f>
        <v>234367.5420033627</v>
      </c>
    </row>
    <row r="24" spans="2:7" x14ac:dyDescent="0.35">
      <c r="B24" s="13">
        <v>22</v>
      </c>
      <c r="C24" s="15" t="s">
        <v>193</v>
      </c>
      <c r="D24" s="16" t="s">
        <v>196</v>
      </c>
      <c r="E24" s="8">
        <f>'Holt Winters'!E31</f>
        <v>209418</v>
      </c>
      <c r="F24" s="41">
        <f>'Holt Winters'!I31</f>
        <v>205945.68630738716</v>
      </c>
      <c r="G24" s="49">
        <f>'Holt Winters Optimize'!I31</f>
        <v>226881.50985810015</v>
      </c>
    </row>
    <row r="25" spans="2:7" x14ac:dyDescent="0.35">
      <c r="B25" s="13">
        <v>23</v>
      </c>
      <c r="C25" s="15" t="s">
        <v>194</v>
      </c>
      <c r="D25" s="16" t="s">
        <v>196</v>
      </c>
      <c r="E25" s="8">
        <f>'Holt Winters'!E32</f>
        <v>207645</v>
      </c>
      <c r="F25" s="41">
        <f>'Holt Winters'!I32</f>
        <v>211754.9504689434</v>
      </c>
      <c r="G25" s="49">
        <f>'Holt Winters Optimize'!I32</f>
        <v>229992.18343257802</v>
      </c>
    </row>
    <row r="26" spans="2:7" x14ac:dyDescent="0.35">
      <c r="B26" s="13">
        <v>24</v>
      </c>
      <c r="C26" s="15" t="s">
        <v>195</v>
      </c>
      <c r="D26" s="16" t="s">
        <v>196</v>
      </c>
      <c r="E26" s="8">
        <f>'Holt Winters'!E33</f>
        <v>211089</v>
      </c>
      <c r="F26" s="41">
        <f>'Holt Winters'!I33</f>
        <v>211682.58282450098</v>
      </c>
      <c r="G26" s="49">
        <f>'Holt Winters Optimize'!I33</f>
        <v>228001.364883831</v>
      </c>
    </row>
    <row r="27" spans="2:7" x14ac:dyDescent="0.35">
      <c r="B27" s="13">
        <v>25</v>
      </c>
      <c r="C27" s="15" t="s">
        <v>183</v>
      </c>
      <c r="D27" s="16" t="s">
        <v>197</v>
      </c>
      <c r="E27" s="8">
        <f>'Holt Winters'!E34</f>
        <v>199836</v>
      </c>
      <c r="F27" s="41">
        <f>'Holt Winters'!I34</f>
        <v>172219.42179799953</v>
      </c>
      <c r="G27" s="49">
        <f>'Holt Winters Optimize'!I34</f>
        <v>184050.50836645908</v>
      </c>
    </row>
    <row r="28" spans="2:7" x14ac:dyDescent="0.35">
      <c r="B28" s="13">
        <v>26</v>
      </c>
      <c r="C28" s="15" t="s">
        <v>185</v>
      </c>
      <c r="D28" s="16" t="s">
        <v>197</v>
      </c>
      <c r="E28" s="8">
        <f>'Holt Winters'!E35</f>
        <v>200734</v>
      </c>
      <c r="F28" s="41">
        <f>'Holt Winters'!I35</f>
        <v>186484.95394183329</v>
      </c>
      <c r="G28" s="49">
        <f>'Holt Winters Optimize'!I35</f>
        <v>188178.18414331894</v>
      </c>
    </row>
    <row r="29" spans="2:7" x14ac:dyDescent="0.35">
      <c r="B29" s="13">
        <v>27</v>
      </c>
      <c r="C29" s="15" t="s">
        <v>186</v>
      </c>
      <c r="D29" s="16" t="s">
        <v>197</v>
      </c>
      <c r="E29" s="8">
        <f>'Holt Winters'!E36</f>
        <v>208664</v>
      </c>
      <c r="F29" s="41">
        <f>'Holt Winters'!I36</f>
        <v>214674.30765437265</v>
      </c>
      <c r="G29" s="49">
        <f>'Holt Winters Optimize'!I36</f>
        <v>209246.35731178615</v>
      </c>
    </row>
    <row r="30" spans="2:7" x14ac:dyDescent="0.35">
      <c r="B30" s="13">
        <v>28</v>
      </c>
      <c r="C30" s="15" t="s">
        <v>187</v>
      </c>
      <c r="D30" s="16" t="s">
        <v>197</v>
      </c>
      <c r="E30" s="8">
        <f>'Holt Winters'!E37</f>
        <v>214367</v>
      </c>
      <c r="F30" s="41">
        <f>'Holt Winters'!I37</f>
        <v>229624.26429779318</v>
      </c>
      <c r="G30" s="49">
        <f>'Holt Winters Optimize'!I37</f>
        <v>222120.25644693957</v>
      </c>
    </row>
    <row r="31" spans="2:7" x14ac:dyDescent="0.35">
      <c r="B31" s="13">
        <v>29</v>
      </c>
      <c r="C31" s="15" t="s">
        <v>188</v>
      </c>
      <c r="D31" s="16" t="s">
        <v>197</v>
      </c>
      <c r="E31" s="8">
        <f>'Holt Winters'!E38</f>
        <v>221307</v>
      </c>
      <c r="F31" s="41">
        <f>'Holt Winters'!I38</f>
        <v>239086.86464138786</v>
      </c>
      <c r="G31" s="49">
        <f>'Holt Winters Optimize'!I38</f>
        <v>234930.30121094524</v>
      </c>
    </row>
    <row r="32" spans="2:7" x14ac:dyDescent="0.35">
      <c r="B32" s="13">
        <v>30</v>
      </c>
      <c r="C32" s="15" t="s">
        <v>189</v>
      </c>
      <c r="D32" s="16" t="s">
        <v>197</v>
      </c>
      <c r="E32" s="8">
        <f>'Holt Winters'!E39</f>
        <v>228754</v>
      </c>
      <c r="F32" s="41">
        <f>'Holt Winters'!I39</f>
        <v>242551.5917307075</v>
      </c>
      <c r="G32" s="49">
        <f>'Holt Winters Optimize'!I39</f>
        <v>244394.88333487883</v>
      </c>
    </row>
    <row r="33" spans="2:7" x14ac:dyDescent="0.35">
      <c r="B33" s="13">
        <v>31</v>
      </c>
      <c r="C33" s="15" t="s">
        <v>190</v>
      </c>
      <c r="D33" s="16" t="s">
        <v>197</v>
      </c>
      <c r="E33" s="8">
        <f>'Holt Winters'!E40</f>
        <v>228475</v>
      </c>
      <c r="F33" s="41">
        <f>'Holt Winters'!I40</f>
        <v>232548.71156654286</v>
      </c>
      <c r="G33" s="49">
        <f>'Holt Winters Optimize'!I40</f>
        <v>241123.91740276272</v>
      </c>
    </row>
    <row r="34" spans="2:7" x14ac:dyDescent="0.35">
      <c r="B34" s="13">
        <v>32</v>
      </c>
      <c r="C34" s="15" t="s">
        <v>191</v>
      </c>
      <c r="D34" s="16" t="s">
        <v>197</v>
      </c>
      <c r="E34" s="8">
        <f>'Holt Winters'!E41</f>
        <v>226230</v>
      </c>
      <c r="F34" s="41">
        <f>'Holt Winters'!I41</f>
        <v>224082.29911745482</v>
      </c>
      <c r="G34" s="49">
        <f>'Holt Winters Optimize'!I41</f>
        <v>235535.08239854276</v>
      </c>
    </row>
    <row r="35" spans="2:7" x14ac:dyDescent="0.35">
      <c r="B35" s="13">
        <v>33</v>
      </c>
      <c r="C35" s="15" t="s">
        <v>192</v>
      </c>
      <c r="D35" s="16" t="s">
        <v>197</v>
      </c>
      <c r="E35" s="8">
        <f>'Holt Winters'!E42</f>
        <v>219713</v>
      </c>
      <c r="F35" s="41">
        <f>'Holt Winters'!I42</f>
        <v>217134.15698450574</v>
      </c>
      <c r="G35" s="49">
        <f>'Holt Winters Optimize'!I42</f>
        <v>229238.12085492804</v>
      </c>
    </row>
    <row r="36" spans="2:7" x14ac:dyDescent="0.35">
      <c r="B36" s="13">
        <v>34</v>
      </c>
      <c r="C36" s="15" t="s">
        <v>193</v>
      </c>
      <c r="D36" s="16" t="s">
        <v>197</v>
      </c>
      <c r="E36" s="8">
        <f>'Holt Winters'!E43</f>
        <v>219231</v>
      </c>
      <c r="F36" s="41">
        <f>'Holt Winters'!I43</f>
        <v>213683.97632755281</v>
      </c>
      <c r="G36" s="49">
        <f>'Holt Winters Optimize'!I43</f>
        <v>226570.43974728667</v>
      </c>
    </row>
    <row r="37" spans="2:7" x14ac:dyDescent="0.35">
      <c r="B37" s="13">
        <v>35</v>
      </c>
      <c r="C37" s="15" t="s">
        <v>194</v>
      </c>
      <c r="D37" s="16" t="s">
        <v>197</v>
      </c>
      <c r="E37" s="8">
        <f>'Holt Winters'!E44</f>
        <v>219457</v>
      </c>
      <c r="F37" s="41">
        <f>'Holt Winters'!I44</f>
        <v>217804.62423316191</v>
      </c>
      <c r="G37" s="49">
        <f>'Holt Winters Optimize'!I44</f>
        <v>226818.66586988344</v>
      </c>
    </row>
    <row r="38" spans="2:7" x14ac:dyDescent="0.35">
      <c r="B38" s="13">
        <v>36</v>
      </c>
      <c r="C38" s="15" t="s">
        <v>195</v>
      </c>
      <c r="D38" s="16" t="s">
        <v>197</v>
      </c>
      <c r="E38" s="8">
        <f>'Holt Winters'!E45</f>
        <v>221423</v>
      </c>
      <c r="F38" s="41">
        <f>'Holt Winters'!I45</f>
        <v>222233.25290270144</v>
      </c>
      <c r="G38" s="49">
        <f>'Holt Winters Optimize'!I45</f>
        <v>230734.81922607654</v>
      </c>
    </row>
    <row r="39" spans="2:7" x14ac:dyDescent="0.35">
      <c r="B39" s="13">
        <v>37</v>
      </c>
      <c r="C39" s="15" t="s">
        <v>183</v>
      </c>
      <c r="D39" s="16" t="s">
        <v>198</v>
      </c>
      <c r="E39" s="8">
        <f>'Holt Winters'!E46</f>
        <v>212069</v>
      </c>
      <c r="F39" s="41">
        <f>'Holt Winters'!I46</f>
        <v>188046.34198056214</v>
      </c>
      <c r="G39" s="49">
        <f>'Holt Winters Optimize'!I46</f>
        <v>200366.89516922491</v>
      </c>
    </row>
    <row r="40" spans="2:7" x14ac:dyDescent="0.35">
      <c r="B40" s="13">
        <v>38</v>
      </c>
      <c r="C40" s="15" t="s">
        <v>185</v>
      </c>
      <c r="D40" s="16" t="s">
        <v>198</v>
      </c>
      <c r="E40" s="8">
        <f>'Holt Winters'!E47</f>
        <v>213923</v>
      </c>
      <c r="F40" s="41">
        <f>'Holt Winters'!I47</f>
        <v>196008.36180844452</v>
      </c>
      <c r="G40" s="49">
        <f>'Holt Winters Optimize'!I47</f>
        <v>196352.72466059856</v>
      </c>
    </row>
    <row r="41" spans="2:7" x14ac:dyDescent="0.35">
      <c r="B41" s="13">
        <v>39</v>
      </c>
      <c r="C41" s="15" t="s">
        <v>186</v>
      </c>
      <c r="D41" s="16" t="s">
        <v>198</v>
      </c>
      <c r="E41" s="8">
        <f>'Holt Winters'!E48</f>
        <v>224694</v>
      </c>
      <c r="F41" s="41">
        <f>'Holt Winters'!I48</f>
        <v>221339.9149459686</v>
      </c>
      <c r="G41" s="49">
        <f>'Holt Winters Optimize'!I48</f>
        <v>210358.53154086089</v>
      </c>
    </row>
    <row r="42" spans="2:7" x14ac:dyDescent="0.35">
      <c r="B42" s="13">
        <v>40</v>
      </c>
      <c r="C42" s="15" t="s">
        <v>187</v>
      </c>
      <c r="D42" s="16" t="s">
        <v>198</v>
      </c>
      <c r="E42" s="8">
        <f>'Holt Winters'!E49</f>
        <v>230790</v>
      </c>
      <c r="F42" s="41">
        <f>'Holt Winters'!I49</f>
        <v>241540.18876282085</v>
      </c>
      <c r="G42" s="49">
        <f>'Holt Winters Optimize'!I49</f>
        <v>225231.5702937039</v>
      </c>
    </row>
    <row r="43" spans="2:7" x14ac:dyDescent="0.35">
      <c r="B43" s="13">
        <v>41</v>
      </c>
      <c r="C43" s="15" t="s">
        <v>188</v>
      </c>
      <c r="D43" s="16" t="s">
        <v>198</v>
      </c>
      <c r="E43" s="8">
        <f>'Holt Winters'!E50</f>
        <v>238200</v>
      </c>
      <c r="F43" s="41">
        <f>'Holt Winters'!I50</f>
        <v>257241.62714262897</v>
      </c>
      <c r="G43" s="49">
        <f>'Holt Winters Optimize'!I50</f>
        <v>240853.4464539355</v>
      </c>
    </row>
    <row r="44" spans="2:7" x14ac:dyDescent="0.35">
      <c r="B44" s="13">
        <v>42</v>
      </c>
      <c r="C44" s="15" t="s">
        <v>189</v>
      </c>
      <c r="D44" s="16" t="s">
        <v>198</v>
      </c>
      <c r="E44" s="8">
        <f>'Holt Winters'!E51</f>
        <v>244771</v>
      </c>
      <c r="F44" s="41">
        <f>'Holt Winters'!I51</f>
        <v>265863.45253905514</v>
      </c>
      <c r="G44" s="49">
        <f>'Holt Winters Optimize'!I51</f>
        <v>254626.25729022158</v>
      </c>
    </row>
    <row r="45" spans="2:7" x14ac:dyDescent="0.35">
      <c r="B45" s="13">
        <v>43</v>
      </c>
      <c r="C45" s="15" t="s">
        <v>190</v>
      </c>
      <c r="D45" s="16" t="s">
        <v>198</v>
      </c>
      <c r="E45" s="8">
        <f>'Holt Winters'!E52</f>
        <v>241811</v>
      </c>
      <c r="F45" s="41">
        <f>'Holt Winters'!I52</f>
        <v>256660.45357035915</v>
      </c>
      <c r="G45" s="49">
        <f>'Holt Winters Optimize'!I52</f>
        <v>255040.99220035286</v>
      </c>
    </row>
    <row r="46" spans="2:7" x14ac:dyDescent="0.35">
      <c r="B46" s="13">
        <v>44</v>
      </c>
      <c r="C46" s="15" t="s">
        <v>191</v>
      </c>
      <c r="D46" s="16" t="s">
        <v>198</v>
      </c>
      <c r="E46" s="8">
        <f>'Holt Winters'!E53</f>
        <v>239295</v>
      </c>
      <c r="F46" s="41">
        <f>'Holt Winters'!I53</f>
        <v>243375.31965476956</v>
      </c>
      <c r="G46" s="49">
        <f>'Holt Winters Optimize'!I53</f>
        <v>249685.56886814046</v>
      </c>
    </row>
    <row r="47" spans="2:7" x14ac:dyDescent="0.35">
      <c r="B47" s="13">
        <v>45</v>
      </c>
      <c r="C47" s="15" t="s">
        <v>192</v>
      </c>
      <c r="D47" s="16" t="s">
        <v>198</v>
      </c>
      <c r="E47" s="8">
        <f>'Holt Winters'!E54</f>
        <v>233308</v>
      </c>
      <c r="F47" s="41">
        <f>'Holt Winters'!I54</f>
        <v>230673.55584222186</v>
      </c>
      <c r="G47" s="49">
        <f>'Holt Winters Optimize'!I54</f>
        <v>241331.98669671742</v>
      </c>
    </row>
    <row r="48" spans="2:7" x14ac:dyDescent="0.35">
      <c r="B48" s="13">
        <v>46</v>
      </c>
      <c r="C48" s="15" t="s">
        <v>193</v>
      </c>
      <c r="D48" s="16" t="s">
        <v>198</v>
      </c>
      <c r="E48" s="8">
        <f>'Holt Winters'!E55</f>
        <v>231796</v>
      </c>
      <c r="F48" s="41">
        <f>'Holt Winters'!I55</f>
        <v>225485.74721053772</v>
      </c>
      <c r="G48" s="49">
        <f>'Holt Winters Optimize'!I55</f>
        <v>239670.22002713094</v>
      </c>
    </row>
    <row r="49" spans="2:7" x14ac:dyDescent="0.35">
      <c r="B49" s="13">
        <v>47</v>
      </c>
      <c r="C49" s="15" t="s">
        <v>194</v>
      </c>
      <c r="D49" s="16" t="s">
        <v>198</v>
      </c>
      <c r="E49" s="8">
        <f>'Holt Winters'!E56</f>
        <v>233849</v>
      </c>
      <c r="F49" s="41">
        <f>'Holt Winters'!I56</f>
        <v>226838.63202787231</v>
      </c>
      <c r="G49" s="49">
        <f>'Holt Winters Optimize'!I56</f>
        <v>238832.19265815426</v>
      </c>
    </row>
    <row r="50" spans="2:7" x14ac:dyDescent="0.35">
      <c r="B50" s="13">
        <v>48</v>
      </c>
      <c r="C50" s="15" t="s">
        <v>195</v>
      </c>
      <c r="D50" s="16" t="s">
        <v>198</v>
      </c>
      <c r="E50" s="8">
        <f>'Holt Winters'!E57</f>
        <v>236762</v>
      </c>
      <c r="F50" s="41">
        <f>'Holt Winters'!I57</f>
        <v>232595.11485751282</v>
      </c>
      <c r="G50" s="49">
        <f>'Holt Winters Optimize'!I57</f>
        <v>242651.81325652823</v>
      </c>
    </row>
    <row r="51" spans="2:7" x14ac:dyDescent="0.35">
      <c r="B51" s="13">
        <v>49</v>
      </c>
      <c r="C51" s="15" t="s">
        <v>183</v>
      </c>
      <c r="D51" s="16" t="s">
        <v>199</v>
      </c>
      <c r="E51" s="8">
        <f>'Holt Winters'!E58</f>
        <v>227145</v>
      </c>
      <c r="F51" s="41">
        <f>'Holt Winters'!I58</f>
        <v>205431.63803946297</v>
      </c>
      <c r="G51" s="49">
        <f>'Holt Winters Optimize'!I58</f>
        <v>221943.15248739562</v>
      </c>
    </row>
    <row r="52" spans="2:7" x14ac:dyDescent="0.35">
      <c r="B52" s="13">
        <v>50</v>
      </c>
      <c r="C52" s="15" t="s">
        <v>185</v>
      </c>
      <c r="D52" s="16" t="s">
        <v>199</v>
      </c>
      <c r="E52" s="8">
        <f>'Holt Winters'!E59</f>
        <v>226348</v>
      </c>
      <c r="F52" s="41">
        <f>'Holt Winters'!I59</f>
        <v>209521.27277776328</v>
      </c>
      <c r="G52" s="49">
        <f>'Holt Winters Optimize'!I59</f>
        <v>215365.46243646345</v>
      </c>
    </row>
    <row r="53" spans="2:7" x14ac:dyDescent="0.35">
      <c r="B53" s="13">
        <v>51</v>
      </c>
      <c r="C53" s="15" t="s">
        <v>186</v>
      </c>
      <c r="D53" s="16" t="s">
        <v>199</v>
      </c>
      <c r="E53" s="8">
        <f>'Holt Winters'!E60</f>
        <v>238180</v>
      </c>
      <c r="F53" s="41">
        <f>'Holt Winters'!I60</f>
        <v>229934.64387111747</v>
      </c>
      <c r="G53" s="49">
        <f>'Holt Winters Optimize'!I60</f>
        <v>222682.76629589032</v>
      </c>
    </row>
    <row r="54" spans="2:7" x14ac:dyDescent="0.35">
      <c r="B54" s="13">
        <v>52</v>
      </c>
      <c r="C54" s="15" t="s">
        <v>187</v>
      </c>
      <c r="D54" s="16" t="s">
        <v>199</v>
      </c>
      <c r="E54" s="8">
        <f>'Holt Winters'!E61</f>
        <v>243742</v>
      </c>
      <c r="F54" s="41">
        <f>'Holt Winters'!I61</f>
        <v>249562.90079763974</v>
      </c>
      <c r="G54" s="49">
        <f>'Holt Winters Optimize'!I61</f>
        <v>232606.75361621464</v>
      </c>
    </row>
    <row r="55" spans="2:7" x14ac:dyDescent="0.35">
      <c r="B55" s="13">
        <v>53</v>
      </c>
      <c r="C55" s="15" t="s">
        <v>188</v>
      </c>
      <c r="D55" s="16" t="s">
        <v>199</v>
      </c>
      <c r="E55" s="8">
        <f>'Holt Winters'!E62</f>
        <v>251816</v>
      </c>
      <c r="F55" s="41">
        <f>'Holt Winters'!I62</f>
        <v>267716.83882042248</v>
      </c>
      <c r="G55" s="49">
        <f>'Holt Winters Optimize'!I62</f>
        <v>246439.83067907472</v>
      </c>
    </row>
    <row r="56" spans="2:7" x14ac:dyDescent="0.35">
      <c r="B56" s="13">
        <v>54</v>
      </c>
      <c r="C56" s="15" t="s">
        <v>189</v>
      </c>
      <c r="D56" s="16" t="s">
        <v>199</v>
      </c>
      <c r="E56" s="8">
        <f>'Holt Winters'!E63</f>
        <v>258553</v>
      </c>
      <c r="F56" s="41">
        <f>'Holt Winters'!I63</f>
        <v>280600.03865473147</v>
      </c>
      <c r="G56" s="49">
        <f>'Holt Winters Optimize'!I63</f>
        <v>260839.35774736112</v>
      </c>
    </row>
    <row r="57" spans="2:7" x14ac:dyDescent="0.35">
      <c r="B57" s="13">
        <v>55</v>
      </c>
      <c r="C57" s="15" t="s">
        <v>190</v>
      </c>
      <c r="D57" s="16" t="s">
        <v>199</v>
      </c>
      <c r="E57" s="8">
        <f>'Holt Winters'!E64</f>
        <v>256080</v>
      </c>
      <c r="F57" s="41">
        <f>'Holt Winters'!I64</f>
        <v>274870.28593584895</v>
      </c>
      <c r="G57" s="49">
        <f>'Holt Winters Optimize'!I64</f>
        <v>263530.00814449496</v>
      </c>
    </row>
    <row r="58" spans="2:7" x14ac:dyDescent="0.35">
      <c r="B58" s="13">
        <v>56</v>
      </c>
      <c r="C58" s="15" t="s">
        <v>191</v>
      </c>
      <c r="D58" s="16" t="s">
        <v>199</v>
      </c>
      <c r="E58" s="8">
        <f>'Holt Winters'!E65</f>
        <v>254885</v>
      </c>
      <c r="F58" s="41">
        <f>'Holt Winters'!I65</f>
        <v>263598.58231583162</v>
      </c>
      <c r="G58" s="49">
        <f>'Holt Winters Optimize'!I65</f>
        <v>262851.65152952995</v>
      </c>
    </row>
    <row r="59" spans="2:7" x14ac:dyDescent="0.35">
      <c r="B59" s="13">
        <v>57</v>
      </c>
      <c r="C59" s="15" t="s">
        <v>192</v>
      </c>
      <c r="D59" s="16" t="s">
        <v>199</v>
      </c>
      <c r="E59" s="8">
        <f>'Holt Winters'!E66</f>
        <v>252088</v>
      </c>
      <c r="F59" s="41">
        <f>'Holt Winters'!I66</f>
        <v>250004.46404943397</v>
      </c>
      <c r="G59" s="49">
        <f>'Holt Winters Optimize'!I66</f>
        <v>257041.70936198696</v>
      </c>
    </row>
    <row r="60" spans="2:7" x14ac:dyDescent="0.35">
      <c r="B60" s="13">
        <v>58</v>
      </c>
      <c r="C60" s="15" t="s">
        <v>193</v>
      </c>
      <c r="D60" s="16" t="s">
        <v>199</v>
      </c>
      <c r="E60" s="8">
        <f>'Holt Winters'!E67</f>
        <v>251508</v>
      </c>
      <c r="F60" s="41">
        <f>'Holt Winters'!I67</f>
        <v>245262.34472646765</v>
      </c>
      <c r="G60" s="49">
        <f>'Holt Winters Optimize'!I67</f>
        <v>257848.16469730728</v>
      </c>
    </row>
    <row r="61" spans="2:7" x14ac:dyDescent="0.35">
      <c r="B61" s="13">
        <v>59</v>
      </c>
      <c r="C61" s="15" t="s">
        <v>194</v>
      </c>
      <c r="D61" s="16" t="s">
        <v>199</v>
      </c>
      <c r="E61" s="8">
        <f>'Holt Winters'!E68</f>
        <v>253953</v>
      </c>
      <c r="F61" s="41">
        <f>'Holt Winters'!I68</f>
        <v>246716.10862845983</v>
      </c>
      <c r="G61" s="49">
        <f>'Holt Winters Optimize'!I68</f>
        <v>260363.4141295281</v>
      </c>
    </row>
    <row r="62" spans="2:7" x14ac:dyDescent="0.35">
      <c r="B62" s="13">
        <v>60</v>
      </c>
      <c r="C62" s="15" t="s">
        <v>195</v>
      </c>
      <c r="D62" s="16" t="s">
        <v>199</v>
      </c>
      <c r="E62" s="8">
        <f>'Holt Winters'!E69</f>
        <v>254059</v>
      </c>
      <c r="F62" s="41">
        <f>'Holt Winters'!I69</f>
        <v>252004.85078945666</v>
      </c>
      <c r="G62" s="49">
        <f>'Holt Winters Optimize'!I69</f>
        <v>264259.6213531369</v>
      </c>
    </row>
    <row r="63" spans="2:7" x14ac:dyDescent="0.35">
      <c r="B63" s="13">
        <v>61</v>
      </c>
      <c r="C63" s="15" t="s">
        <v>183</v>
      </c>
      <c r="D63" s="16" t="s">
        <v>200</v>
      </c>
      <c r="E63" s="8">
        <f>'Holt Winters'!E70</f>
        <v>245632</v>
      </c>
      <c r="F63" s="41">
        <f>'Holt Winters'!I70</f>
        <v>225511.11246524507</v>
      </c>
      <c r="G63" s="49">
        <f>'Holt Winters Optimize'!I70</f>
        <v>245696.14930573211</v>
      </c>
    </row>
    <row r="64" spans="2:7" x14ac:dyDescent="0.35">
      <c r="B64" s="13">
        <v>62</v>
      </c>
      <c r="C64" s="15" t="s">
        <v>185</v>
      </c>
      <c r="D64" s="16" t="s">
        <v>200</v>
      </c>
      <c r="E64" s="8">
        <f>'Holt Winters'!E71</f>
        <v>245541</v>
      </c>
      <c r="F64" s="41">
        <f>'Holt Winters'!I71</f>
        <v>225552.38514484628</v>
      </c>
      <c r="G64" s="49">
        <f>'Holt Winters Optimize'!I71</f>
        <v>238372.05526348244</v>
      </c>
    </row>
    <row r="65" spans="2:7" x14ac:dyDescent="0.35">
      <c r="B65" s="13">
        <v>63</v>
      </c>
      <c r="C65" s="15" t="s">
        <v>186</v>
      </c>
      <c r="D65" s="16" t="s">
        <v>200</v>
      </c>
      <c r="E65" s="8">
        <f>'Holt Winters'!E72</f>
        <v>256104</v>
      </c>
      <c r="F65" s="41">
        <f>'Holt Winters'!I72</f>
        <v>245052.41698006439</v>
      </c>
      <c r="G65" s="49">
        <f>'Holt Winters Optimize'!I72</f>
        <v>245450.89028111935</v>
      </c>
    </row>
    <row r="66" spans="2:7" x14ac:dyDescent="0.35">
      <c r="B66" s="13">
        <v>64</v>
      </c>
      <c r="C66" s="15" t="s">
        <v>187</v>
      </c>
      <c r="D66" s="16" t="s">
        <v>200</v>
      </c>
      <c r="E66" s="8">
        <f>'Holt Winters'!E73</f>
        <v>261879</v>
      </c>
      <c r="F66" s="41">
        <f>'Holt Winters'!I73</f>
        <v>262924.47104876785</v>
      </c>
      <c r="G66" s="49">
        <f>'Holt Winters Optimize'!I73</f>
        <v>249895.7431421832</v>
      </c>
    </row>
    <row r="67" spans="2:7" x14ac:dyDescent="0.35">
      <c r="B67" s="13">
        <v>65</v>
      </c>
      <c r="C67" s="15" t="s">
        <v>188</v>
      </c>
      <c r="D67" s="16" t="s">
        <v>200</v>
      </c>
      <c r="E67" s="8">
        <f>'Holt Winters'!E74</f>
        <v>267956</v>
      </c>
      <c r="F67" s="41">
        <f>'Holt Winters'!I74</f>
        <v>282981.43408211623</v>
      </c>
      <c r="G67" s="49">
        <f>'Holt Winters Optimize'!I74</f>
        <v>261009.82091932144</v>
      </c>
    </row>
    <row r="68" spans="2:7" x14ac:dyDescent="0.35">
      <c r="B68" s="13">
        <v>66</v>
      </c>
      <c r="C68" s="15" t="s">
        <v>189</v>
      </c>
      <c r="D68" s="16" t="s">
        <v>200</v>
      </c>
      <c r="E68" s="8">
        <f>'Holt Winters'!E75</f>
        <v>277072</v>
      </c>
      <c r="F68" s="41">
        <f>'Holt Winters'!I75</f>
        <v>297332.38170699769</v>
      </c>
      <c r="G68" s="49">
        <f>'Holt Winters Optimize'!I75</f>
        <v>272416.93084246485</v>
      </c>
    </row>
    <row r="69" spans="2:7" x14ac:dyDescent="0.35">
      <c r="B69" s="13">
        <v>67</v>
      </c>
      <c r="C69" s="15" t="s">
        <v>190</v>
      </c>
      <c r="D69" s="16" t="s">
        <v>200</v>
      </c>
      <c r="E69" s="8">
        <f>'Holt Winters'!E76</f>
        <v>272755</v>
      </c>
      <c r="F69" s="41">
        <f>'Holt Winters'!I76</f>
        <v>295777.38074893685</v>
      </c>
      <c r="G69" s="49">
        <f>'Holt Winters Optimize'!I76</f>
        <v>276217.87965388916</v>
      </c>
    </row>
    <row r="70" spans="2:7" x14ac:dyDescent="0.35">
      <c r="B70" s="13">
        <v>68</v>
      </c>
      <c r="C70" s="15" t="s">
        <v>191</v>
      </c>
      <c r="D70" s="16" t="s">
        <v>200</v>
      </c>
      <c r="E70" s="8">
        <f>'Holt Winters'!E77</f>
        <v>271082</v>
      </c>
      <c r="F70" s="41">
        <f>'Holt Winters'!I77</f>
        <v>286338.96904471476</v>
      </c>
      <c r="G70" s="49">
        <f>'Holt Winters Optimize'!I77</f>
        <v>277648.95671966532</v>
      </c>
    </row>
    <row r="71" spans="2:7" x14ac:dyDescent="0.35">
      <c r="B71" s="13">
        <v>69</v>
      </c>
      <c r="C71" s="15" t="s">
        <v>192</v>
      </c>
      <c r="D71" s="16" t="s">
        <v>200</v>
      </c>
      <c r="E71" s="8">
        <f>'Holt Winters'!E78</f>
        <v>268414</v>
      </c>
      <c r="F71" s="41">
        <f>'Holt Winters'!I78</f>
        <v>271534.50945669605</v>
      </c>
      <c r="G71" s="49">
        <f>'Holt Winters Optimize'!I78</f>
        <v>274155.0724069514</v>
      </c>
    </row>
    <row r="72" spans="2:7" x14ac:dyDescent="0.35">
      <c r="B72" s="13">
        <v>70</v>
      </c>
      <c r="C72" s="15" t="s">
        <v>193</v>
      </c>
      <c r="D72" s="16" t="s">
        <v>200</v>
      </c>
      <c r="E72" s="8">
        <f>'Holt Winters'!E79</f>
        <v>267982</v>
      </c>
      <c r="F72" s="41">
        <f>'Holt Winters'!I79</f>
        <v>263359.64940519835</v>
      </c>
      <c r="G72" s="49">
        <f>'Holt Winters Optimize'!I79</f>
        <v>274229.43517582898</v>
      </c>
    </row>
    <row r="73" spans="2:7" x14ac:dyDescent="0.35">
      <c r="B73" s="13">
        <v>71</v>
      </c>
      <c r="C73" s="15" t="s">
        <v>194</v>
      </c>
      <c r="D73" s="16" t="s">
        <v>200</v>
      </c>
      <c r="E73" s="8">
        <f>'Holt Winters'!E80</f>
        <v>270106</v>
      </c>
      <c r="F73" s="41">
        <f>'Holt Winters'!I80</f>
        <v>262029.3524420895</v>
      </c>
      <c r="G73" s="49">
        <f>'Holt Winters Optimize'!I80</f>
        <v>277372.74515443464</v>
      </c>
    </row>
    <row r="74" spans="2:7" x14ac:dyDescent="0.35">
      <c r="B74" s="13">
        <v>72</v>
      </c>
      <c r="C74" s="15" t="s">
        <v>195</v>
      </c>
      <c r="D74" s="16" t="s">
        <v>200</v>
      </c>
      <c r="E74" s="8">
        <f>'Holt Winters'!E81</f>
        <v>270783</v>
      </c>
      <c r="F74" s="41">
        <f>'Holt Winters'!I81</f>
        <v>264395.93617974734</v>
      </c>
      <c r="G74" s="49">
        <f>'Holt Winters Optimize'!I81</f>
        <v>279531.29158666049</v>
      </c>
    </row>
    <row r="75" spans="2:7" x14ac:dyDescent="0.35">
      <c r="B75" s="13">
        <v>73</v>
      </c>
      <c r="C75" s="15" t="s">
        <v>183</v>
      </c>
      <c r="D75" s="16" t="s">
        <v>201</v>
      </c>
      <c r="E75" s="8">
        <f>'Holt Winters'!E82</f>
        <v>262788</v>
      </c>
      <c r="F75" s="41">
        <f>'Holt Winters'!I82</f>
        <v>242158.58133365787</v>
      </c>
      <c r="G75" s="49">
        <f>'Holt Winters Optimize'!I82</f>
        <v>266108.32542235148</v>
      </c>
    </row>
    <row r="76" spans="2:7" x14ac:dyDescent="0.35">
      <c r="B76" s="13">
        <v>74</v>
      </c>
      <c r="C76" s="15" t="s">
        <v>185</v>
      </c>
      <c r="D76" s="16" t="s">
        <v>201</v>
      </c>
      <c r="E76" s="8">
        <f>'Holt Winters'!E83</f>
        <v>267548</v>
      </c>
      <c r="F76" s="41">
        <f>'Holt Winters'!I83</f>
        <v>240596.07602598486</v>
      </c>
      <c r="G76" s="49">
        <f>'Holt Winters Optimize'!I83</f>
        <v>260175.87025120432</v>
      </c>
    </row>
    <row r="77" spans="2:7" x14ac:dyDescent="0.35">
      <c r="B77" s="13">
        <v>75</v>
      </c>
      <c r="C77" s="15" t="s">
        <v>186</v>
      </c>
      <c r="D77" s="16" t="s">
        <v>201</v>
      </c>
      <c r="E77" s="8">
        <f>'Holt Winters'!E84</f>
        <v>275790</v>
      </c>
      <c r="F77" s="41">
        <f>'Holt Winters'!I84</f>
        <v>261907.6434068229</v>
      </c>
      <c r="G77" s="49">
        <f>'Holt Winters Optimize'!I84</f>
        <v>269299.78252751671</v>
      </c>
    </row>
    <row r="78" spans="2:7" x14ac:dyDescent="0.35">
      <c r="B78" s="13">
        <v>76</v>
      </c>
      <c r="C78" s="15" t="s">
        <v>187</v>
      </c>
      <c r="D78" s="16" t="s">
        <v>201</v>
      </c>
      <c r="E78" s="8">
        <f>'Holt Winters'!E85</f>
        <v>280868</v>
      </c>
      <c r="F78" s="41">
        <f>'Holt Winters'!I85</f>
        <v>279422.257544594</v>
      </c>
      <c r="G78" s="49">
        <f>'Holt Winters Optimize'!I85</f>
        <v>271688.61215236841</v>
      </c>
    </row>
    <row r="79" spans="2:7" x14ac:dyDescent="0.35">
      <c r="B79" s="13">
        <v>77</v>
      </c>
      <c r="C79" s="15" t="s">
        <v>188</v>
      </c>
      <c r="D79" s="16" t="s">
        <v>201</v>
      </c>
      <c r="E79" s="8">
        <f>'Holt Winters'!E86</f>
        <v>286424</v>
      </c>
      <c r="F79" s="41">
        <f>'Holt Winters'!I86</f>
        <v>299563.82627253683</v>
      </c>
      <c r="G79" s="49">
        <f>'Holt Winters Optimize'!I86</f>
        <v>278512.17074721481</v>
      </c>
    </row>
    <row r="80" spans="2:7" x14ac:dyDescent="0.35">
      <c r="B80" s="13">
        <v>78</v>
      </c>
      <c r="C80" s="15" t="s">
        <v>189</v>
      </c>
      <c r="D80" s="16" t="s">
        <v>201</v>
      </c>
      <c r="E80" s="8">
        <f>'Holt Winters'!E87</f>
        <v>291774</v>
      </c>
      <c r="F80" s="41">
        <f>'Holt Winters'!I87</f>
        <v>316931.39631564554</v>
      </c>
      <c r="G80" s="49">
        <f>'Holt Winters Optimize'!I87</f>
        <v>289205.39356914267</v>
      </c>
    </row>
    <row r="81" spans="2:7" x14ac:dyDescent="0.35">
      <c r="B81" s="13">
        <v>79</v>
      </c>
      <c r="C81" s="15" t="s">
        <v>190</v>
      </c>
      <c r="D81" s="16" t="s">
        <v>201</v>
      </c>
      <c r="E81" s="8">
        <f>'Holt Winters'!E88</f>
        <v>286793</v>
      </c>
      <c r="F81" s="41">
        <f>'Holt Winters'!I88</f>
        <v>313666.07789485302</v>
      </c>
      <c r="G81" s="49">
        <f>'Holt Winters Optimize'!I88</f>
        <v>287331.48298516351</v>
      </c>
    </row>
    <row r="82" spans="2:7" x14ac:dyDescent="0.35">
      <c r="B82" s="13">
        <v>80</v>
      </c>
      <c r="C82" s="15" t="s">
        <v>191</v>
      </c>
      <c r="D82" s="16" t="s">
        <v>201</v>
      </c>
      <c r="E82" s="8">
        <f>'Holt Winters'!E89</f>
        <v>283091</v>
      </c>
      <c r="F82" s="41">
        <f>'Holt Winters'!I89</f>
        <v>304876.63691062183</v>
      </c>
      <c r="G82" s="49">
        <f>'Holt Winters Optimize'!I89</f>
        <v>288485.12785287393</v>
      </c>
    </row>
    <row r="83" spans="2:7" x14ac:dyDescent="0.35">
      <c r="B83" s="13">
        <v>81</v>
      </c>
      <c r="C83" s="15" t="s">
        <v>192</v>
      </c>
      <c r="D83" s="16" t="s">
        <v>201</v>
      </c>
      <c r="E83" s="8">
        <f>'Holt Winters'!E90</f>
        <v>278097</v>
      </c>
      <c r="F83" s="41">
        <f>'Holt Winters'!I90</f>
        <v>288520.92760336422</v>
      </c>
      <c r="G83" s="49">
        <f>'Holt Winters Optimize'!I90</f>
        <v>285657.86807413254</v>
      </c>
    </row>
    <row r="84" spans="2:7" x14ac:dyDescent="0.35">
      <c r="B84" s="13">
        <v>82</v>
      </c>
      <c r="C84" s="15" t="s">
        <v>193</v>
      </c>
      <c r="D84" s="16" t="s">
        <v>201</v>
      </c>
      <c r="E84" s="8">
        <f>'Holt Winters'!E91</f>
        <v>277166</v>
      </c>
      <c r="F84" s="41">
        <f>'Holt Winters'!I91</f>
        <v>275403.77194036671</v>
      </c>
      <c r="G84" s="49">
        <f>'Holt Winters Optimize'!I91</f>
        <v>284200.47109781578</v>
      </c>
    </row>
    <row r="85" spans="2:7" x14ac:dyDescent="0.35">
      <c r="B85" s="13">
        <v>83</v>
      </c>
      <c r="C85" s="15" t="s">
        <v>194</v>
      </c>
      <c r="D85" s="16" t="s">
        <v>201</v>
      </c>
      <c r="E85" s="8">
        <f>'Holt Winters'!E92</f>
        <v>278566</v>
      </c>
      <c r="F85" s="41">
        <f>'Holt Winters'!I92</f>
        <v>269452.66601277713</v>
      </c>
      <c r="G85" s="49">
        <f>'Holt Winters Optimize'!I92</f>
        <v>286202.20583127387</v>
      </c>
    </row>
    <row r="86" spans="2:7" x14ac:dyDescent="0.35">
      <c r="B86" s="13">
        <v>84</v>
      </c>
      <c r="C86" s="15" t="s">
        <v>195</v>
      </c>
      <c r="D86" s="16" t="s">
        <v>201</v>
      </c>
      <c r="E86" s="8">
        <f>'Holt Winters'!E93</f>
        <v>277368</v>
      </c>
      <c r="F86" s="41">
        <f>'Holt Winters'!I93</f>
        <v>267993.8958620833</v>
      </c>
      <c r="G86" s="49">
        <f>'Holt Winters Optimize'!I93</f>
        <v>287146.10345092969</v>
      </c>
    </row>
    <row r="87" spans="2:7" x14ac:dyDescent="0.35">
      <c r="B87" s="13">
        <v>85</v>
      </c>
      <c r="C87" s="15" t="s">
        <v>183</v>
      </c>
      <c r="D87" s="16" t="s">
        <v>202</v>
      </c>
      <c r="E87" s="8">
        <f>'Holt Winters'!E94</f>
        <v>270997</v>
      </c>
      <c r="F87" s="41">
        <f>'Holt Winters'!I94</f>
        <v>247355.34095919546</v>
      </c>
      <c r="G87" s="49">
        <f>'Holt Winters Optimize'!I94</f>
        <v>274926.66917138273</v>
      </c>
    </row>
    <row r="88" spans="2:7" x14ac:dyDescent="0.35">
      <c r="B88" s="13">
        <v>86</v>
      </c>
      <c r="C88" s="15" t="s">
        <v>185</v>
      </c>
      <c r="D88" s="16" t="s">
        <v>202</v>
      </c>
      <c r="E88" s="8">
        <f>'Holt Winters'!E95</f>
        <v>274065</v>
      </c>
      <c r="F88" s="41">
        <f>'Holt Winters'!I95</f>
        <v>246212.70420205893</v>
      </c>
      <c r="G88" s="49">
        <f>'Holt Winters Optimize'!I95</f>
        <v>273102.0369497317</v>
      </c>
    </row>
    <row r="89" spans="2:7" x14ac:dyDescent="0.35">
      <c r="B89" s="13">
        <v>87</v>
      </c>
      <c r="C89" s="15" t="s">
        <v>186</v>
      </c>
      <c r="D89" s="16" t="s">
        <v>202</v>
      </c>
      <c r="E89" s="8">
        <f>'Holt Winters'!E96</f>
        <v>283153</v>
      </c>
      <c r="F89" s="41">
        <f>'Holt Winters'!I96</f>
        <v>262479.50046017638</v>
      </c>
      <c r="G89" s="49">
        <f>'Holt Winters Optimize'!I96</f>
        <v>277450.81409252982</v>
      </c>
    </row>
    <row r="90" spans="2:7" x14ac:dyDescent="0.35">
      <c r="B90" s="13">
        <v>88</v>
      </c>
      <c r="C90" s="15" t="s">
        <v>187</v>
      </c>
      <c r="D90" s="16" t="s">
        <v>202</v>
      </c>
      <c r="E90" s="8">
        <f>'Holt Winters'!E97</f>
        <v>288005</v>
      </c>
      <c r="F90" s="41">
        <f>'Holt Winters'!I97</f>
        <v>279783.24221913365</v>
      </c>
      <c r="G90" s="49">
        <f>'Holt Winters Optimize'!I97</f>
        <v>279522.35911352834</v>
      </c>
    </row>
    <row r="91" spans="2:7" x14ac:dyDescent="0.35">
      <c r="B91" s="13">
        <v>89</v>
      </c>
      <c r="C91" s="15" t="s">
        <v>188</v>
      </c>
      <c r="D91" s="16" t="s">
        <v>202</v>
      </c>
      <c r="E91" s="8">
        <f>'Holt Winters'!E98</f>
        <v>296826</v>
      </c>
      <c r="F91" s="41">
        <f>'Holt Winters'!I98</f>
        <v>300847.79079743347</v>
      </c>
      <c r="G91" s="49">
        <f>'Holt Winters Optimize'!I98</f>
        <v>284198.34227249253</v>
      </c>
    </row>
    <row r="92" spans="2:7" x14ac:dyDescent="0.35">
      <c r="B92" s="13">
        <v>90</v>
      </c>
      <c r="C92" s="15" t="s">
        <v>189</v>
      </c>
      <c r="D92" s="16" t="s">
        <v>202</v>
      </c>
      <c r="E92" s="8">
        <f>'Holt Winters'!E99</f>
        <v>301858</v>
      </c>
      <c r="F92" s="41">
        <f>'Holt Winters'!I99</f>
        <v>323443.9580845405</v>
      </c>
      <c r="G92" s="49">
        <f>'Holt Winters Optimize'!I99</f>
        <v>294094.88456797128</v>
      </c>
    </row>
    <row r="93" spans="2:7" x14ac:dyDescent="0.35">
      <c r="B93" s="13">
        <v>91</v>
      </c>
      <c r="C93" s="15" t="s">
        <v>190</v>
      </c>
      <c r="D93" s="16" t="s">
        <v>202</v>
      </c>
      <c r="E93" s="8">
        <f>'Holt Winters'!E100</f>
        <v>298894</v>
      </c>
      <c r="F93" s="41">
        <f>'Holt Winters'!I100</f>
        <v>325899.32843402278</v>
      </c>
      <c r="G93" s="49">
        <f>'Holt Winters Optimize'!I100</f>
        <v>292911.06849597895</v>
      </c>
    </row>
    <row r="94" spans="2:7" x14ac:dyDescent="0.35">
      <c r="B94" s="13">
        <v>92</v>
      </c>
      <c r="C94" s="15" t="s">
        <v>191</v>
      </c>
      <c r="D94" s="16" t="s">
        <v>202</v>
      </c>
      <c r="E94" s="8">
        <f>'Holt Winters'!E101</f>
        <v>296084</v>
      </c>
      <c r="F94" s="41">
        <f>'Holt Winters'!I101</f>
        <v>323039.1003742108</v>
      </c>
      <c r="G94" s="49">
        <f>'Holt Winters Optimize'!I101</f>
        <v>295108.74173367198</v>
      </c>
    </row>
    <row r="95" spans="2:7" x14ac:dyDescent="0.35">
      <c r="B95" s="13">
        <v>93</v>
      </c>
      <c r="C95" s="15" t="s">
        <v>192</v>
      </c>
      <c r="D95" s="16" t="s">
        <v>202</v>
      </c>
      <c r="E95" s="8">
        <f>'Holt Winters'!E102</f>
        <v>292138</v>
      </c>
      <c r="F95" s="41">
        <f>'Holt Winters'!I102</f>
        <v>310347.24361120193</v>
      </c>
      <c r="G95" s="49">
        <f>'Holt Winters Optimize'!I102</f>
        <v>294875.63052253152</v>
      </c>
    </row>
    <row r="96" spans="2:7" x14ac:dyDescent="0.35">
      <c r="B96" s="13">
        <v>94</v>
      </c>
      <c r="C96" s="15" t="s">
        <v>193</v>
      </c>
      <c r="D96" s="16" t="s">
        <v>202</v>
      </c>
      <c r="E96" s="8">
        <f>'Holt Winters'!E103</f>
        <v>292837</v>
      </c>
      <c r="F96" s="41">
        <f>'Holt Winters'!I103</f>
        <v>297941.79986654624</v>
      </c>
      <c r="G96" s="49">
        <f>'Holt Winters Optimize'!I103</f>
        <v>296988.47602257045</v>
      </c>
    </row>
    <row r="97" spans="2:7" x14ac:dyDescent="0.35">
      <c r="B97" s="13">
        <v>95</v>
      </c>
      <c r="C97" s="15" t="s">
        <v>194</v>
      </c>
      <c r="D97" s="16" t="s">
        <v>202</v>
      </c>
      <c r="E97" s="8">
        <f>'Holt Winters'!E104</f>
        <v>292906</v>
      </c>
      <c r="F97" s="41">
        <f>'Holt Winters'!I104</f>
        <v>290122.84351352346</v>
      </c>
      <c r="G97" s="49">
        <f>'Holt Winters Optimize'!I104</f>
        <v>301406.07196701661</v>
      </c>
    </row>
    <row r="98" spans="2:7" x14ac:dyDescent="0.35">
      <c r="B98" s="13">
        <v>96</v>
      </c>
      <c r="C98" s="15" t="s">
        <v>195</v>
      </c>
      <c r="D98" s="16" t="s">
        <v>202</v>
      </c>
      <c r="E98" s="8">
        <f>'Holt Winters'!E105</f>
        <v>295396</v>
      </c>
      <c r="F98" s="41">
        <f>'Holt Winters'!I105</f>
        <v>283415.49140643468</v>
      </c>
      <c r="G98" s="49">
        <f>'Holt Winters Optimize'!I105</f>
        <v>301911.65233839618</v>
      </c>
    </row>
    <row r="99" spans="2:7" x14ac:dyDescent="0.35">
      <c r="B99" s="13">
        <v>97</v>
      </c>
      <c r="C99" s="15" t="s">
        <v>183</v>
      </c>
      <c r="D99" s="16" t="s">
        <v>203</v>
      </c>
      <c r="E99" s="8">
        <f>'Holt Winters'!E106</f>
        <v>288578</v>
      </c>
      <c r="F99" s="41">
        <f>'Holt Winters'!I106</f>
        <v>265004.89050166815</v>
      </c>
      <c r="G99" s="49">
        <f>'Holt Winters Optimize'!I106</f>
        <v>294916.97523989435</v>
      </c>
    </row>
    <row r="100" spans="2:7" x14ac:dyDescent="0.35">
      <c r="B100" s="13">
        <v>98</v>
      </c>
      <c r="C100" s="15" t="s">
        <v>185</v>
      </c>
      <c r="D100" s="16" t="s">
        <v>203</v>
      </c>
      <c r="E100" s="8">
        <f>'Holt Winters'!E107</f>
        <v>292597</v>
      </c>
      <c r="F100" s="41">
        <f>'Holt Winters'!I107</f>
        <v>262353.56615334196</v>
      </c>
      <c r="G100" s="49">
        <f>'Holt Winters Optimize'!I107</f>
        <v>295256.71228394826</v>
      </c>
    </row>
    <row r="101" spans="2:7" x14ac:dyDescent="0.35">
      <c r="B101" s="13">
        <v>99</v>
      </c>
      <c r="C101" s="15" t="s">
        <v>186</v>
      </c>
      <c r="D101" s="16" t="s">
        <v>203</v>
      </c>
      <c r="E101" s="8">
        <f>'Holt Winters'!E108</f>
        <v>302426</v>
      </c>
      <c r="F101" s="41">
        <f>'Holt Winters'!I108</f>
        <v>276396.40581821848</v>
      </c>
      <c r="G101" s="49">
        <f>'Holt Winters Optimize'!I108</f>
        <v>301032.31977734371</v>
      </c>
    </row>
    <row r="102" spans="2:7" x14ac:dyDescent="0.35">
      <c r="B102" s="13">
        <v>100</v>
      </c>
      <c r="C102" s="15" t="s">
        <v>187</v>
      </c>
      <c r="D102" s="16" t="s">
        <v>203</v>
      </c>
      <c r="E102" s="8">
        <f>'Holt Winters'!E109</f>
        <v>302719</v>
      </c>
      <c r="F102" s="41">
        <f>'Holt Winters'!I109</f>
        <v>292971.56734255672</v>
      </c>
      <c r="G102" s="49">
        <f>'Holt Winters Optimize'!I109</f>
        <v>302474.63627665362</v>
      </c>
    </row>
    <row r="103" spans="2:7" x14ac:dyDescent="0.35">
      <c r="B103" s="13">
        <v>101</v>
      </c>
      <c r="C103" s="15" t="s">
        <v>188</v>
      </c>
      <c r="D103" s="16" t="s">
        <v>203</v>
      </c>
      <c r="E103" s="8">
        <f>'Holt Winters'!E110</f>
        <v>298423</v>
      </c>
      <c r="F103" s="41">
        <f>'Holt Winters'!I110</f>
        <v>312162.39611779957</v>
      </c>
      <c r="G103" s="49">
        <f>'Holt Winters Optimize'!I110</f>
        <v>304486.90169202501</v>
      </c>
    </row>
    <row r="104" spans="2:7" x14ac:dyDescent="0.35">
      <c r="B104" s="13">
        <v>102</v>
      </c>
      <c r="C104" s="15" t="s">
        <v>189</v>
      </c>
      <c r="D104" s="16" t="s">
        <v>203</v>
      </c>
      <c r="E104" s="8">
        <f>'Holt Winters'!E111</f>
        <v>309682</v>
      </c>
      <c r="F104" s="41">
        <f>'Holt Winters'!I111</f>
        <v>323445.79454726714</v>
      </c>
      <c r="G104" s="49">
        <f>'Holt Winters Optimize'!I111</f>
        <v>300671.2271993098</v>
      </c>
    </row>
    <row r="105" spans="2:7" x14ac:dyDescent="0.35">
      <c r="B105" s="13">
        <v>103</v>
      </c>
      <c r="C105" s="15" t="s">
        <v>190</v>
      </c>
      <c r="D105" s="16" t="s">
        <v>203</v>
      </c>
      <c r="E105" s="8">
        <f>'Holt Winters'!E112</f>
        <v>322530</v>
      </c>
      <c r="F105" s="41">
        <f>'Holt Winters'!I112</f>
        <v>328087.67996690288</v>
      </c>
      <c r="G105" s="49">
        <f>'Holt Winters Optimize'!I112</f>
        <v>297857.38029210578</v>
      </c>
    </row>
    <row r="106" spans="2:7" x14ac:dyDescent="0.35">
      <c r="B106" s="13">
        <v>104</v>
      </c>
      <c r="C106" s="15" t="s">
        <v>191</v>
      </c>
      <c r="D106" s="16" t="s">
        <v>203</v>
      </c>
      <c r="E106" s="8">
        <f>'Holt Winters'!E113</f>
        <v>327900</v>
      </c>
      <c r="F106" s="41">
        <f>'Holt Winters'!I113</f>
        <v>341423.11587735335</v>
      </c>
      <c r="G106" s="49">
        <f>'Holt Winters Optimize'!I113</f>
        <v>307334.5368780315</v>
      </c>
    </row>
    <row r="107" spans="2:7" x14ac:dyDescent="0.35">
      <c r="B107" s="13">
        <v>105</v>
      </c>
      <c r="C107" s="15" t="s">
        <v>192</v>
      </c>
      <c r="D107" s="16" t="s">
        <v>203</v>
      </c>
      <c r="E107" s="8">
        <f>'Holt Winters'!E114</f>
        <v>331011</v>
      </c>
      <c r="F107" s="41">
        <f>'Holt Winters'!I114</f>
        <v>346969.54413185711</v>
      </c>
      <c r="G107" s="49">
        <f>'Holt Winters Optimize'!I114</f>
        <v>316631.11731279828</v>
      </c>
    </row>
    <row r="108" spans="2:7" x14ac:dyDescent="0.35">
      <c r="B108" s="13">
        <v>106</v>
      </c>
      <c r="C108" s="15" t="s">
        <v>193</v>
      </c>
      <c r="D108" s="16" t="s">
        <v>203</v>
      </c>
      <c r="E108" s="8">
        <f>'Holt Winters'!E115</f>
        <v>333403</v>
      </c>
      <c r="F108" s="41">
        <f>'Holt Winters'!I115</f>
        <v>349817.01964343019</v>
      </c>
      <c r="G108" s="49">
        <f>'Holt Winters Optimize'!I115</f>
        <v>329636.73719919537</v>
      </c>
    </row>
    <row r="109" spans="2:7" x14ac:dyDescent="0.35">
      <c r="B109" s="13">
        <v>107</v>
      </c>
      <c r="C109" s="15" t="s">
        <v>194</v>
      </c>
      <c r="D109" s="16" t="s">
        <v>203</v>
      </c>
      <c r="E109" s="8">
        <f>'Holt Winters'!E116</f>
        <v>333502</v>
      </c>
      <c r="F109" s="41">
        <f>'Holt Winters'!I116</f>
        <v>346454.70723565051</v>
      </c>
      <c r="G109" s="49">
        <f>'Holt Winters Optimize'!I116</f>
        <v>339467.88831355172</v>
      </c>
    </row>
    <row r="110" spans="2:7" x14ac:dyDescent="0.35">
      <c r="B110" s="13">
        <v>108</v>
      </c>
      <c r="C110" s="15" t="s">
        <v>195</v>
      </c>
      <c r="D110" s="16" t="s">
        <v>203</v>
      </c>
      <c r="E110" s="8">
        <f>'Holt Winters'!E117</f>
        <v>333611</v>
      </c>
      <c r="F110" s="41">
        <f>'Holt Winters'!I117</f>
        <v>337893.52459353121</v>
      </c>
      <c r="G110" s="49">
        <f>'Holt Winters Optimize'!I117</f>
        <v>346064.88407097617</v>
      </c>
    </row>
    <row r="111" spans="2:7" x14ac:dyDescent="0.35">
      <c r="B111" s="13">
        <v>109</v>
      </c>
      <c r="C111" s="15" t="s">
        <v>183</v>
      </c>
      <c r="D111" s="16" t="s">
        <v>204</v>
      </c>
      <c r="E111" s="8">
        <f>'Holt Winters'!E118</f>
        <v>330919</v>
      </c>
      <c r="F111" s="41">
        <f>'Holt Winters'!I118</f>
        <v>310790.58105492307</v>
      </c>
      <c r="G111" s="49">
        <f>'Holt Winters Optimize'!I118</f>
        <v>338039.08625000663</v>
      </c>
    </row>
    <row r="112" spans="2:7" x14ac:dyDescent="0.35">
      <c r="B112" s="13">
        <v>110</v>
      </c>
      <c r="C112" s="15" t="s">
        <v>185</v>
      </c>
      <c r="D112" s="16" t="s">
        <v>204</v>
      </c>
      <c r="E112" s="8">
        <f>'Holt Winters'!E119</f>
        <v>336359</v>
      </c>
      <c r="F112" s="41">
        <f>'Holt Winters'!I119</f>
        <v>304082.51131637371</v>
      </c>
      <c r="G112" s="49">
        <f>'Holt Winters Optimize'!I119</f>
        <v>343183.35357884364</v>
      </c>
    </row>
    <row r="113" spans="2:7" x14ac:dyDescent="0.35">
      <c r="B113" s="13">
        <v>111</v>
      </c>
      <c r="C113" s="15" t="s">
        <v>186</v>
      </c>
      <c r="D113" s="16" t="s">
        <v>204</v>
      </c>
      <c r="E113" s="8">
        <f>'Holt Winters'!E120</f>
        <v>353527</v>
      </c>
      <c r="F113" s="41">
        <f>'Holt Winters'!I120</f>
        <v>315081.55410374183</v>
      </c>
      <c r="G113" s="49">
        <f>'Holt Winters Optimize'!I120</f>
        <v>352564.03874735924</v>
      </c>
    </row>
    <row r="114" spans="2:7" x14ac:dyDescent="0.35">
      <c r="B114" s="13">
        <v>112</v>
      </c>
      <c r="C114" s="15" t="s">
        <v>187</v>
      </c>
      <c r="D114" s="16" t="s">
        <v>204</v>
      </c>
      <c r="E114" s="8">
        <f>'Holt Winters'!E121</f>
        <v>368991</v>
      </c>
      <c r="F114" s="41">
        <f>'Holt Winters'!I121</f>
        <v>333341.02036610577</v>
      </c>
      <c r="G114" s="49">
        <f>'Holt Winters Optimize'!I121</f>
        <v>355676.8890152013</v>
      </c>
    </row>
    <row r="115" spans="2:7" x14ac:dyDescent="0.35">
      <c r="B115" s="13">
        <v>113</v>
      </c>
      <c r="C115" s="15" t="s">
        <v>188</v>
      </c>
      <c r="D115" s="16" t="s">
        <v>204</v>
      </c>
      <c r="E115" s="8">
        <f>'Holt Winters'!E122</f>
        <v>376984</v>
      </c>
      <c r="F115" s="41">
        <f>'Holt Winters'!I122</f>
        <v>366074.31709584151</v>
      </c>
      <c r="G115" s="49">
        <f>'Holt Winters Optimize'!I122</f>
        <v>364686.18080164673</v>
      </c>
    </row>
    <row r="116" spans="2:7" x14ac:dyDescent="0.35">
      <c r="B116" s="13">
        <v>114</v>
      </c>
      <c r="C116" s="15" t="s">
        <v>189</v>
      </c>
      <c r="D116" s="16" t="s">
        <v>204</v>
      </c>
      <c r="E116" s="8">
        <f>'Holt Winters'!E123</f>
        <v>386847</v>
      </c>
      <c r="F116" s="41">
        <f>'Holt Winters'!I123</f>
        <v>405196.86450095795</v>
      </c>
      <c r="G116" s="49">
        <f>'Holt Winters Optimize'!I123</f>
        <v>383869.32906824647</v>
      </c>
    </row>
    <row r="117" spans="2:7" x14ac:dyDescent="0.35">
      <c r="B117" s="13">
        <v>115</v>
      </c>
      <c r="C117" s="15" t="s">
        <v>190</v>
      </c>
      <c r="D117" s="16" t="s">
        <v>204</v>
      </c>
      <c r="E117" s="8">
        <f>'Holt Winters'!E124</f>
        <v>385070</v>
      </c>
      <c r="F117" s="41">
        <f>'Holt Winters'!I124</f>
        <v>424145.38187895209</v>
      </c>
      <c r="G117" s="49">
        <f>'Holt Winters Optimize'!I124</f>
        <v>388624.21104980487</v>
      </c>
    </row>
    <row r="118" spans="2:7" x14ac:dyDescent="0.35">
      <c r="B118" s="13">
        <v>116</v>
      </c>
      <c r="C118" s="15" t="s">
        <v>191</v>
      </c>
      <c r="D118" s="16" t="s">
        <v>204</v>
      </c>
      <c r="E118" s="8">
        <f>'Holt Winters'!E125</f>
        <v>380907</v>
      </c>
      <c r="F118" s="41">
        <f>'Holt Winters'!I125</f>
        <v>425283.79570377828</v>
      </c>
      <c r="G118" s="49">
        <f>'Holt Winters Optimize'!I125</f>
        <v>381448.67196421011</v>
      </c>
    </row>
    <row r="119" spans="2:7" x14ac:dyDescent="0.35">
      <c r="B119" s="13">
        <v>117</v>
      </c>
      <c r="C119" s="15" t="s">
        <v>192</v>
      </c>
      <c r="D119" s="16" t="s">
        <v>204</v>
      </c>
      <c r="E119" s="8">
        <f>'Holt Winters'!E126</f>
        <v>377222</v>
      </c>
      <c r="F119" s="41">
        <f>'Holt Winters'!I126</f>
        <v>413431.27054024785</v>
      </c>
      <c r="G119" s="49">
        <f>'Holt Winters Optimize'!I126</f>
        <v>375859.73820134986</v>
      </c>
    </row>
    <row r="120" spans="2:7" x14ac:dyDescent="0.35">
      <c r="B120" s="13">
        <v>118</v>
      </c>
      <c r="C120" s="15" t="s">
        <v>193</v>
      </c>
      <c r="D120" s="16" t="s">
        <v>204</v>
      </c>
      <c r="E120" s="8">
        <f>'Holt Winters'!E127</f>
        <v>379753</v>
      </c>
      <c r="F120" s="41">
        <f>'Holt Winters'!I127</f>
        <v>399512.54967240721</v>
      </c>
      <c r="G120" s="49">
        <f>'Holt Winters Optimize'!I127</f>
        <v>376223.89415999391</v>
      </c>
    </row>
    <row r="121" spans="2:7" x14ac:dyDescent="0.35">
      <c r="B121" s="13">
        <v>119</v>
      </c>
      <c r="C121" s="15" t="s">
        <v>194</v>
      </c>
      <c r="D121" s="16" t="s">
        <v>204</v>
      </c>
      <c r="E121" s="8">
        <f>'Holt Winters'!E128</f>
        <v>383791</v>
      </c>
      <c r="F121" s="41">
        <f>'Holt Winters'!I128</f>
        <v>387264.67482798354</v>
      </c>
      <c r="G121" s="49">
        <f>'Holt Winters Optimize'!I128</f>
        <v>380948.98245297855</v>
      </c>
    </row>
    <row r="122" spans="2:7" x14ac:dyDescent="0.35">
      <c r="B122" s="13">
        <v>120</v>
      </c>
      <c r="C122" s="15" t="s">
        <v>195</v>
      </c>
      <c r="D122" s="16" t="s">
        <v>204</v>
      </c>
      <c r="E122" s="8">
        <f>'Holt Winters'!E129</f>
        <v>382925</v>
      </c>
      <c r="F122" s="41">
        <f>'Holt Winters'!I129</f>
        <v>379328.6526249774</v>
      </c>
      <c r="G122" s="49">
        <f>'Holt Winters Optimize'!I129</f>
        <v>389801.13799055194</v>
      </c>
    </row>
    <row r="123" spans="2:7" x14ac:dyDescent="0.35">
      <c r="B123" s="13">
        <v>121</v>
      </c>
      <c r="C123" s="15" t="s">
        <v>183</v>
      </c>
      <c r="D123" s="16" t="s">
        <v>205</v>
      </c>
      <c r="E123" s="8">
        <f>'Holt Winters'!E130</f>
        <v>377036</v>
      </c>
      <c r="F123" s="41">
        <f>'Holt Winters'!I130</f>
        <v>355372.82876063994</v>
      </c>
      <c r="G123" s="49">
        <f>'Holt Winters Optimize'!I130</f>
        <v>387574.07127739995</v>
      </c>
    </row>
    <row r="124" spans="2:7" x14ac:dyDescent="0.35">
      <c r="B124" s="13">
        <v>122</v>
      </c>
      <c r="C124" s="15" t="s">
        <v>185</v>
      </c>
      <c r="D124" s="16" t="s">
        <v>205</v>
      </c>
      <c r="E124" s="8">
        <f>'Holt Winters'!E131</f>
        <v>389582</v>
      </c>
      <c r="F124" s="41">
        <f>'Holt Winters'!I131</f>
        <v>345892.75821088534</v>
      </c>
      <c r="G124" s="49">
        <f>'Holt Winters Optimize'!I131</f>
        <v>392458.56792240991</v>
      </c>
    </row>
    <row r="125" spans="2:7" x14ac:dyDescent="0.35">
      <c r="B125" s="13">
        <v>123</v>
      </c>
      <c r="C125" s="15" t="s">
        <v>186</v>
      </c>
      <c r="D125" s="16" t="s">
        <v>205</v>
      </c>
      <c r="E125" s="8">
        <f>'Holt Winters'!E132</f>
        <v>412819</v>
      </c>
      <c r="F125" s="41">
        <f>'Holt Winters'!I132</f>
        <v>360382.02808737668</v>
      </c>
      <c r="G125" s="49">
        <f>'Holt Winters Optimize'!I132</f>
        <v>410673.71960647334</v>
      </c>
    </row>
    <row r="126" spans="2:7" x14ac:dyDescent="0.35">
      <c r="B126" s="13">
        <v>124</v>
      </c>
      <c r="C126" s="15" t="s">
        <v>187</v>
      </c>
      <c r="D126" s="16" t="s">
        <v>205</v>
      </c>
      <c r="E126" s="8">
        <f>'Holt Winters'!E133</f>
        <v>425507</v>
      </c>
      <c r="F126" s="41">
        <f>'Holt Winters'!I133</f>
        <v>383527.10226802912</v>
      </c>
      <c r="G126" s="49">
        <f>'Holt Winters Optimize'!I133</f>
        <v>421901.47346435895</v>
      </c>
    </row>
    <row r="127" spans="2:7" x14ac:dyDescent="0.35">
      <c r="B127" s="13">
        <v>125</v>
      </c>
      <c r="C127" s="15" t="s">
        <v>188</v>
      </c>
      <c r="D127" s="16" t="s">
        <v>205</v>
      </c>
      <c r="E127" s="8">
        <f>'Holt Winters'!E134</f>
        <v>431657</v>
      </c>
      <c r="F127" s="41">
        <f>'Holt Winters'!I134</f>
        <v>413830.03257302317</v>
      </c>
      <c r="G127" s="49">
        <f>'Holt Winters Optimize'!I134</f>
        <v>425073.72386900248</v>
      </c>
    </row>
    <row r="128" spans="2:7" x14ac:dyDescent="0.35">
      <c r="B128" s="13">
        <v>126</v>
      </c>
      <c r="C128" s="15" t="s">
        <v>189</v>
      </c>
      <c r="D128" s="16" t="s">
        <v>205</v>
      </c>
      <c r="E128" s="8">
        <f>'Holt Winters'!E135</f>
        <v>428743</v>
      </c>
      <c r="F128" s="41">
        <f>'Holt Winters'!I135</f>
        <v>453171.28545606782</v>
      </c>
      <c r="G128" s="49">
        <f>'Holt Winters Optimize'!I135</f>
        <v>437195.4738538526</v>
      </c>
    </row>
    <row r="129" spans="2:7" x14ac:dyDescent="0.35">
      <c r="B129" s="13">
        <v>127</v>
      </c>
      <c r="C129" s="15" t="s">
        <v>190</v>
      </c>
      <c r="D129" s="16" t="s">
        <v>205</v>
      </c>
      <c r="E129" s="8">
        <f>'Holt Winters'!E136</f>
        <v>413696</v>
      </c>
      <c r="F129" s="41">
        <f>'Holt Winters'!I136</f>
        <v>466126.26811295334</v>
      </c>
      <c r="G129" s="49">
        <f>'Holt Winters Optimize'!I136</f>
        <v>431344.69629460387</v>
      </c>
    </row>
    <row r="130" spans="2:7" x14ac:dyDescent="0.35">
      <c r="B130" s="13">
        <v>128</v>
      </c>
      <c r="C130" s="15" t="s">
        <v>191</v>
      </c>
      <c r="D130" s="16" t="s">
        <v>205</v>
      </c>
      <c r="E130" s="8">
        <f>'Holt Winters'!E137</f>
        <v>407211</v>
      </c>
      <c r="F130" s="41">
        <f>'Holt Winters'!I137</f>
        <v>458363.13194818562</v>
      </c>
      <c r="G130" s="49">
        <f>'Holt Winters Optimize'!I137</f>
        <v>415476.88105421152</v>
      </c>
    </row>
    <row r="131" spans="2:7" x14ac:dyDescent="0.35">
      <c r="B131" s="13">
        <v>129</v>
      </c>
      <c r="C131" s="15" t="s">
        <v>192</v>
      </c>
      <c r="D131" s="16" t="s">
        <v>205</v>
      </c>
      <c r="E131" s="8">
        <f>'Holt Winters'!E138</f>
        <v>404857</v>
      </c>
      <c r="F131" s="41">
        <f>'Holt Winters'!I138</f>
        <v>442705.06171021017</v>
      </c>
      <c r="G131" s="49">
        <f>'Holt Winters Optimize'!I138</f>
        <v>403696.5134656232</v>
      </c>
    </row>
    <row r="132" spans="2:7" x14ac:dyDescent="0.35">
      <c r="B132" s="13">
        <v>130</v>
      </c>
      <c r="C132" s="15" t="s">
        <v>193</v>
      </c>
      <c r="D132" s="16" t="s">
        <v>205</v>
      </c>
      <c r="E132" s="8">
        <f>'Holt Winters'!E139</f>
        <v>398349</v>
      </c>
      <c r="F132" s="41">
        <f>'Holt Winters'!I139</f>
        <v>429564.38453193259</v>
      </c>
      <c r="G132" s="49">
        <f>'Holt Winters Optimize'!I139</f>
        <v>402413.72895090125</v>
      </c>
    </row>
    <row r="133" spans="2:7" x14ac:dyDescent="0.35">
      <c r="B133" s="13">
        <v>131</v>
      </c>
      <c r="C133" s="15" t="s">
        <v>194</v>
      </c>
      <c r="D133" s="16" t="s">
        <v>205</v>
      </c>
      <c r="E133" s="8">
        <f>'Holt Winters'!E140</f>
        <v>392673</v>
      </c>
      <c r="F133" s="41">
        <f>'Holt Winters'!I140</f>
        <v>409604.50300333498</v>
      </c>
      <c r="G133" s="49">
        <f>'Holt Winters Optimize'!I140</f>
        <v>399887.71908952389</v>
      </c>
    </row>
    <row r="134" spans="2:7" x14ac:dyDescent="0.35">
      <c r="B134" s="13">
        <v>132</v>
      </c>
      <c r="C134" s="15" t="s">
        <v>195</v>
      </c>
      <c r="D134" s="16" t="s">
        <v>205</v>
      </c>
      <c r="E134" s="8">
        <f>'Holt Winters'!E141</f>
        <v>388126</v>
      </c>
      <c r="F134" s="41">
        <f>'Holt Winters'!I141</f>
        <v>386220.94546539913</v>
      </c>
      <c r="G134" s="49">
        <f>'Holt Winters Optimize'!I141</f>
        <v>395305.84529673663</v>
      </c>
    </row>
    <row r="135" spans="2:7" x14ac:dyDescent="0.35">
      <c r="B135" s="13">
        <v>133</v>
      </c>
      <c r="C135" s="15" t="s">
        <v>183</v>
      </c>
      <c r="D135" s="16" t="s">
        <v>206</v>
      </c>
      <c r="E135" s="8">
        <f>'Holt Winters'!E142</f>
        <v>381996</v>
      </c>
      <c r="F135" s="41">
        <f>'Holt Winters'!I142</f>
        <v>354487.50618768076</v>
      </c>
      <c r="G135" s="49">
        <f>'Holt Winters Optimize'!I142</f>
        <v>387600.11259529321</v>
      </c>
    </row>
    <row r="136" spans="2:7" x14ac:dyDescent="0.35">
      <c r="B136" s="13">
        <v>134</v>
      </c>
      <c r="C136" s="15" t="s">
        <v>185</v>
      </c>
      <c r="D136" s="16" t="s">
        <v>206</v>
      </c>
      <c r="E136" s="8">
        <f>'Holt Winters'!E143</f>
        <v>387176</v>
      </c>
      <c r="F136" s="41">
        <f>'Holt Winters'!I143</f>
        <v>343196.95405258419</v>
      </c>
      <c r="G136" s="49">
        <f>'Holt Winters Optimize'!I143</f>
        <v>395715.48509361525</v>
      </c>
    </row>
    <row r="137" spans="2:7" x14ac:dyDescent="0.35">
      <c r="B137" s="13">
        <v>135</v>
      </c>
      <c r="C137" s="15" t="s">
        <v>186</v>
      </c>
      <c r="D137" s="16" t="s">
        <v>206</v>
      </c>
      <c r="E137" s="8">
        <f>'Holt Winters'!E144</f>
        <v>400463</v>
      </c>
      <c r="F137" s="41">
        <f>'Holt Winters'!I144</f>
        <v>349733.34708347771</v>
      </c>
      <c r="G137" s="49">
        <f>'Holt Winters Optimize'!I144</f>
        <v>409611.45584681723</v>
      </c>
    </row>
    <row r="138" spans="2:7" x14ac:dyDescent="0.35">
      <c r="B138" s="13">
        <v>136</v>
      </c>
      <c r="C138" s="15" t="s">
        <v>187</v>
      </c>
      <c r="D138" s="16" t="s">
        <v>206</v>
      </c>
      <c r="E138" s="8">
        <f>'Holt Winters'!E145</f>
        <v>408163</v>
      </c>
      <c r="F138" s="41">
        <f>'Holt Winters'!I145</f>
        <v>360162.93416019715</v>
      </c>
      <c r="G138" s="49">
        <f>'Holt Winters Optimize'!I145</f>
        <v>410803.60128066485</v>
      </c>
    </row>
    <row r="139" spans="2:7" x14ac:dyDescent="0.35">
      <c r="B139" s="13">
        <v>137</v>
      </c>
      <c r="C139" s="15" t="s">
        <v>188</v>
      </c>
      <c r="D139" s="16" t="s">
        <v>206</v>
      </c>
      <c r="E139" s="8">
        <f>'Holt Winters'!E146</f>
        <v>418377</v>
      </c>
      <c r="F139" s="41">
        <f>'Holt Winters'!I146</f>
        <v>380592.75453088642</v>
      </c>
      <c r="G139" s="49">
        <f>'Holt Winters Optimize'!I146</f>
        <v>407097.78170971741</v>
      </c>
    </row>
    <row r="140" spans="2:7" x14ac:dyDescent="0.35">
      <c r="B140" s="13">
        <v>138</v>
      </c>
      <c r="C140" s="15" t="s">
        <v>189</v>
      </c>
      <c r="D140" s="16" t="s">
        <v>206</v>
      </c>
      <c r="E140" s="8">
        <f>'Holt Winters'!E147</f>
        <v>425297</v>
      </c>
      <c r="F140" s="41">
        <f>'Holt Winters'!I147</f>
        <v>416422.18929791416</v>
      </c>
      <c r="G140" s="49">
        <f>'Holt Winters Optimize'!I147</f>
        <v>410107.26492901065</v>
      </c>
    </row>
    <row r="141" spans="2:7" x14ac:dyDescent="0.35">
      <c r="B141" s="13">
        <v>139</v>
      </c>
      <c r="C141" s="15" t="s">
        <v>190</v>
      </c>
      <c r="D141" s="16" t="s">
        <v>206</v>
      </c>
      <c r="E141" s="8">
        <f>'Holt Winters'!E148</f>
        <v>421369</v>
      </c>
      <c r="F141" s="41">
        <f>'Holt Winters'!I148</f>
        <v>443272.10239055625</v>
      </c>
      <c r="G141" s="49">
        <f>'Holt Winters Optimize'!I148</f>
        <v>409574.13890586764</v>
      </c>
    </row>
    <row r="142" spans="2:7" x14ac:dyDescent="0.35">
      <c r="B142" s="13">
        <v>140</v>
      </c>
      <c r="C142" s="15" t="s">
        <v>191</v>
      </c>
      <c r="D142" s="16" t="s">
        <v>206</v>
      </c>
      <c r="E142" s="8">
        <f>'Holt Winters'!E149</f>
        <v>420438</v>
      </c>
      <c r="F142" s="41">
        <f>'Holt Winters'!I149</f>
        <v>462808.45924405806</v>
      </c>
      <c r="G142" s="49">
        <f>'Holt Winters Optimize'!I149</f>
        <v>412673.53240476904</v>
      </c>
    </row>
    <row r="143" spans="2:7" x14ac:dyDescent="0.35">
      <c r="B143" s="13">
        <v>141</v>
      </c>
      <c r="C143" s="15" t="s">
        <v>192</v>
      </c>
      <c r="D143" s="16" t="s">
        <v>206</v>
      </c>
      <c r="E143" s="8">
        <f>'Holt Winters'!E150</f>
        <v>412079</v>
      </c>
      <c r="F143" s="41">
        <f>'Holt Winters'!I150</f>
        <v>469978.24005140254</v>
      </c>
      <c r="G143" s="49">
        <f>'Holt Winters Optimize'!I150</f>
        <v>413781.30219729268</v>
      </c>
    </row>
    <row r="144" spans="2:7" x14ac:dyDescent="0.35">
      <c r="B144" s="13">
        <v>142</v>
      </c>
      <c r="C144" s="15" t="s">
        <v>193</v>
      </c>
      <c r="D144" s="16" t="s">
        <v>206</v>
      </c>
      <c r="E144" s="8">
        <f>'Holt Winters'!E151</f>
        <v>414348</v>
      </c>
      <c r="F144" s="41">
        <f>'Holt Winters'!I151</f>
        <v>459420.25946650305</v>
      </c>
      <c r="G144" s="49">
        <f>'Holt Winters Optimize'!I151</f>
        <v>408271.74602899479</v>
      </c>
    </row>
    <row r="145" spans="2:7" x14ac:dyDescent="0.35">
      <c r="B145" s="13">
        <v>143</v>
      </c>
      <c r="C145" s="15" t="s">
        <v>194</v>
      </c>
      <c r="D145" s="16" t="s">
        <v>206</v>
      </c>
      <c r="E145" s="8">
        <f>'Holt Winters'!E152</f>
        <v>407869</v>
      </c>
      <c r="F145" s="41">
        <f>'Holt Winters'!I152</f>
        <v>444247.40738130285</v>
      </c>
      <c r="G145" s="49">
        <f>'Holt Winters Optimize'!I152</f>
        <v>410060.63134951371</v>
      </c>
    </row>
    <row r="146" spans="2:7" x14ac:dyDescent="0.35">
      <c r="B146" s="13">
        <v>144</v>
      </c>
      <c r="C146" s="15" t="s">
        <v>195</v>
      </c>
      <c r="D146" s="16" t="s">
        <v>206</v>
      </c>
      <c r="E146" s="8">
        <f>'Holt Winters'!E153</f>
        <v>402109</v>
      </c>
      <c r="F146" s="41">
        <f>'Holt Winters'!I153</f>
        <v>418905.06943422742</v>
      </c>
      <c r="G146" s="49">
        <f>'Holt Winters Optimize'!I153</f>
        <v>408935.22587312968</v>
      </c>
    </row>
    <row r="147" spans="2:7" x14ac:dyDescent="0.35">
      <c r="B147" s="13">
        <v>145</v>
      </c>
      <c r="C147" s="15" t="s">
        <v>183</v>
      </c>
      <c r="D147" s="16" t="s">
        <v>207</v>
      </c>
      <c r="E147" s="8">
        <f>'Holt Winters'!E154</f>
        <v>402055</v>
      </c>
      <c r="F147" s="41">
        <f>'Holt Winters'!I154</f>
        <v>381113.49253811728</v>
      </c>
      <c r="G147" s="49">
        <f>'Holt Winters Optimize'!I154</f>
        <v>402860.5400601991</v>
      </c>
    </row>
    <row r="148" spans="2:7" x14ac:dyDescent="0.35">
      <c r="B148" s="13">
        <v>146</v>
      </c>
      <c r="C148" s="15" t="s">
        <v>185</v>
      </c>
      <c r="D148" s="16" t="s">
        <v>207</v>
      </c>
      <c r="E148" s="8">
        <f>'Holt Winters'!E155</f>
        <v>412284</v>
      </c>
      <c r="F148" s="41">
        <f>'Holt Winters'!I155</f>
        <v>365308.25280169613</v>
      </c>
      <c r="G148" s="49">
        <f>'Holt Winters Optimize'!I155</f>
        <v>413847.13925280771</v>
      </c>
    </row>
    <row r="149" spans="2:7" x14ac:dyDescent="0.35">
      <c r="B149" s="13">
        <v>147</v>
      </c>
      <c r="C149" s="15" t="s">
        <v>186</v>
      </c>
      <c r="D149" s="16" t="s">
        <v>207</v>
      </c>
      <c r="E149" s="8">
        <f>'Holt Winters'!E156</f>
        <v>420395</v>
      </c>
      <c r="F149" s="41">
        <f>'Holt Winters'!I156</f>
        <v>369852.63666615548</v>
      </c>
      <c r="G149" s="49">
        <f>'Holt Winters Optimize'!I156</f>
        <v>434126.02540904004</v>
      </c>
    </row>
    <row r="150" spans="2:7" x14ac:dyDescent="0.35">
      <c r="B150" s="13">
        <v>148</v>
      </c>
      <c r="C150" s="15" t="s">
        <v>187</v>
      </c>
      <c r="D150" s="16" t="s">
        <v>207</v>
      </c>
      <c r="E150" s="8">
        <f>'Holt Winters'!E157</f>
        <v>432288</v>
      </c>
      <c r="F150" s="41">
        <f>'Holt Winters'!I157</f>
        <v>374035.76151414862</v>
      </c>
      <c r="G150" s="49">
        <f>'Holt Winters Optimize'!I157</f>
        <v>438100.35466181574</v>
      </c>
    </row>
    <row r="151" spans="2:7" x14ac:dyDescent="0.35">
      <c r="B151" s="13">
        <v>149</v>
      </c>
      <c r="C151" s="15" t="s">
        <v>188</v>
      </c>
      <c r="D151" s="16" t="s">
        <v>207</v>
      </c>
      <c r="E151" s="8">
        <f>'Holt Winters'!E158</f>
        <v>438201</v>
      </c>
      <c r="F151" s="41">
        <f>'Holt Winters'!I158</f>
        <v>394181.05118135817</v>
      </c>
      <c r="G151" s="49">
        <f>'Holt Winters Optimize'!I158</f>
        <v>440816.93552077183</v>
      </c>
    </row>
    <row r="152" spans="2:7" x14ac:dyDescent="0.35">
      <c r="B152" s="13">
        <v>150</v>
      </c>
      <c r="C152" s="15" t="s">
        <v>189</v>
      </c>
      <c r="D152" s="16" t="s">
        <v>207</v>
      </c>
      <c r="E152" s="8">
        <f>'Holt Winters'!E159</f>
        <v>442477</v>
      </c>
      <c r="F152" s="41">
        <f>'Holt Winters'!I159</f>
        <v>424960.70941885503</v>
      </c>
      <c r="G152" s="49">
        <f>'Holt Winters Optimize'!I159</f>
        <v>438459.32522427227</v>
      </c>
    </row>
    <row r="153" spans="2:7" x14ac:dyDescent="0.35">
      <c r="B153" s="13">
        <v>151</v>
      </c>
      <c r="C153" s="15" t="s">
        <v>190</v>
      </c>
      <c r="D153" s="16" t="s">
        <v>207</v>
      </c>
      <c r="E153" s="8">
        <f>'Holt Winters'!E160</f>
        <v>437807</v>
      </c>
      <c r="F153" s="41">
        <f>'Holt Winters'!I160</f>
        <v>449460.10695579933</v>
      </c>
      <c r="G153" s="49">
        <f>'Holt Winters Optimize'!I160</f>
        <v>429527.79948189086</v>
      </c>
    </row>
    <row r="154" spans="2:7" x14ac:dyDescent="0.35">
      <c r="B154" s="13">
        <v>152</v>
      </c>
      <c r="C154" s="15" t="s">
        <v>191</v>
      </c>
      <c r="D154" s="16" t="s">
        <v>207</v>
      </c>
      <c r="E154" s="8">
        <f>'Holt Winters'!E161</f>
        <v>432801</v>
      </c>
      <c r="F154" s="41">
        <f>'Holt Winters'!I161</f>
        <v>472625.46318308118</v>
      </c>
      <c r="G154" s="49">
        <f>'Holt Winters Optimize'!I161</f>
        <v>428006.03079792607</v>
      </c>
    </row>
    <row r="155" spans="2:7" x14ac:dyDescent="0.35">
      <c r="B155" s="13">
        <v>153</v>
      </c>
      <c r="C155" s="15" t="s">
        <v>192</v>
      </c>
      <c r="D155" s="16" t="s">
        <v>207</v>
      </c>
      <c r="E155" s="8">
        <f>'Holt Winters'!E162</f>
        <v>428235</v>
      </c>
      <c r="F155" s="41">
        <f>'Holt Winters'!I162</f>
        <v>481347.78137926845</v>
      </c>
      <c r="G155" s="49">
        <f>'Holt Winters Optimize'!I162</f>
        <v>422051.48564184207</v>
      </c>
    </row>
    <row r="156" spans="2:7" x14ac:dyDescent="0.35">
      <c r="B156" s="13">
        <v>154</v>
      </c>
      <c r="C156" s="15" t="s">
        <v>193</v>
      </c>
      <c r="D156" s="16" t="s">
        <v>207</v>
      </c>
      <c r="E156" s="8">
        <f>'Holt Winters'!E163</f>
        <v>434379</v>
      </c>
      <c r="F156" s="41">
        <f>'Holt Winters'!I163</f>
        <v>482900.20972662367</v>
      </c>
      <c r="G156" s="49">
        <f>'Holt Winters Optimize'!I163</f>
        <v>423980.12433166115</v>
      </c>
    </row>
    <row r="157" spans="2:7" x14ac:dyDescent="0.35">
      <c r="B157" s="13">
        <v>155</v>
      </c>
      <c r="C157" s="15" t="s">
        <v>194</v>
      </c>
      <c r="D157" s="16" t="s">
        <v>207</v>
      </c>
      <c r="E157" s="8">
        <f>'Holt Winters'!E164</f>
        <v>430230</v>
      </c>
      <c r="F157" s="41">
        <f>'Holt Winters'!I164</f>
        <v>474233.67106817791</v>
      </c>
      <c r="G157" s="49">
        <f>'Holt Winters Optimize'!I164</f>
        <v>423913.49566580605</v>
      </c>
    </row>
    <row r="158" spans="2:7" x14ac:dyDescent="0.35">
      <c r="B158" s="13">
        <v>156</v>
      </c>
      <c r="C158" s="15" t="s">
        <v>195</v>
      </c>
      <c r="D158" s="16" t="s">
        <v>207</v>
      </c>
      <c r="E158" s="8">
        <f>'Holt Winters'!E165</f>
        <v>427580</v>
      </c>
      <c r="F158" s="41">
        <f>'Holt Winters'!I165</f>
        <v>454422.65220585989</v>
      </c>
      <c r="G158" s="49">
        <f>'Holt Winters Optimize'!I165</f>
        <v>425475.57158933335</v>
      </c>
    </row>
    <row r="159" spans="2:7" x14ac:dyDescent="0.35">
      <c r="B159" s="13">
        <v>157</v>
      </c>
      <c r="C159" s="15" t="s">
        <v>183</v>
      </c>
      <c r="D159" s="16" t="s">
        <v>208</v>
      </c>
      <c r="E159" s="8">
        <f>'Holt Winters'!E166</f>
        <v>417897</v>
      </c>
      <c r="F159" s="41">
        <f>'Holt Winters'!I166</f>
        <v>421798.6585972046</v>
      </c>
      <c r="G159" s="49">
        <f>'Holt Winters Optimize'!I166</f>
        <v>428058.15143245814</v>
      </c>
    </row>
    <row r="160" spans="2:7" x14ac:dyDescent="0.35">
      <c r="B160" s="13">
        <v>158</v>
      </c>
      <c r="C160" s="15" t="s">
        <v>185</v>
      </c>
      <c r="D160" s="16" t="s">
        <v>208</v>
      </c>
      <c r="E160" s="8">
        <f>'Holt Winters'!E167</f>
        <v>424750</v>
      </c>
      <c r="F160" s="41">
        <f>'Holt Winters'!I167</f>
        <v>393345.98672794772</v>
      </c>
      <c r="G160" s="49">
        <f>'Holt Winters Optimize'!I167</f>
        <v>434753.03417320887</v>
      </c>
    </row>
    <row r="161" spans="2:7" x14ac:dyDescent="0.35">
      <c r="B161" s="13">
        <v>159</v>
      </c>
      <c r="C161" s="15" t="s">
        <v>186</v>
      </c>
      <c r="D161" s="16" t="s">
        <v>208</v>
      </c>
      <c r="E161" s="8">
        <f>'Holt Winters'!E168</f>
        <v>430723</v>
      </c>
      <c r="F161" s="41">
        <f>'Holt Winters'!I168</f>
        <v>379709.38709490083</v>
      </c>
      <c r="G161" s="49">
        <f>'Holt Winters Optimize'!I168</f>
        <v>445284.78573410021</v>
      </c>
    </row>
    <row r="162" spans="2:7" x14ac:dyDescent="0.35">
      <c r="B162" s="13">
        <v>160</v>
      </c>
      <c r="C162" s="15" t="s">
        <v>187</v>
      </c>
      <c r="D162" s="16" t="s">
        <v>208</v>
      </c>
      <c r="E162" s="8">
        <f>'Holt Winters'!E169</f>
        <v>438466</v>
      </c>
      <c r="F162" s="41">
        <f>'Holt Winters'!I169</f>
        <v>375053.92239578255</v>
      </c>
      <c r="G162" s="49">
        <f>'Holt Winters Optimize'!I169</f>
        <v>453001.42325604556</v>
      </c>
    </row>
    <row r="163" spans="2:7" x14ac:dyDescent="0.35">
      <c r="B163" s="13">
        <v>161</v>
      </c>
      <c r="C163" s="15" t="s">
        <v>188</v>
      </c>
      <c r="D163" s="16" t="s">
        <v>208</v>
      </c>
      <c r="E163" s="15"/>
      <c r="F163" s="42">
        <f>'Holt Winters'!I170</f>
        <v>385675.8887393414</v>
      </c>
      <c r="G163" s="50">
        <f>'Holt Winters Optimize'!I170</f>
        <v>452095.82603599841</v>
      </c>
    </row>
    <row r="164" spans="2:7" x14ac:dyDescent="0.35">
      <c r="B164" s="13">
        <v>162</v>
      </c>
      <c r="C164" s="15" t="s">
        <v>189</v>
      </c>
      <c r="D164" s="16" t="s">
        <v>208</v>
      </c>
      <c r="E164" s="15"/>
      <c r="F164" s="42">
        <f>'Holt Winters'!I171</f>
        <v>370995.95364518021</v>
      </c>
      <c r="G164" s="50">
        <f>'Holt Winters Optimize'!I171</f>
        <v>453771.50982525561</v>
      </c>
    </row>
    <row r="165" spans="2:7" x14ac:dyDescent="0.35">
      <c r="B165" s="13">
        <v>163</v>
      </c>
      <c r="C165" s="15" t="s">
        <v>190</v>
      </c>
      <c r="D165" s="16" t="s">
        <v>208</v>
      </c>
      <c r="E165" s="15"/>
      <c r="F165" s="42">
        <f>'Holt Winters'!I172</f>
        <v>360054.1402879486</v>
      </c>
      <c r="G165" s="50">
        <f>'Holt Winters Optimize'!I172</f>
        <v>443646.70711215574</v>
      </c>
    </row>
    <row r="166" spans="2:7" x14ac:dyDescent="0.35">
      <c r="B166" s="13">
        <v>164</v>
      </c>
      <c r="C166" s="15" t="s">
        <v>191</v>
      </c>
      <c r="D166" s="16" t="s">
        <v>208</v>
      </c>
      <c r="E166" s="15"/>
      <c r="F166" s="42">
        <f>'Holt Winters'!I173</f>
        <v>362866.94139323034</v>
      </c>
      <c r="G166" s="50">
        <f>'Holt Winters Optimize'!I173</f>
        <v>434654.00684318686</v>
      </c>
    </row>
    <row r="167" spans="2:7" x14ac:dyDescent="0.35">
      <c r="B167" s="13">
        <v>165</v>
      </c>
      <c r="C167" s="15" t="s">
        <v>192</v>
      </c>
      <c r="D167" s="16" t="s">
        <v>208</v>
      </c>
      <c r="E167" s="15"/>
      <c r="F167" s="42">
        <f>'Holt Winters'!I174</f>
        <v>375988.77010687231</v>
      </c>
      <c r="G167" s="50">
        <f>'Holt Winters Optimize'!I174</f>
        <v>425138.79423672752</v>
      </c>
    </row>
    <row r="168" spans="2:7" x14ac:dyDescent="0.35">
      <c r="B168" s="13">
        <v>166</v>
      </c>
      <c r="C168" s="15" t="s">
        <v>193</v>
      </c>
      <c r="D168" s="16" t="s">
        <v>208</v>
      </c>
      <c r="E168" s="15"/>
      <c r="F168" s="42">
        <f>'Holt Winters'!I175</f>
        <v>404063.23350393289</v>
      </c>
      <c r="G168" s="50">
        <f>'Holt Winters Optimize'!I175</f>
        <v>423686.97928349383</v>
      </c>
    </row>
    <row r="169" spans="2:7" x14ac:dyDescent="0.35">
      <c r="B169" s="13">
        <v>167</v>
      </c>
      <c r="C169" s="15" t="s">
        <v>194</v>
      </c>
      <c r="D169" s="16" t="s">
        <v>208</v>
      </c>
      <c r="E169" s="15"/>
      <c r="F169" s="42">
        <f>'Holt Winters'!I176</f>
        <v>433799.12703437149</v>
      </c>
      <c r="G169" s="50">
        <f>'Holt Winters Optimize'!I176</f>
        <v>413736.45909770741</v>
      </c>
    </row>
    <row r="170" spans="2:7" x14ac:dyDescent="0.35">
      <c r="B170" s="18">
        <v>168</v>
      </c>
      <c r="C170" s="20" t="s">
        <v>195</v>
      </c>
      <c r="D170" s="21" t="s">
        <v>208</v>
      </c>
      <c r="E170" s="20"/>
      <c r="F170" s="43">
        <f>'Holt Winters'!I177</f>
        <v>468058.12809373171</v>
      </c>
      <c r="G170" s="51">
        <f>'Holt Winters Optimize'!I177</f>
        <v>407166.26610300277</v>
      </c>
    </row>
  </sheetData>
  <pageMargins left="0.7" right="0.7" top="0.75" bottom="0.75" header="0.3" footer="0.3"/>
  <ignoredErrors>
    <ignoredError sqref="D3:D17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National</vt:lpstr>
      <vt:lpstr>Holt Winters</vt:lpstr>
      <vt:lpstr>Holt Winters Optimize</vt:lpstr>
      <vt:lpstr>Compare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Azizah .</dc:creator>
  <cp:lastModifiedBy>azizah2402azz</cp:lastModifiedBy>
  <dcterms:created xsi:type="dcterms:W3CDTF">2025-06-17T10:01:11Z</dcterms:created>
  <dcterms:modified xsi:type="dcterms:W3CDTF">2025-06-28T09:45:48Z</dcterms:modified>
</cp:coreProperties>
</file>